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028"/>
  <workbookPr/>
  <mc:AlternateContent xmlns:mc="http://schemas.openxmlformats.org/markup-compatibility/2006">
    <mc:Choice Requires="x15">
      <x15ac:absPath xmlns:x15ac="http://schemas.microsoft.com/office/spreadsheetml/2010/11/ac" url="C:\Users\Usuario\Downloads\"/>
    </mc:Choice>
  </mc:AlternateContent>
  <xr:revisionPtr revIDLastSave="0" documentId="13_ncr:1_{E1B1FE84-E6B4-4319-83DF-C07E1FB136C7}" xr6:coauthVersionLast="47" xr6:coauthVersionMax="47" xr10:uidLastSave="{00000000-0000-0000-0000-000000000000}"/>
  <bookViews>
    <workbookView xWindow="-120" yWindow="-120" windowWidth="20730" windowHeight="11040" xr2:uid="{126F38CF-8989-4CBC-9112-8600D55B6DA4}"/>
  </bookViews>
  <sheets>
    <sheet name="BD" sheetId="1" r:id="rId1"/>
  </sheets>
  <externalReferences>
    <externalReference r:id="rId2"/>
    <externalReference r:id="rId3"/>
  </externalReferences>
  <definedNames>
    <definedName name="_xlnm._FilterDatabase" localSheetId="0" hidden="1">BD!$AV$3:$AX$1062</definedName>
    <definedName name="_Hlk485759291" localSheetId="0">BD!#REF!</definedName>
    <definedName name="AFECTACIÓN_DEL_RECURSO">[1]LISTAS!$N$2:$N$4</definedName>
    <definedName name="_xlnm.Extract" localSheetId="0">BD!$AV$1071:$AX$1072</definedName>
    <definedName name="C__TIPO_DE_IDENTIFICACIÓN">[1]LISTAS!$P$2:$P$4</definedName>
    <definedName name="CLASE_DE_CONTRATO">[1]LISTAS!$S$2:$S$22</definedName>
    <definedName name="CLASE_DE_GARANTÍA">[1]LISTAS!$Q$2:$Q$7</definedName>
    <definedName name="_xlnm.Criteria" localSheetId="0">BD!$AV$1071:$AX$1072</definedName>
    <definedName name="DEPENDENCIA_SOLICITANTE">[1]LISTAS!$K$2:$K$299:'[1]LISTAS'!$K$29</definedName>
    <definedName name="MODALIDAD_DE_SELECCIÓN">[1]LISTAS!$A$2:$A$7</definedName>
    <definedName name="ok">[2]LISTAS!$P$2:$P$4</definedName>
    <definedName name="OLE_LINK1" localSheetId="0">BD!#REF!</definedName>
    <definedName name="RECURSO__MADS_FONAM">[1]LISTAS!$L$2:$L$4</definedName>
    <definedName name="RIESGOS_ASEGURADOS">[1]LISTAS!$R$2:$R$8</definedName>
    <definedName name="tblMainTable_trRowMiddle_tdCell1_tblForm_trGridRow_tdCell1_grdResultList_tdCUDOrderACtionCol_lnkViewContract_0" localSheetId="0">BD!$BK$20</definedName>
    <definedName name="TIENE_RUP">[1]LISTAS!$J$2:$J$3</definedName>
    <definedName name="TIPO_DE_RECURSOS_DE_OTRA_ENTIDAD">[1]LISTAS!$M$2:$M$5</definedName>
    <definedName name="TIPO_DE_SEGUIMIENTO">[1]LISTAS!$O$2:$O$4</definedName>
    <definedName name="_xlnm.Print_Titles" localSheetId="0">BD!$3:$3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I4" i="1" l="1"/>
  <c r="AI5" i="1"/>
  <c r="AI6" i="1"/>
  <c r="AI7" i="1"/>
  <c r="AI8" i="1"/>
  <c r="AI9" i="1"/>
  <c r="AI10" i="1"/>
  <c r="AI11" i="1"/>
  <c r="AI12" i="1"/>
  <c r="AI13" i="1"/>
  <c r="AI14" i="1"/>
  <c r="AI15" i="1"/>
  <c r="AI16" i="1"/>
  <c r="AI17" i="1"/>
  <c r="AI18" i="1"/>
  <c r="AI19" i="1"/>
  <c r="AI20" i="1"/>
  <c r="AI21" i="1"/>
  <c r="AI22" i="1"/>
  <c r="AI23" i="1"/>
  <c r="AI24" i="1"/>
  <c r="AI25" i="1"/>
  <c r="AI26" i="1"/>
  <c r="AI27" i="1"/>
  <c r="AI28" i="1"/>
  <c r="AI29" i="1"/>
  <c r="AI30" i="1"/>
  <c r="AI31" i="1"/>
  <c r="AI32" i="1"/>
  <c r="AI33" i="1"/>
  <c r="AI34" i="1"/>
  <c r="AI35" i="1"/>
  <c r="AI36" i="1"/>
  <c r="AI37" i="1"/>
  <c r="AI38" i="1"/>
  <c r="AI39" i="1"/>
  <c r="AI40" i="1"/>
  <c r="AI41" i="1"/>
  <c r="AI42" i="1"/>
  <c r="AI43" i="1"/>
  <c r="AI44" i="1"/>
  <c r="AI45" i="1"/>
  <c r="AI46" i="1"/>
  <c r="AI47" i="1"/>
  <c r="AI48" i="1"/>
  <c r="AI49" i="1"/>
  <c r="AI50" i="1"/>
  <c r="AI51" i="1"/>
  <c r="AI52" i="1"/>
  <c r="AI53" i="1"/>
  <c r="AI54" i="1"/>
  <c r="AI55" i="1"/>
  <c r="AI56" i="1"/>
  <c r="AI57" i="1"/>
  <c r="AI58" i="1"/>
  <c r="AI59" i="1"/>
  <c r="AI60" i="1"/>
  <c r="AI61" i="1"/>
  <c r="AI62" i="1"/>
  <c r="AI63" i="1"/>
  <c r="AI64" i="1"/>
  <c r="AI65" i="1"/>
  <c r="AI66" i="1"/>
  <c r="AI67" i="1"/>
  <c r="AI68" i="1"/>
  <c r="AI69" i="1"/>
  <c r="AI70" i="1"/>
  <c r="AI71" i="1"/>
  <c r="AI72" i="1"/>
  <c r="AI73" i="1"/>
  <c r="AI74" i="1"/>
  <c r="AI75" i="1"/>
  <c r="AI76" i="1"/>
  <c r="AI77" i="1"/>
  <c r="AI78" i="1"/>
  <c r="AI79" i="1"/>
  <c r="AI80" i="1"/>
  <c r="AI81" i="1"/>
  <c r="AI82" i="1"/>
  <c r="AI83" i="1"/>
  <c r="AI84" i="1"/>
  <c r="AI85" i="1"/>
  <c r="AI86" i="1"/>
  <c r="AI87" i="1"/>
  <c r="AI88" i="1"/>
  <c r="AI89" i="1"/>
  <c r="AI90" i="1"/>
  <c r="AI91" i="1"/>
  <c r="AI92" i="1"/>
  <c r="AI93" i="1"/>
  <c r="AI94" i="1"/>
  <c r="AI95" i="1"/>
  <c r="AI96" i="1"/>
  <c r="AI97" i="1"/>
  <c r="AI98" i="1"/>
  <c r="AI99" i="1"/>
  <c r="AI100" i="1"/>
  <c r="AI101" i="1"/>
  <c r="AI102" i="1"/>
  <c r="AI103" i="1"/>
  <c r="AI104" i="1"/>
  <c r="AI105" i="1"/>
  <c r="AI106" i="1"/>
  <c r="AI107" i="1"/>
  <c r="AI108" i="1"/>
  <c r="AI109" i="1"/>
  <c r="AI110" i="1"/>
  <c r="AI111" i="1"/>
  <c r="AI112" i="1"/>
  <c r="AI113" i="1"/>
  <c r="AI114" i="1"/>
  <c r="AI115" i="1"/>
  <c r="AI116" i="1"/>
  <c r="AI117" i="1"/>
  <c r="AI118" i="1"/>
  <c r="AI119" i="1"/>
  <c r="AI120" i="1"/>
  <c r="AI121" i="1"/>
  <c r="AI122" i="1"/>
  <c r="AI123" i="1"/>
  <c r="AI124" i="1"/>
  <c r="AI125" i="1"/>
  <c r="AI126" i="1"/>
  <c r="AI127" i="1"/>
  <c r="AI128" i="1"/>
  <c r="AI129" i="1"/>
  <c r="AI130" i="1"/>
  <c r="AI131" i="1"/>
  <c r="AI132" i="1"/>
  <c r="AI133" i="1"/>
  <c r="AI134" i="1"/>
  <c r="AI135" i="1"/>
  <c r="AI136" i="1"/>
  <c r="AI137" i="1"/>
  <c r="AI138" i="1"/>
  <c r="AI139" i="1"/>
  <c r="AI140" i="1"/>
  <c r="AI141" i="1"/>
  <c r="AI142" i="1"/>
  <c r="AI143" i="1"/>
  <c r="AI144" i="1"/>
  <c r="AI145" i="1"/>
  <c r="AI146" i="1"/>
  <c r="AI147" i="1"/>
  <c r="AI148" i="1"/>
  <c r="AI149" i="1"/>
  <c r="AI150" i="1"/>
  <c r="AI151" i="1"/>
  <c r="AI152" i="1"/>
  <c r="AI153" i="1"/>
  <c r="AI154" i="1"/>
  <c r="AI155" i="1"/>
  <c r="AI156" i="1"/>
  <c r="AI157" i="1"/>
  <c r="AI158" i="1"/>
  <c r="AI159" i="1"/>
  <c r="AI160" i="1"/>
  <c r="AI161" i="1"/>
  <c r="AI162" i="1"/>
  <c r="AI163" i="1"/>
  <c r="AI164" i="1"/>
  <c r="AI165" i="1"/>
  <c r="AI166" i="1"/>
  <c r="AI167" i="1"/>
  <c r="AI168" i="1"/>
  <c r="AI169" i="1"/>
  <c r="AI170" i="1"/>
  <c r="AI171" i="1"/>
  <c r="AI172" i="1"/>
  <c r="AI173" i="1"/>
  <c r="AI174" i="1"/>
  <c r="AI175" i="1"/>
  <c r="AI176" i="1"/>
  <c r="AI177" i="1"/>
  <c r="AI178" i="1"/>
  <c r="AI179" i="1"/>
  <c r="AI180" i="1"/>
  <c r="AI181" i="1"/>
  <c r="AI182" i="1"/>
  <c r="AI183" i="1"/>
  <c r="AI184" i="1"/>
  <c r="AI185" i="1"/>
  <c r="AI186" i="1"/>
  <c r="AI187" i="1"/>
  <c r="AI188" i="1"/>
  <c r="AI189" i="1"/>
  <c r="AI190" i="1"/>
  <c r="AI191" i="1"/>
  <c r="AI192" i="1"/>
  <c r="AI193" i="1"/>
  <c r="AI194" i="1"/>
  <c r="AI195" i="1"/>
  <c r="AI196" i="1"/>
  <c r="AI197" i="1"/>
  <c r="AI198" i="1"/>
  <c r="AI199" i="1"/>
  <c r="AI200" i="1"/>
  <c r="AI201" i="1"/>
  <c r="AI202" i="1"/>
  <c r="AI203" i="1"/>
  <c r="AI204" i="1"/>
  <c r="AI205" i="1"/>
  <c r="AI206" i="1"/>
  <c r="AI207" i="1"/>
  <c r="AI208" i="1"/>
  <c r="AI209" i="1"/>
  <c r="AI210" i="1"/>
  <c r="AI211" i="1"/>
  <c r="AI212" i="1"/>
  <c r="AI213" i="1"/>
  <c r="AI214" i="1"/>
  <c r="AI215" i="1"/>
  <c r="AI216" i="1"/>
  <c r="AI217" i="1"/>
  <c r="AI218" i="1"/>
  <c r="AI219" i="1"/>
  <c r="AI220" i="1"/>
  <c r="AI221" i="1"/>
  <c r="AI222" i="1"/>
  <c r="AI223" i="1"/>
  <c r="AI224" i="1"/>
  <c r="AI225" i="1"/>
  <c r="AI226" i="1"/>
  <c r="AI227" i="1"/>
  <c r="AI228" i="1"/>
  <c r="AI229" i="1"/>
  <c r="AI230" i="1"/>
  <c r="AI231" i="1"/>
  <c r="AI232" i="1"/>
  <c r="AI233" i="1"/>
  <c r="AI234" i="1"/>
  <c r="AI235" i="1"/>
  <c r="AI236" i="1"/>
  <c r="AI237" i="1"/>
  <c r="AI238" i="1"/>
  <c r="AI239" i="1"/>
  <c r="AI240" i="1"/>
  <c r="AI241" i="1"/>
  <c r="AI242" i="1"/>
  <c r="AI243" i="1"/>
  <c r="AI244" i="1"/>
  <c r="AI245" i="1"/>
  <c r="AI246" i="1"/>
  <c r="AI247" i="1"/>
  <c r="AI248" i="1"/>
  <c r="AI249" i="1"/>
  <c r="AI250" i="1"/>
  <c r="AI251" i="1"/>
  <c r="AI252" i="1"/>
  <c r="AI253" i="1"/>
  <c r="AI254" i="1"/>
  <c r="AI255" i="1"/>
  <c r="AI256" i="1"/>
  <c r="AI257" i="1"/>
  <c r="AI258" i="1"/>
  <c r="AI259" i="1"/>
  <c r="AI260" i="1"/>
  <c r="AI261" i="1"/>
  <c r="AI262" i="1"/>
  <c r="AI263" i="1"/>
  <c r="AI264" i="1"/>
  <c r="AI265" i="1"/>
  <c r="AI266" i="1"/>
  <c r="AI267" i="1"/>
  <c r="AI268" i="1"/>
  <c r="AI269" i="1"/>
  <c r="AI270" i="1"/>
  <c r="AI271" i="1"/>
  <c r="AI272" i="1"/>
  <c r="AI273" i="1"/>
  <c r="AI274" i="1"/>
  <c r="AI275" i="1"/>
  <c r="AI276" i="1"/>
  <c r="AI277" i="1"/>
  <c r="AI278" i="1"/>
  <c r="AI279" i="1"/>
  <c r="AI280" i="1"/>
  <c r="AI281" i="1"/>
  <c r="AI282" i="1"/>
  <c r="AI283" i="1"/>
  <c r="AI284" i="1"/>
  <c r="AI285" i="1"/>
  <c r="AI286" i="1"/>
  <c r="AI287" i="1"/>
  <c r="AI288" i="1"/>
  <c r="AI289" i="1"/>
  <c r="AI290" i="1"/>
  <c r="AI291" i="1"/>
  <c r="AI292" i="1"/>
  <c r="AI293" i="1"/>
  <c r="AI294" i="1"/>
  <c r="AI295" i="1"/>
  <c r="AI296" i="1"/>
  <c r="AI297" i="1"/>
  <c r="AI298" i="1"/>
  <c r="AI299" i="1"/>
  <c r="AI300" i="1"/>
  <c r="AI301" i="1"/>
  <c r="AI302" i="1"/>
  <c r="AI303" i="1"/>
  <c r="AI304" i="1"/>
  <c r="AI305" i="1"/>
  <c r="AI306" i="1"/>
  <c r="AI307" i="1"/>
  <c r="AI308" i="1"/>
  <c r="AI309" i="1"/>
  <c r="AI310" i="1"/>
  <c r="AI311" i="1"/>
  <c r="AI312" i="1"/>
  <c r="AI313" i="1"/>
  <c r="AI314" i="1"/>
  <c r="AI315" i="1"/>
  <c r="AI316" i="1"/>
  <c r="AI317" i="1"/>
  <c r="AI318" i="1"/>
  <c r="AI319" i="1"/>
  <c r="AI320" i="1"/>
  <c r="AI321" i="1"/>
  <c r="AI322" i="1"/>
  <c r="AI323" i="1"/>
  <c r="AI324" i="1"/>
  <c r="AI325" i="1"/>
  <c r="AI326" i="1"/>
  <c r="AI327" i="1"/>
  <c r="AI328" i="1"/>
  <c r="AI329" i="1"/>
  <c r="AI330" i="1"/>
  <c r="AI331" i="1"/>
  <c r="AI332" i="1"/>
  <c r="AI333" i="1"/>
  <c r="AI334" i="1"/>
  <c r="AI335" i="1"/>
  <c r="AI336" i="1"/>
  <c r="AI337" i="1"/>
  <c r="AI338" i="1"/>
  <c r="AI339" i="1"/>
  <c r="AI340" i="1"/>
  <c r="AI341" i="1"/>
  <c r="AI342" i="1"/>
  <c r="AI343" i="1"/>
  <c r="AI344" i="1"/>
  <c r="AI345" i="1"/>
  <c r="AI346" i="1"/>
  <c r="AI347" i="1"/>
  <c r="AI348" i="1"/>
  <c r="AI349" i="1"/>
  <c r="AI350" i="1"/>
  <c r="AI351" i="1"/>
  <c r="AI352" i="1"/>
  <c r="AI353" i="1"/>
  <c r="AI354" i="1"/>
  <c r="AI355" i="1"/>
  <c r="AI356" i="1"/>
  <c r="AI357" i="1"/>
  <c r="AI358" i="1"/>
  <c r="AI359" i="1"/>
  <c r="AI360" i="1"/>
  <c r="AI361" i="1"/>
  <c r="AI362" i="1"/>
  <c r="AI363" i="1"/>
  <c r="AI364" i="1"/>
  <c r="AI365" i="1"/>
  <c r="AI366" i="1"/>
  <c r="AI367" i="1"/>
  <c r="AI368" i="1"/>
  <c r="AI369" i="1"/>
  <c r="AI370" i="1"/>
  <c r="AI371" i="1"/>
  <c r="AI372" i="1"/>
  <c r="AI373" i="1"/>
  <c r="AI374" i="1"/>
  <c r="AI375" i="1"/>
  <c r="AI376" i="1"/>
  <c r="AI377" i="1"/>
  <c r="AI378" i="1"/>
  <c r="AI379" i="1"/>
  <c r="AI380" i="1"/>
  <c r="AI381" i="1"/>
  <c r="AI382" i="1"/>
  <c r="AI383" i="1"/>
  <c r="AI384" i="1"/>
  <c r="AI385" i="1"/>
  <c r="AI386" i="1"/>
  <c r="AI387" i="1"/>
  <c r="AI388" i="1"/>
  <c r="AI389" i="1"/>
  <c r="AI390" i="1"/>
  <c r="AI391" i="1"/>
  <c r="AI392" i="1"/>
  <c r="AI393" i="1"/>
  <c r="AI394" i="1"/>
  <c r="AI395" i="1"/>
  <c r="AI396" i="1"/>
  <c r="AI397" i="1"/>
  <c r="AI398" i="1"/>
  <c r="AI399" i="1"/>
  <c r="AI400" i="1"/>
  <c r="AI401" i="1"/>
  <c r="AI402" i="1"/>
  <c r="AI403" i="1"/>
  <c r="AI404" i="1"/>
  <c r="AI405" i="1"/>
  <c r="AI406" i="1"/>
  <c r="AI407" i="1"/>
  <c r="AI408" i="1"/>
  <c r="AI409" i="1"/>
  <c r="AI410" i="1"/>
  <c r="AI411" i="1"/>
  <c r="AI412" i="1"/>
  <c r="AI413" i="1"/>
  <c r="AI414" i="1"/>
  <c r="AI415" i="1"/>
  <c r="AI416" i="1"/>
  <c r="AI417" i="1"/>
  <c r="AI418" i="1"/>
  <c r="AI419" i="1"/>
  <c r="AI420" i="1"/>
  <c r="AI421" i="1"/>
  <c r="AI422" i="1"/>
  <c r="AI423" i="1"/>
  <c r="AI424" i="1"/>
  <c r="AI425" i="1"/>
  <c r="AI426" i="1"/>
  <c r="AI427" i="1"/>
  <c r="AI428" i="1"/>
  <c r="AI429" i="1"/>
  <c r="AI430" i="1"/>
  <c r="AI431" i="1"/>
  <c r="AI432" i="1"/>
  <c r="AI433" i="1"/>
  <c r="AI434" i="1"/>
  <c r="AI435" i="1"/>
  <c r="AI436" i="1"/>
  <c r="AI437" i="1"/>
  <c r="AI438" i="1"/>
  <c r="AI439" i="1"/>
  <c r="AI440" i="1"/>
  <c r="AI441" i="1"/>
  <c r="AI442" i="1"/>
  <c r="AI443" i="1"/>
  <c r="AI444" i="1"/>
  <c r="AI445" i="1"/>
  <c r="AI446" i="1"/>
  <c r="AI447" i="1"/>
  <c r="AI448" i="1"/>
  <c r="AI449" i="1"/>
  <c r="AI450" i="1"/>
  <c r="AI451" i="1"/>
  <c r="AI452" i="1"/>
  <c r="AI453" i="1"/>
  <c r="AI454" i="1"/>
  <c r="AI455" i="1"/>
  <c r="AI456" i="1"/>
  <c r="AI457" i="1"/>
  <c r="AI458" i="1"/>
  <c r="AI459" i="1"/>
  <c r="AI460" i="1"/>
  <c r="AI461" i="1"/>
  <c r="AI462" i="1"/>
  <c r="AI463" i="1"/>
  <c r="AI464" i="1"/>
  <c r="AI465" i="1"/>
  <c r="AI466" i="1"/>
  <c r="AI467" i="1"/>
  <c r="AI468" i="1"/>
  <c r="AI469" i="1"/>
  <c r="AI470" i="1"/>
  <c r="AI471" i="1"/>
  <c r="AI472" i="1"/>
  <c r="AI473" i="1"/>
  <c r="AI474" i="1"/>
  <c r="AI475" i="1"/>
  <c r="AI476" i="1"/>
  <c r="AI477" i="1"/>
  <c r="AI478" i="1"/>
  <c r="AI479" i="1"/>
  <c r="AI480" i="1"/>
  <c r="AI481" i="1"/>
  <c r="AI482" i="1"/>
  <c r="AI483" i="1"/>
  <c r="AI484" i="1"/>
  <c r="AI485" i="1"/>
  <c r="AI486" i="1"/>
  <c r="AI487" i="1"/>
  <c r="AI488" i="1"/>
  <c r="AI489" i="1"/>
  <c r="AI490" i="1"/>
  <c r="AI491" i="1"/>
  <c r="AI492" i="1"/>
  <c r="AI493" i="1"/>
  <c r="AI494" i="1"/>
  <c r="AI495" i="1"/>
  <c r="AI496" i="1"/>
  <c r="AI497" i="1"/>
  <c r="AI498" i="1"/>
  <c r="AI499" i="1"/>
  <c r="AI500" i="1"/>
  <c r="AI501" i="1"/>
  <c r="AI502" i="1"/>
  <c r="AI503" i="1"/>
  <c r="AI504" i="1"/>
  <c r="AI505" i="1"/>
  <c r="AI506" i="1"/>
  <c r="AI507" i="1"/>
  <c r="AI508" i="1"/>
  <c r="AI509" i="1"/>
  <c r="AI510" i="1"/>
  <c r="AI511" i="1"/>
  <c r="AI512" i="1"/>
  <c r="AI513" i="1"/>
  <c r="AI514" i="1"/>
  <c r="AI515" i="1"/>
  <c r="AI516" i="1"/>
  <c r="AI517" i="1"/>
  <c r="AI518" i="1"/>
  <c r="AI519" i="1"/>
  <c r="AI520" i="1"/>
  <c r="AI521" i="1"/>
  <c r="AI522" i="1"/>
  <c r="AI523" i="1"/>
  <c r="AI524" i="1"/>
  <c r="AI525" i="1"/>
  <c r="AI526" i="1"/>
  <c r="AI527" i="1"/>
  <c r="AI528" i="1"/>
  <c r="AI529" i="1"/>
  <c r="AI530" i="1"/>
  <c r="AI531" i="1"/>
  <c r="AI532" i="1"/>
  <c r="AI533" i="1"/>
  <c r="AI534" i="1"/>
  <c r="AI535" i="1"/>
  <c r="AI536" i="1"/>
  <c r="AI537" i="1"/>
  <c r="AI538" i="1"/>
  <c r="AI539" i="1"/>
  <c r="AI540" i="1"/>
  <c r="AI541" i="1"/>
  <c r="AI542" i="1"/>
  <c r="AI543" i="1"/>
  <c r="AI544" i="1"/>
  <c r="AI545" i="1"/>
  <c r="AI546" i="1"/>
  <c r="AI547" i="1"/>
  <c r="AI548" i="1"/>
  <c r="AI549" i="1"/>
  <c r="AI550" i="1"/>
  <c r="AI551" i="1"/>
  <c r="AI552" i="1"/>
  <c r="AI553" i="1"/>
  <c r="AI554" i="1"/>
  <c r="AI555" i="1"/>
  <c r="AI556" i="1"/>
  <c r="AI557" i="1"/>
  <c r="AI558" i="1"/>
  <c r="AI559" i="1"/>
  <c r="AI560" i="1"/>
  <c r="AI561" i="1"/>
  <c r="AI562" i="1"/>
  <c r="AI563" i="1"/>
  <c r="AI564" i="1"/>
  <c r="AI565" i="1"/>
  <c r="AI566" i="1"/>
  <c r="AI567" i="1"/>
  <c r="AI568" i="1"/>
  <c r="AI569" i="1"/>
  <c r="AI570" i="1"/>
  <c r="AI571" i="1"/>
  <c r="AI572" i="1"/>
  <c r="AI573" i="1"/>
  <c r="AI574" i="1"/>
  <c r="AI575" i="1"/>
  <c r="AI576" i="1"/>
  <c r="AI577" i="1"/>
  <c r="AI578" i="1"/>
  <c r="AI579" i="1"/>
  <c r="AI580" i="1"/>
  <c r="AI581" i="1"/>
  <c r="AI582" i="1"/>
  <c r="AI583" i="1"/>
  <c r="AI584" i="1"/>
  <c r="AI585" i="1"/>
  <c r="AI586" i="1"/>
  <c r="AI587" i="1"/>
  <c r="AI588" i="1"/>
  <c r="AI589" i="1"/>
  <c r="AI590" i="1"/>
  <c r="AI591" i="1"/>
  <c r="AI592" i="1"/>
  <c r="AI593" i="1"/>
  <c r="AI594" i="1"/>
  <c r="AI595" i="1"/>
  <c r="AI596" i="1"/>
  <c r="AI597" i="1"/>
  <c r="AI598" i="1"/>
  <c r="AI599" i="1"/>
  <c r="AI600" i="1"/>
  <c r="AI601" i="1"/>
  <c r="AI602" i="1"/>
  <c r="AI603" i="1"/>
  <c r="AI604" i="1"/>
  <c r="AI605" i="1"/>
  <c r="AI606" i="1"/>
  <c r="AI607" i="1"/>
  <c r="AI608" i="1"/>
  <c r="AI609" i="1"/>
  <c r="AI610" i="1"/>
  <c r="AI611" i="1"/>
  <c r="AI612" i="1"/>
  <c r="AI613" i="1"/>
  <c r="AI614" i="1"/>
  <c r="AI615" i="1"/>
  <c r="AI616" i="1"/>
  <c r="AI617" i="1"/>
  <c r="AI618" i="1"/>
  <c r="AI619" i="1"/>
  <c r="AI620" i="1"/>
  <c r="AI621" i="1"/>
  <c r="AI622" i="1"/>
  <c r="AI623" i="1"/>
  <c r="AI624" i="1"/>
  <c r="AI625" i="1"/>
  <c r="AI626" i="1"/>
  <c r="AI627" i="1"/>
  <c r="AI628" i="1"/>
  <c r="AI629" i="1"/>
  <c r="AI630" i="1"/>
  <c r="AI631" i="1"/>
  <c r="AI632" i="1"/>
  <c r="AI633" i="1"/>
  <c r="AI634" i="1"/>
  <c r="AI635" i="1"/>
  <c r="AI636" i="1"/>
  <c r="AI637" i="1"/>
  <c r="AI638" i="1"/>
  <c r="AI639" i="1"/>
  <c r="AI640" i="1"/>
  <c r="AI641" i="1"/>
  <c r="AI642" i="1"/>
  <c r="AI643" i="1"/>
  <c r="AI644" i="1"/>
  <c r="AI645" i="1"/>
  <c r="AI646" i="1"/>
  <c r="AI647" i="1"/>
  <c r="AI648" i="1"/>
  <c r="AI649" i="1"/>
  <c r="AI650" i="1"/>
  <c r="AI651" i="1"/>
  <c r="AI652" i="1"/>
  <c r="AI653" i="1"/>
  <c r="AI654" i="1"/>
  <c r="AI655" i="1"/>
  <c r="AI656" i="1"/>
  <c r="AI657" i="1"/>
  <c r="AI658" i="1"/>
  <c r="AI659" i="1"/>
  <c r="AI660" i="1"/>
  <c r="AI661" i="1"/>
  <c r="AI662" i="1"/>
  <c r="AI663" i="1"/>
  <c r="AI664" i="1"/>
  <c r="AI665" i="1"/>
  <c r="AI666" i="1"/>
  <c r="AI667" i="1"/>
  <c r="AI668" i="1"/>
  <c r="AI669" i="1"/>
  <c r="AI670" i="1"/>
  <c r="AI671" i="1"/>
  <c r="AI672" i="1"/>
  <c r="AI673" i="1"/>
  <c r="AI674" i="1"/>
  <c r="AI675" i="1"/>
  <c r="AI676" i="1"/>
  <c r="AI677" i="1"/>
  <c r="AI678" i="1"/>
  <c r="AI679" i="1"/>
  <c r="AI680" i="1"/>
  <c r="AI681" i="1"/>
  <c r="AI682" i="1"/>
  <c r="AI683" i="1"/>
  <c r="AI684" i="1"/>
  <c r="AI685" i="1"/>
  <c r="AI686" i="1"/>
  <c r="AI687" i="1"/>
  <c r="AI688" i="1"/>
  <c r="AI689" i="1"/>
  <c r="AI690" i="1"/>
  <c r="AI691" i="1"/>
  <c r="AI692" i="1"/>
  <c r="AI693" i="1"/>
  <c r="AI694" i="1"/>
  <c r="AI695" i="1"/>
  <c r="AI696" i="1"/>
  <c r="AI697" i="1"/>
  <c r="AI698" i="1"/>
  <c r="AI699" i="1"/>
  <c r="AI700" i="1"/>
  <c r="AI701" i="1"/>
  <c r="AI702" i="1"/>
  <c r="AI703" i="1"/>
  <c r="AI704" i="1"/>
  <c r="AI705" i="1"/>
  <c r="AI706" i="1"/>
  <c r="AI707" i="1"/>
  <c r="AI708" i="1"/>
  <c r="AI709" i="1"/>
  <c r="AI710" i="1"/>
  <c r="AI711" i="1"/>
  <c r="AI712" i="1"/>
  <c r="AI713" i="1"/>
  <c r="AI714" i="1"/>
  <c r="AI715" i="1"/>
  <c r="AI716" i="1"/>
  <c r="AI717" i="1"/>
  <c r="AI718" i="1"/>
  <c r="AI719" i="1"/>
  <c r="AI720" i="1"/>
  <c r="AI721" i="1"/>
  <c r="AI722" i="1"/>
  <c r="AI723" i="1"/>
  <c r="AI724" i="1"/>
  <c r="AI725" i="1"/>
  <c r="AI726" i="1"/>
  <c r="AI727" i="1"/>
  <c r="AI728" i="1"/>
  <c r="AI729" i="1"/>
  <c r="AI730" i="1"/>
  <c r="AI731" i="1"/>
  <c r="AI732" i="1"/>
  <c r="AI733" i="1"/>
  <c r="AI734" i="1"/>
  <c r="AI735" i="1"/>
  <c r="AI736" i="1"/>
  <c r="AI737" i="1"/>
  <c r="AI738" i="1"/>
  <c r="AI739" i="1"/>
  <c r="AI740" i="1"/>
  <c r="AI741" i="1"/>
  <c r="AI742" i="1"/>
  <c r="AI743" i="1"/>
  <c r="AI744" i="1"/>
  <c r="AI745" i="1"/>
  <c r="AI746" i="1"/>
  <c r="AI747" i="1"/>
  <c r="AI748" i="1"/>
  <c r="AI749" i="1"/>
  <c r="AI750" i="1"/>
  <c r="AI751" i="1"/>
  <c r="AI752" i="1"/>
  <c r="AI753" i="1"/>
  <c r="AI754" i="1"/>
  <c r="AI755" i="1"/>
  <c r="AI756" i="1"/>
  <c r="AI757" i="1"/>
  <c r="AI758" i="1"/>
  <c r="AI759" i="1"/>
  <c r="AI760" i="1"/>
  <c r="AI761" i="1"/>
  <c r="AI762" i="1"/>
  <c r="AI763" i="1"/>
  <c r="AI764" i="1"/>
  <c r="AI765" i="1"/>
  <c r="AI766" i="1"/>
  <c r="AI767" i="1"/>
  <c r="AI768" i="1"/>
  <c r="AI769" i="1"/>
  <c r="AI770" i="1"/>
  <c r="AI771" i="1"/>
  <c r="AI772" i="1"/>
  <c r="AI773" i="1"/>
  <c r="AI774" i="1"/>
  <c r="AI775" i="1"/>
  <c r="AI776" i="1"/>
  <c r="AI777" i="1"/>
  <c r="AI778" i="1"/>
  <c r="AI779" i="1"/>
  <c r="AI780" i="1"/>
  <c r="AI781" i="1"/>
  <c r="AI782" i="1"/>
  <c r="AI783" i="1"/>
  <c r="AI784" i="1"/>
  <c r="AI785" i="1"/>
  <c r="AI786" i="1"/>
  <c r="AI787" i="1"/>
  <c r="AI788" i="1"/>
  <c r="AI789" i="1"/>
  <c r="AI790" i="1"/>
  <c r="AI791" i="1"/>
  <c r="AI792" i="1"/>
  <c r="AI793" i="1"/>
  <c r="AI794" i="1"/>
  <c r="AI795" i="1"/>
  <c r="AI796" i="1"/>
  <c r="AI797" i="1"/>
  <c r="AI798" i="1"/>
  <c r="AI799" i="1"/>
  <c r="AI800" i="1"/>
  <c r="AI801" i="1"/>
  <c r="AI802" i="1"/>
  <c r="AI803" i="1"/>
  <c r="AI804" i="1"/>
  <c r="AI805" i="1"/>
  <c r="AI806" i="1"/>
  <c r="AI807" i="1"/>
  <c r="AI808" i="1"/>
  <c r="AI809" i="1"/>
  <c r="AI810" i="1"/>
  <c r="AI811" i="1"/>
  <c r="AI812" i="1"/>
  <c r="AI813" i="1"/>
  <c r="AI814" i="1"/>
  <c r="AI815" i="1"/>
  <c r="AI816" i="1"/>
  <c r="AI817" i="1"/>
  <c r="AI818" i="1"/>
  <c r="AI819" i="1"/>
  <c r="AI820" i="1"/>
  <c r="AI821" i="1"/>
  <c r="AI822" i="1"/>
  <c r="AI823" i="1"/>
  <c r="AI824" i="1"/>
  <c r="AI825" i="1"/>
  <c r="AI826" i="1"/>
  <c r="AI827" i="1"/>
  <c r="AI828" i="1"/>
  <c r="AI829" i="1"/>
  <c r="AI830" i="1"/>
  <c r="AI831" i="1"/>
  <c r="AI832" i="1"/>
  <c r="AI833" i="1"/>
  <c r="AI834" i="1"/>
  <c r="AI835" i="1"/>
  <c r="AI836" i="1"/>
  <c r="AI837" i="1"/>
  <c r="AI838" i="1"/>
  <c r="AI839" i="1"/>
  <c r="AI840" i="1"/>
  <c r="AI841" i="1"/>
  <c r="AI842" i="1"/>
  <c r="AI843" i="1"/>
  <c r="AI844" i="1"/>
  <c r="AI845" i="1"/>
  <c r="AI846" i="1"/>
  <c r="AI847" i="1"/>
  <c r="AI848" i="1"/>
  <c r="AI849" i="1"/>
  <c r="AI850" i="1"/>
  <c r="AI851" i="1"/>
  <c r="AI852" i="1"/>
  <c r="AI853" i="1"/>
  <c r="AI854" i="1"/>
  <c r="AI855" i="1"/>
  <c r="AI856" i="1"/>
  <c r="AI857" i="1"/>
  <c r="AI858" i="1"/>
  <c r="AI859" i="1"/>
  <c r="AI860" i="1"/>
  <c r="AI861" i="1"/>
  <c r="AI862" i="1"/>
  <c r="AI863" i="1"/>
  <c r="AI864" i="1"/>
  <c r="AI865" i="1"/>
  <c r="AI866" i="1"/>
  <c r="AI867" i="1"/>
  <c r="AI868" i="1"/>
  <c r="AI869" i="1"/>
  <c r="AI870" i="1"/>
  <c r="AI871" i="1"/>
  <c r="AI872" i="1"/>
  <c r="AI873" i="1"/>
  <c r="AI874" i="1"/>
  <c r="AI875" i="1"/>
  <c r="AI876" i="1"/>
  <c r="AI877" i="1"/>
  <c r="AI878" i="1"/>
  <c r="AI879" i="1"/>
  <c r="AI880" i="1"/>
  <c r="AI881" i="1"/>
  <c r="AI882" i="1"/>
  <c r="AI883" i="1"/>
  <c r="AI884" i="1"/>
  <c r="AI885" i="1"/>
  <c r="AI886" i="1"/>
  <c r="AI887" i="1"/>
  <c r="AI888" i="1"/>
  <c r="AI889" i="1"/>
  <c r="AI890" i="1"/>
  <c r="AI891" i="1"/>
  <c r="AI892" i="1"/>
  <c r="AI893" i="1"/>
  <c r="AI894" i="1"/>
  <c r="AI895" i="1"/>
  <c r="AI896" i="1"/>
  <c r="AI897" i="1"/>
  <c r="AI898" i="1"/>
  <c r="AI899" i="1"/>
  <c r="AI900" i="1"/>
  <c r="AI901" i="1"/>
  <c r="AI902" i="1"/>
  <c r="AI903" i="1"/>
  <c r="AI904" i="1"/>
  <c r="AI905" i="1"/>
  <c r="AI906" i="1"/>
  <c r="AI907" i="1"/>
  <c r="AI908" i="1"/>
  <c r="AI909" i="1"/>
  <c r="AI910" i="1"/>
  <c r="AI911" i="1"/>
  <c r="AI912" i="1"/>
  <c r="AI913" i="1"/>
  <c r="AI914" i="1"/>
  <c r="AI915" i="1"/>
  <c r="AI917" i="1"/>
  <c r="AI918" i="1"/>
  <c r="AI919" i="1"/>
  <c r="AI920" i="1"/>
  <c r="AI921" i="1"/>
  <c r="AI922" i="1"/>
  <c r="AI923" i="1"/>
  <c r="AI924" i="1"/>
  <c r="AI925" i="1"/>
  <c r="AI926" i="1"/>
  <c r="AI927" i="1"/>
  <c r="AI928" i="1"/>
  <c r="AI929" i="1"/>
  <c r="AI930" i="1"/>
  <c r="AI931" i="1"/>
  <c r="AI932" i="1"/>
  <c r="AI933" i="1"/>
  <c r="AI934" i="1"/>
  <c r="AI935" i="1"/>
  <c r="AI936" i="1"/>
  <c r="AI937" i="1"/>
  <c r="AI938" i="1"/>
  <c r="AI939" i="1"/>
  <c r="AI940" i="1"/>
  <c r="AI941" i="1"/>
  <c r="AI942" i="1"/>
  <c r="AI943" i="1"/>
  <c r="AI944" i="1"/>
  <c r="AI945" i="1"/>
  <c r="AI946" i="1"/>
  <c r="AI947" i="1"/>
  <c r="AI948" i="1"/>
  <c r="AI949" i="1"/>
  <c r="AI950" i="1"/>
  <c r="AI951" i="1"/>
  <c r="AI952" i="1"/>
  <c r="AI953" i="1"/>
  <c r="AI954" i="1"/>
  <c r="AI955" i="1"/>
  <c r="AI956" i="1"/>
  <c r="AI957" i="1"/>
  <c r="AI958" i="1"/>
  <c r="AI959" i="1"/>
  <c r="AI960" i="1"/>
  <c r="AI961" i="1"/>
  <c r="AI962" i="1"/>
  <c r="AI963" i="1"/>
  <c r="AI965" i="1"/>
  <c r="AI966" i="1"/>
  <c r="AI967" i="1"/>
  <c r="AI968" i="1"/>
  <c r="AI969" i="1"/>
  <c r="AI970" i="1"/>
  <c r="AI971" i="1"/>
  <c r="AI972" i="1"/>
  <c r="AI973" i="1"/>
  <c r="AI974" i="1"/>
  <c r="AI975" i="1"/>
  <c r="AI976" i="1"/>
  <c r="AI977" i="1"/>
  <c r="AI978" i="1"/>
  <c r="AI979" i="1"/>
  <c r="AI980" i="1"/>
  <c r="AI981" i="1"/>
  <c r="AI982" i="1"/>
  <c r="AI983" i="1"/>
  <c r="AI984" i="1"/>
  <c r="AI985" i="1"/>
  <c r="AI986" i="1"/>
  <c r="AI987" i="1"/>
  <c r="AI988" i="1"/>
  <c r="AI989" i="1"/>
  <c r="AI990" i="1"/>
  <c r="AI991" i="1"/>
  <c r="AI992" i="1"/>
  <c r="AI993" i="1"/>
  <c r="AI994" i="1"/>
  <c r="AI995" i="1"/>
  <c r="AI996" i="1"/>
  <c r="AI997" i="1"/>
  <c r="AI998" i="1"/>
  <c r="AI999" i="1"/>
  <c r="AI1001" i="1"/>
  <c r="AI1002" i="1"/>
  <c r="AI1003" i="1"/>
  <c r="AI1004" i="1"/>
  <c r="AI1005" i="1"/>
  <c r="AI1006" i="1"/>
  <c r="AI1007" i="1"/>
  <c r="AI1008" i="1"/>
  <c r="AI1009" i="1"/>
  <c r="AI1010" i="1"/>
  <c r="AI1011" i="1"/>
  <c r="AI1012" i="1"/>
  <c r="AI1013" i="1"/>
  <c r="AI1014" i="1"/>
  <c r="AI1015" i="1"/>
  <c r="AI1016" i="1"/>
  <c r="AI1017" i="1"/>
  <c r="AI1018" i="1"/>
  <c r="AI1019" i="1"/>
  <c r="AI1020" i="1"/>
  <c r="AI1021" i="1"/>
  <c r="AI1022" i="1"/>
  <c r="AI1023" i="1"/>
  <c r="AI1024" i="1"/>
  <c r="AI1025" i="1"/>
  <c r="AI1026" i="1"/>
  <c r="AI1027" i="1"/>
  <c r="AI1028" i="1"/>
  <c r="AI1029" i="1"/>
  <c r="AI1030" i="1"/>
  <c r="AI1031" i="1"/>
  <c r="AI1032" i="1"/>
  <c r="AI1033" i="1"/>
  <c r="AI1034" i="1"/>
  <c r="AI1035" i="1"/>
  <c r="AI1036" i="1"/>
  <c r="AI1037" i="1"/>
  <c r="AI1038" i="1"/>
  <c r="AI1039" i="1"/>
  <c r="AI1040" i="1"/>
  <c r="AI1041" i="1"/>
  <c r="AI1042" i="1"/>
  <c r="AI1043" i="1"/>
  <c r="AI1044" i="1"/>
  <c r="AI1045" i="1"/>
  <c r="AI1046" i="1"/>
  <c r="AI1047" i="1"/>
  <c r="AI1048" i="1"/>
  <c r="AI1049" i="1"/>
  <c r="AI1051" i="1"/>
  <c r="AI1052" i="1"/>
  <c r="AI1053" i="1"/>
  <c r="AI1054" i="1"/>
  <c r="AI1055" i="1"/>
  <c r="AI1056" i="1"/>
  <c r="AI1057" i="1"/>
  <c r="AI1058" i="1"/>
  <c r="AI1059" i="1"/>
  <c r="AI1060" i="1"/>
  <c r="AI1061" i="1"/>
  <c r="AI1062" i="1"/>
  <c r="CA1062" i="1"/>
  <c r="BS1062" i="1"/>
  <c r="BP1062" i="1"/>
  <c r="BO1062" i="1"/>
  <c r="A1062" i="1" s="1"/>
  <c r="BM1062" i="1"/>
  <c r="BT1062" i="1" s="1"/>
  <c r="BL1062" i="1"/>
  <c r="BK1062" i="1"/>
  <c r="BH1062" i="1"/>
  <c r="BI1062" i="1" s="1"/>
  <c r="G1062" i="1"/>
  <c r="F1062" i="1"/>
  <c r="E1062" i="1"/>
  <c r="B1062" i="1"/>
  <c r="CA1061" i="1"/>
  <c r="BS1061" i="1"/>
  <c r="BP1061" i="1"/>
  <c r="BO1061" i="1"/>
  <c r="A1061" i="1" s="1"/>
  <c r="BM1061" i="1"/>
  <c r="BL1061" i="1"/>
  <c r="BK1061" i="1"/>
  <c r="BH1061" i="1"/>
  <c r="BI1061" i="1" s="1"/>
  <c r="G1061" i="1"/>
  <c r="F1061" i="1"/>
  <c r="E1061" i="1"/>
  <c r="B1061" i="1"/>
  <c r="CA1060" i="1"/>
  <c r="BS1060" i="1"/>
  <c r="BP1060" i="1"/>
  <c r="BO1060" i="1"/>
  <c r="A1060" i="1" s="1"/>
  <c r="BM1060" i="1"/>
  <c r="BT1060" i="1" s="1"/>
  <c r="BL1060" i="1"/>
  <c r="BK1060" i="1"/>
  <c r="BH1060" i="1"/>
  <c r="BI1060" i="1" s="1"/>
  <c r="G1060" i="1"/>
  <c r="F1060" i="1"/>
  <c r="E1060" i="1"/>
  <c r="B1060" i="1"/>
  <c r="CA1059" i="1"/>
  <c r="BS1059" i="1"/>
  <c r="BP1059" i="1"/>
  <c r="BO1059" i="1"/>
  <c r="A1059" i="1" s="1"/>
  <c r="BM1059" i="1"/>
  <c r="BT1059" i="1" s="1"/>
  <c r="BL1059" i="1"/>
  <c r="BK1059" i="1"/>
  <c r="BH1059" i="1"/>
  <c r="BI1059" i="1" s="1"/>
  <c r="G1059" i="1"/>
  <c r="F1059" i="1"/>
  <c r="E1059" i="1"/>
  <c r="B1059" i="1"/>
  <c r="CA1058" i="1"/>
  <c r="BS1058" i="1"/>
  <c r="BP1058" i="1"/>
  <c r="BO1058" i="1"/>
  <c r="A1058" i="1" s="1"/>
  <c r="BM1058" i="1"/>
  <c r="BT1058" i="1" s="1"/>
  <c r="BL1058" i="1"/>
  <c r="BK1058" i="1"/>
  <c r="BH1058" i="1"/>
  <c r="BI1058" i="1" s="1"/>
  <c r="G1058" i="1"/>
  <c r="F1058" i="1"/>
  <c r="E1058" i="1"/>
  <c r="B1058" i="1"/>
  <c r="CA1057" i="1"/>
  <c r="BS1057" i="1"/>
  <c r="BP1057" i="1"/>
  <c r="BO1057" i="1"/>
  <c r="A1057" i="1" s="1"/>
  <c r="BM1057" i="1"/>
  <c r="BT1057" i="1" s="1"/>
  <c r="BL1057" i="1"/>
  <c r="BK1057" i="1"/>
  <c r="BH1057" i="1"/>
  <c r="BI1057" i="1" s="1"/>
  <c r="G1057" i="1"/>
  <c r="F1057" i="1"/>
  <c r="E1057" i="1"/>
  <c r="B1057" i="1"/>
  <c r="CA1056" i="1"/>
  <c r="BS1056" i="1"/>
  <c r="BP1056" i="1"/>
  <c r="BO1056" i="1"/>
  <c r="A1056" i="1" s="1"/>
  <c r="BM1056" i="1"/>
  <c r="BL1056" i="1"/>
  <c r="BK1056" i="1"/>
  <c r="BH1056" i="1"/>
  <c r="BI1056" i="1" s="1"/>
  <c r="G1056" i="1"/>
  <c r="F1056" i="1"/>
  <c r="E1056" i="1"/>
  <c r="B1056" i="1"/>
  <c r="CA1055" i="1"/>
  <c r="BS1055" i="1"/>
  <c r="BP1055" i="1"/>
  <c r="BO1055" i="1"/>
  <c r="A1055" i="1" s="1"/>
  <c r="BM1055" i="1"/>
  <c r="BL1055" i="1"/>
  <c r="BK1055" i="1"/>
  <c r="BH1055" i="1"/>
  <c r="BI1055" i="1" s="1"/>
  <c r="G1055" i="1"/>
  <c r="F1055" i="1"/>
  <c r="E1055" i="1"/>
  <c r="B1055" i="1"/>
  <c r="CA1054" i="1"/>
  <c r="BS1054" i="1"/>
  <c r="BP1054" i="1"/>
  <c r="BO1054" i="1"/>
  <c r="A1054" i="1" s="1"/>
  <c r="BM1054" i="1"/>
  <c r="BT1054" i="1" s="1"/>
  <c r="BL1054" i="1"/>
  <c r="BK1054" i="1"/>
  <c r="BH1054" i="1"/>
  <c r="BI1054" i="1" s="1"/>
  <c r="G1054" i="1"/>
  <c r="F1054" i="1"/>
  <c r="E1054" i="1"/>
  <c r="B1054" i="1"/>
  <c r="CA1053" i="1"/>
  <c r="BS1053" i="1"/>
  <c r="BP1053" i="1"/>
  <c r="BO1053" i="1"/>
  <c r="A1053" i="1" s="1"/>
  <c r="BM1053" i="1"/>
  <c r="BT1053" i="1" s="1"/>
  <c r="BL1053" i="1"/>
  <c r="BK1053" i="1"/>
  <c r="BH1053" i="1"/>
  <c r="BI1053" i="1" s="1"/>
  <c r="G1053" i="1"/>
  <c r="F1053" i="1"/>
  <c r="E1053" i="1"/>
  <c r="B1053" i="1"/>
  <c r="CA1052" i="1"/>
  <c r="BS1052" i="1"/>
  <c r="BP1052" i="1"/>
  <c r="BO1052" i="1"/>
  <c r="A1052" i="1" s="1"/>
  <c r="BM1052" i="1"/>
  <c r="BT1052" i="1" s="1"/>
  <c r="BL1052" i="1"/>
  <c r="BK1052" i="1"/>
  <c r="BH1052" i="1"/>
  <c r="BI1052" i="1" s="1"/>
  <c r="G1052" i="1"/>
  <c r="F1052" i="1"/>
  <c r="E1052" i="1"/>
  <c r="B1052" i="1"/>
  <c r="CA1051" i="1"/>
  <c r="BS1051" i="1"/>
  <c r="BP1051" i="1"/>
  <c r="BO1051" i="1"/>
  <c r="A1051" i="1" s="1"/>
  <c r="BM1051" i="1"/>
  <c r="BT1051" i="1" s="1"/>
  <c r="BL1051" i="1"/>
  <c r="BK1051" i="1"/>
  <c r="BH1051" i="1"/>
  <c r="BI1051" i="1" s="1"/>
  <c r="G1051" i="1"/>
  <c r="F1051" i="1"/>
  <c r="E1051" i="1"/>
  <c r="B1051" i="1"/>
  <c r="CA1050" i="1"/>
  <c r="BS1050" i="1"/>
  <c r="BP1050" i="1"/>
  <c r="BO1050" i="1"/>
  <c r="A1050" i="1" s="1"/>
  <c r="BM1050" i="1"/>
  <c r="BT1050" i="1" s="1"/>
  <c r="BL1050" i="1"/>
  <c r="BK1050" i="1"/>
  <c r="BH1050" i="1"/>
  <c r="BI1050" i="1" s="1"/>
  <c r="G1050" i="1"/>
  <c r="F1050" i="1"/>
  <c r="E1050" i="1"/>
  <c r="B1050" i="1"/>
  <c r="CA1049" i="1"/>
  <c r="BS1049" i="1"/>
  <c r="BP1049" i="1"/>
  <c r="BO1049" i="1"/>
  <c r="A1049" i="1" s="1"/>
  <c r="BM1049" i="1"/>
  <c r="BL1049" i="1"/>
  <c r="BK1049" i="1"/>
  <c r="BH1049" i="1"/>
  <c r="BI1049" i="1" s="1"/>
  <c r="G1049" i="1"/>
  <c r="F1049" i="1"/>
  <c r="E1049" i="1"/>
  <c r="B1049" i="1"/>
  <c r="CA1048" i="1"/>
  <c r="BS1048" i="1"/>
  <c r="BP1048" i="1"/>
  <c r="BO1048" i="1"/>
  <c r="A1048" i="1" s="1"/>
  <c r="BM1048" i="1"/>
  <c r="BT1048" i="1" s="1"/>
  <c r="BL1048" i="1"/>
  <c r="BK1048" i="1"/>
  <c r="BH1048" i="1"/>
  <c r="BI1048" i="1" s="1"/>
  <c r="G1048" i="1"/>
  <c r="F1048" i="1"/>
  <c r="E1048" i="1"/>
  <c r="B1048" i="1"/>
  <c r="CA1047" i="1"/>
  <c r="BS1047" i="1"/>
  <c r="BP1047" i="1"/>
  <c r="BO1047" i="1"/>
  <c r="A1047" i="1" s="1"/>
  <c r="BM1047" i="1"/>
  <c r="BT1047" i="1" s="1"/>
  <c r="BL1047" i="1"/>
  <c r="BK1047" i="1"/>
  <c r="BH1047" i="1"/>
  <c r="BI1047" i="1" s="1"/>
  <c r="G1047" i="1"/>
  <c r="F1047" i="1"/>
  <c r="E1047" i="1"/>
  <c r="B1047" i="1"/>
  <c r="CA1046" i="1"/>
  <c r="BS1046" i="1"/>
  <c r="BP1046" i="1"/>
  <c r="BO1046" i="1"/>
  <c r="A1046" i="1" s="1"/>
  <c r="BM1046" i="1"/>
  <c r="BL1046" i="1"/>
  <c r="BK1046" i="1"/>
  <c r="BH1046" i="1"/>
  <c r="BI1046" i="1" s="1"/>
  <c r="G1046" i="1"/>
  <c r="F1046" i="1"/>
  <c r="E1046" i="1"/>
  <c r="B1046" i="1"/>
  <c r="CA1045" i="1"/>
  <c r="BS1045" i="1"/>
  <c r="BP1045" i="1"/>
  <c r="BO1045" i="1"/>
  <c r="A1045" i="1" s="1"/>
  <c r="BM1045" i="1"/>
  <c r="BT1045" i="1" s="1"/>
  <c r="BL1045" i="1"/>
  <c r="BK1045" i="1"/>
  <c r="BH1045" i="1"/>
  <c r="BI1045" i="1" s="1"/>
  <c r="G1045" i="1"/>
  <c r="F1045" i="1"/>
  <c r="E1045" i="1"/>
  <c r="B1045" i="1"/>
  <c r="CA1044" i="1"/>
  <c r="BS1044" i="1"/>
  <c r="BP1044" i="1"/>
  <c r="BO1044" i="1"/>
  <c r="A1044" i="1" s="1"/>
  <c r="BM1044" i="1"/>
  <c r="BT1044" i="1" s="1"/>
  <c r="BL1044" i="1"/>
  <c r="BK1044" i="1"/>
  <c r="BH1044" i="1"/>
  <c r="BI1044" i="1" s="1"/>
  <c r="G1044" i="1"/>
  <c r="F1044" i="1"/>
  <c r="E1044" i="1"/>
  <c r="B1044" i="1"/>
  <c r="CA1043" i="1"/>
  <c r="BS1043" i="1"/>
  <c r="BP1043" i="1"/>
  <c r="BO1043" i="1"/>
  <c r="A1043" i="1" s="1"/>
  <c r="BM1043" i="1"/>
  <c r="BT1043" i="1" s="1"/>
  <c r="BL1043" i="1"/>
  <c r="BK1043" i="1"/>
  <c r="BH1043" i="1"/>
  <c r="BI1043" i="1" s="1"/>
  <c r="G1043" i="1"/>
  <c r="F1043" i="1"/>
  <c r="E1043" i="1"/>
  <c r="B1043" i="1"/>
  <c r="CA1042" i="1"/>
  <c r="BS1042" i="1"/>
  <c r="BP1042" i="1"/>
  <c r="BO1042" i="1"/>
  <c r="A1042" i="1" s="1"/>
  <c r="BM1042" i="1"/>
  <c r="BT1042" i="1" s="1"/>
  <c r="BL1042" i="1"/>
  <c r="BK1042" i="1"/>
  <c r="BH1042" i="1"/>
  <c r="BI1042" i="1" s="1"/>
  <c r="G1042" i="1"/>
  <c r="F1042" i="1"/>
  <c r="E1042" i="1"/>
  <c r="B1042" i="1"/>
  <c r="CA1041" i="1"/>
  <c r="BS1041" i="1"/>
  <c r="BP1041" i="1"/>
  <c r="BO1041" i="1"/>
  <c r="A1041" i="1" s="1"/>
  <c r="BM1041" i="1"/>
  <c r="BL1041" i="1"/>
  <c r="BK1041" i="1"/>
  <c r="BH1041" i="1"/>
  <c r="BI1041" i="1" s="1"/>
  <c r="G1041" i="1"/>
  <c r="F1041" i="1"/>
  <c r="E1041" i="1"/>
  <c r="B1041" i="1"/>
  <c r="CA1040" i="1"/>
  <c r="BS1040" i="1"/>
  <c r="BP1040" i="1"/>
  <c r="BO1040" i="1"/>
  <c r="A1040" i="1" s="1"/>
  <c r="BM1040" i="1"/>
  <c r="BT1040" i="1" s="1"/>
  <c r="BL1040" i="1"/>
  <c r="BK1040" i="1"/>
  <c r="BH1040" i="1"/>
  <c r="BI1040" i="1" s="1"/>
  <c r="G1040" i="1"/>
  <c r="F1040" i="1"/>
  <c r="E1040" i="1"/>
  <c r="B1040" i="1"/>
  <c r="CA1039" i="1"/>
  <c r="BS1039" i="1"/>
  <c r="BP1039" i="1"/>
  <c r="BO1039" i="1"/>
  <c r="A1039" i="1" s="1"/>
  <c r="BM1039" i="1"/>
  <c r="BT1039" i="1" s="1"/>
  <c r="BL1039" i="1"/>
  <c r="BK1039" i="1"/>
  <c r="BH1039" i="1"/>
  <c r="BI1039" i="1" s="1"/>
  <c r="G1039" i="1"/>
  <c r="F1039" i="1"/>
  <c r="E1039" i="1"/>
  <c r="B1039" i="1"/>
  <c r="CA1038" i="1"/>
  <c r="BS1038" i="1"/>
  <c r="BP1038" i="1"/>
  <c r="BO1038" i="1"/>
  <c r="A1038" i="1" s="1"/>
  <c r="BM1038" i="1"/>
  <c r="BT1038" i="1" s="1"/>
  <c r="BL1038" i="1"/>
  <c r="BK1038" i="1"/>
  <c r="BH1038" i="1"/>
  <c r="BI1038" i="1" s="1"/>
  <c r="G1038" i="1"/>
  <c r="F1038" i="1"/>
  <c r="E1038" i="1"/>
  <c r="B1038" i="1"/>
  <c r="CA1037" i="1"/>
  <c r="BS1037" i="1"/>
  <c r="BP1037" i="1"/>
  <c r="BO1037" i="1"/>
  <c r="A1037" i="1" s="1"/>
  <c r="BM1037" i="1"/>
  <c r="BT1037" i="1" s="1"/>
  <c r="BL1037" i="1"/>
  <c r="BK1037" i="1"/>
  <c r="BH1037" i="1"/>
  <c r="BI1037" i="1" s="1"/>
  <c r="G1037" i="1"/>
  <c r="F1037" i="1"/>
  <c r="E1037" i="1"/>
  <c r="B1037" i="1"/>
  <c r="CA1036" i="1"/>
  <c r="BS1036" i="1"/>
  <c r="BP1036" i="1"/>
  <c r="BO1036" i="1"/>
  <c r="A1036" i="1" s="1"/>
  <c r="BM1036" i="1"/>
  <c r="BT1036" i="1" s="1"/>
  <c r="BL1036" i="1"/>
  <c r="BK1036" i="1"/>
  <c r="BH1036" i="1"/>
  <c r="BI1036" i="1" s="1"/>
  <c r="G1036" i="1"/>
  <c r="F1036" i="1"/>
  <c r="E1036" i="1"/>
  <c r="B1036" i="1"/>
  <c r="CA1035" i="1"/>
  <c r="BS1035" i="1"/>
  <c r="BP1035" i="1"/>
  <c r="BO1035" i="1"/>
  <c r="A1035" i="1" s="1"/>
  <c r="BM1035" i="1"/>
  <c r="BT1035" i="1" s="1"/>
  <c r="BL1035" i="1"/>
  <c r="BK1035" i="1"/>
  <c r="BH1035" i="1"/>
  <c r="BI1035" i="1" s="1"/>
  <c r="G1035" i="1"/>
  <c r="F1035" i="1"/>
  <c r="E1035" i="1"/>
  <c r="B1035" i="1"/>
  <c r="CA1034" i="1"/>
  <c r="BS1034" i="1"/>
  <c r="BP1034" i="1"/>
  <c r="BO1034" i="1"/>
  <c r="A1034" i="1" s="1"/>
  <c r="BM1034" i="1"/>
  <c r="BL1034" i="1"/>
  <c r="BK1034" i="1"/>
  <c r="BH1034" i="1"/>
  <c r="BI1034" i="1" s="1"/>
  <c r="G1034" i="1"/>
  <c r="F1034" i="1"/>
  <c r="E1034" i="1"/>
  <c r="B1034" i="1"/>
  <c r="CA1033" i="1"/>
  <c r="BS1033" i="1"/>
  <c r="BP1033" i="1"/>
  <c r="BO1033" i="1"/>
  <c r="A1033" i="1" s="1"/>
  <c r="BM1033" i="1"/>
  <c r="BT1033" i="1" s="1"/>
  <c r="BL1033" i="1"/>
  <c r="BK1033" i="1"/>
  <c r="BH1033" i="1"/>
  <c r="BI1033" i="1" s="1"/>
  <c r="G1033" i="1"/>
  <c r="F1033" i="1"/>
  <c r="E1033" i="1"/>
  <c r="B1033" i="1"/>
  <c r="CA1032" i="1"/>
  <c r="BS1032" i="1"/>
  <c r="BP1032" i="1"/>
  <c r="BO1032" i="1"/>
  <c r="A1032" i="1" s="1"/>
  <c r="BM1032" i="1"/>
  <c r="BT1032" i="1" s="1"/>
  <c r="BL1032" i="1"/>
  <c r="BK1032" i="1"/>
  <c r="BH1032" i="1"/>
  <c r="BI1032" i="1" s="1"/>
  <c r="G1032" i="1"/>
  <c r="F1032" i="1"/>
  <c r="E1032" i="1"/>
  <c r="B1032" i="1"/>
  <c r="CA1031" i="1"/>
  <c r="BS1031" i="1"/>
  <c r="BP1031" i="1"/>
  <c r="BO1031" i="1"/>
  <c r="A1031" i="1" s="1"/>
  <c r="BM1031" i="1"/>
  <c r="BT1031" i="1" s="1"/>
  <c r="BL1031" i="1"/>
  <c r="BK1031" i="1"/>
  <c r="BH1031" i="1"/>
  <c r="BI1031" i="1" s="1"/>
  <c r="G1031" i="1"/>
  <c r="F1031" i="1"/>
  <c r="E1031" i="1"/>
  <c r="B1031" i="1"/>
  <c r="CA1030" i="1"/>
  <c r="BS1030" i="1"/>
  <c r="BP1030" i="1"/>
  <c r="BO1030" i="1"/>
  <c r="A1030" i="1" s="1"/>
  <c r="BM1030" i="1"/>
  <c r="BT1030" i="1" s="1"/>
  <c r="BL1030" i="1"/>
  <c r="BK1030" i="1"/>
  <c r="BH1030" i="1"/>
  <c r="BI1030" i="1" s="1"/>
  <c r="G1030" i="1"/>
  <c r="F1030" i="1"/>
  <c r="E1030" i="1"/>
  <c r="B1030" i="1"/>
  <c r="CA1029" i="1"/>
  <c r="BS1029" i="1"/>
  <c r="BP1029" i="1"/>
  <c r="BO1029" i="1"/>
  <c r="A1029" i="1" s="1"/>
  <c r="BM1029" i="1"/>
  <c r="BT1029" i="1" s="1"/>
  <c r="BL1029" i="1"/>
  <c r="BK1029" i="1"/>
  <c r="BH1029" i="1"/>
  <c r="BI1029" i="1" s="1"/>
  <c r="G1029" i="1"/>
  <c r="F1029" i="1"/>
  <c r="E1029" i="1"/>
  <c r="B1029" i="1"/>
  <c r="CA1028" i="1"/>
  <c r="BS1028" i="1"/>
  <c r="BP1028" i="1"/>
  <c r="BO1028" i="1"/>
  <c r="A1028" i="1" s="1"/>
  <c r="BM1028" i="1"/>
  <c r="BL1028" i="1"/>
  <c r="BK1028" i="1"/>
  <c r="BH1028" i="1"/>
  <c r="BI1028" i="1" s="1"/>
  <c r="G1028" i="1"/>
  <c r="F1028" i="1"/>
  <c r="E1028" i="1"/>
  <c r="B1028" i="1"/>
  <c r="CA1027" i="1"/>
  <c r="BS1027" i="1"/>
  <c r="BP1027" i="1"/>
  <c r="BO1027" i="1"/>
  <c r="A1027" i="1" s="1"/>
  <c r="BM1027" i="1"/>
  <c r="BT1027" i="1" s="1"/>
  <c r="BL1027" i="1"/>
  <c r="BK1027" i="1"/>
  <c r="BH1027" i="1"/>
  <c r="BI1027" i="1" s="1"/>
  <c r="G1027" i="1"/>
  <c r="F1027" i="1"/>
  <c r="E1027" i="1"/>
  <c r="B1027" i="1"/>
  <c r="CA1026" i="1"/>
  <c r="BS1026" i="1"/>
  <c r="BP1026" i="1"/>
  <c r="BO1026" i="1"/>
  <c r="A1026" i="1" s="1"/>
  <c r="BM1026" i="1"/>
  <c r="BT1026" i="1" s="1"/>
  <c r="BL1026" i="1"/>
  <c r="BK1026" i="1"/>
  <c r="BH1026" i="1"/>
  <c r="BI1026" i="1" s="1"/>
  <c r="G1026" i="1"/>
  <c r="F1026" i="1"/>
  <c r="E1026" i="1"/>
  <c r="B1026" i="1"/>
  <c r="CA1025" i="1"/>
  <c r="BS1025" i="1"/>
  <c r="BP1025" i="1"/>
  <c r="BO1025" i="1"/>
  <c r="A1025" i="1" s="1"/>
  <c r="BM1025" i="1"/>
  <c r="BL1025" i="1"/>
  <c r="BK1025" i="1"/>
  <c r="BH1025" i="1"/>
  <c r="BI1025" i="1" s="1"/>
  <c r="G1025" i="1"/>
  <c r="F1025" i="1"/>
  <c r="E1025" i="1"/>
  <c r="B1025" i="1"/>
  <c r="CA1024" i="1"/>
  <c r="BS1024" i="1"/>
  <c r="BP1024" i="1"/>
  <c r="BO1024" i="1"/>
  <c r="A1024" i="1" s="1"/>
  <c r="BM1024" i="1"/>
  <c r="BL1024" i="1"/>
  <c r="BK1024" i="1"/>
  <c r="BH1024" i="1"/>
  <c r="BI1024" i="1" s="1"/>
  <c r="G1024" i="1"/>
  <c r="F1024" i="1"/>
  <c r="E1024" i="1"/>
  <c r="B1024" i="1"/>
  <c r="CA1023" i="1"/>
  <c r="BS1023" i="1"/>
  <c r="BP1023" i="1"/>
  <c r="BO1023" i="1"/>
  <c r="A1023" i="1" s="1"/>
  <c r="BM1023" i="1"/>
  <c r="BT1023" i="1" s="1"/>
  <c r="BL1023" i="1"/>
  <c r="BK1023" i="1"/>
  <c r="BH1023" i="1"/>
  <c r="BI1023" i="1" s="1"/>
  <c r="G1023" i="1"/>
  <c r="F1023" i="1"/>
  <c r="E1023" i="1"/>
  <c r="B1023" i="1"/>
  <c r="CA1022" i="1"/>
  <c r="BS1022" i="1"/>
  <c r="BP1022" i="1"/>
  <c r="BO1022" i="1"/>
  <c r="A1022" i="1" s="1"/>
  <c r="BM1022" i="1"/>
  <c r="BL1022" i="1"/>
  <c r="BK1022" i="1"/>
  <c r="BH1022" i="1"/>
  <c r="BI1022" i="1" s="1"/>
  <c r="G1022" i="1"/>
  <c r="F1022" i="1"/>
  <c r="E1022" i="1"/>
  <c r="B1022" i="1"/>
  <c r="CA1021" i="1"/>
  <c r="BS1021" i="1"/>
  <c r="BP1021" i="1"/>
  <c r="BO1021" i="1"/>
  <c r="A1021" i="1" s="1"/>
  <c r="BM1021" i="1"/>
  <c r="BT1021" i="1" s="1"/>
  <c r="BL1021" i="1"/>
  <c r="BK1021" i="1"/>
  <c r="BH1021" i="1"/>
  <c r="BI1021" i="1" s="1"/>
  <c r="G1021" i="1"/>
  <c r="F1021" i="1"/>
  <c r="E1021" i="1"/>
  <c r="B1021" i="1"/>
  <c r="CA1020" i="1"/>
  <c r="BS1020" i="1"/>
  <c r="BP1020" i="1"/>
  <c r="BO1020" i="1"/>
  <c r="A1020" i="1" s="1"/>
  <c r="BM1020" i="1"/>
  <c r="BL1020" i="1"/>
  <c r="BK1020" i="1"/>
  <c r="BH1020" i="1"/>
  <c r="BI1020" i="1" s="1"/>
  <c r="G1020" i="1"/>
  <c r="F1020" i="1"/>
  <c r="E1020" i="1"/>
  <c r="B1020" i="1"/>
  <c r="CA1019" i="1"/>
  <c r="BS1019" i="1"/>
  <c r="BP1019" i="1"/>
  <c r="BO1019" i="1"/>
  <c r="A1019" i="1" s="1"/>
  <c r="BM1019" i="1"/>
  <c r="BT1019" i="1" s="1"/>
  <c r="BL1019" i="1"/>
  <c r="BK1019" i="1"/>
  <c r="BH1019" i="1"/>
  <c r="BI1019" i="1" s="1"/>
  <c r="G1019" i="1"/>
  <c r="F1019" i="1"/>
  <c r="E1019" i="1"/>
  <c r="B1019" i="1"/>
  <c r="CA1018" i="1"/>
  <c r="BS1018" i="1"/>
  <c r="BP1018" i="1"/>
  <c r="BO1018" i="1"/>
  <c r="A1018" i="1" s="1"/>
  <c r="BM1018" i="1"/>
  <c r="BT1018" i="1" s="1"/>
  <c r="BL1018" i="1"/>
  <c r="BK1018" i="1"/>
  <c r="BH1018" i="1"/>
  <c r="BI1018" i="1" s="1"/>
  <c r="G1018" i="1"/>
  <c r="F1018" i="1"/>
  <c r="E1018" i="1"/>
  <c r="B1018" i="1"/>
  <c r="CA1017" i="1"/>
  <c r="BS1017" i="1"/>
  <c r="BP1017" i="1"/>
  <c r="BO1017" i="1"/>
  <c r="A1017" i="1" s="1"/>
  <c r="BM1017" i="1"/>
  <c r="BT1017" i="1" s="1"/>
  <c r="BL1017" i="1"/>
  <c r="BK1017" i="1"/>
  <c r="BH1017" i="1"/>
  <c r="BI1017" i="1" s="1"/>
  <c r="G1017" i="1"/>
  <c r="F1017" i="1"/>
  <c r="E1017" i="1"/>
  <c r="B1017" i="1"/>
  <c r="CA1016" i="1"/>
  <c r="BS1016" i="1"/>
  <c r="BP1016" i="1"/>
  <c r="BO1016" i="1"/>
  <c r="A1016" i="1" s="1"/>
  <c r="BM1016" i="1"/>
  <c r="BT1016" i="1" s="1"/>
  <c r="BL1016" i="1"/>
  <c r="BK1016" i="1"/>
  <c r="BH1016" i="1"/>
  <c r="BI1016" i="1" s="1"/>
  <c r="G1016" i="1"/>
  <c r="F1016" i="1"/>
  <c r="E1016" i="1"/>
  <c r="B1016" i="1"/>
  <c r="CA1015" i="1"/>
  <c r="BS1015" i="1"/>
  <c r="BP1015" i="1"/>
  <c r="BO1015" i="1"/>
  <c r="A1015" i="1" s="1"/>
  <c r="BM1015" i="1"/>
  <c r="BT1015" i="1" s="1"/>
  <c r="BL1015" i="1"/>
  <c r="BK1015" i="1"/>
  <c r="BH1015" i="1"/>
  <c r="BI1015" i="1" s="1"/>
  <c r="G1015" i="1"/>
  <c r="F1015" i="1"/>
  <c r="E1015" i="1"/>
  <c r="B1015" i="1"/>
  <c r="CA1014" i="1"/>
  <c r="BS1014" i="1"/>
  <c r="BP1014" i="1"/>
  <c r="BO1014" i="1"/>
  <c r="A1014" i="1" s="1"/>
  <c r="BM1014" i="1"/>
  <c r="BT1014" i="1" s="1"/>
  <c r="BL1014" i="1"/>
  <c r="BK1014" i="1"/>
  <c r="BH1014" i="1"/>
  <c r="BI1014" i="1" s="1"/>
  <c r="G1014" i="1"/>
  <c r="F1014" i="1"/>
  <c r="E1014" i="1"/>
  <c r="B1014" i="1"/>
  <c r="CA1013" i="1"/>
  <c r="BS1013" i="1"/>
  <c r="BP1013" i="1"/>
  <c r="BO1013" i="1"/>
  <c r="A1013" i="1" s="1"/>
  <c r="BM1013" i="1"/>
  <c r="BL1013" i="1"/>
  <c r="BK1013" i="1"/>
  <c r="BH1013" i="1"/>
  <c r="BI1013" i="1" s="1"/>
  <c r="G1013" i="1"/>
  <c r="F1013" i="1"/>
  <c r="E1013" i="1"/>
  <c r="B1013" i="1"/>
  <c r="CA1012" i="1"/>
  <c r="BS1012" i="1"/>
  <c r="BP1012" i="1"/>
  <c r="BO1012" i="1"/>
  <c r="A1012" i="1" s="1"/>
  <c r="BM1012" i="1"/>
  <c r="BT1012" i="1" s="1"/>
  <c r="BL1012" i="1"/>
  <c r="BK1012" i="1"/>
  <c r="BH1012" i="1"/>
  <c r="BI1012" i="1" s="1"/>
  <c r="G1012" i="1"/>
  <c r="F1012" i="1"/>
  <c r="E1012" i="1"/>
  <c r="B1012" i="1"/>
  <c r="CA1011" i="1"/>
  <c r="BS1011" i="1"/>
  <c r="BP1011" i="1"/>
  <c r="BO1011" i="1"/>
  <c r="A1011" i="1" s="1"/>
  <c r="BM1011" i="1"/>
  <c r="BT1011" i="1" s="1"/>
  <c r="BL1011" i="1"/>
  <c r="BK1011" i="1"/>
  <c r="BH1011" i="1"/>
  <c r="BI1011" i="1" s="1"/>
  <c r="G1011" i="1"/>
  <c r="F1011" i="1"/>
  <c r="E1011" i="1"/>
  <c r="B1011" i="1"/>
  <c r="CA1010" i="1"/>
  <c r="BS1010" i="1"/>
  <c r="BP1010" i="1"/>
  <c r="BO1010" i="1"/>
  <c r="A1010" i="1" s="1"/>
  <c r="BM1010" i="1"/>
  <c r="BT1010" i="1" s="1"/>
  <c r="BL1010" i="1"/>
  <c r="BK1010" i="1"/>
  <c r="BH1010" i="1"/>
  <c r="BI1010" i="1" s="1"/>
  <c r="G1010" i="1"/>
  <c r="F1010" i="1"/>
  <c r="E1010" i="1"/>
  <c r="B1010" i="1"/>
  <c r="CA1009" i="1"/>
  <c r="BS1009" i="1"/>
  <c r="BP1009" i="1"/>
  <c r="BO1009" i="1"/>
  <c r="A1009" i="1" s="1"/>
  <c r="BM1009" i="1"/>
  <c r="BT1009" i="1" s="1"/>
  <c r="BL1009" i="1"/>
  <c r="BK1009" i="1"/>
  <c r="BH1009" i="1"/>
  <c r="BI1009" i="1" s="1"/>
  <c r="G1009" i="1"/>
  <c r="F1009" i="1"/>
  <c r="E1009" i="1"/>
  <c r="B1009" i="1"/>
  <c r="CA1008" i="1"/>
  <c r="BS1008" i="1"/>
  <c r="BP1008" i="1"/>
  <c r="BO1008" i="1"/>
  <c r="A1008" i="1" s="1"/>
  <c r="BM1008" i="1"/>
  <c r="BT1008" i="1" s="1"/>
  <c r="BL1008" i="1"/>
  <c r="BK1008" i="1"/>
  <c r="BH1008" i="1"/>
  <c r="BI1008" i="1" s="1"/>
  <c r="G1008" i="1"/>
  <c r="F1008" i="1"/>
  <c r="E1008" i="1"/>
  <c r="B1008" i="1"/>
  <c r="CA1007" i="1"/>
  <c r="BS1007" i="1"/>
  <c r="BP1007" i="1"/>
  <c r="BO1007" i="1"/>
  <c r="A1007" i="1" s="1"/>
  <c r="BM1007" i="1"/>
  <c r="BT1007" i="1" s="1"/>
  <c r="BL1007" i="1"/>
  <c r="BK1007" i="1"/>
  <c r="BH1007" i="1"/>
  <c r="BI1007" i="1" s="1"/>
  <c r="G1007" i="1"/>
  <c r="F1007" i="1"/>
  <c r="E1007" i="1"/>
  <c r="B1007" i="1"/>
  <c r="CA1006" i="1"/>
  <c r="BS1006" i="1"/>
  <c r="BP1006" i="1"/>
  <c r="BO1006" i="1"/>
  <c r="A1006" i="1" s="1"/>
  <c r="BM1006" i="1"/>
  <c r="BT1006" i="1" s="1"/>
  <c r="BL1006" i="1"/>
  <c r="BK1006" i="1"/>
  <c r="BH1006" i="1"/>
  <c r="BI1006" i="1" s="1"/>
  <c r="G1006" i="1"/>
  <c r="F1006" i="1"/>
  <c r="E1006" i="1"/>
  <c r="B1006" i="1"/>
  <c r="CA1005" i="1"/>
  <c r="BS1005" i="1"/>
  <c r="BP1005" i="1"/>
  <c r="BO1005" i="1"/>
  <c r="A1005" i="1" s="1"/>
  <c r="BM1005" i="1"/>
  <c r="BT1005" i="1" s="1"/>
  <c r="BL1005" i="1"/>
  <c r="BK1005" i="1"/>
  <c r="BH1005" i="1"/>
  <c r="BI1005" i="1" s="1"/>
  <c r="G1005" i="1"/>
  <c r="F1005" i="1"/>
  <c r="E1005" i="1"/>
  <c r="B1005" i="1"/>
  <c r="CA1004" i="1"/>
  <c r="BS1004" i="1"/>
  <c r="BP1004" i="1"/>
  <c r="BO1004" i="1"/>
  <c r="A1004" i="1" s="1"/>
  <c r="BM1004" i="1"/>
  <c r="BT1004" i="1" s="1"/>
  <c r="BL1004" i="1"/>
  <c r="BK1004" i="1"/>
  <c r="BH1004" i="1"/>
  <c r="BI1004" i="1" s="1"/>
  <c r="G1004" i="1"/>
  <c r="F1004" i="1"/>
  <c r="E1004" i="1"/>
  <c r="B1004" i="1"/>
  <c r="CA1003" i="1"/>
  <c r="BS1003" i="1"/>
  <c r="BP1003" i="1"/>
  <c r="BO1003" i="1"/>
  <c r="A1003" i="1" s="1"/>
  <c r="BM1003" i="1"/>
  <c r="BT1003" i="1" s="1"/>
  <c r="BL1003" i="1"/>
  <c r="BK1003" i="1"/>
  <c r="BH1003" i="1"/>
  <c r="BI1003" i="1" s="1"/>
  <c r="G1003" i="1"/>
  <c r="F1003" i="1"/>
  <c r="E1003" i="1"/>
  <c r="B1003" i="1"/>
  <c r="CA1002" i="1"/>
  <c r="BS1002" i="1"/>
  <c r="BP1002" i="1"/>
  <c r="BO1002" i="1"/>
  <c r="A1002" i="1" s="1"/>
  <c r="BM1002" i="1"/>
  <c r="BT1002" i="1" s="1"/>
  <c r="BL1002" i="1"/>
  <c r="BK1002" i="1"/>
  <c r="BH1002" i="1"/>
  <c r="BI1002" i="1" s="1"/>
  <c r="G1002" i="1"/>
  <c r="F1002" i="1"/>
  <c r="E1002" i="1"/>
  <c r="B1002" i="1"/>
  <c r="CA1001" i="1"/>
  <c r="BS1001" i="1"/>
  <c r="BP1001" i="1"/>
  <c r="BO1001" i="1"/>
  <c r="A1001" i="1" s="1"/>
  <c r="BM1001" i="1"/>
  <c r="BT1001" i="1" s="1"/>
  <c r="BL1001" i="1"/>
  <c r="BK1001" i="1"/>
  <c r="BH1001" i="1"/>
  <c r="BI1001" i="1" s="1"/>
  <c r="G1001" i="1"/>
  <c r="F1001" i="1"/>
  <c r="E1001" i="1"/>
  <c r="B1001" i="1"/>
  <c r="CA1000" i="1"/>
  <c r="BS1000" i="1"/>
  <c r="BP1000" i="1"/>
  <c r="BO1000" i="1"/>
  <c r="A1000" i="1" s="1"/>
  <c r="BM1000" i="1"/>
  <c r="BT1000" i="1" s="1"/>
  <c r="BL1000" i="1"/>
  <c r="BK1000" i="1"/>
  <c r="BH1000" i="1"/>
  <c r="BI1000" i="1" s="1"/>
  <c r="G1000" i="1"/>
  <c r="F1000" i="1"/>
  <c r="E1000" i="1"/>
  <c r="B1000" i="1"/>
  <c r="CA999" i="1"/>
  <c r="BS999" i="1"/>
  <c r="BP999" i="1"/>
  <c r="BO999" i="1"/>
  <c r="A999" i="1" s="1"/>
  <c r="BM999" i="1"/>
  <c r="BT999" i="1" s="1"/>
  <c r="BL999" i="1"/>
  <c r="BK999" i="1"/>
  <c r="BH999" i="1"/>
  <c r="BI999" i="1" s="1"/>
  <c r="G999" i="1"/>
  <c r="F999" i="1"/>
  <c r="E999" i="1"/>
  <c r="B999" i="1"/>
  <c r="CA998" i="1"/>
  <c r="BS998" i="1"/>
  <c r="BP998" i="1"/>
  <c r="BO998" i="1"/>
  <c r="A998" i="1" s="1"/>
  <c r="BM998" i="1"/>
  <c r="BT998" i="1" s="1"/>
  <c r="BL998" i="1"/>
  <c r="BK998" i="1"/>
  <c r="BH998" i="1"/>
  <c r="BI998" i="1" s="1"/>
  <c r="G998" i="1"/>
  <c r="F998" i="1"/>
  <c r="E998" i="1"/>
  <c r="B998" i="1"/>
  <c r="CA997" i="1"/>
  <c r="BS997" i="1"/>
  <c r="BP997" i="1"/>
  <c r="BO997" i="1"/>
  <c r="A997" i="1" s="1"/>
  <c r="BM997" i="1"/>
  <c r="BT997" i="1" s="1"/>
  <c r="BL997" i="1"/>
  <c r="BK997" i="1"/>
  <c r="BH997" i="1"/>
  <c r="BI997" i="1" s="1"/>
  <c r="G997" i="1"/>
  <c r="F997" i="1"/>
  <c r="E997" i="1"/>
  <c r="B997" i="1"/>
  <c r="CA996" i="1"/>
  <c r="BS996" i="1"/>
  <c r="BP996" i="1"/>
  <c r="BO996" i="1"/>
  <c r="A996" i="1" s="1"/>
  <c r="BM996" i="1"/>
  <c r="BT996" i="1" s="1"/>
  <c r="BL996" i="1"/>
  <c r="BK996" i="1"/>
  <c r="BH996" i="1"/>
  <c r="BI996" i="1" s="1"/>
  <c r="G996" i="1"/>
  <c r="F996" i="1"/>
  <c r="E996" i="1"/>
  <c r="B996" i="1"/>
  <c r="CA995" i="1"/>
  <c r="BS995" i="1"/>
  <c r="BP995" i="1"/>
  <c r="BO995" i="1"/>
  <c r="A995" i="1" s="1"/>
  <c r="BM995" i="1"/>
  <c r="BT995" i="1" s="1"/>
  <c r="BL995" i="1"/>
  <c r="BK995" i="1"/>
  <c r="BH995" i="1"/>
  <c r="BI995" i="1" s="1"/>
  <c r="G995" i="1"/>
  <c r="F995" i="1"/>
  <c r="E995" i="1"/>
  <c r="B995" i="1"/>
  <c r="CA994" i="1"/>
  <c r="BS994" i="1"/>
  <c r="BP994" i="1"/>
  <c r="BO994" i="1"/>
  <c r="A994" i="1" s="1"/>
  <c r="BM994" i="1"/>
  <c r="BT994" i="1" s="1"/>
  <c r="BL994" i="1"/>
  <c r="BK994" i="1"/>
  <c r="BH994" i="1"/>
  <c r="BI994" i="1" s="1"/>
  <c r="G994" i="1"/>
  <c r="F994" i="1"/>
  <c r="E994" i="1"/>
  <c r="B994" i="1"/>
  <c r="CA993" i="1"/>
  <c r="BS993" i="1"/>
  <c r="BP993" i="1"/>
  <c r="BO993" i="1"/>
  <c r="A993" i="1" s="1"/>
  <c r="BM993" i="1"/>
  <c r="BT993" i="1" s="1"/>
  <c r="BL993" i="1"/>
  <c r="BK993" i="1"/>
  <c r="BH993" i="1"/>
  <c r="BI993" i="1" s="1"/>
  <c r="G993" i="1"/>
  <c r="F993" i="1"/>
  <c r="E993" i="1"/>
  <c r="B993" i="1"/>
  <c r="CA992" i="1"/>
  <c r="BS992" i="1"/>
  <c r="BP992" i="1"/>
  <c r="BO992" i="1"/>
  <c r="A992" i="1" s="1"/>
  <c r="BM992" i="1"/>
  <c r="BT992" i="1" s="1"/>
  <c r="BL992" i="1"/>
  <c r="BK992" i="1"/>
  <c r="BH992" i="1"/>
  <c r="BI992" i="1" s="1"/>
  <c r="G992" i="1"/>
  <c r="F992" i="1"/>
  <c r="E992" i="1"/>
  <c r="B992" i="1"/>
  <c r="CA991" i="1"/>
  <c r="BS991" i="1"/>
  <c r="BP991" i="1"/>
  <c r="BO991" i="1"/>
  <c r="A991" i="1" s="1"/>
  <c r="BM991" i="1"/>
  <c r="BT991" i="1" s="1"/>
  <c r="BL991" i="1"/>
  <c r="BK991" i="1"/>
  <c r="BH991" i="1"/>
  <c r="BI991" i="1" s="1"/>
  <c r="G991" i="1"/>
  <c r="F991" i="1"/>
  <c r="E991" i="1"/>
  <c r="B991" i="1"/>
  <c r="CA990" i="1"/>
  <c r="BS990" i="1"/>
  <c r="BP990" i="1"/>
  <c r="BO990" i="1"/>
  <c r="A990" i="1" s="1"/>
  <c r="BM990" i="1"/>
  <c r="BT990" i="1" s="1"/>
  <c r="BL990" i="1"/>
  <c r="BK990" i="1"/>
  <c r="BH990" i="1"/>
  <c r="BI990" i="1" s="1"/>
  <c r="G990" i="1"/>
  <c r="F990" i="1"/>
  <c r="E990" i="1"/>
  <c r="B990" i="1"/>
  <c r="CA989" i="1"/>
  <c r="BS989" i="1"/>
  <c r="BP989" i="1"/>
  <c r="BO989" i="1"/>
  <c r="A989" i="1" s="1"/>
  <c r="BM989" i="1"/>
  <c r="BT989" i="1" s="1"/>
  <c r="BL989" i="1"/>
  <c r="BK989" i="1"/>
  <c r="BH989" i="1"/>
  <c r="BI989" i="1" s="1"/>
  <c r="G989" i="1"/>
  <c r="F989" i="1"/>
  <c r="E989" i="1"/>
  <c r="B989" i="1"/>
  <c r="CA988" i="1"/>
  <c r="BS988" i="1"/>
  <c r="BP988" i="1"/>
  <c r="BO988" i="1"/>
  <c r="A988" i="1" s="1"/>
  <c r="BM988" i="1"/>
  <c r="BT988" i="1" s="1"/>
  <c r="BL988" i="1"/>
  <c r="BK988" i="1"/>
  <c r="BH988" i="1"/>
  <c r="BI988" i="1" s="1"/>
  <c r="G988" i="1"/>
  <c r="F988" i="1"/>
  <c r="E988" i="1"/>
  <c r="B988" i="1"/>
  <c r="CA987" i="1"/>
  <c r="BS987" i="1"/>
  <c r="BP987" i="1"/>
  <c r="BO987" i="1"/>
  <c r="A987" i="1" s="1"/>
  <c r="BM987" i="1"/>
  <c r="BT987" i="1" s="1"/>
  <c r="BL987" i="1"/>
  <c r="BK987" i="1"/>
  <c r="BH987" i="1"/>
  <c r="BI987" i="1" s="1"/>
  <c r="G987" i="1"/>
  <c r="F987" i="1"/>
  <c r="E987" i="1"/>
  <c r="B987" i="1"/>
  <c r="CA986" i="1"/>
  <c r="BS986" i="1"/>
  <c r="BP986" i="1"/>
  <c r="BO986" i="1"/>
  <c r="A986" i="1" s="1"/>
  <c r="BM986" i="1"/>
  <c r="BL986" i="1"/>
  <c r="BK986" i="1"/>
  <c r="BH986" i="1"/>
  <c r="BI986" i="1" s="1"/>
  <c r="G986" i="1"/>
  <c r="F986" i="1"/>
  <c r="E986" i="1"/>
  <c r="B986" i="1"/>
  <c r="CA985" i="1"/>
  <c r="BS985" i="1"/>
  <c r="BP985" i="1"/>
  <c r="BO985" i="1"/>
  <c r="A985" i="1" s="1"/>
  <c r="BM985" i="1"/>
  <c r="BT985" i="1" s="1"/>
  <c r="BL985" i="1"/>
  <c r="BK985" i="1"/>
  <c r="BH985" i="1"/>
  <c r="BI985" i="1" s="1"/>
  <c r="G985" i="1"/>
  <c r="F985" i="1"/>
  <c r="E985" i="1"/>
  <c r="B985" i="1"/>
  <c r="CA984" i="1"/>
  <c r="BS984" i="1"/>
  <c r="BP984" i="1"/>
  <c r="BO984" i="1"/>
  <c r="A984" i="1" s="1"/>
  <c r="BM984" i="1"/>
  <c r="BT984" i="1" s="1"/>
  <c r="BL984" i="1"/>
  <c r="BK984" i="1"/>
  <c r="BH984" i="1"/>
  <c r="BI984" i="1" s="1"/>
  <c r="G984" i="1"/>
  <c r="F984" i="1"/>
  <c r="E984" i="1"/>
  <c r="B984" i="1"/>
  <c r="CA983" i="1"/>
  <c r="BS983" i="1"/>
  <c r="BP983" i="1"/>
  <c r="BO983" i="1"/>
  <c r="A983" i="1" s="1"/>
  <c r="BM983" i="1"/>
  <c r="BT983" i="1" s="1"/>
  <c r="BL983" i="1"/>
  <c r="BK983" i="1"/>
  <c r="BH983" i="1"/>
  <c r="BI983" i="1" s="1"/>
  <c r="G983" i="1"/>
  <c r="F983" i="1"/>
  <c r="E983" i="1"/>
  <c r="B983" i="1"/>
  <c r="CA982" i="1"/>
  <c r="BS982" i="1"/>
  <c r="BP982" i="1"/>
  <c r="BO982" i="1"/>
  <c r="A982" i="1" s="1"/>
  <c r="BM982" i="1"/>
  <c r="BL982" i="1"/>
  <c r="BK982" i="1"/>
  <c r="BH982" i="1"/>
  <c r="BI982" i="1" s="1"/>
  <c r="G982" i="1"/>
  <c r="F982" i="1"/>
  <c r="E982" i="1"/>
  <c r="B982" i="1"/>
  <c r="CA981" i="1"/>
  <c r="BS981" i="1"/>
  <c r="BP981" i="1"/>
  <c r="BO981" i="1"/>
  <c r="A981" i="1" s="1"/>
  <c r="BM981" i="1"/>
  <c r="BT981" i="1" s="1"/>
  <c r="BL981" i="1"/>
  <c r="BK981" i="1"/>
  <c r="BH981" i="1"/>
  <c r="BI981" i="1" s="1"/>
  <c r="G981" i="1"/>
  <c r="F981" i="1"/>
  <c r="E981" i="1"/>
  <c r="B981" i="1"/>
  <c r="CA980" i="1"/>
  <c r="BS980" i="1"/>
  <c r="BP980" i="1"/>
  <c r="BO980" i="1"/>
  <c r="A980" i="1" s="1"/>
  <c r="BM980" i="1"/>
  <c r="BL980" i="1"/>
  <c r="BK980" i="1"/>
  <c r="BH980" i="1"/>
  <c r="BI980" i="1" s="1"/>
  <c r="G980" i="1"/>
  <c r="F980" i="1"/>
  <c r="E980" i="1"/>
  <c r="B980" i="1"/>
  <c r="CA979" i="1"/>
  <c r="BS979" i="1"/>
  <c r="BP979" i="1"/>
  <c r="BO979" i="1"/>
  <c r="A979" i="1" s="1"/>
  <c r="BM979" i="1"/>
  <c r="BT979" i="1" s="1"/>
  <c r="BL979" i="1"/>
  <c r="BK979" i="1"/>
  <c r="BH979" i="1"/>
  <c r="BI979" i="1" s="1"/>
  <c r="G979" i="1"/>
  <c r="F979" i="1"/>
  <c r="E979" i="1"/>
  <c r="B979" i="1"/>
  <c r="CA978" i="1"/>
  <c r="BS978" i="1"/>
  <c r="BP978" i="1"/>
  <c r="BO978" i="1"/>
  <c r="A978" i="1" s="1"/>
  <c r="BM978" i="1"/>
  <c r="BT978" i="1" s="1"/>
  <c r="BL978" i="1"/>
  <c r="BK978" i="1"/>
  <c r="BH978" i="1"/>
  <c r="BI978" i="1" s="1"/>
  <c r="G978" i="1"/>
  <c r="F978" i="1"/>
  <c r="E978" i="1"/>
  <c r="B978" i="1"/>
  <c r="CA977" i="1"/>
  <c r="BS977" i="1"/>
  <c r="BP977" i="1"/>
  <c r="BO977" i="1"/>
  <c r="A977" i="1" s="1"/>
  <c r="BM977" i="1"/>
  <c r="BL977" i="1"/>
  <c r="BK977" i="1"/>
  <c r="BH977" i="1"/>
  <c r="BI977" i="1" s="1"/>
  <c r="G977" i="1"/>
  <c r="F977" i="1"/>
  <c r="E977" i="1"/>
  <c r="B977" i="1"/>
  <c r="CA976" i="1"/>
  <c r="BS976" i="1"/>
  <c r="BP976" i="1"/>
  <c r="BO976" i="1"/>
  <c r="A976" i="1" s="1"/>
  <c r="BM976" i="1"/>
  <c r="BT976" i="1" s="1"/>
  <c r="BL976" i="1"/>
  <c r="BK976" i="1"/>
  <c r="BH976" i="1"/>
  <c r="BI976" i="1" s="1"/>
  <c r="G976" i="1"/>
  <c r="F976" i="1"/>
  <c r="E976" i="1"/>
  <c r="B976" i="1"/>
  <c r="CA975" i="1"/>
  <c r="BS975" i="1"/>
  <c r="BP975" i="1"/>
  <c r="BO975" i="1"/>
  <c r="A975" i="1" s="1"/>
  <c r="BM975" i="1"/>
  <c r="BT975" i="1" s="1"/>
  <c r="BL975" i="1"/>
  <c r="BK975" i="1"/>
  <c r="BH975" i="1"/>
  <c r="BI975" i="1" s="1"/>
  <c r="G975" i="1"/>
  <c r="F975" i="1"/>
  <c r="E975" i="1"/>
  <c r="B975" i="1"/>
  <c r="CA974" i="1"/>
  <c r="BS974" i="1"/>
  <c r="BP974" i="1"/>
  <c r="BO974" i="1"/>
  <c r="A974" i="1" s="1"/>
  <c r="BM974" i="1"/>
  <c r="BT974" i="1" s="1"/>
  <c r="BL974" i="1"/>
  <c r="BK974" i="1"/>
  <c r="BH974" i="1"/>
  <c r="BI974" i="1" s="1"/>
  <c r="G974" i="1"/>
  <c r="F974" i="1"/>
  <c r="E974" i="1"/>
  <c r="B974" i="1"/>
  <c r="CA973" i="1"/>
  <c r="BS973" i="1"/>
  <c r="BP973" i="1"/>
  <c r="BO973" i="1"/>
  <c r="A973" i="1" s="1"/>
  <c r="BM973" i="1"/>
  <c r="BT973" i="1" s="1"/>
  <c r="BL973" i="1"/>
  <c r="BK973" i="1"/>
  <c r="BH973" i="1"/>
  <c r="BI973" i="1" s="1"/>
  <c r="G973" i="1"/>
  <c r="F973" i="1"/>
  <c r="E973" i="1"/>
  <c r="B973" i="1"/>
  <c r="CA972" i="1"/>
  <c r="BS972" i="1"/>
  <c r="BP972" i="1"/>
  <c r="BO972" i="1"/>
  <c r="A972" i="1" s="1"/>
  <c r="BM972" i="1"/>
  <c r="BT972" i="1" s="1"/>
  <c r="BL972" i="1"/>
  <c r="BK972" i="1"/>
  <c r="BH972" i="1"/>
  <c r="BI972" i="1" s="1"/>
  <c r="G972" i="1"/>
  <c r="F972" i="1"/>
  <c r="E972" i="1"/>
  <c r="B972" i="1"/>
  <c r="CA971" i="1"/>
  <c r="BS971" i="1"/>
  <c r="BP971" i="1"/>
  <c r="BO971" i="1"/>
  <c r="A971" i="1" s="1"/>
  <c r="BM971" i="1"/>
  <c r="BT971" i="1" s="1"/>
  <c r="BL971" i="1"/>
  <c r="BK971" i="1"/>
  <c r="BH971" i="1"/>
  <c r="BI971" i="1" s="1"/>
  <c r="G971" i="1"/>
  <c r="F971" i="1"/>
  <c r="E971" i="1"/>
  <c r="B971" i="1"/>
  <c r="CA970" i="1"/>
  <c r="BS970" i="1"/>
  <c r="BP970" i="1"/>
  <c r="BO970" i="1"/>
  <c r="A970" i="1" s="1"/>
  <c r="BM970" i="1"/>
  <c r="BT970" i="1" s="1"/>
  <c r="BL970" i="1"/>
  <c r="BK970" i="1"/>
  <c r="BH970" i="1"/>
  <c r="BI970" i="1" s="1"/>
  <c r="G970" i="1"/>
  <c r="F970" i="1"/>
  <c r="E970" i="1"/>
  <c r="B970" i="1"/>
  <c r="CA969" i="1"/>
  <c r="BS969" i="1"/>
  <c r="BP969" i="1"/>
  <c r="BO969" i="1"/>
  <c r="A969" i="1" s="1"/>
  <c r="BM969" i="1"/>
  <c r="BT969" i="1" s="1"/>
  <c r="BL969" i="1"/>
  <c r="BK969" i="1"/>
  <c r="BH969" i="1"/>
  <c r="BI969" i="1" s="1"/>
  <c r="G969" i="1"/>
  <c r="F969" i="1"/>
  <c r="E969" i="1"/>
  <c r="B969" i="1"/>
  <c r="CA968" i="1"/>
  <c r="BS968" i="1"/>
  <c r="BP968" i="1"/>
  <c r="BO968" i="1"/>
  <c r="A968" i="1" s="1"/>
  <c r="BM968" i="1"/>
  <c r="BT968" i="1" s="1"/>
  <c r="BL968" i="1"/>
  <c r="BK968" i="1"/>
  <c r="BH968" i="1"/>
  <c r="BI968" i="1" s="1"/>
  <c r="G968" i="1"/>
  <c r="F968" i="1"/>
  <c r="E968" i="1"/>
  <c r="B968" i="1"/>
  <c r="CA967" i="1"/>
  <c r="BS967" i="1"/>
  <c r="BP967" i="1"/>
  <c r="BO967" i="1"/>
  <c r="A967" i="1" s="1"/>
  <c r="BM967" i="1"/>
  <c r="BT967" i="1" s="1"/>
  <c r="BL967" i="1"/>
  <c r="BK967" i="1"/>
  <c r="BH967" i="1"/>
  <c r="BI967" i="1" s="1"/>
  <c r="G967" i="1"/>
  <c r="F967" i="1"/>
  <c r="E967" i="1"/>
  <c r="B967" i="1"/>
  <c r="CA966" i="1"/>
  <c r="BS966" i="1"/>
  <c r="BP966" i="1"/>
  <c r="BO966" i="1"/>
  <c r="A966" i="1" s="1"/>
  <c r="BM966" i="1"/>
  <c r="BT966" i="1" s="1"/>
  <c r="BL966" i="1"/>
  <c r="BK966" i="1"/>
  <c r="BH966" i="1"/>
  <c r="BI966" i="1" s="1"/>
  <c r="G966" i="1"/>
  <c r="F966" i="1"/>
  <c r="E966" i="1"/>
  <c r="B966" i="1"/>
  <c r="CA965" i="1"/>
  <c r="BS965" i="1"/>
  <c r="BP965" i="1"/>
  <c r="BO965" i="1"/>
  <c r="A965" i="1" s="1"/>
  <c r="BM965" i="1"/>
  <c r="BT965" i="1" s="1"/>
  <c r="BL965" i="1"/>
  <c r="BK965" i="1"/>
  <c r="BH965" i="1"/>
  <c r="BI965" i="1" s="1"/>
  <c r="G965" i="1"/>
  <c r="F965" i="1"/>
  <c r="E965" i="1"/>
  <c r="B965" i="1"/>
  <c r="CA964" i="1"/>
  <c r="BS964" i="1"/>
  <c r="BP964" i="1"/>
  <c r="BO964" i="1"/>
  <c r="A964" i="1" s="1"/>
  <c r="BM964" i="1"/>
  <c r="BT964" i="1" s="1"/>
  <c r="BL964" i="1"/>
  <c r="BK964" i="1"/>
  <c r="BH964" i="1"/>
  <c r="BI964" i="1" s="1"/>
  <c r="G964" i="1"/>
  <c r="F964" i="1"/>
  <c r="E964" i="1"/>
  <c r="B964" i="1"/>
  <c r="CA963" i="1"/>
  <c r="BS963" i="1"/>
  <c r="BP963" i="1"/>
  <c r="BO963" i="1"/>
  <c r="A963" i="1" s="1"/>
  <c r="BM963" i="1"/>
  <c r="BT963" i="1" s="1"/>
  <c r="BL963" i="1"/>
  <c r="BK963" i="1"/>
  <c r="BH963" i="1"/>
  <c r="BI963" i="1" s="1"/>
  <c r="G963" i="1"/>
  <c r="F963" i="1"/>
  <c r="E963" i="1"/>
  <c r="B963" i="1"/>
  <c r="CA962" i="1"/>
  <c r="BS962" i="1"/>
  <c r="BP962" i="1"/>
  <c r="BO962" i="1"/>
  <c r="A962" i="1" s="1"/>
  <c r="BM962" i="1"/>
  <c r="BT962" i="1" s="1"/>
  <c r="BL962" i="1"/>
  <c r="BK962" i="1"/>
  <c r="BH962" i="1"/>
  <c r="BI962" i="1" s="1"/>
  <c r="G962" i="1"/>
  <c r="F962" i="1"/>
  <c r="E962" i="1"/>
  <c r="B962" i="1"/>
  <c r="CA961" i="1"/>
  <c r="BS961" i="1"/>
  <c r="BP961" i="1"/>
  <c r="BO961" i="1"/>
  <c r="A961" i="1" s="1"/>
  <c r="BM961" i="1"/>
  <c r="BT961" i="1" s="1"/>
  <c r="BL961" i="1"/>
  <c r="BK961" i="1"/>
  <c r="BH961" i="1"/>
  <c r="BI961" i="1" s="1"/>
  <c r="G961" i="1"/>
  <c r="F961" i="1"/>
  <c r="E961" i="1"/>
  <c r="B961" i="1"/>
  <c r="CA960" i="1"/>
  <c r="BS960" i="1"/>
  <c r="BP960" i="1"/>
  <c r="BO960" i="1"/>
  <c r="A960" i="1" s="1"/>
  <c r="BM960" i="1"/>
  <c r="BT960" i="1" s="1"/>
  <c r="BL960" i="1"/>
  <c r="BK960" i="1"/>
  <c r="BH960" i="1"/>
  <c r="BI960" i="1" s="1"/>
  <c r="G960" i="1"/>
  <c r="F960" i="1"/>
  <c r="E960" i="1"/>
  <c r="B960" i="1"/>
  <c r="CA959" i="1"/>
  <c r="BS959" i="1"/>
  <c r="BP959" i="1"/>
  <c r="BO959" i="1"/>
  <c r="A959" i="1" s="1"/>
  <c r="BM959" i="1"/>
  <c r="BT959" i="1" s="1"/>
  <c r="BL959" i="1"/>
  <c r="BK959" i="1"/>
  <c r="BH959" i="1"/>
  <c r="BI959" i="1" s="1"/>
  <c r="G959" i="1"/>
  <c r="F959" i="1"/>
  <c r="E959" i="1"/>
  <c r="B959" i="1"/>
  <c r="CA958" i="1"/>
  <c r="BS958" i="1"/>
  <c r="BP958" i="1"/>
  <c r="BO958" i="1"/>
  <c r="A958" i="1" s="1"/>
  <c r="BM958" i="1"/>
  <c r="BT958" i="1" s="1"/>
  <c r="BL958" i="1"/>
  <c r="BK958" i="1"/>
  <c r="BH958" i="1"/>
  <c r="BI958" i="1" s="1"/>
  <c r="G958" i="1"/>
  <c r="F958" i="1"/>
  <c r="E958" i="1"/>
  <c r="B958" i="1"/>
  <c r="CA957" i="1"/>
  <c r="BS957" i="1"/>
  <c r="BP957" i="1"/>
  <c r="BO957" i="1"/>
  <c r="A957" i="1" s="1"/>
  <c r="BM957" i="1"/>
  <c r="BT957" i="1" s="1"/>
  <c r="BL957" i="1"/>
  <c r="BK957" i="1"/>
  <c r="BH957" i="1"/>
  <c r="BI957" i="1" s="1"/>
  <c r="G957" i="1"/>
  <c r="F957" i="1"/>
  <c r="E957" i="1"/>
  <c r="B957" i="1"/>
  <c r="CA956" i="1"/>
  <c r="BS956" i="1"/>
  <c r="BP956" i="1"/>
  <c r="BO956" i="1"/>
  <c r="A956" i="1" s="1"/>
  <c r="BM956" i="1"/>
  <c r="BT956" i="1" s="1"/>
  <c r="BL956" i="1"/>
  <c r="BK956" i="1"/>
  <c r="BH956" i="1"/>
  <c r="BI956" i="1" s="1"/>
  <c r="G956" i="1"/>
  <c r="F956" i="1"/>
  <c r="E956" i="1"/>
  <c r="B956" i="1"/>
  <c r="CA955" i="1"/>
  <c r="BS955" i="1"/>
  <c r="BP955" i="1"/>
  <c r="BO955" i="1"/>
  <c r="A955" i="1" s="1"/>
  <c r="BM955" i="1"/>
  <c r="BT955" i="1" s="1"/>
  <c r="BL955" i="1"/>
  <c r="BK955" i="1"/>
  <c r="BH955" i="1"/>
  <c r="BI955" i="1" s="1"/>
  <c r="G955" i="1"/>
  <c r="F955" i="1"/>
  <c r="E955" i="1"/>
  <c r="B955" i="1"/>
  <c r="CA954" i="1"/>
  <c r="BS954" i="1"/>
  <c r="BP954" i="1"/>
  <c r="BO954" i="1"/>
  <c r="A954" i="1" s="1"/>
  <c r="BM954" i="1"/>
  <c r="BT954" i="1" s="1"/>
  <c r="BL954" i="1"/>
  <c r="BK954" i="1"/>
  <c r="BH954" i="1"/>
  <c r="BI954" i="1" s="1"/>
  <c r="G954" i="1"/>
  <c r="F954" i="1"/>
  <c r="E954" i="1"/>
  <c r="B954" i="1"/>
  <c r="CA953" i="1"/>
  <c r="BS953" i="1"/>
  <c r="BP953" i="1"/>
  <c r="BW953" i="1" s="1"/>
  <c r="D953" i="1" s="1"/>
  <c r="BO953" i="1"/>
  <c r="A953" i="1" s="1"/>
  <c r="BM953" i="1"/>
  <c r="BT953" i="1" s="1"/>
  <c r="BL953" i="1"/>
  <c r="BK953" i="1"/>
  <c r="BH953" i="1"/>
  <c r="BI953" i="1" s="1"/>
  <c r="G953" i="1"/>
  <c r="F953" i="1"/>
  <c r="E953" i="1"/>
  <c r="B953" i="1"/>
  <c r="CA952" i="1"/>
  <c r="BS952" i="1"/>
  <c r="BP952" i="1"/>
  <c r="BO952" i="1"/>
  <c r="A952" i="1" s="1"/>
  <c r="BM952" i="1"/>
  <c r="BT952" i="1" s="1"/>
  <c r="BL952" i="1"/>
  <c r="BK952" i="1"/>
  <c r="BH952" i="1"/>
  <c r="BI952" i="1" s="1"/>
  <c r="G952" i="1"/>
  <c r="F952" i="1"/>
  <c r="E952" i="1"/>
  <c r="B952" i="1"/>
  <c r="CA951" i="1"/>
  <c r="BS951" i="1"/>
  <c r="BP951" i="1"/>
  <c r="BO951" i="1"/>
  <c r="A951" i="1" s="1"/>
  <c r="BM951" i="1"/>
  <c r="BT951" i="1" s="1"/>
  <c r="BL951" i="1"/>
  <c r="BK951" i="1"/>
  <c r="BH951" i="1"/>
  <c r="BI951" i="1" s="1"/>
  <c r="G951" i="1"/>
  <c r="F951" i="1"/>
  <c r="E951" i="1"/>
  <c r="B951" i="1"/>
  <c r="CA950" i="1"/>
  <c r="BS950" i="1"/>
  <c r="BP950" i="1"/>
  <c r="BO950" i="1"/>
  <c r="A950" i="1" s="1"/>
  <c r="BM950" i="1"/>
  <c r="BT950" i="1" s="1"/>
  <c r="BL950" i="1"/>
  <c r="BK950" i="1"/>
  <c r="BH950" i="1"/>
  <c r="BI950" i="1" s="1"/>
  <c r="G950" i="1"/>
  <c r="F950" i="1"/>
  <c r="E950" i="1"/>
  <c r="B950" i="1"/>
  <c r="CA949" i="1"/>
  <c r="BS949" i="1"/>
  <c r="BP949" i="1"/>
  <c r="BO949" i="1"/>
  <c r="A949" i="1" s="1"/>
  <c r="BM949" i="1"/>
  <c r="BT949" i="1" s="1"/>
  <c r="BL949" i="1"/>
  <c r="BK949" i="1"/>
  <c r="BH949" i="1"/>
  <c r="BI949" i="1" s="1"/>
  <c r="G949" i="1"/>
  <c r="F949" i="1"/>
  <c r="E949" i="1"/>
  <c r="B949" i="1"/>
  <c r="CA948" i="1"/>
  <c r="BS948" i="1"/>
  <c r="BP948" i="1"/>
  <c r="BO948" i="1"/>
  <c r="A948" i="1" s="1"/>
  <c r="BM948" i="1"/>
  <c r="BT948" i="1" s="1"/>
  <c r="BL948" i="1"/>
  <c r="BK948" i="1"/>
  <c r="BH948" i="1"/>
  <c r="BI948" i="1" s="1"/>
  <c r="G948" i="1"/>
  <c r="F948" i="1"/>
  <c r="E948" i="1"/>
  <c r="B948" i="1"/>
  <c r="CA947" i="1"/>
  <c r="BS947" i="1"/>
  <c r="BP947" i="1"/>
  <c r="BO947" i="1"/>
  <c r="A947" i="1" s="1"/>
  <c r="BM947" i="1"/>
  <c r="BT947" i="1" s="1"/>
  <c r="BL947" i="1"/>
  <c r="BK947" i="1"/>
  <c r="BH947" i="1"/>
  <c r="BI947" i="1" s="1"/>
  <c r="G947" i="1"/>
  <c r="F947" i="1"/>
  <c r="E947" i="1"/>
  <c r="B947" i="1"/>
  <c r="CA946" i="1"/>
  <c r="BS946" i="1"/>
  <c r="BP946" i="1"/>
  <c r="BW946" i="1" s="1"/>
  <c r="D946" i="1" s="1"/>
  <c r="BO946" i="1"/>
  <c r="A946" i="1" s="1"/>
  <c r="BM946" i="1"/>
  <c r="BT946" i="1" s="1"/>
  <c r="BL946" i="1"/>
  <c r="BK946" i="1"/>
  <c r="BH946" i="1"/>
  <c r="BI946" i="1" s="1"/>
  <c r="G946" i="1"/>
  <c r="F946" i="1"/>
  <c r="E946" i="1"/>
  <c r="B946" i="1"/>
  <c r="CA945" i="1"/>
  <c r="BS945" i="1"/>
  <c r="BP945" i="1"/>
  <c r="BO945" i="1"/>
  <c r="A945" i="1" s="1"/>
  <c r="BM945" i="1"/>
  <c r="BT945" i="1" s="1"/>
  <c r="BL945" i="1"/>
  <c r="BK945" i="1"/>
  <c r="BH945" i="1"/>
  <c r="BI945" i="1" s="1"/>
  <c r="G945" i="1"/>
  <c r="F945" i="1"/>
  <c r="E945" i="1"/>
  <c r="B945" i="1"/>
  <c r="CA944" i="1"/>
  <c r="BS944" i="1"/>
  <c r="BP944" i="1"/>
  <c r="BO944" i="1"/>
  <c r="A944" i="1" s="1"/>
  <c r="BM944" i="1"/>
  <c r="BT944" i="1" s="1"/>
  <c r="BL944" i="1"/>
  <c r="BK944" i="1"/>
  <c r="BH944" i="1"/>
  <c r="BI944" i="1" s="1"/>
  <c r="G944" i="1"/>
  <c r="F944" i="1"/>
  <c r="E944" i="1"/>
  <c r="B944" i="1"/>
  <c r="CA943" i="1"/>
  <c r="BS943" i="1"/>
  <c r="BP943" i="1"/>
  <c r="BO943" i="1"/>
  <c r="A943" i="1" s="1"/>
  <c r="BM943" i="1"/>
  <c r="BT943" i="1" s="1"/>
  <c r="BL943" i="1"/>
  <c r="BK943" i="1"/>
  <c r="BH943" i="1"/>
  <c r="BI943" i="1" s="1"/>
  <c r="G943" i="1"/>
  <c r="F943" i="1"/>
  <c r="E943" i="1"/>
  <c r="B943" i="1"/>
  <c r="CA942" i="1"/>
  <c r="BS942" i="1"/>
  <c r="BP942" i="1"/>
  <c r="BO942" i="1"/>
  <c r="A942" i="1" s="1"/>
  <c r="BM942" i="1"/>
  <c r="BT942" i="1" s="1"/>
  <c r="BL942" i="1"/>
  <c r="BK942" i="1"/>
  <c r="BH942" i="1"/>
  <c r="BI942" i="1" s="1"/>
  <c r="G942" i="1"/>
  <c r="F942" i="1"/>
  <c r="E942" i="1"/>
  <c r="B942" i="1"/>
  <c r="CA941" i="1"/>
  <c r="BS941" i="1"/>
  <c r="BP941" i="1"/>
  <c r="BO941" i="1"/>
  <c r="A941" i="1" s="1"/>
  <c r="BM941" i="1"/>
  <c r="BT941" i="1" s="1"/>
  <c r="BL941" i="1"/>
  <c r="BK941" i="1"/>
  <c r="BH941" i="1"/>
  <c r="BI941" i="1" s="1"/>
  <c r="G941" i="1"/>
  <c r="F941" i="1"/>
  <c r="E941" i="1"/>
  <c r="B941" i="1"/>
  <c r="CA940" i="1"/>
  <c r="BS940" i="1"/>
  <c r="BP940" i="1"/>
  <c r="BO940" i="1"/>
  <c r="A940" i="1" s="1"/>
  <c r="BM940" i="1"/>
  <c r="BT940" i="1" s="1"/>
  <c r="BL940" i="1"/>
  <c r="BK940" i="1"/>
  <c r="BH940" i="1"/>
  <c r="BI940" i="1" s="1"/>
  <c r="G940" i="1"/>
  <c r="F940" i="1"/>
  <c r="E940" i="1"/>
  <c r="B940" i="1"/>
  <c r="CA939" i="1"/>
  <c r="BS939" i="1"/>
  <c r="BP939" i="1"/>
  <c r="BO939" i="1"/>
  <c r="A939" i="1" s="1"/>
  <c r="BM939" i="1"/>
  <c r="BT939" i="1" s="1"/>
  <c r="BL939" i="1"/>
  <c r="BK939" i="1"/>
  <c r="BH939" i="1"/>
  <c r="BI939" i="1" s="1"/>
  <c r="G939" i="1"/>
  <c r="F939" i="1"/>
  <c r="E939" i="1"/>
  <c r="B939" i="1"/>
  <c r="CA938" i="1"/>
  <c r="BS938" i="1"/>
  <c r="BP938" i="1"/>
  <c r="BO938" i="1"/>
  <c r="A938" i="1" s="1"/>
  <c r="BM938" i="1"/>
  <c r="BT938" i="1" s="1"/>
  <c r="BL938" i="1"/>
  <c r="BK938" i="1"/>
  <c r="BH938" i="1"/>
  <c r="BI938" i="1" s="1"/>
  <c r="G938" i="1"/>
  <c r="F938" i="1"/>
  <c r="E938" i="1"/>
  <c r="B938" i="1"/>
  <c r="CA937" i="1"/>
  <c r="BS937" i="1"/>
  <c r="BP937" i="1"/>
  <c r="BO937" i="1"/>
  <c r="A937" i="1" s="1"/>
  <c r="BM937" i="1"/>
  <c r="BT937" i="1" s="1"/>
  <c r="BL937" i="1"/>
  <c r="BK937" i="1"/>
  <c r="BH937" i="1"/>
  <c r="BI937" i="1" s="1"/>
  <c r="G937" i="1"/>
  <c r="F937" i="1"/>
  <c r="E937" i="1"/>
  <c r="B937" i="1"/>
  <c r="CA936" i="1"/>
  <c r="BS936" i="1"/>
  <c r="BP936" i="1"/>
  <c r="BO936" i="1"/>
  <c r="A936" i="1" s="1"/>
  <c r="BM936" i="1"/>
  <c r="BT936" i="1" s="1"/>
  <c r="BL936" i="1"/>
  <c r="BK936" i="1"/>
  <c r="BH936" i="1"/>
  <c r="BI936" i="1" s="1"/>
  <c r="G936" i="1"/>
  <c r="F936" i="1"/>
  <c r="E936" i="1"/>
  <c r="B936" i="1"/>
  <c r="CA935" i="1"/>
  <c r="BS935" i="1"/>
  <c r="BP935" i="1"/>
  <c r="BO935" i="1"/>
  <c r="A935" i="1" s="1"/>
  <c r="BM935" i="1"/>
  <c r="BT935" i="1" s="1"/>
  <c r="BL935" i="1"/>
  <c r="BK935" i="1"/>
  <c r="BH935" i="1"/>
  <c r="BI935" i="1" s="1"/>
  <c r="G935" i="1"/>
  <c r="F935" i="1"/>
  <c r="E935" i="1"/>
  <c r="B935" i="1"/>
  <c r="CA934" i="1"/>
  <c r="BS934" i="1"/>
  <c r="BP934" i="1"/>
  <c r="BO934" i="1"/>
  <c r="A934" i="1" s="1"/>
  <c r="BM934" i="1"/>
  <c r="BT934" i="1" s="1"/>
  <c r="BL934" i="1"/>
  <c r="BK934" i="1"/>
  <c r="BH934" i="1"/>
  <c r="BI934" i="1" s="1"/>
  <c r="G934" i="1"/>
  <c r="F934" i="1"/>
  <c r="E934" i="1"/>
  <c r="B934" i="1"/>
  <c r="CA933" i="1"/>
  <c r="BS933" i="1"/>
  <c r="BP933" i="1"/>
  <c r="BO933" i="1"/>
  <c r="A933" i="1" s="1"/>
  <c r="BM933" i="1"/>
  <c r="BT933" i="1" s="1"/>
  <c r="BL933" i="1"/>
  <c r="BK933" i="1"/>
  <c r="BH933" i="1"/>
  <c r="BI933" i="1" s="1"/>
  <c r="G933" i="1"/>
  <c r="F933" i="1"/>
  <c r="E933" i="1"/>
  <c r="B933" i="1"/>
  <c r="CA932" i="1"/>
  <c r="BS932" i="1"/>
  <c r="BP932" i="1"/>
  <c r="BO932" i="1"/>
  <c r="A932" i="1" s="1"/>
  <c r="BM932" i="1"/>
  <c r="BT932" i="1" s="1"/>
  <c r="BL932" i="1"/>
  <c r="BK932" i="1"/>
  <c r="BH932" i="1"/>
  <c r="BI932" i="1" s="1"/>
  <c r="G932" i="1"/>
  <c r="F932" i="1"/>
  <c r="E932" i="1"/>
  <c r="B932" i="1"/>
  <c r="CA931" i="1"/>
  <c r="BS931" i="1"/>
  <c r="BP931" i="1"/>
  <c r="BO931" i="1"/>
  <c r="A931" i="1" s="1"/>
  <c r="BM931" i="1"/>
  <c r="BL931" i="1"/>
  <c r="BK931" i="1"/>
  <c r="BH931" i="1"/>
  <c r="BI931" i="1" s="1"/>
  <c r="G931" i="1"/>
  <c r="F931" i="1"/>
  <c r="E931" i="1"/>
  <c r="B931" i="1"/>
  <c r="CA930" i="1"/>
  <c r="BS930" i="1"/>
  <c r="BP930" i="1"/>
  <c r="BO930" i="1"/>
  <c r="A930" i="1" s="1"/>
  <c r="BM930" i="1"/>
  <c r="BT930" i="1" s="1"/>
  <c r="BL930" i="1"/>
  <c r="BK930" i="1"/>
  <c r="BH930" i="1"/>
  <c r="BI930" i="1" s="1"/>
  <c r="G930" i="1"/>
  <c r="F930" i="1"/>
  <c r="E930" i="1"/>
  <c r="B930" i="1"/>
  <c r="CA929" i="1"/>
  <c r="BS929" i="1"/>
  <c r="BP929" i="1"/>
  <c r="BO929" i="1"/>
  <c r="A929" i="1" s="1"/>
  <c r="BM929" i="1"/>
  <c r="BT929" i="1" s="1"/>
  <c r="BL929" i="1"/>
  <c r="BK929" i="1"/>
  <c r="BH929" i="1"/>
  <c r="BI929" i="1" s="1"/>
  <c r="G929" i="1"/>
  <c r="F929" i="1"/>
  <c r="E929" i="1"/>
  <c r="B929" i="1"/>
  <c r="CA928" i="1"/>
  <c r="BS928" i="1"/>
  <c r="BP928" i="1"/>
  <c r="BO928" i="1"/>
  <c r="A928" i="1" s="1"/>
  <c r="BM928" i="1"/>
  <c r="BT928" i="1" s="1"/>
  <c r="BL928" i="1"/>
  <c r="BK928" i="1"/>
  <c r="BH928" i="1"/>
  <c r="BI928" i="1" s="1"/>
  <c r="G928" i="1"/>
  <c r="F928" i="1"/>
  <c r="E928" i="1"/>
  <c r="B928" i="1"/>
  <c r="CA927" i="1"/>
  <c r="BS927" i="1"/>
  <c r="BP927" i="1"/>
  <c r="BW927" i="1" s="1"/>
  <c r="D927" i="1" s="1"/>
  <c r="BO927" i="1"/>
  <c r="A927" i="1" s="1"/>
  <c r="BM927" i="1"/>
  <c r="BT927" i="1" s="1"/>
  <c r="BL927" i="1"/>
  <c r="BK927" i="1"/>
  <c r="BH927" i="1"/>
  <c r="BI927" i="1" s="1"/>
  <c r="G927" i="1"/>
  <c r="F927" i="1"/>
  <c r="E927" i="1"/>
  <c r="B927" i="1"/>
  <c r="CA926" i="1"/>
  <c r="BS926" i="1"/>
  <c r="BP926" i="1"/>
  <c r="BO926" i="1"/>
  <c r="A926" i="1" s="1"/>
  <c r="BM926" i="1"/>
  <c r="BT926" i="1" s="1"/>
  <c r="BL926" i="1"/>
  <c r="BK926" i="1"/>
  <c r="BH926" i="1"/>
  <c r="BI926" i="1" s="1"/>
  <c r="G926" i="1"/>
  <c r="F926" i="1"/>
  <c r="E926" i="1"/>
  <c r="B926" i="1"/>
  <c r="CA925" i="1"/>
  <c r="BS925" i="1"/>
  <c r="BP925" i="1"/>
  <c r="BO925" i="1"/>
  <c r="A925" i="1" s="1"/>
  <c r="BM925" i="1"/>
  <c r="BT925" i="1" s="1"/>
  <c r="BL925" i="1"/>
  <c r="BK925" i="1"/>
  <c r="BH925" i="1"/>
  <c r="BI925" i="1" s="1"/>
  <c r="G925" i="1"/>
  <c r="F925" i="1"/>
  <c r="E925" i="1"/>
  <c r="B925" i="1"/>
  <c r="CA924" i="1"/>
  <c r="BS924" i="1"/>
  <c r="BP924" i="1"/>
  <c r="BO924" i="1"/>
  <c r="A924" i="1" s="1"/>
  <c r="BM924" i="1"/>
  <c r="BL924" i="1"/>
  <c r="BK924" i="1"/>
  <c r="BH924" i="1"/>
  <c r="BI924" i="1" s="1"/>
  <c r="G924" i="1"/>
  <c r="F924" i="1"/>
  <c r="E924" i="1"/>
  <c r="B924" i="1"/>
  <c r="CA923" i="1"/>
  <c r="BS923" i="1"/>
  <c r="BP923" i="1"/>
  <c r="BO923" i="1"/>
  <c r="A923" i="1" s="1"/>
  <c r="BM923" i="1"/>
  <c r="BT923" i="1" s="1"/>
  <c r="BL923" i="1"/>
  <c r="BK923" i="1"/>
  <c r="BH923" i="1"/>
  <c r="BI923" i="1" s="1"/>
  <c r="G923" i="1"/>
  <c r="F923" i="1"/>
  <c r="E923" i="1"/>
  <c r="B923" i="1"/>
  <c r="CA922" i="1"/>
  <c r="BS922" i="1"/>
  <c r="BP922" i="1"/>
  <c r="BO922" i="1"/>
  <c r="A922" i="1" s="1"/>
  <c r="BM922" i="1"/>
  <c r="BT922" i="1" s="1"/>
  <c r="BL922" i="1"/>
  <c r="BK922" i="1"/>
  <c r="BH922" i="1"/>
  <c r="BI922" i="1" s="1"/>
  <c r="G922" i="1"/>
  <c r="F922" i="1"/>
  <c r="E922" i="1"/>
  <c r="B922" i="1"/>
  <c r="CA921" i="1"/>
  <c r="BS921" i="1"/>
  <c r="BP921" i="1"/>
  <c r="BO921" i="1"/>
  <c r="A921" i="1" s="1"/>
  <c r="BM921" i="1"/>
  <c r="BT921" i="1" s="1"/>
  <c r="BL921" i="1"/>
  <c r="BK921" i="1"/>
  <c r="BH921" i="1"/>
  <c r="BI921" i="1" s="1"/>
  <c r="G921" i="1"/>
  <c r="F921" i="1"/>
  <c r="E921" i="1"/>
  <c r="B921" i="1"/>
  <c r="CA920" i="1"/>
  <c r="BS920" i="1"/>
  <c r="BP920" i="1"/>
  <c r="BO920" i="1"/>
  <c r="A920" i="1" s="1"/>
  <c r="BM920" i="1"/>
  <c r="BL920" i="1"/>
  <c r="BK920" i="1"/>
  <c r="BH920" i="1"/>
  <c r="BI920" i="1" s="1"/>
  <c r="G920" i="1"/>
  <c r="F920" i="1"/>
  <c r="E920" i="1"/>
  <c r="B920" i="1"/>
  <c r="CA919" i="1"/>
  <c r="BS919" i="1"/>
  <c r="BP919" i="1"/>
  <c r="BO919" i="1"/>
  <c r="A919" i="1" s="1"/>
  <c r="BM919" i="1"/>
  <c r="BT919" i="1" s="1"/>
  <c r="BL919" i="1"/>
  <c r="BK919" i="1"/>
  <c r="BH919" i="1"/>
  <c r="BI919" i="1" s="1"/>
  <c r="G919" i="1"/>
  <c r="F919" i="1"/>
  <c r="E919" i="1"/>
  <c r="B919" i="1"/>
  <c r="CA918" i="1"/>
  <c r="BS918" i="1"/>
  <c r="BP918" i="1"/>
  <c r="BO918" i="1"/>
  <c r="A918" i="1" s="1"/>
  <c r="BM918" i="1"/>
  <c r="BT918" i="1" s="1"/>
  <c r="BL918" i="1"/>
  <c r="BK918" i="1"/>
  <c r="BH918" i="1"/>
  <c r="BI918" i="1" s="1"/>
  <c r="G918" i="1"/>
  <c r="F918" i="1"/>
  <c r="E918" i="1"/>
  <c r="B918" i="1"/>
  <c r="CA917" i="1"/>
  <c r="BS917" i="1"/>
  <c r="BP917" i="1"/>
  <c r="BO917" i="1"/>
  <c r="A917" i="1" s="1"/>
  <c r="BM917" i="1"/>
  <c r="BT917" i="1" s="1"/>
  <c r="BL917" i="1"/>
  <c r="BK917" i="1"/>
  <c r="BH917" i="1"/>
  <c r="BI917" i="1" s="1"/>
  <c r="G917" i="1"/>
  <c r="F917" i="1"/>
  <c r="E917" i="1"/>
  <c r="B917" i="1"/>
  <c r="CA916" i="1"/>
  <c r="BS916" i="1"/>
  <c r="BP916" i="1"/>
  <c r="BO916" i="1"/>
  <c r="A916" i="1" s="1"/>
  <c r="BM916" i="1"/>
  <c r="BT916" i="1" s="1"/>
  <c r="BL916" i="1"/>
  <c r="BK916" i="1"/>
  <c r="BH916" i="1"/>
  <c r="BI916" i="1" s="1"/>
  <c r="G916" i="1"/>
  <c r="F916" i="1"/>
  <c r="E916" i="1"/>
  <c r="B916" i="1"/>
  <c r="CA915" i="1"/>
  <c r="BS915" i="1"/>
  <c r="BP915" i="1"/>
  <c r="BO915" i="1"/>
  <c r="A915" i="1" s="1"/>
  <c r="BM915" i="1"/>
  <c r="BT915" i="1" s="1"/>
  <c r="BL915" i="1"/>
  <c r="BK915" i="1"/>
  <c r="BH915" i="1"/>
  <c r="BI915" i="1" s="1"/>
  <c r="G915" i="1"/>
  <c r="F915" i="1"/>
  <c r="E915" i="1"/>
  <c r="B915" i="1"/>
  <c r="CA914" i="1"/>
  <c r="BS914" i="1"/>
  <c r="BP914" i="1"/>
  <c r="BO914" i="1"/>
  <c r="A914" i="1" s="1"/>
  <c r="BM914" i="1"/>
  <c r="BT914" i="1" s="1"/>
  <c r="BL914" i="1"/>
  <c r="BK914" i="1"/>
  <c r="BH914" i="1"/>
  <c r="BI914" i="1" s="1"/>
  <c r="G914" i="1"/>
  <c r="F914" i="1"/>
  <c r="E914" i="1"/>
  <c r="B914" i="1"/>
  <c r="CA913" i="1"/>
  <c r="BS913" i="1"/>
  <c r="BP913" i="1"/>
  <c r="BO913" i="1"/>
  <c r="A913" i="1" s="1"/>
  <c r="BM913" i="1"/>
  <c r="BT913" i="1" s="1"/>
  <c r="BL913" i="1"/>
  <c r="BK913" i="1"/>
  <c r="BH913" i="1"/>
  <c r="BI913" i="1" s="1"/>
  <c r="G913" i="1"/>
  <c r="F913" i="1"/>
  <c r="E913" i="1"/>
  <c r="B913" i="1"/>
  <c r="CA912" i="1"/>
  <c r="BS912" i="1"/>
  <c r="BP912" i="1"/>
  <c r="BO912" i="1"/>
  <c r="A912" i="1" s="1"/>
  <c r="BM912" i="1"/>
  <c r="BL912" i="1"/>
  <c r="BK912" i="1"/>
  <c r="BH912" i="1"/>
  <c r="BI912" i="1" s="1"/>
  <c r="G912" i="1"/>
  <c r="F912" i="1"/>
  <c r="E912" i="1"/>
  <c r="B912" i="1"/>
  <c r="CA911" i="1"/>
  <c r="BS911" i="1"/>
  <c r="BP911" i="1"/>
  <c r="BO911" i="1"/>
  <c r="A911" i="1" s="1"/>
  <c r="BM911" i="1"/>
  <c r="BT911" i="1" s="1"/>
  <c r="BL911" i="1"/>
  <c r="BK911" i="1"/>
  <c r="BH911" i="1"/>
  <c r="BI911" i="1" s="1"/>
  <c r="G911" i="1"/>
  <c r="F911" i="1"/>
  <c r="E911" i="1"/>
  <c r="B911" i="1"/>
  <c r="CA910" i="1"/>
  <c r="BS910" i="1"/>
  <c r="BP910" i="1"/>
  <c r="BO910" i="1"/>
  <c r="A910" i="1" s="1"/>
  <c r="BM910" i="1"/>
  <c r="BT910" i="1" s="1"/>
  <c r="BL910" i="1"/>
  <c r="BK910" i="1"/>
  <c r="BH910" i="1"/>
  <c r="BI910" i="1" s="1"/>
  <c r="G910" i="1"/>
  <c r="F910" i="1"/>
  <c r="E910" i="1"/>
  <c r="B910" i="1"/>
  <c r="CA909" i="1"/>
  <c r="BS909" i="1"/>
  <c r="BP909" i="1"/>
  <c r="BO909" i="1"/>
  <c r="A909" i="1" s="1"/>
  <c r="BM909" i="1"/>
  <c r="BT909" i="1" s="1"/>
  <c r="BL909" i="1"/>
  <c r="BK909" i="1"/>
  <c r="BH909" i="1"/>
  <c r="BI909" i="1" s="1"/>
  <c r="G909" i="1"/>
  <c r="F909" i="1"/>
  <c r="E909" i="1"/>
  <c r="B909" i="1"/>
  <c r="CA908" i="1"/>
  <c r="BS908" i="1"/>
  <c r="BP908" i="1"/>
  <c r="BO908" i="1"/>
  <c r="A908" i="1" s="1"/>
  <c r="BM908" i="1"/>
  <c r="BL908" i="1"/>
  <c r="BK908" i="1"/>
  <c r="BH908" i="1"/>
  <c r="BI908" i="1" s="1"/>
  <c r="G908" i="1"/>
  <c r="F908" i="1"/>
  <c r="E908" i="1"/>
  <c r="B908" i="1"/>
  <c r="CA907" i="1"/>
  <c r="BS907" i="1"/>
  <c r="BP907" i="1"/>
  <c r="BO907" i="1"/>
  <c r="A907" i="1" s="1"/>
  <c r="BM907" i="1"/>
  <c r="BT907" i="1" s="1"/>
  <c r="BL907" i="1"/>
  <c r="BK907" i="1"/>
  <c r="BH907" i="1"/>
  <c r="BI907" i="1" s="1"/>
  <c r="G907" i="1"/>
  <c r="F907" i="1"/>
  <c r="E907" i="1"/>
  <c r="B907" i="1"/>
  <c r="CA906" i="1"/>
  <c r="BS906" i="1"/>
  <c r="BP906" i="1"/>
  <c r="BO906" i="1"/>
  <c r="A906" i="1" s="1"/>
  <c r="BM906" i="1"/>
  <c r="BT906" i="1" s="1"/>
  <c r="BL906" i="1"/>
  <c r="BK906" i="1"/>
  <c r="BH906" i="1"/>
  <c r="BI906" i="1" s="1"/>
  <c r="G906" i="1"/>
  <c r="F906" i="1"/>
  <c r="E906" i="1"/>
  <c r="B906" i="1"/>
  <c r="CA905" i="1"/>
  <c r="BS905" i="1"/>
  <c r="BP905" i="1"/>
  <c r="BO905" i="1"/>
  <c r="A905" i="1" s="1"/>
  <c r="BM905" i="1"/>
  <c r="BT905" i="1" s="1"/>
  <c r="BL905" i="1"/>
  <c r="BK905" i="1"/>
  <c r="BH905" i="1"/>
  <c r="BI905" i="1" s="1"/>
  <c r="G905" i="1"/>
  <c r="F905" i="1"/>
  <c r="E905" i="1"/>
  <c r="B905" i="1"/>
  <c r="CA904" i="1"/>
  <c r="BS904" i="1"/>
  <c r="BP904" i="1"/>
  <c r="BO904" i="1"/>
  <c r="A904" i="1" s="1"/>
  <c r="BM904" i="1"/>
  <c r="BT904" i="1" s="1"/>
  <c r="BL904" i="1"/>
  <c r="BK904" i="1"/>
  <c r="BH904" i="1"/>
  <c r="BI904" i="1" s="1"/>
  <c r="G904" i="1"/>
  <c r="F904" i="1"/>
  <c r="E904" i="1"/>
  <c r="B904" i="1"/>
  <c r="CA903" i="1"/>
  <c r="BS903" i="1"/>
  <c r="BP903" i="1"/>
  <c r="BO903" i="1"/>
  <c r="A903" i="1" s="1"/>
  <c r="BM903" i="1"/>
  <c r="BT903" i="1" s="1"/>
  <c r="BL903" i="1"/>
  <c r="BK903" i="1"/>
  <c r="BH903" i="1"/>
  <c r="BI903" i="1" s="1"/>
  <c r="G903" i="1"/>
  <c r="F903" i="1"/>
  <c r="E903" i="1"/>
  <c r="B903" i="1"/>
  <c r="CA902" i="1"/>
  <c r="BS902" i="1"/>
  <c r="BP902" i="1"/>
  <c r="BO902" i="1"/>
  <c r="A902" i="1" s="1"/>
  <c r="BM902" i="1"/>
  <c r="BT902" i="1" s="1"/>
  <c r="BL902" i="1"/>
  <c r="BK902" i="1"/>
  <c r="BH902" i="1"/>
  <c r="BI902" i="1" s="1"/>
  <c r="G902" i="1"/>
  <c r="F902" i="1"/>
  <c r="E902" i="1"/>
  <c r="B902" i="1"/>
  <c r="CA901" i="1"/>
  <c r="BS901" i="1"/>
  <c r="BP901" i="1"/>
  <c r="BO901" i="1"/>
  <c r="A901" i="1" s="1"/>
  <c r="BM901" i="1"/>
  <c r="BT901" i="1" s="1"/>
  <c r="BL901" i="1"/>
  <c r="BK901" i="1"/>
  <c r="BH901" i="1"/>
  <c r="BI901" i="1" s="1"/>
  <c r="G901" i="1"/>
  <c r="F901" i="1"/>
  <c r="E901" i="1"/>
  <c r="B901" i="1"/>
  <c r="CA900" i="1"/>
  <c r="BS900" i="1"/>
  <c r="BP900" i="1"/>
  <c r="BW900" i="1" s="1"/>
  <c r="D900" i="1" s="1"/>
  <c r="BO900" i="1"/>
  <c r="A900" i="1" s="1"/>
  <c r="BM900" i="1"/>
  <c r="BT900" i="1" s="1"/>
  <c r="BL900" i="1"/>
  <c r="BK900" i="1"/>
  <c r="BH900" i="1"/>
  <c r="BI900" i="1" s="1"/>
  <c r="G900" i="1"/>
  <c r="F900" i="1"/>
  <c r="E900" i="1"/>
  <c r="B900" i="1"/>
  <c r="CA899" i="1"/>
  <c r="BS899" i="1"/>
  <c r="BP899" i="1"/>
  <c r="BO899" i="1"/>
  <c r="A899" i="1" s="1"/>
  <c r="BM899" i="1"/>
  <c r="BT899" i="1" s="1"/>
  <c r="BL899" i="1"/>
  <c r="BK899" i="1"/>
  <c r="BH899" i="1"/>
  <c r="BI899" i="1" s="1"/>
  <c r="G899" i="1"/>
  <c r="F899" i="1"/>
  <c r="E899" i="1"/>
  <c r="B899" i="1"/>
  <c r="CA898" i="1"/>
  <c r="BS898" i="1"/>
  <c r="BP898" i="1"/>
  <c r="BO898" i="1"/>
  <c r="A898" i="1" s="1"/>
  <c r="BM898" i="1"/>
  <c r="BT898" i="1" s="1"/>
  <c r="BL898" i="1"/>
  <c r="BK898" i="1"/>
  <c r="BH898" i="1"/>
  <c r="BI898" i="1" s="1"/>
  <c r="G898" i="1"/>
  <c r="F898" i="1"/>
  <c r="E898" i="1"/>
  <c r="B898" i="1"/>
  <c r="CA897" i="1"/>
  <c r="BS897" i="1"/>
  <c r="BP897" i="1"/>
  <c r="BO897" i="1"/>
  <c r="A897" i="1" s="1"/>
  <c r="BM897" i="1"/>
  <c r="BL897" i="1"/>
  <c r="BK897" i="1"/>
  <c r="BH897" i="1"/>
  <c r="BI897" i="1" s="1"/>
  <c r="G897" i="1"/>
  <c r="F897" i="1"/>
  <c r="E897" i="1"/>
  <c r="B897" i="1"/>
  <c r="CA896" i="1"/>
  <c r="BS896" i="1"/>
  <c r="BP896" i="1"/>
  <c r="BO896" i="1"/>
  <c r="A896" i="1" s="1"/>
  <c r="BM896" i="1"/>
  <c r="BT896" i="1" s="1"/>
  <c r="BL896" i="1"/>
  <c r="BK896" i="1"/>
  <c r="BH896" i="1"/>
  <c r="BI896" i="1" s="1"/>
  <c r="G896" i="1"/>
  <c r="F896" i="1"/>
  <c r="E896" i="1"/>
  <c r="B896" i="1"/>
  <c r="CA895" i="1"/>
  <c r="BS895" i="1"/>
  <c r="BP895" i="1"/>
  <c r="BO895" i="1"/>
  <c r="A895" i="1" s="1"/>
  <c r="BM895" i="1"/>
  <c r="BT895" i="1" s="1"/>
  <c r="BL895" i="1"/>
  <c r="BK895" i="1"/>
  <c r="BH895" i="1"/>
  <c r="BI895" i="1" s="1"/>
  <c r="G895" i="1"/>
  <c r="F895" i="1"/>
  <c r="E895" i="1"/>
  <c r="B895" i="1"/>
  <c r="CA894" i="1"/>
  <c r="BS894" i="1"/>
  <c r="BP894" i="1"/>
  <c r="BO894" i="1"/>
  <c r="A894" i="1" s="1"/>
  <c r="BM894" i="1"/>
  <c r="BT894" i="1" s="1"/>
  <c r="BL894" i="1"/>
  <c r="BK894" i="1"/>
  <c r="BH894" i="1"/>
  <c r="BI894" i="1" s="1"/>
  <c r="G894" i="1"/>
  <c r="F894" i="1"/>
  <c r="E894" i="1"/>
  <c r="B894" i="1"/>
  <c r="CA893" i="1"/>
  <c r="BS893" i="1"/>
  <c r="BP893" i="1"/>
  <c r="BO893" i="1"/>
  <c r="A893" i="1" s="1"/>
  <c r="BM893" i="1"/>
  <c r="BT893" i="1" s="1"/>
  <c r="BL893" i="1"/>
  <c r="BK893" i="1"/>
  <c r="BH893" i="1"/>
  <c r="BI893" i="1" s="1"/>
  <c r="G893" i="1"/>
  <c r="F893" i="1"/>
  <c r="E893" i="1"/>
  <c r="B893" i="1"/>
  <c r="CA892" i="1"/>
  <c r="BS892" i="1"/>
  <c r="BP892" i="1"/>
  <c r="BO892" i="1"/>
  <c r="A892" i="1" s="1"/>
  <c r="BM892" i="1"/>
  <c r="BT892" i="1" s="1"/>
  <c r="BL892" i="1"/>
  <c r="BK892" i="1"/>
  <c r="BH892" i="1"/>
  <c r="BI892" i="1" s="1"/>
  <c r="G892" i="1"/>
  <c r="F892" i="1"/>
  <c r="E892" i="1"/>
  <c r="B892" i="1"/>
  <c r="CA891" i="1"/>
  <c r="BS891" i="1"/>
  <c r="BP891" i="1"/>
  <c r="BO891" i="1"/>
  <c r="A891" i="1" s="1"/>
  <c r="BM891" i="1"/>
  <c r="BT891" i="1" s="1"/>
  <c r="BL891" i="1"/>
  <c r="BK891" i="1"/>
  <c r="BH891" i="1"/>
  <c r="BI891" i="1" s="1"/>
  <c r="G891" i="1"/>
  <c r="F891" i="1"/>
  <c r="E891" i="1"/>
  <c r="B891" i="1"/>
  <c r="CA890" i="1"/>
  <c r="BS890" i="1"/>
  <c r="BP890" i="1"/>
  <c r="BO890" i="1"/>
  <c r="A890" i="1" s="1"/>
  <c r="BM890" i="1"/>
  <c r="BT890" i="1" s="1"/>
  <c r="BL890" i="1"/>
  <c r="BK890" i="1"/>
  <c r="BH890" i="1"/>
  <c r="BI890" i="1" s="1"/>
  <c r="G890" i="1"/>
  <c r="F890" i="1"/>
  <c r="E890" i="1"/>
  <c r="B890" i="1"/>
  <c r="CA889" i="1"/>
  <c r="BS889" i="1"/>
  <c r="BP889" i="1"/>
  <c r="BO889" i="1"/>
  <c r="A889" i="1" s="1"/>
  <c r="BM889" i="1"/>
  <c r="BL889" i="1"/>
  <c r="BK889" i="1"/>
  <c r="BH889" i="1"/>
  <c r="BI889" i="1" s="1"/>
  <c r="G889" i="1"/>
  <c r="F889" i="1"/>
  <c r="E889" i="1"/>
  <c r="B889" i="1"/>
  <c r="CA888" i="1"/>
  <c r="BS888" i="1"/>
  <c r="BP888" i="1"/>
  <c r="BO888" i="1"/>
  <c r="A888" i="1" s="1"/>
  <c r="BM888" i="1"/>
  <c r="BT888" i="1" s="1"/>
  <c r="BL888" i="1"/>
  <c r="BK888" i="1"/>
  <c r="BH888" i="1"/>
  <c r="BI888" i="1" s="1"/>
  <c r="G888" i="1"/>
  <c r="F888" i="1"/>
  <c r="E888" i="1"/>
  <c r="B888" i="1"/>
  <c r="CA887" i="1"/>
  <c r="BS887" i="1"/>
  <c r="BP887" i="1"/>
  <c r="BO887" i="1"/>
  <c r="A887" i="1" s="1"/>
  <c r="BM887" i="1"/>
  <c r="BT887" i="1" s="1"/>
  <c r="BL887" i="1"/>
  <c r="BK887" i="1"/>
  <c r="BH887" i="1"/>
  <c r="BI887" i="1" s="1"/>
  <c r="G887" i="1"/>
  <c r="F887" i="1"/>
  <c r="E887" i="1"/>
  <c r="B887" i="1"/>
  <c r="CA886" i="1"/>
  <c r="BS886" i="1"/>
  <c r="BP886" i="1"/>
  <c r="BO886" i="1"/>
  <c r="A886" i="1" s="1"/>
  <c r="BM886" i="1"/>
  <c r="BT886" i="1" s="1"/>
  <c r="BL886" i="1"/>
  <c r="BK886" i="1"/>
  <c r="BH886" i="1"/>
  <c r="BI886" i="1" s="1"/>
  <c r="G886" i="1"/>
  <c r="F886" i="1"/>
  <c r="E886" i="1"/>
  <c r="B886" i="1"/>
  <c r="CA885" i="1"/>
  <c r="BS885" i="1"/>
  <c r="BP885" i="1"/>
  <c r="BO885" i="1"/>
  <c r="A885" i="1" s="1"/>
  <c r="BM885" i="1"/>
  <c r="BT885" i="1" s="1"/>
  <c r="BL885" i="1"/>
  <c r="BK885" i="1"/>
  <c r="BH885" i="1"/>
  <c r="G885" i="1"/>
  <c r="F885" i="1"/>
  <c r="E885" i="1"/>
  <c r="B885" i="1"/>
  <c r="CA884" i="1"/>
  <c r="BS884" i="1"/>
  <c r="BP884" i="1"/>
  <c r="BW884" i="1" s="1"/>
  <c r="D884" i="1" s="1"/>
  <c r="BO884" i="1"/>
  <c r="A884" i="1" s="1"/>
  <c r="BM884" i="1"/>
  <c r="BT884" i="1" s="1"/>
  <c r="BL884" i="1"/>
  <c r="BK884" i="1"/>
  <c r="BH884" i="1"/>
  <c r="G884" i="1"/>
  <c r="F884" i="1"/>
  <c r="E884" i="1"/>
  <c r="B884" i="1"/>
  <c r="CA883" i="1"/>
  <c r="BS883" i="1"/>
  <c r="BP883" i="1"/>
  <c r="BO883" i="1"/>
  <c r="A883" i="1" s="1"/>
  <c r="BM883" i="1"/>
  <c r="BT883" i="1" s="1"/>
  <c r="BL883" i="1"/>
  <c r="BK883" i="1"/>
  <c r="BH883" i="1"/>
  <c r="G883" i="1"/>
  <c r="F883" i="1"/>
  <c r="E883" i="1"/>
  <c r="B883" i="1"/>
  <c r="CA882" i="1"/>
  <c r="BS882" i="1"/>
  <c r="BP882" i="1"/>
  <c r="BO882" i="1"/>
  <c r="A882" i="1" s="1"/>
  <c r="BM882" i="1"/>
  <c r="BT882" i="1" s="1"/>
  <c r="BL882" i="1"/>
  <c r="BK882" i="1"/>
  <c r="BH882" i="1"/>
  <c r="G882" i="1"/>
  <c r="F882" i="1"/>
  <c r="E882" i="1"/>
  <c r="B882" i="1"/>
  <c r="CA881" i="1"/>
  <c r="BS881" i="1"/>
  <c r="BP881" i="1"/>
  <c r="BO881" i="1"/>
  <c r="A881" i="1" s="1"/>
  <c r="BM881" i="1"/>
  <c r="BT881" i="1" s="1"/>
  <c r="BL881" i="1"/>
  <c r="BK881" i="1"/>
  <c r="BH881" i="1"/>
  <c r="G881" i="1"/>
  <c r="F881" i="1"/>
  <c r="E881" i="1"/>
  <c r="B881" i="1"/>
  <c r="CA880" i="1"/>
  <c r="BS880" i="1"/>
  <c r="BP880" i="1"/>
  <c r="BO880" i="1"/>
  <c r="A880" i="1" s="1"/>
  <c r="BM880" i="1"/>
  <c r="BT880" i="1" s="1"/>
  <c r="BL880" i="1"/>
  <c r="BK880" i="1"/>
  <c r="BH880" i="1"/>
  <c r="BI880" i="1" s="1"/>
  <c r="G880" i="1"/>
  <c r="F880" i="1"/>
  <c r="E880" i="1"/>
  <c r="B880" i="1"/>
  <c r="CA879" i="1"/>
  <c r="BS879" i="1"/>
  <c r="BP879" i="1"/>
  <c r="BO879" i="1"/>
  <c r="A879" i="1" s="1"/>
  <c r="BM879" i="1"/>
  <c r="BL879" i="1"/>
  <c r="BK879" i="1"/>
  <c r="BH879" i="1"/>
  <c r="BI879" i="1" s="1"/>
  <c r="G879" i="1"/>
  <c r="F879" i="1"/>
  <c r="E879" i="1"/>
  <c r="B879" i="1"/>
  <c r="CA878" i="1"/>
  <c r="BS878" i="1"/>
  <c r="BP878" i="1"/>
  <c r="BO878" i="1"/>
  <c r="A878" i="1" s="1"/>
  <c r="BM878" i="1"/>
  <c r="BT878" i="1" s="1"/>
  <c r="BL878" i="1"/>
  <c r="BK878" i="1"/>
  <c r="BH878" i="1"/>
  <c r="BI878" i="1" s="1"/>
  <c r="G878" i="1"/>
  <c r="F878" i="1"/>
  <c r="E878" i="1"/>
  <c r="B878" i="1"/>
  <c r="CA877" i="1"/>
  <c r="BS877" i="1"/>
  <c r="BP877" i="1"/>
  <c r="BO877" i="1"/>
  <c r="A877" i="1" s="1"/>
  <c r="BM877" i="1"/>
  <c r="BT877" i="1" s="1"/>
  <c r="BL877" i="1"/>
  <c r="BK877" i="1"/>
  <c r="BH877" i="1"/>
  <c r="BI877" i="1" s="1"/>
  <c r="G877" i="1"/>
  <c r="F877" i="1"/>
  <c r="E877" i="1"/>
  <c r="B877" i="1"/>
  <c r="CA876" i="1"/>
  <c r="BS876" i="1"/>
  <c r="BP876" i="1"/>
  <c r="BO876" i="1"/>
  <c r="A876" i="1" s="1"/>
  <c r="BM876" i="1"/>
  <c r="BT876" i="1" s="1"/>
  <c r="BL876" i="1"/>
  <c r="BK876" i="1"/>
  <c r="BH876" i="1"/>
  <c r="BI876" i="1" s="1"/>
  <c r="G876" i="1"/>
  <c r="F876" i="1"/>
  <c r="E876" i="1"/>
  <c r="B876" i="1"/>
  <c r="CA875" i="1"/>
  <c r="BS875" i="1"/>
  <c r="BP875" i="1"/>
  <c r="BO875" i="1"/>
  <c r="A875" i="1" s="1"/>
  <c r="BM875" i="1"/>
  <c r="BT875" i="1" s="1"/>
  <c r="BL875" i="1"/>
  <c r="BK875" i="1"/>
  <c r="BH875" i="1"/>
  <c r="BI875" i="1" s="1"/>
  <c r="G875" i="1"/>
  <c r="F875" i="1"/>
  <c r="E875" i="1"/>
  <c r="B875" i="1"/>
  <c r="CA874" i="1"/>
  <c r="BS874" i="1"/>
  <c r="BP874" i="1"/>
  <c r="BO874" i="1"/>
  <c r="A874" i="1" s="1"/>
  <c r="BM874" i="1"/>
  <c r="BT874" i="1" s="1"/>
  <c r="BL874" i="1"/>
  <c r="BK874" i="1"/>
  <c r="BH874" i="1"/>
  <c r="BI874" i="1" s="1"/>
  <c r="G874" i="1"/>
  <c r="F874" i="1"/>
  <c r="E874" i="1"/>
  <c r="B874" i="1"/>
  <c r="CA873" i="1"/>
  <c r="BS873" i="1"/>
  <c r="BP873" i="1"/>
  <c r="BO873" i="1"/>
  <c r="A873" i="1" s="1"/>
  <c r="BM873" i="1"/>
  <c r="BT873" i="1" s="1"/>
  <c r="BL873" i="1"/>
  <c r="BK873" i="1"/>
  <c r="BH873" i="1"/>
  <c r="BI873" i="1" s="1"/>
  <c r="G873" i="1"/>
  <c r="F873" i="1"/>
  <c r="E873" i="1"/>
  <c r="B873" i="1"/>
  <c r="CA872" i="1"/>
  <c r="BS872" i="1"/>
  <c r="BP872" i="1"/>
  <c r="BO872" i="1"/>
  <c r="A872" i="1" s="1"/>
  <c r="BM872" i="1"/>
  <c r="BT872" i="1" s="1"/>
  <c r="BL872" i="1"/>
  <c r="BK872" i="1"/>
  <c r="BH872" i="1"/>
  <c r="BI872" i="1" s="1"/>
  <c r="G872" i="1"/>
  <c r="F872" i="1"/>
  <c r="E872" i="1"/>
  <c r="B872" i="1"/>
  <c r="CA871" i="1"/>
  <c r="BS871" i="1"/>
  <c r="BP871" i="1"/>
  <c r="BO871" i="1"/>
  <c r="A871" i="1" s="1"/>
  <c r="BM871" i="1"/>
  <c r="BT871" i="1" s="1"/>
  <c r="BL871" i="1"/>
  <c r="BK871" i="1"/>
  <c r="BH871" i="1"/>
  <c r="BI871" i="1" s="1"/>
  <c r="G871" i="1"/>
  <c r="F871" i="1"/>
  <c r="E871" i="1"/>
  <c r="B871" i="1"/>
  <c r="CA870" i="1"/>
  <c r="BS870" i="1"/>
  <c r="BP870" i="1"/>
  <c r="BO870" i="1"/>
  <c r="A870" i="1" s="1"/>
  <c r="BM870" i="1"/>
  <c r="BT870" i="1" s="1"/>
  <c r="BL870" i="1"/>
  <c r="BK870" i="1"/>
  <c r="BH870" i="1"/>
  <c r="BI870" i="1" s="1"/>
  <c r="G870" i="1"/>
  <c r="F870" i="1"/>
  <c r="E870" i="1"/>
  <c r="B870" i="1"/>
  <c r="CA869" i="1"/>
  <c r="BS869" i="1"/>
  <c r="BP869" i="1"/>
  <c r="BO869" i="1"/>
  <c r="A869" i="1" s="1"/>
  <c r="BM869" i="1"/>
  <c r="BT869" i="1" s="1"/>
  <c r="BL869" i="1"/>
  <c r="BK869" i="1"/>
  <c r="BH869" i="1"/>
  <c r="BI869" i="1" s="1"/>
  <c r="G869" i="1"/>
  <c r="F869" i="1"/>
  <c r="E869" i="1"/>
  <c r="B869" i="1"/>
  <c r="CA868" i="1"/>
  <c r="BS868" i="1"/>
  <c r="BP868" i="1"/>
  <c r="BO868" i="1"/>
  <c r="A868" i="1" s="1"/>
  <c r="BM868" i="1"/>
  <c r="BT868" i="1" s="1"/>
  <c r="BL868" i="1"/>
  <c r="BK868" i="1"/>
  <c r="BH868" i="1"/>
  <c r="BI868" i="1" s="1"/>
  <c r="G868" i="1"/>
  <c r="F868" i="1"/>
  <c r="E868" i="1"/>
  <c r="B868" i="1"/>
  <c r="CA867" i="1"/>
  <c r="BS867" i="1"/>
  <c r="BP867" i="1"/>
  <c r="BO867" i="1"/>
  <c r="A867" i="1" s="1"/>
  <c r="BM867" i="1"/>
  <c r="BT867" i="1" s="1"/>
  <c r="BL867" i="1"/>
  <c r="BK867" i="1"/>
  <c r="BH867" i="1"/>
  <c r="BI867" i="1" s="1"/>
  <c r="G867" i="1"/>
  <c r="F867" i="1"/>
  <c r="E867" i="1"/>
  <c r="B867" i="1"/>
  <c r="CA866" i="1"/>
  <c r="BS866" i="1"/>
  <c r="BP866" i="1"/>
  <c r="BO866" i="1"/>
  <c r="A866" i="1" s="1"/>
  <c r="BM866" i="1"/>
  <c r="BT866" i="1" s="1"/>
  <c r="BL866" i="1"/>
  <c r="BK866" i="1"/>
  <c r="BH866" i="1"/>
  <c r="BI866" i="1" s="1"/>
  <c r="G866" i="1"/>
  <c r="F866" i="1"/>
  <c r="E866" i="1"/>
  <c r="B866" i="1"/>
  <c r="CA865" i="1"/>
  <c r="BS865" i="1"/>
  <c r="BP865" i="1"/>
  <c r="BO865" i="1"/>
  <c r="A865" i="1" s="1"/>
  <c r="BM865" i="1"/>
  <c r="BT865" i="1" s="1"/>
  <c r="BL865" i="1"/>
  <c r="BK865" i="1"/>
  <c r="BH865" i="1"/>
  <c r="BI865" i="1" s="1"/>
  <c r="G865" i="1"/>
  <c r="F865" i="1"/>
  <c r="E865" i="1"/>
  <c r="B865" i="1"/>
  <c r="CA864" i="1"/>
  <c r="BS864" i="1"/>
  <c r="BP864" i="1"/>
  <c r="BO864" i="1"/>
  <c r="A864" i="1" s="1"/>
  <c r="BM864" i="1"/>
  <c r="BT864" i="1" s="1"/>
  <c r="BL864" i="1"/>
  <c r="BK864" i="1"/>
  <c r="BH864" i="1"/>
  <c r="BI864" i="1" s="1"/>
  <c r="G864" i="1"/>
  <c r="F864" i="1"/>
  <c r="E864" i="1"/>
  <c r="B864" i="1"/>
  <c r="CA863" i="1"/>
  <c r="BS863" i="1"/>
  <c r="BP863" i="1"/>
  <c r="BO863" i="1"/>
  <c r="A863" i="1" s="1"/>
  <c r="BM863" i="1"/>
  <c r="BT863" i="1" s="1"/>
  <c r="BL863" i="1"/>
  <c r="BK863" i="1"/>
  <c r="BH863" i="1"/>
  <c r="BI863" i="1" s="1"/>
  <c r="G863" i="1"/>
  <c r="F863" i="1"/>
  <c r="E863" i="1"/>
  <c r="B863" i="1"/>
  <c r="CA862" i="1"/>
  <c r="BS862" i="1"/>
  <c r="BP862" i="1"/>
  <c r="BO862" i="1"/>
  <c r="A862" i="1" s="1"/>
  <c r="BM862" i="1"/>
  <c r="BT862" i="1" s="1"/>
  <c r="BL862" i="1"/>
  <c r="BK862" i="1"/>
  <c r="BH862" i="1"/>
  <c r="BI862" i="1" s="1"/>
  <c r="G862" i="1"/>
  <c r="F862" i="1"/>
  <c r="E862" i="1"/>
  <c r="B862" i="1"/>
  <c r="CA861" i="1"/>
  <c r="BS861" i="1"/>
  <c r="BP861" i="1"/>
  <c r="BO861" i="1"/>
  <c r="A861" i="1" s="1"/>
  <c r="BM861" i="1"/>
  <c r="BT861" i="1" s="1"/>
  <c r="BL861" i="1"/>
  <c r="BK861" i="1"/>
  <c r="BH861" i="1"/>
  <c r="BI861" i="1" s="1"/>
  <c r="G861" i="1"/>
  <c r="F861" i="1"/>
  <c r="E861" i="1"/>
  <c r="B861" i="1"/>
  <c r="CA860" i="1"/>
  <c r="BS860" i="1"/>
  <c r="BP860" i="1"/>
  <c r="BO860" i="1"/>
  <c r="A860" i="1" s="1"/>
  <c r="BM860" i="1"/>
  <c r="BT860" i="1" s="1"/>
  <c r="BL860" i="1"/>
  <c r="BK860" i="1"/>
  <c r="BH860" i="1"/>
  <c r="BI860" i="1" s="1"/>
  <c r="G860" i="1"/>
  <c r="F860" i="1"/>
  <c r="E860" i="1"/>
  <c r="B860" i="1"/>
  <c r="CA859" i="1"/>
  <c r="BS859" i="1"/>
  <c r="BP859" i="1"/>
  <c r="BO859" i="1"/>
  <c r="A859" i="1" s="1"/>
  <c r="BM859" i="1"/>
  <c r="BT859" i="1" s="1"/>
  <c r="BL859" i="1"/>
  <c r="BK859" i="1"/>
  <c r="BH859" i="1"/>
  <c r="BI859" i="1" s="1"/>
  <c r="G859" i="1"/>
  <c r="F859" i="1"/>
  <c r="E859" i="1"/>
  <c r="B859" i="1"/>
  <c r="CA858" i="1"/>
  <c r="BS858" i="1"/>
  <c r="BP858" i="1"/>
  <c r="BO858" i="1"/>
  <c r="A858" i="1" s="1"/>
  <c r="BM858" i="1"/>
  <c r="BT858" i="1" s="1"/>
  <c r="BL858" i="1"/>
  <c r="BK858" i="1"/>
  <c r="BH858" i="1"/>
  <c r="BI858" i="1" s="1"/>
  <c r="G858" i="1"/>
  <c r="F858" i="1"/>
  <c r="E858" i="1"/>
  <c r="B858" i="1"/>
  <c r="CA857" i="1"/>
  <c r="BS857" i="1"/>
  <c r="BP857" i="1"/>
  <c r="BO857" i="1"/>
  <c r="A857" i="1" s="1"/>
  <c r="BM857" i="1"/>
  <c r="BT857" i="1" s="1"/>
  <c r="BL857" i="1"/>
  <c r="BK857" i="1"/>
  <c r="BH857" i="1"/>
  <c r="BI857" i="1" s="1"/>
  <c r="G857" i="1"/>
  <c r="F857" i="1"/>
  <c r="E857" i="1"/>
  <c r="B857" i="1"/>
  <c r="CA856" i="1"/>
  <c r="BS856" i="1"/>
  <c r="BP856" i="1"/>
  <c r="BO856" i="1"/>
  <c r="A856" i="1" s="1"/>
  <c r="BM856" i="1"/>
  <c r="BT856" i="1" s="1"/>
  <c r="BL856" i="1"/>
  <c r="BK856" i="1"/>
  <c r="BH856" i="1"/>
  <c r="BI856" i="1" s="1"/>
  <c r="G856" i="1"/>
  <c r="F856" i="1"/>
  <c r="E856" i="1"/>
  <c r="B856" i="1"/>
  <c r="CA855" i="1"/>
  <c r="BS855" i="1"/>
  <c r="BP855" i="1"/>
  <c r="BO855" i="1"/>
  <c r="A855" i="1" s="1"/>
  <c r="BM855" i="1"/>
  <c r="BT855" i="1" s="1"/>
  <c r="BL855" i="1"/>
  <c r="BK855" i="1"/>
  <c r="BH855" i="1"/>
  <c r="BI855" i="1" s="1"/>
  <c r="G855" i="1"/>
  <c r="F855" i="1"/>
  <c r="E855" i="1"/>
  <c r="B855" i="1"/>
  <c r="CA854" i="1"/>
  <c r="BS854" i="1"/>
  <c r="BP854" i="1"/>
  <c r="BO854" i="1"/>
  <c r="A854" i="1" s="1"/>
  <c r="BM854" i="1"/>
  <c r="BT854" i="1" s="1"/>
  <c r="BL854" i="1"/>
  <c r="BK854" i="1"/>
  <c r="BH854" i="1"/>
  <c r="BI854" i="1" s="1"/>
  <c r="G854" i="1"/>
  <c r="F854" i="1"/>
  <c r="E854" i="1"/>
  <c r="B854" i="1"/>
  <c r="CA853" i="1"/>
  <c r="BS853" i="1"/>
  <c r="BP853" i="1"/>
  <c r="BO853" i="1"/>
  <c r="A853" i="1" s="1"/>
  <c r="BM853" i="1"/>
  <c r="BT853" i="1" s="1"/>
  <c r="BL853" i="1"/>
  <c r="BK853" i="1"/>
  <c r="BH853" i="1"/>
  <c r="BI853" i="1" s="1"/>
  <c r="G853" i="1"/>
  <c r="F853" i="1"/>
  <c r="E853" i="1"/>
  <c r="B853" i="1"/>
  <c r="CA852" i="1"/>
  <c r="BS852" i="1"/>
  <c r="BP852" i="1"/>
  <c r="BO852" i="1"/>
  <c r="A852" i="1" s="1"/>
  <c r="BM852" i="1"/>
  <c r="BT852" i="1" s="1"/>
  <c r="BL852" i="1"/>
  <c r="BK852" i="1"/>
  <c r="BH852" i="1"/>
  <c r="BI852" i="1" s="1"/>
  <c r="G852" i="1"/>
  <c r="F852" i="1"/>
  <c r="E852" i="1"/>
  <c r="B852" i="1"/>
  <c r="CA851" i="1"/>
  <c r="BS851" i="1"/>
  <c r="BP851" i="1"/>
  <c r="BO851" i="1"/>
  <c r="A851" i="1" s="1"/>
  <c r="BM851" i="1"/>
  <c r="BT851" i="1" s="1"/>
  <c r="BL851" i="1"/>
  <c r="BK851" i="1"/>
  <c r="BH851" i="1"/>
  <c r="BI851" i="1" s="1"/>
  <c r="G851" i="1"/>
  <c r="F851" i="1"/>
  <c r="E851" i="1"/>
  <c r="B851" i="1"/>
  <c r="CA850" i="1"/>
  <c r="BS850" i="1"/>
  <c r="BP850" i="1"/>
  <c r="BO850" i="1"/>
  <c r="A850" i="1" s="1"/>
  <c r="BM850" i="1"/>
  <c r="BT850" i="1" s="1"/>
  <c r="BL850" i="1"/>
  <c r="BK850" i="1"/>
  <c r="BH850" i="1"/>
  <c r="BI850" i="1" s="1"/>
  <c r="G850" i="1"/>
  <c r="F850" i="1"/>
  <c r="E850" i="1"/>
  <c r="B850" i="1"/>
  <c r="CA849" i="1"/>
  <c r="BS849" i="1"/>
  <c r="BP849" i="1"/>
  <c r="BO849" i="1"/>
  <c r="A849" i="1" s="1"/>
  <c r="BM849" i="1"/>
  <c r="BT849" i="1" s="1"/>
  <c r="BL849" i="1"/>
  <c r="BK849" i="1"/>
  <c r="BH849" i="1"/>
  <c r="BI849" i="1" s="1"/>
  <c r="G849" i="1"/>
  <c r="F849" i="1"/>
  <c r="E849" i="1"/>
  <c r="B849" i="1"/>
  <c r="CA848" i="1"/>
  <c r="BS848" i="1"/>
  <c r="BP848" i="1"/>
  <c r="BO848" i="1"/>
  <c r="A848" i="1" s="1"/>
  <c r="BM848" i="1"/>
  <c r="BL848" i="1"/>
  <c r="BK848" i="1"/>
  <c r="BH848" i="1"/>
  <c r="BI848" i="1" s="1"/>
  <c r="G848" i="1"/>
  <c r="F848" i="1"/>
  <c r="E848" i="1"/>
  <c r="B848" i="1"/>
  <c r="CA847" i="1"/>
  <c r="BS847" i="1"/>
  <c r="BP847" i="1"/>
  <c r="BO847" i="1"/>
  <c r="A847" i="1" s="1"/>
  <c r="BM847" i="1"/>
  <c r="BT847" i="1" s="1"/>
  <c r="BL847" i="1"/>
  <c r="BK847" i="1"/>
  <c r="BH847" i="1"/>
  <c r="BI847" i="1" s="1"/>
  <c r="G847" i="1"/>
  <c r="F847" i="1"/>
  <c r="E847" i="1"/>
  <c r="B847" i="1"/>
  <c r="CA846" i="1"/>
  <c r="BS846" i="1"/>
  <c r="BP846" i="1"/>
  <c r="BO846" i="1"/>
  <c r="A846" i="1" s="1"/>
  <c r="BM846" i="1"/>
  <c r="BT846" i="1" s="1"/>
  <c r="BL846" i="1"/>
  <c r="BK846" i="1"/>
  <c r="BH846" i="1"/>
  <c r="BI846" i="1" s="1"/>
  <c r="G846" i="1"/>
  <c r="F846" i="1"/>
  <c r="E846" i="1"/>
  <c r="B846" i="1"/>
  <c r="CA845" i="1"/>
  <c r="BS845" i="1"/>
  <c r="BP845" i="1"/>
  <c r="BO845" i="1"/>
  <c r="A845" i="1" s="1"/>
  <c r="BM845" i="1"/>
  <c r="BT845" i="1" s="1"/>
  <c r="BL845" i="1"/>
  <c r="BK845" i="1"/>
  <c r="BH845" i="1"/>
  <c r="BI845" i="1" s="1"/>
  <c r="G845" i="1"/>
  <c r="F845" i="1"/>
  <c r="E845" i="1"/>
  <c r="B845" i="1"/>
  <c r="CA844" i="1"/>
  <c r="BS844" i="1"/>
  <c r="BP844" i="1"/>
  <c r="BW844" i="1" s="1"/>
  <c r="D844" i="1" s="1"/>
  <c r="BO844" i="1"/>
  <c r="A844" i="1" s="1"/>
  <c r="BM844" i="1"/>
  <c r="BT844" i="1" s="1"/>
  <c r="BL844" i="1"/>
  <c r="BK844" i="1"/>
  <c r="BH844" i="1"/>
  <c r="BI844" i="1" s="1"/>
  <c r="G844" i="1"/>
  <c r="F844" i="1"/>
  <c r="E844" i="1"/>
  <c r="B844" i="1"/>
  <c r="CA843" i="1"/>
  <c r="BS843" i="1"/>
  <c r="BP843" i="1"/>
  <c r="BO843" i="1"/>
  <c r="A843" i="1" s="1"/>
  <c r="BM843" i="1"/>
  <c r="BT843" i="1" s="1"/>
  <c r="BL843" i="1"/>
  <c r="BK843" i="1"/>
  <c r="BH843" i="1"/>
  <c r="BI843" i="1" s="1"/>
  <c r="G843" i="1"/>
  <c r="F843" i="1"/>
  <c r="E843" i="1"/>
  <c r="B843" i="1"/>
  <c r="CA842" i="1"/>
  <c r="BS842" i="1"/>
  <c r="BP842" i="1"/>
  <c r="BO842" i="1"/>
  <c r="A842" i="1" s="1"/>
  <c r="BM842" i="1"/>
  <c r="BT842" i="1" s="1"/>
  <c r="BL842" i="1"/>
  <c r="BK842" i="1"/>
  <c r="BH842" i="1"/>
  <c r="BI842" i="1" s="1"/>
  <c r="G842" i="1"/>
  <c r="F842" i="1"/>
  <c r="E842" i="1"/>
  <c r="B842" i="1"/>
  <c r="CA841" i="1"/>
  <c r="BS841" i="1"/>
  <c r="BP841" i="1"/>
  <c r="BO841" i="1"/>
  <c r="A841" i="1" s="1"/>
  <c r="BM841" i="1"/>
  <c r="BT841" i="1" s="1"/>
  <c r="BL841" i="1"/>
  <c r="BK841" i="1"/>
  <c r="BH841" i="1"/>
  <c r="BI841" i="1" s="1"/>
  <c r="G841" i="1"/>
  <c r="F841" i="1"/>
  <c r="E841" i="1"/>
  <c r="B841" i="1"/>
  <c r="CA840" i="1"/>
  <c r="BS840" i="1"/>
  <c r="BP840" i="1"/>
  <c r="BO840" i="1"/>
  <c r="A840" i="1" s="1"/>
  <c r="BM840" i="1"/>
  <c r="BT840" i="1" s="1"/>
  <c r="BL840" i="1"/>
  <c r="BK840" i="1"/>
  <c r="BH840" i="1"/>
  <c r="BI840" i="1" s="1"/>
  <c r="G840" i="1"/>
  <c r="F840" i="1"/>
  <c r="E840" i="1"/>
  <c r="B840" i="1"/>
  <c r="CA839" i="1"/>
  <c r="BS839" i="1"/>
  <c r="BP839" i="1"/>
  <c r="BO839" i="1"/>
  <c r="A839" i="1" s="1"/>
  <c r="BM839" i="1"/>
  <c r="BT839" i="1" s="1"/>
  <c r="BL839" i="1"/>
  <c r="BK839" i="1"/>
  <c r="BH839" i="1"/>
  <c r="BI839" i="1" s="1"/>
  <c r="G839" i="1"/>
  <c r="F839" i="1"/>
  <c r="E839" i="1"/>
  <c r="B839" i="1"/>
  <c r="CA838" i="1"/>
  <c r="BS838" i="1"/>
  <c r="BP838" i="1"/>
  <c r="BO838" i="1"/>
  <c r="A838" i="1" s="1"/>
  <c r="BM838" i="1"/>
  <c r="BT838" i="1" s="1"/>
  <c r="BL838" i="1"/>
  <c r="BK838" i="1"/>
  <c r="BH838" i="1"/>
  <c r="BI838" i="1" s="1"/>
  <c r="G838" i="1"/>
  <c r="F838" i="1"/>
  <c r="E838" i="1"/>
  <c r="B838" i="1"/>
  <c r="CA837" i="1"/>
  <c r="BS837" i="1"/>
  <c r="BP837" i="1"/>
  <c r="BO837" i="1"/>
  <c r="A837" i="1" s="1"/>
  <c r="BM837" i="1"/>
  <c r="BT837" i="1" s="1"/>
  <c r="BL837" i="1"/>
  <c r="BK837" i="1"/>
  <c r="BH837" i="1"/>
  <c r="BI837" i="1" s="1"/>
  <c r="G837" i="1"/>
  <c r="F837" i="1"/>
  <c r="E837" i="1"/>
  <c r="B837" i="1"/>
  <c r="CA836" i="1"/>
  <c r="BS836" i="1"/>
  <c r="BP836" i="1"/>
  <c r="BO836" i="1"/>
  <c r="A836" i="1" s="1"/>
  <c r="BM836" i="1"/>
  <c r="BT836" i="1" s="1"/>
  <c r="BL836" i="1"/>
  <c r="BK836" i="1"/>
  <c r="BH836" i="1"/>
  <c r="BI836" i="1" s="1"/>
  <c r="G836" i="1"/>
  <c r="F836" i="1"/>
  <c r="E836" i="1"/>
  <c r="B836" i="1"/>
  <c r="CA835" i="1"/>
  <c r="BS835" i="1"/>
  <c r="BP835" i="1"/>
  <c r="BO835" i="1"/>
  <c r="A835" i="1" s="1"/>
  <c r="BM835" i="1"/>
  <c r="BT835" i="1" s="1"/>
  <c r="BL835" i="1"/>
  <c r="BK835" i="1"/>
  <c r="BH835" i="1"/>
  <c r="BI835" i="1" s="1"/>
  <c r="G835" i="1"/>
  <c r="F835" i="1"/>
  <c r="E835" i="1"/>
  <c r="B835" i="1"/>
  <c r="CA834" i="1"/>
  <c r="BS834" i="1"/>
  <c r="BP834" i="1"/>
  <c r="BO834" i="1"/>
  <c r="A834" i="1" s="1"/>
  <c r="BM834" i="1"/>
  <c r="BT834" i="1" s="1"/>
  <c r="BL834" i="1"/>
  <c r="BK834" i="1"/>
  <c r="BH834" i="1"/>
  <c r="BI834" i="1" s="1"/>
  <c r="G834" i="1"/>
  <c r="F834" i="1"/>
  <c r="E834" i="1"/>
  <c r="B834" i="1"/>
  <c r="CA833" i="1"/>
  <c r="BS833" i="1"/>
  <c r="BP833" i="1"/>
  <c r="BO833" i="1"/>
  <c r="A833" i="1" s="1"/>
  <c r="BM833" i="1"/>
  <c r="BT833" i="1" s="1"/>
  <c r="BL833" i="1"/>
  <c r="BK833" i="1"/>
  <c r="BH833" i="1"/>
  <c r="BI833" i="1" s="1"/>
  <c r="G833" i="1"/>
  <c r="F833" i="1"/>
  <c r="E833" i="1"/>
  <c r="B833" i="1"/>
  <c r="CA832" i="1"/>
  <c r="BS832" i="1"/>
  <c r="BP832" i="1"/>
  <c r="BO832" i="1"/>
  <c r="A832" i="1" s="1"/>
  <c r="BM832" i="1"/>
  <c r="BL832" i="1"/>
  <c r="BK832" i="1"/>
  <c r="BH832" i="1"/>
  <c r="BI832" i="1" s="1"/>
  <c r="G832" i="1"/>
  <c r="F832" i="1"/>
  <c r="E832" i="1"/>
  <c r="B832" i="1"/>
  <c r="CA831" i="1"/>
  <c r="BS831" i="1"/>
  <c r="BP831" i="1"/>
  <c r="BO831" i="1"/>
  <c r="A831" i="1" s="1"/>
  <c r="BM831" i="1"/>
  <c r="BT831" i="1" s="1"/>
  <c r="BL831" i="1"/>
  <c r="BK831" i="1"/>
  <c r="BH831" i="1"/>
  <c r="BI831" i="1" s="1"/>
  <c r="G831" i="1"/>
  <c r="F831" i="1"/>
  <c r="E831" i="1"/>
  <c r="B831" i="1"/>
  <c r="CA830" i="1"/>
  <c r="BS830" i="1"/>
  <c r="BP830" i="1"/>
  <c r="BO830" i="1"/>
  <c r="A830" i="1" s="1"/>
  <c r="BM830" i="1"/>
  <c r="BT830" i="1" s="1"/>
  <c r="BL830" i="1"/>
  <c r="BK830" i="1"/>
  <c r="BH830" i="1"/>
  <c r="BI830" i="1" s="1"/>
  <c r="G830" i="1"/>
  <c r="F830" i="1"/>
  <c r="E830" i="1"/>
  <c r="B830" i="1"/>
  <c r="CA829" i="1"/>
  <c r="BS829" i="1"/>
  <c r="BP829" i="1"/>
  <c r="BO829" i="1"/>
  <c r="A829" i="1" s="1"/>
  <c r="BM829" i="1"/>
  <c r="BT829" i="1" s="1"/>
  <c r="BL829" i="1"/>
  <c r="BK829" i="1"/>
  <c r="BH829" i="1"/>
  <c r="BI829" i="1" s="1"/>
  <c r="G829" i="1"/>
  <c r="F829" i="1"/>
  <c r="E829" i="1"/>
  <c r="B829" i="1"/>
  <c r="CA828" i="1"/>
  <c r="BS828" i="1"/>
  <c r="BP828" i="1"/>
  <c r="BO828" i="1"/>
  <c r="A828" i="1" s="1"/>
  <c r="BM828" i="1"/>
  <c r="BT828" i="1" s="1"/>
  <c r="BL828" i="1"/>
  <c r="BK828" i="1"/>
  <c r="BH828" i="1"/>
  <c r="BI828" i="1" s="1"/>
  <c r="G828" i="1"/>
  <c r="F828" i="1"/>
  <c r="E828" i="1"/>
  <c r="B828" i="1"/>
  <c r="CA827" i="1"/>
  <c r="BS827" i="1"/>
  <c r="BP827" i="1"/>
  <c r="BO827" i="1"/>
  <c r="A827" i="1" s="1"/>
  <c r="BM827" i="1"/>
  <c r="BT827" i="1" s="1"/>
  <c r="BL827" i="1"/>
  <c r="BK827" i="1"/>
  <c r="BH827" i="1"/>
  <c r="BI827" i="1" s="1"/>
  <c r="G827" i="1"/>
  <c r="F827" i="1"/>
  <c r="E827" i="1"/>
  <c r="B827" i="1"/>
  <c r="CA826" i="1"/>
  <c r="BS826" i="1"/>
  <c r="BP826" i="1"/>
  <c r="BO826" i="1"/>
  <c r="A826" i="1" s="1"/>
  <c r="BM826" i="1"/>
  <c r="BT826" i="1" s="1"/>
  <c r="BL826" i="1"/>
  <c r="BK826" i="1"/>
  <c r="BH826" i="1"/>
  <c r="BI826" i="1" s="1"/>
  <c r="G826" i="1"/>
  <c r="F826" i="1"/>
  <c r="E826" i="1"/>
  <c r="B826" i="1"/>
  <c r="CA825" i="1"/>
  <c r="BS825" i="1"/>
  <c r="BP825" i="1"/>
  <c r="BO825" i="1"/>
  <c r="A825" i="1" s="1"/>
  <c r="BM825" i="1"/>
  <c r="BT825" i="1" s="1"/>
  <c r="BL825" i="1"/>
  <c r="BK825" i="1"/>
  <c r="BH825" i="1"/>
  <c r="BI825" i="1" s="1"/>
  <c r="G825" i="1"/>
  <c r="F825" i="1"/>
  <c r="E825" i="1"/>
  <c r="B825" i="1"/>
  <c r="CA824" i="1"/>
  <c r="BS824" i="1"/>
  <c r="BP824" i="1"/>
  <c r="BO824" i="1"/>
  <c r="A824" i="1" s="1"/>
  <c r="BM824" i="1"/>
  <c r="BT824" i="1" s="1"/>
  <c r="BL824" i="1"/>
  <c r="BK824" i="1"/>
  <c r="BH824" i="1"/>
  <c r="BI824" i="1" s="1"/>
  <c r="G824" i="1"/>
  <c r="F824" i="1"/>
  <c r="E824" i="1"/>
  <c r="B824" i="1"/>
  <c r="CA823" i="1"/>
  <c r="BS823" i="1"/>
  <c r="BP823" i="1"/>
  <c r="BO823" i="1"/>
  <c r="A823" i="1" s="1"/>
  <c r="BM823" i="1"/>
  <c r="BT823" i="1" s="1"/>
  <c r="BL823" i="1"/>
  <c r="BK823" i="1"/>
  <c r="BH823" i="1"/>
  <c r="BI823" i="1" s="1"/>
  <c r="G823" i="1"/>
  <c r="F823" i="1"/>
  <c r="E823" i="1"/>
  <c r="B823" i="1"/>
  <c r="CA822" i="1"/>
  <c r="BS822" i="1"/>
  <c r="BP822" i="1"/>
  <c r="BO822" i="1"/>
  <c r="A822" i="1" s="1"/>
  <c r="BM822" i="1"/>
  <c r="BT822" i="1" s="1"/>
  <c r="BL822" i="1"/>
  <c r="BK822" i="1"/>
  <c r="BH822" i="1"/>
  <c r="BI822" i="1" s="1"/>
  <c r="G822" i="1"/>
  <c r="F822" i="1"/>
  <c r="E822" i="1"/>
  <c r="B822" i="1"/>
  <c r="CA821" i="1"/>
  <c r="BS821" i="1"/>
  <c r="BP821" i="1"/>
  <c r="BO821" i="1"/>
  <c r="A821" i="1" s="1"/>
  <c r="BM821" i="1"/>
  <c r="BT821" i="1" s="1"/>
  <c r="BL821" i="1"/>
  <c r="BK821" i="1"/>
  <c r="BH821" i="1"/>
  <c r="BI821" i="1" s="1"/>
  <c r="G821" i="1"/>
  <c r="F821" i="1"/>
  <c r="E821" i="1"/>
  <c r="B821" i="1"/>
  <c r="CA820" i="1"/>
  <c r="BS820" i="1"/>
  <c r="BP820" i="1"/>
  <c r="BO820" i="1"/>
  <c r="A820" i="1" s="1"/>
  <c r="BM820" i="1"/>
  <c r="BT820" i="1" s="1"/>
  <c r="BL820" i="1"/>
  <c r="BK820" i="1"/>
  <c r="BH820" i="1"/>
  <c r="BI820" i="1" s="1"/>
  <c r="G820" i="1"/>
  <c r="F820" i="1"/>
  <c r="E820" i="1"/>
  <c r="B820" i="1"/>
  <c r="CA819" i="1"/>
  <c r="BS819" i="1"/>
  <c r="BP819" i="1"/>
  <c r="BO819" i="1"/>
  <c r="A819" i="1" s="1"/>
  <c r="BM819" i="1"/>
  <c r="BT819" i="1" s="1"/>
  <c r="BL819" i="1"/>
  <c r="BK819" i="1"/>
  <c r="BH819" i="1"/>
  <c r="BI819" i="1" s="1"/>
  <c r="G819" i="1"/>
  <c r="F819" i="1"/>
  <c r="E819" i="1"/>
  <c r="B819" i="1"/>
  <c r="CA818" i="1"/>
  <c r="BS818" i="1"/>
  <c r="BP818" i="1"/>
  <c r="BO818" i="1"/>
  <c r="A818" i="1" s="1"/>
  <c r="BM818" i="1"/>
  <c r="BL818" i="1"/>
  <c r="BK818" i="1"/>
  <c r="BH818" i="1"/>
  <c r="BI818" i="1" s="1"/>
  <c r="G818" i="1"/>
  <c r="F818" i="1"/>
  <c r="E818" i="1"/>
  <c r="B818" i="1"/>
  <c r="CA817" i="1"/>
  <c r="BS817" i="1"/>
  <c r="BP817" i="1"/>
  <c r="BO817" i="1"/>
  <c r="A817" i="1" s="1"/>
  <c r="BM817" i="1"/>
  <c r="BT817" i="1" s="1"/>
  <c r="BL817" i="1"/>
  <c r="BK817" i="1"/>
  <c r="BH817" i="1"/>
  <c r="BI817" i="1" s="1"/>
  <c r="G817" i="1"/>
  <c r="F817" i="1"/>
  <c r="E817" i="1"/>
  <c r="B817" i="1"/>
  <c r="CA816" i="1"/>
  <c r="BS816" i="1"/>
  <c r="BP816" i="1"/>
  <c r="BO816" i="1"/>
  <c r="A816" i="1" s="1"/>
  <c r="BM816" i="1"/>
  <c r="BT816" i="1" s="1"/>
  <c r="BL816" i="1"/>
  <c r="BK816" i="1"/>
  <c r="BH816" i="1"/>
  <c r="BI816" i="1" s="1"/>
  <c r="G816" i="1"/>
  <c r="F816" i="1"/>
  <c r="E816" i="1"/>
  <c r="B816" i="1"/>
  <c r="CA815" i="1"/>
  <c r="BS815" i="1"/>
  <c r="BP815" i="1"/>
  <c r="BO815" i="1"/>
  <c r="A815" i="1" s="1"/>
  <c r="BM815" i="1"/>
  <c r="BL815" i="1"/>
  <c r="BK815" i="1"/>
  <c r="BH815" i="1"/>
  <c r="BI815" i="1" s="1"/>
  <c r="G815" i="1"/>
  <c r="F815" i="1"/>
  <c r="E815" i="1"/>
  <c r="B815" i="1"/>
  <c r="CA814" i="1"/>
  <c r="BS814" i="1"/>
  <c r="BP814" i="1"/>
  <c r="BO814" i="1"/>
  <c r="A814" i="1" s="1"/>
  <c r="BM814" i="1"/>
  <c r="BT814" i="1" s="1"/>
  <c r="BL814" i="1"/>
  <c r="BK814" i="1"/>
  <c r="BH814" i="1"/>
  <c r="BI814" i="1" s="1"/>
  <c r="G814" i="1"/>
  <c r="F814" i="1"/>
  <c r="E814" i="1"/>
  <c r="B814" i="1"/>
  <c r="CA813" i="1"/>
  <c r="BS813" i="1"/>
  <c r="BP813" i="1"/>
  <c r="BO813" i="1"/>
  <c r="A813" i="1" s="1"/>
  <c r="BM813" i="1"/>
  <c r="BT813" i="1" s="1"/>
  <c r="BL813" i="1"/>
  <c r="BK813" i="1"/>
  <c r="BH813" i="1"/>
  <c r="BI813" i="1" s="1"/>
  <c r="G813" i="1"/>
  <c r="F813" i="1"/>
  <c r="E813" i="1"/>
  <c r="B813" i="1"/>
  <c r="CA812" i="1"/>
  <c r="BS812" i="1"/>
  <c r="BP812" i="1"/>
  <c r="BO812" i="1"/>
  <c r="A812" i="1" s="1"/>
  <c r="BM812" i="1"/>
  <c r="BT812" i="1" s="1"/>
  <c r="BL812" i="1"/>
  <c r="BK812" i="1"/>
  <c r="BH812" i="1"/>
  <c r="BI812" i="1" s="1"/>
  <c r="G812" i="1"/>
  <c r="F812" i="1"/>
  <c r="E812" i="1"/>
  <c r="B812" i="1"/>
  <c r="CA811" i="1"/>
  <c r="BS811" i="1"/>
  <c r="BP811" i="1"/>
  <c r="BO811" i="1"/>
  <c r="A811" i="1" s="1"/>
  <c r="BM811" i="1"/>
  <c r="BT811" i="1" s="1"/>
  <c r="BL811" i="1"/>
  <c r="BK811" i="1"/>
  <c r="BH811" i="1"/>
  <c r="BI811" i="1" s="1"/>
  <c r="G811" i="1"/>
  <c r="F811" i="1"/>
  <c r="E811" i="1"/>
  <c r="B811" i="1"/>
  <c r="CA810" i="1"/>
  <c r="BS810" i="1"/>
  <c r="BP810" i="1"/>
  <c r="BO810" i="1"/>
  <c r="A810" i="1" s="1"/>
  <c r="BM810" i="1"/>
  <c r="BT810" i="1" s="1"/>
  <c r="BL810" i="1"/>
  <c r="BK810" i="1"/>
  <c r="BH810" i="1"/>
  <c r="BI810" i="1" s="1"/>
  <c r="G810" i="1"/>
  <c r="F810" i="1"/>
  <c r="E810" i="1"/>
  <c r="B810" i="1"/>
  <c r="CA809" i="1"/>
  <c r="BS809" i="1"/>
  <c r="BP809" i="1"/>
  <c r="BO809" i="1"/>
  <c r="A809" i="1" s="1"/>
  <c r="BM809" i="1"/>
  <c r="BT809" i="1" s="1"/>
  <c r="BL809" i="1"/>
  <c r="BK809" i="1"/>
  <c r="BH809" i="1"/>
  <c r="BI809" i="1" s="1"/>
  <c r="G809" i="1"/>
  <c r="F809" i="1"/>
  <c r="E809" i="1"/>
  <c r="B809" i="1"/>
  <c r="CA808" i="1"/>
  <c r="BS808" i="1"/>
  <c r="BP808" i="1"/>
  <c r="BO808" i="1"/>
  <c r="A808" i="1" s="1"/>
  <c r="BM808" i="1"/>
  <c r="BT808" i="1" s="1"/>
  <c r="BL808" i="1"/>
  <c r="BK808" i="1"/>
  <c r="BH808" i="1"/>
  <c r="BI808" i="1" s="1"/>
  <c r="G808" i="1"/>
  <c r="F808" i="1"/>
  <c r="E808" i="1"/>
  <c r="B808" i="1"/>
  <c r="CA807" i="1"/>
  <c r="BS807" i="1"/>
  <c r="BP807" i="1"/>
  <c r="BO807" i="1"/>
  <c r="A807" i="1" s="1"/>
  <c r="BM807" i="1"/>
  <c r="BT807" i="1" s="1"/>
  <c r="BL807" i="1"/>
  <c r="BK807" i="1"/>
  <c r="BH807" i="1"/>
  <c r="BI807" i="1" s="1"/>
  <c r="G807" i="1"/>
  <c r="F807" i="1"/>
  <c r="E807" i="1"/>
  <c r="B807" i="1"/>
  <c r="CA806" i="1"/>
  <c r="BS806" i="1"/>
  <c r="BP806" i="1"/>
  <c r="BW806" i="1" s="1"/>
  <c r="D806" i="1" s="1"/>
  <c r="BO806" i="1"/>
  <c r="A806" i="1" s="1"/>
  <c r="BM806" i="1"/>
  <c r="BT806" i="1" s="1"/>
  <c r="BL806" i="1"/>
  <c r="BK806" i="1"/>
  <c r="BH806" i="1"/>
  <c r="BI806" i="1" s="1"/>
  <c r="G806" i="1"/>
  <c r="F806" i="1"/>
  <c r="E806" i="1"/>
  <c r="B806" i="1"/>
  <c r="CA805" i="1"/>
  <c r="BS805" i="1"/>
  <c r="BP805" i="1"/>
  <c r="BO805" i="1"/>
  <c r="A805" i="1" s="1"/>
  <c r="BM805" i="1"/>
  <c r="BT805" i="1" s="1"/>
  <c r="BL805" i="1"/>
  <c r="BK805" i="1"/>
  <c r="BH805" i="1"/>
  <c r="BI805" i="1" s="1"/>
  <c r="G805" i="1"/>
  <c r="F805" i="1"/>
  <c r="E805" i="1"/>
  <c r="B805" i="1"/>
  <c r="CA804" i="1"/>
  <c r="BS804" i="1"/>
  <c r="BP804" i="1"/>
  <c r="BO804" i="1"/>
  <c r="A804" i="1" s="1"/>
  <c r="BM804" i="1"/>
  <c r="BT804" i="1" s="1"/>
  <c r="BL804" i="1"/>
  <c r="BK804" i="1"/>
  <c r="BH804" i="1"/>
  <c r="BI804" i="1" s="1"/>
  <c r="G804" i="1"/>
  <c r="F804" i="1"/>
  <c r="E804" i="1"/>
  <c r="B804" i="1"/>
  <c r="CA803" i="1"/>
  <c r="BS803" i="1"/>
  <c r="BP803" i="1"/>
  <c r="BO803" i="1"/>
  <c r="A803" i="1" s="1"/>
  <c r="BM803" i="1"/>
  <c r="BT803" i="1" s="1"/>
  <c r="BL803" i="1"/>
  <c r="BK803" i="1"/>
  <c r="BH803" i="1"/>
  <c r="BI803" i="1" s="1"/>
  <c r="G803" i="1"/>
  <c r="F803" i="1"/>
  <c r="E803" i="1"/>
  <c r="B803" i="1"/>
  <c r="CA802" i="1"/>
  <c r="BS802" i="1"/>
  <c r="BP802" i="1"/>
  <c r="BO802" i="1"/>
  <c r="A802" i="1" s="1"/>
  <c r="BM802" i="1"/>
  <c r="BL802" i="1"/>
  <c r="BK802" i="1"/>
  <c r="BH802" i="1"/>
  <c r="BI802" i="1" s="1"/>
  <c r="G802" i="1"/>
  <c r="F802" i="1"/>
  <c r="E802" i="1"/>
  <c r="B802" i="1"/>
  <c r="CA801" i="1"/>
  <c r="BS801" i="1"/>
  <c r="BP801" i="1"/>
  <c r="BO801" i="1"/>
  <c r="A801" i="1" s="1"/>
  <c r="BM801" i="1"/>
  <c r="BT801" i="1" s="1"/>
  <c r="BL801" i="1"/>
  <c r="BK801" i="1"/>
  <c r="BH801" i="1"/>
  <c r="BI801" i="1" s="1"/>
  <c r="G801" i="1"/>
  <c r="F801" i="1"/>
  <c r="E801" i="1"/>
  <c r="B801" i="1"/>
  <c r="CA800" i="1"/>
  <c r="BS800" i="1"/>
  <c r="BP800" i="1"/>
  <c r="BO800" i="1"/>
  <c r="A800" i="1" s="1"/>
  <c r="BM800" i="1"/>
  <c r="BT800" i="1" s="1"/>
  <c r="BL800" i="1"/>
  <c r="BK800" i="1"/>
  <c r="BH800" i="1"/>
  <c r="BI800" i="1" s="1"/>
  <c r="G800" i="1"/>
  <c r="F800" i="1"/>
  <c r="E800" i="1"/>
  <c r="B800" i="1"/>
  <c r="CA799" i="1"/>
  <c r="BS799" i="1"/>
  <c r="BP799" i="1"/>
  <c r="BO799" i="1"/>
  <c r="A799" i="1" s="1"/>
  <c r="BM799" i="1"/>
  <c r="BT799" i="1" s="1"/>
  <c r="BL799" i="1"/>
  <c r="BK799" i="1"/>
  <c r="BH799" i="1"/>
  <c r="BI799" i="1" s="1"/>
  <c r="G799" i="1"/>
  <c r="F799" i="1"/>
  <c r="E799" i="1"/>
  <c r="B799" i="1"/>
  <c r="CA798" i="1"/>
  <c r="BS798" i="1"/>
  <c r="BP798" i="1"/>
  <c r="BO798" i="1"/>
  <c r="A798" i="1" s="1"/>
  <c r="BM798" i="1"/>
  <c r="BT798" i="1" s="1"/>
  <c r="BL798" i="1"/>
  <c r="BK798" i="1"/>
  <c r="BH798" i="1"/>
  <c r="BI798" i="1" s="1"/>
  <c r="G798" i="1"/>
  <c r="F798" i="1"/>
  <c r="E798" i="1"/>
  <c r="B798" i="1"/>
  <c r="CA797" i="1"/>
  <c r="BS797" i="1"/>
  <c r="BP797" i="1"/>
  <c r="BO797" i="1"/>
  <c r="A797" i="1" s="1"/>
  <c r="BM797" i="1"/>
  <c r="BT797" i="1" s="1"/>
  <c r="BL797" i="1"/>
  <c r="BK797" i="1"/>
  <c r="BH797" i="1"/>
  <c r="BI797" i="1" s="1"/>
  <c r="G797" i="1"/>
  <c r="F797" i="1"/>
  <c r="E797" i="1"/>
  <c r="B797" i="1"/>
  <c r="CA796" i="1"/>
  <c r="BS796" i="1"/>
  <c r="BP796" i="1"/>
  <c r="BO796" i="1"/>
  <c r="A796" i="1" s="1"/>
  <c r="BM796" i="1"/>
  <c r="BT796" i="1" s="1"/>
  <c r="BL796" i="1"/>
  <c r="BK796" i="1"/>
  <c r="BH796" i="1"/>
  <c r="BI796" i="1" s="1"/>
  <c r="G796" i="1"/>
  <c r="F796" i="1"/>
  <c r="E796" i="1"/>
  <c r="B796" i="1"/>
  <c r="CA795" i="1"/>
  <c r="BS795" i="1"/>
  <c r="BP795" i="1"/>
  <c r="BO795" i="1"/>
  <c r="A795" i="1" s="1"/>
  <c r="BM795" i="1"/>
  <c r="BL795" i="1"/>
  <c r="BK795" i="1"/>
  <c r="BH795" i="1"/>
  <c r="BI795" i="1" s="1"/>
  <c r="G795" i="1"/>
  <c r="F795" i="1"/>
  <c r="E795" i="1"/>
  <c r="B795" i="1"/>
  <c r="CA794" i="1"/>
  <c r="BS794" i="1"/>
  <c r="BP794" i="1"/>
  <c r="BO794" i="1"/>
  <c r="A794" i="1" s="1"/>
  <c r="BM794" i="1"/>
  <c r="BT794" i="1" s="1"/>
  <c r="BL794" i="1"/>
  <c r="BK794" i="1"/>
  <c r="BH794" i="1"/>
  <c r="BI794" i="1" s="1"/>
  <c r="G794" i="1"/>
  <c r="F794" i="1"/>
  <c r="E794" i="1"/>
  <c r="B794" i="1"/>
  <c r="CA793" i="1"/>
  <c r="BS793" i="1"/>
  <c r="BP793" i="1"/>
  <c r="BO793" i="1"/>
  <c r="A793" i="1" s="1"/>
  <c r="BM793" i="1"/>
  <c r="BT793" i="1" s="1"/>
  <c r="BL793" i="1"/>
  <c r="BK793" i="1"/>
  <c r="BH793" i="1"/>
  <c r="BI793" i="1" s="1"/>
  <c r="G793" i="1"/>
  <c r="F793" i="1"/>
  <c r="E793" i="1"/>
  <c r="B793" i="1"/>
  <c r="CA792" i="1"/>
  <c r="BS792" i="1"/>
  <c r="BP792" i="1"/>
  <c r="BO792" i="1"/>
  <c r="A792" i="1" s="1"/>
  <c r="BM792" i="1"/>
  <c r="BT792" i="1" s="1"/>
  <c r="BL792" i="1"/>
  <c r="BK792" i="1"/>
  <c r="BH792" i="1"/>
  <c r="BI792" i="1" s="1"/>
  <c r="G792" i="1"/>
  <c r="F792" i="1"/>
  <c r="E792" i="1"/>
  <c r="B792" i="1"/>
  <c r="CA791" i="1"/>
  <c r="BS791" i="1"/>
  <c r="BP791" i="1"/>
  <c r="BO791" i="1"/>
  <c r="A791" i="1" s="1"/>
  <c r="BM791" i="1"/>
  <c r="BT791" i="1" s="1"/>
  <c r="BL791" i="1"/>
  <c r="BK791" i="1"/>
  <c r="BH791" i="1"/>
  <c r="BI791" i="1" s="1"/>
  <c r="G791" i="1"/>
  <c r="F791" i="1"/>
  <c r="E791" i="1"/>
  <c r="B791" i="1"/>
  <c r="CA790" i="1"/>
  <c r="BS790" i="1"/>
  <c r="BP790" i="1"/>
  <c r="BO790" i="1"/>
  <c r="A790" i="1" s="1"/>
  <c r="BM790" i="1"/>
  <c r="BL790" i="1"/>
  <c r="BK790" i="1"/>
  <c r="BH790" i="1"/>
  <c r="BI790" i="1" s="1"/>
  <c r="G790" i="1"/>
  <c r="F790" i="1"/>
  <c r="E790" i="1"/>
  <c r="B790" i="1"/>
  <c r="CA789" i="1"/>
  <c r="BS789" i="1"/>
  <c r="BP789" i="1"/>
  <c r="BO789" i="1"/>
  <c r="A789" i="1" s="1"/>
  <c r="BM789" i="1"/>
  <c r="BT789" i="1" s="1"/>
  <c r="BL789" i="1"/>
  <c r="BK789" i="1"/>
  <c r="BH789" i="1"/>
  <c r="BI789" i="1" s="1"/>
  <c r="G789" i="1"/>
  <c r="F789" i="1"/>
  <c r="E789" i="1"/>
  <c r="B789" i="1"/>
  <c r="CA788" i="1"/>
  <c r="BS788" i="1"/>
  <c r="BP788" i="1"/>
  <c r="BO788" i="1"/>
  <c r="A788" i="1" s="1"/>
  <c r="BM788" i="1"/>
  <c r="BT788" i="1" s="1"/>
  <c r="BL788" i="1"/>
  <c r="BK788" i="1"/>
  <c r="BH788" i="1"/>
  <c r="BI788" i="1" s="1"/>
  <c r="G788" i="1"/>
  <c r="F788" i="1"/>
  <c r="E788" i="1"/>
  <c r="B788" i="1"/>
  <c r="CA787" i="1"/>
  <c r="BS787" i="1"/>
  <c r="BP787" i="1"/>
  <c r="BO787" i="1"/>
  <c r="A787" i="1" s="1"/>
  <c r="BM787" i="1"/>
  <c r="BT787" i="1" s="1"/>
  <c r="BL787" i="1"/>
  <c r="BK787" i="1"/>
  <c r="BH787" i="1"/>
  <c r="BI787" i="1" s="1"/>
  <c r="G787" i="1"/>
  <c r="F787" i="1"/>
  <c r="E787" i="1"/>
  <c r="B787" i="1"/>
  <c r="CA786" i="1"/>
  <c r="BS786" i="1"/>
  <c r="BP786" i="1"/>
  <c r="BO786" i="1"/>
  <c r="A786" i="1" s="1"/>
  <c r="BM786" i="1"/>
  <c r="BT786" i="1" s="1"/>
  <c r="BL786" i="1"/>
  <c r="BK786" i="1"/>
  <c r="BH786" i="1"/>
  <c r="BI786" i="1" s="1"/>
  <c r="G786" i="1"/>
  <c r="F786" i="1"/>
  <c r="E786" i="1"/>
  <c r="B786" i="1"/>
  <c r="CA785" i="1"/>
  <c r="BS785" i="1"/>
  <c r="BP785" i="1"/>
  <c r="BO785" i="1"/>
  <c r="A785" i="1" s="1"/>
  <c r="BM785" i="1"/>
  <c r="BT785" i="1" s="1"/>
  <c r="BL785" i="1"/>
  <c r="BK785" i="1"/>
  <c r="BH785" i="1"/>
  <c r="BI785" i="1" s="1"/>
  <c r="G785" i="1"/>
  <c r="F785" i="1"/>
  <c r="E785" i="1"/>
  <c r="B785" i="1"/>
  <c r="CA784" i="1"/>
  <c r="BS784" i="1"/>
  <c r="BP784" i="1"/>
  <c r="BO784" i="1"/>
  <c r="A784" i="1" s="1"/>
  <c r="BM784" i="1"/>
  <c r="BT784" i="1" s="1"/>
  <c r="BL784" i="1"/>
  <c r="BK784" i="1"/>
  <c r="BH784" i="1"/>
  <c r="BI784" i="1" s="1"/>
  <c r="G784" i="1"/>
  <c r="F784" i="1"/>
  <c r="E784" i="1"/>
  <c r="B784" i="1"/>
  <c r="CA783" i="1"/>
  <c r="BS783" i="1"/>
  <c r="BP783" i="1"/>
  <c r="BO783" i="1"/>
  <c r="A783" i="1" s="1"/>
  <c r="BM783" i="1"/>
  <c r="BT783" i="1" s="1"/>
  <c r="BL783" i="1"/>
  <c r="BK783" i="1"/>
  <c r="BH783" i="1"/>
  <c r="BI783" i="1" s="1"/>
  <c r="G783" i="1"/>
  <c r="F783" i="1"/>
  <c r="E783" i="1"/>
  <c r="B783" i="1"/>
  <c r="CA782" i="1"/>
  <c r="BS782" i="1"/>
  <c r="BP782" i="1"/>
  <c r="BO782" i="1"/>
  <c r="A782" i="1" s="1"/>
  <c r="BM782" i="1"/>
  <c r="BT782" i="1" s="1"/>
  <c r="BL782" i="1"/>
  <c r="BK782" i="1"/>
  <c r="BH782" i="1"/>
  <c r="BI782" i="1" s="1"/>
  <c r="G782" i="1"/>
  <c r="F782" i="1"/>
  <c r="E782" i="1"/>
  <c r="B782" i="1"/>
  <c r="CA781" i="1"/>
  <c r="BS781" i="1"/>
  <c r="BP781" i="1"/>
  <c r="BO781" i="1"/>
  <c r="A781" i="1" s="1"/>
  <c r="BM781" i="1"/>
  <c r="BT781" i="1" s="1"/>
  <c r="BL781" i="1"/>
  <c r="BK781" i="1"/>
  <c r="BH781" i="1"/>
  <c r="BI781" i="1" s="1"/>
  <c r="G781" i="1"/>
  <c r="F781" i="1"/>
  <c r="E781" i="1"/>
  <c r="B781" i="1"/>
  <c r="CA780" i="1"/>
  <c r="BS780" i="1"/>
  <c r="BP780" i="1"/>
  <c r="BO780" i="1"/>
  <c r="A780" i="1" s="1"/>
  <c r="BM780" i="1"/>
  <c r="BT780" i="1" s="1"/>
  <c r="BL780" i="1"/>
  <c r="BK780" i="1"/>
  <c r="BH780" i="1"/>
  <c r="BI780" i="1" s="1"/>
  <c r="G780" i="1"/>
  <c r="F780" i="1"/>
  <c r="E780" i="1"/>
  <c r="B780" i="1"/>
  <c r="CA779" i="1"/>
  <c r="BS779" i="1"/>
  <c r="BP779" i="1"/>
  <c r="BO779" i="1"/>
  <c r="A779" i="1" s="1"/>
  <c r="BM779" i="1"/>
  <c r="BT779" i="1" s="1"/>
  <c r="BL779" i="1"/>
  <c r="BK779" i="1"/>
  <c r="BH779" i="1"/>
  <c r="BI779" i="1" s="1"/>
  <c r="G779" i="1"/>
  <c r="F779" i="1"/>
  <c r="E779" i="1"/>
  <c r="B779" i="1"/>
  <c r="CA778" i="1"/>
  <c r="BS778" i="1"/>
  <c r="BP778" i="1"/>
  <c r="BO778" i="1"/>
  <c r="A778" i="1" s="1"/>
  <c r="BM778" i="1"/>
  <c r="BT778" i="1" s="1"/>
  <c r="BL778" i="1"/>
  <c r="BK778" i="1"/>
  <c r="BH778" i="1"/>
  <c r="BI778" i="1" s="1"/>
  <c r="G778" i="1"/>
  <c r="F778" i="1"/>
  <c r="E778" i="1"/>
  <c r="B778" i="1"/>
  <c r="CA777" i="1"/>
  <c r="BS777" i="1"/>
  <c r="BP777" i="1"/>
  <c r="BO777" i="1"/>
  <c r="A777" i="1" s="1"/>
  <c r="BM777" i="1"/>
  <c r="BL777" i="1"/>
  <c r="BK777" i="1"/>
  <c r="BH777" i="1"/>
  <c r="BI777" i="1" s="1"/>
  <c r="G777" i="1"/>
  <c r="F777" i="1"/>
  <c r="E777" i="1"/>
  <c r="B777" i="1"/>
  <c r="CA776" i="1"/>
  <c r="BS776" i="1"/>
  <c r="BP776" i="1"/>
  <c r="BO776" i="1"/>
  <c r="A776" i="1" s="1"/>
  <c r="BM776" i="1"/>
  <c r="BL776" i="1"/>
  <c r="BK776" i="1"/>
  <c r="BH776" i="1"/>
  <c r="BI776" i="1" s="1"/>
  <c r="G776" i="1"/>
  <c r="F776" i="1"/>
  <c r="E776" i="1"/>
  <c r="B776" i="1"/>
  <c r="CA775" i="1"/>
  <c r="BS775" i="1"/>
  <c r="BP775" i="1"/>
  <c r="BO775" i="1"/>
  <c r="A775" i="1" s="1"/>
  <c r="BM775" i="1"/>
  <c r="BT775" i="1" s="1"/>
  <c r="BL775" i="1"/>
  <c r="BK775" i="1"/>
  <c r="BH775" i="1"/>
  <c r="BI775" i="1" s="1"/>
  <c r="G775" i="1"/>
  <c r="F775" i="1"/>
  <c r="E775" i="1"/>
  <c r="B775" i="1"/>
  <c r="CA774" i="1"/>
  <c r="BS774" i="1"/>
  <c r="BP774" i="1"/>
  <c r="BO774" i="1"/>
  <c r="A774" i="1" s="1"/>
  <c r="BM774" i="1"/>
  <c r="BT774" i="1" s="1"/>
  <c r="BL774" i="1"/>
  <c r="BK774" i="1"/>
  <c r="BH774" i="1"/>
  <c r="BI774" i="1" s="1"/>
  <c r="G774" i="1"/>
  <c r="F774" i="1"/>
  <c r="E774" i="1"/>
  <c r="B774" i="1"/>
  <c r="CA773" i="1"/>
  <c r="BS773" i="1"/>
  <c r="BP773" i="1"/>
  <c r="BO773" i="1"/>
  <c r="A773" i="1" s="1"/>
  <c r="BM773" i="1"/>
  <c r="BT773" i="1" s="1"/>
  <c r="BL773" i="1"/>
  <c r="BK773" i="1"/>
  <c r="BH773" i="1"/>
  <c r="BI773" i="1" s="1"/>
  <c r="G773" i="1"/>
  <c r="F773" i="1"/>
  <c r="E773" i="1"/>
  <c r="B773" i="1"/>
  <c r="CA772" i="1"/>
  <c r="BS772" i="1"/>
  <c r="BP772" i="1"/>
  <c r="BO772" i="1"/>
  <c r="A772" i="1" s="1"/>
  <c r="BM772" i="1"/>
  <c r="BT772" i="1" s="1"/>
  <c r="BL772" i="1"/>
  <c r="BK772" i="1"/>
  <c r="BH772" i="1"/>
  <c r="BI772" i="1" s="1"/>
  <c r="G772" i="1"/>
  <c r="F772" i="1"/>
  <c r="E772" i="1"/>
  <c r="B772" i="1"/>
  <c r="CA771" i="1"/>
  <c r="BS771" i="1"/>
  <c r="BP771" i="1"/>
  <c r="BO771" i="1"/>
  <c r="A771" i="1" s="1"/>
  <c r="BM771" i="1"/>
  <c r="BL771" i="1"/>
  <c r="BK771" i="1"/>
  <c r="BH771" i="1"/>
  <c r="BI771" i="1" s="1"/>
  <c r="G771" i="1"/>
  <c r="F771" i="1"/>
  <c r="E771" i="1"/>
  <c r="B771" i="1"/>
  <c r="CA770" i="1"/>
  <c r="BS770" i="1"/>
  <c r="BP770" i="1"/>
  <c r="BO770" i="1"/>
  <c r="A770" i="1" s="1"/>
  <c r="BM770" i="1"/>
  <c r="BT770" i="1" s="1"/>
  <c r="BL770" i="1"/>
  <c r="BK770" i="1"/>
  <c r="BH770" i="1"/>
  <c r="BI770" i="1" s="1"/>
  <c r="G770" i="1"/>
  <c r="F770" i="1"/>
  <c r="E770" i="1"/>
  <c r="B770" i="1"/>
  <c r="CA769" i="1"/>
  <c r="BS769" i="1"/>
  <c r="BP769" i="1"/>
  <c r="BO769" i="1"/>
  <c r="A769" i="1" s="1"/>
  <c r="BM769" i="1"/>
  <c r="BT769" i="1" s="1"/>
  <c r="BL769" i="1"/>
  <c r="BK769" i="1"/>
  <c r="BH769" i="1"/>
  <c r="BI769" i="1" s="1"/>
  <c r="G769" i="1"/>
  <c r="F769" i="1"/>
  <c r="E769" i="1"/>
  <c r="B769" i="1"/>
  <c r="CA768" i="1"/>
  <c r="BS768" i="1"/>
  <c r="BP768" i="1"/>
  <c r="BO768" i="1"/>
  <c r="A768" i="1" s="1"/>
  <c r="BM768" i="1"/>
  <c r="BT768" i="1" s="1"/>
  <c r="BL768" i="1"/>
  <c r="BK768" i="1"/>
  <c r="BH768" i="1"/>
  <c r="BI768" i="1" s="1"/>
  <c r="G768" i="1"/>
  <c r="F768" i="1"/>
  <c r="E768" i="1"/>
  <c r="B768" i="1"/>
  <c r="CA767" i="1"/>
  <c r="BS767" i="1"/>
  <c r="BP767" i="1"/>
  <c r="BO767" i="1"/>
  <c r="A767" i="1" s="1"/>
  <c r="BM767" i="1"/>
  <c r="BT767" i="1" s="1"/>
  <c r="BL767" i="1"/>
  <c r="BK767" i="1"/>
  <c r="BH767" i="1"/>
  <c r="BI767" i="1" s="1"/>
  <c r="G767" i="1"/>
  <c r="F767" i="1"/>
  <c r="E767" i="1"/>
  <c r="B767" i="1"/>
  <c r="CA766" i="1"/>
  <c r="BS766" i="1"/>
  <c r="BP766" i="1"/>
  <c r="BO766" i="1"/>
  <c r="A766" i="1" s="1"/>
  <c r="BM766" i="1"/>
  <c r="BT766" i="1" s="1"/>
  <c r="BL766" i="1"/>
  <c r="BK766" i="1"/>
  <c r="BH766" i="1"/>
  <c r="BI766" i="1" s="1"/>
  <c r="G766" i="1"/>
  <c r="F766" i="1"/>
  <c r="E766" i="1"/>
  <c r="B766" i="1"/>
  <c r="CA765" i="1"/>
  <c r="BS765" i="1"/>
  <c r="BP765" i="1"/>
  <c r="BO765" i="1"/>
  <c r="A765" i="1" s="1"/>
  <c r="BM765" i="1"/>
  <c r="BT765" i="1" s="1"/>
  <c r="BL765" i="1"/>
  <c r="BK765" i="1"/>
  <c r="BH765" i="1"/>
  <c r="BI765" i="1" s="1"/>
  <c r="G765" i="1"/>
  <c r="F765" i="1"/>
  <c r="E765" i="1"/>
  <c r="B765" i="1"/>
  <c r="CA764" i="1"/>
  <c r="BS764" i="1"/>
  <c r="BP764" i="1"/>
  <c r="BO764" i="1"/>
  <c r="A764" i="1" s="1"/>
  <c r="BM764" i="1"/>
  <c r="BT764" i="1" s="1"/>
  <c r="BL764" i="1"/>
  <c r="BK764" i="1"/>
  <c r="BH764" i="1"/>
  <c r="BI764" i="1" s="1"/>
  <c r="G764" i="1"/>
  <c r="F764" i="1"/>
  <c r="E764" i="1"/>
  <c r="B764" i="1"/>
  <c r="CA763" i="1"/>
  <c r="BS763" i="1"/>
  <c r="BP763" i="1"/>
  <c r="BO763" i="1"/>
  <c r="A763" i="1" s="1"/>
  <c r="BM763" i="1"/>
  <c r="BT763" i="1" s="1"/>
  <c r="BL763" i="1"/>
  <c r="BK763" i="1"/>
  <c r="BH763" i="1"/>
  <c r="BI763" i="1" s="1"/>
  <c r="G763" i="1"/>
  <c r="F763" i="1"/>
  <c r="E763" i="1"/>
  <c r="B763" i="1"/>
  <c r="CA762" i="1"/>
  <c r="BS762" i="1"/>
  <c r="BP762" i="1"/>
  <c r="BO762" i="1"/>
  <c r="A762" i="1" s="1"/>
  <c r="BM762" i="1"/>
  <c r="BT762" i="1" s="1"/>
  <c r="BL762" i="1"/>
  <c r="BK762" i="1"/>
  <c r="BH762" i="1"/>
  <c r="BI762" i="1" s="1"/>
  <c r="G762" i="1"/>
  <c r="F762" i="1"/>
  <c r="E762" i="1"/>
  <c r="B762" i="1"/>
  <c r="CA761" i="1"/>
  <c r="BS761" i="1"/>
  <c r="BP761" i="1"/>
  <c r="BO761" i="1"/>
  <c r="A761" i="1" s="1"/>
  <c r="BM761" i="1"/>
  <c r="BL761" i="1"/>
  <c r="BK761" i="1"/>
  <c r="BH761" i="1"/>
  <c r="BI761" i="1" s="1"/>
  <c r="G761" i="1"/>
  <c r="F761" i="1"/>
  <c r="E761" i="1"/>
  <c r="B761" i="1"/>
  <c r="CA760" i="1"/>
  <c r="BS760" i="1"/>
  <c r="BP760" i="1"/>
  <c r="BO760" i="1"/>
  <c r="A760" i="1" s="1"/>
  <c r="BM760" i="1"/>
  <c r="BT760" i="1" s="1"/>
  <c r="BL760" i="1"/>
  <c r="BK760" i="1"/>
  <c r="BH760" i="1"/>
  <c r="BI760" i="1" s="1"/>
  <c r="G760" i="1"/>
  <c r="F760" i="1"/>
  <c r="E760" i="1"/>
  <c r="B760" i="1"/>
  <c r="CA759" i="1"/>
  <c r="BS759" i="1"/>
  <c r="BP759" i="1"/>
  <c r="BO759" i="1"/>
  <c r="A759" i="1" s="1"/>
  <c r="BM759" i="1"/>
  <c r="BT759" i="1" s="1"/>
  <c r="BL759" i="1"/>
  <c r="BK759" i="1"/>
  <c r="BH759" i="1"/>
  <c r="BI759" i="1" s="1"/>
  <c r="G759" i="1"/>
  <c r="F759" i="1"/>
  <c r="E759" i="1"/>
  <c r="B759" i="1"/>
  <c r="CA758" i="1"/>
  <c r="BS758" i="1"/>
  <c r="BP758" i="1"/>
  <c r="BO758" i="1"/>
  <c r="A758" i="1" s="1"/>
  <c r="BM758" i="1"/>
  <c r="BT758" i="1" s="1"/>
  <c r="BL758" i="1"/>
  <c r="BK758" i="1"/>
  <c r="BH758" i="1"/>
  <c r="BI758" i="1" s="1"/>
  <c r="G758" i="1"/>
  <c r="F758" i="1"/>
  <c r="E758" i="1"/>
  <c r="B758" i="1"/>
  <c r="CA757" i="1"/>
  <c r="BS757" i="1"/>
  <c r="BP757" i="1"/>
  <c r="BO757" i="1"/>
  <c r="A757" i="1" s="1"/>
  <c r="BM757" i="1"/>
  <c r="BT757" i="1" s="1"/>
  <c r="BL757" i="1"/>
  <c r="BK757" i="1"/>
  <c r="BH757" i="1"/>
  <c r="BI757" i="1" s="1"/>
  <c r="G757" i="1"/>
  <c r="F757" i="1"/>
  <c r="E757" i="1"/>
  <c r="B757" i="1"/>
  <c r="CA756" i="1"/>
  <c r="BS756" i="1"/>
  <c r="BP756" i="1"/>
  <c r="BO756" i="1"/>
  <c r="A756" i="1" s="1"/>
  <c r="BM756" i="1"/>
  <c r="BT756" i="1" s="1"/>
  <c r="BL756" i="1"/>
  <c r="BK756" i="1"/>
  <c r="BH756" i="1"/>
  <c r="BI756" i="1" s="1"/>
  <c r="G756" i="1"/>
  <c r="F756" i="1"/>
  <c r="E756" i="1"/>
  <c r="B756" i="1"/>
  <c r="CA755" i="1"/>
  <c r="BS755" i="1"/>
  <c r="BP755" i="1"/>
  <c r="BO755" i="1"/>
  <c r="A755" i="1" s="1"/>
  <c r="BM755" i="1"/>
  <c r="BT755" i="1" s="1"/>
  <c r="BL755" i="1"/>
  <c r="BK755" i="1"/>
  <c r="BH755" i="1"/>
  <c r="BI755" i="1" s="1"/>
  <c r="G755" i="1"/>
  <c r="F755" i="1"/>
  <c r="E755" i="1"/>
  <c r="B755" i="1"/>
  <c r="CA754" i="1"/>
  <c r="BS754" i="1"/>
  <c r="BP754" i="1"/>
  <c r="BO754" i="1"/>
  <c r="A754" i="1" s="1"/>
  <c r="BM754" i="1"/>
  <c r="BT754" i="1" s="1"/>
  <c r="BL754" i="1"/>
  <c r="BK754" i="1"/>
  <c r="BH754" i="1"/>
  <c r="BI754" i="1" s="1"/>
  <c r="G754" i="1"/>
  <c r="F754" i="1"/>
  <c r="E754" i="1"/>
  <c r="B754" i="1"/>
  <c r="CA753" i="1"/>
  <c r="BS753" i="1"/>
  <c r="BP753" i="1"/>
  <c r="BO753" i="1"/>
  <c r="A753" i="1" s="1"/>
  <c r="BM753" i="1"/>
  <c r="BT753" i="1" s="1"/>
  <c r="BL753" i="1"/>
  <c r="BK753" i="1"/>
  <c r="BH753" i="1"/>
  <c r="BI753" i="1" s="1"/>
  <c r="G753" i="1"/>
  <c r="F753" i="1"/>
  <c r="E753" i="1"/>
  <c r="B753" i="1"/>
  <c r="CA752" i="1"/>
  <c r="BS752" i="1"/>
  <c r="BP752" i="1"/>
  <c r="BO752" i="1"/>
  <c r="A752" i="1" s="1"/>
  <c r="BM752" i="1"/>
  <c r="BT752" i="1" s="1"/>
  <c r="BL752" i="1"/>
  <c r="BK752" i="1"/>
  <c r="BH752" i="1"/>
  <c r="BI752" i="1" s="1"/>
  <c r="G752" i="1"/>
  <c r="F752" i="1"/>
  <c r="E752" i="1"/>
  <c r="B752" i="1"/>
  <c r="CA751" i="1"/>
  <c r="BS751" i="1"/>
  <c r="BP751" i="1"/>
  <c r="BO751" i="1"/>
  <c r="A751" i="1" s="1"/>
  <c r="BM751" i="1"/>
  <c r="BT751" i="1" s="1"/>
  <c r="BL751" i="1"/>
  <c r="BK751" i="1"/>
  <c r="BH751" i="1"/>
  <c r="BI751" i="1" s="1"/>
  <c r="G751" i="1"/>
  <c r="F751" i="1"/>
  <c r="E751" i="1"/>
  <c r="B751" i="1"/>
  <c r="CA750" i="1"/>
  <c r="BS750" i="1"/>
  <c r="BP750" i="1"/>
  <c r="BO750" i="1"/>
  <c r="A750" i="1" s="1"/>
  <c r="BM750" i="1"/>
  <c r="BL750" i="1"/>
  <c r="BK750" i="1"/>
  <c r="BH750" i="1"/>
  <c r="BI750" i="1" s="1"/>
  <c r="G750" i="1"/>
  <c r="F750" i="1"/>
  <c r="E750" i="1"/>
  <c r="B750" i="1"/>
  <c r="CA749" i="1"/>
  <c r="BS749" i="1"/>
  <c r="BP749" i="1"/>
  <c r="BO749" i="1"/>
  <c r="A749" i="1" s="1"/>
  <c r="BM749" i="1"/>
  <c r="BT749" i="1" s="1"/>
  <c r="BL749" i="1"/>
  <c r="BK749" i="1"/>
  <c r="BH749" i="1"/>
  <c r="BI749" i="1" s="1"/>
  <c r="G749" i="1"/>
  <c r="F749" i="1"/>
  <c r="E749" i="1"/>
  <c r="B749" i="1"/>
  <c r="CA748" i="1"/>
  <c r="BS748" i="1"/>
  <c r="BP748" i="1"/>
  <c r="BO748" i="1"/>
  <c r="A748" i="1" s="1"/>
  <c r="BM748" i="1"/>
  <c r="BT748" i="1" s="1"/>
  <c r="BL748" i="1"/>
  <c r="BK748" i="1"/>
  <c r="BH748" i="1"/>
  <c r="BI748" i="1" s="1"/>
  <c r="G748" i="1"/>
  <c r="F748" i="1"/>
  <c r="E748" i="1"/>
  <c r="B748" i="1"/>
  <c r="CA747" i="1"/>
  <c r="BS747" i="1"/>
  <c r="BP747" i="1"/>
  <c r="BO747" i="1"/>
  <c r="A747" i="1" s="1"/>
  <c r="BM747" i="1"/>
  <c r="BT747" i="1" s="1"/>
  <c r="BL747" i="1"/>
  <c r="BK747" i="1"/>
  <c r="BH747" i="1"/>
  <c r="BI747" i="1" s="1"/>
  <c r="G747" i="1"/>
  <c r="F747" i="1"/>
  <c r="E747" i="1"/>
  <c r="B747" i="1"/>
  <c r="CA746" i="1"/>
  <c r="BS746" i="1"/>
  <c r="BP746" i="1"/>
  <c r="BO746" i="1"/>
  <c r="A746" i="1" s="1"/>
  <c r="BM746" i="1"/>
  <c r="BT746" i="1" s="1"/>
  <c r="BL746" i="1"/>
  <c r="BK746" i="1"/>
  <c r="BH746" i="1"/>
  <c r="BI746" i="1" s="1"/>
  <c r="G746" i="1"/>
  <c r="F746" i="1"/>
  <c r="E746" i="1"/>
  <c r="B746" i="1"/>
  <c r="CA745" i="1"/>
  <c r="BS745" i="1"/>
  <c r="BP745" i="1"/>
  <c r="BO745" i="1"/>
  <c r="A745" i="1" s="1"/>
  <c r="BM745" i="1"/>
  <c r="BT745" i="1" s="1"/>
  <c r="BL745" i="1"/>
  <c r="BK745" i="1"/>
  <c r="BH745" i="1"/>
  <c r="BI745" i="1" s="1"/>
  <c r="G745" i="1"/>
  <c r="F745" i="1"/>
  <c r="E745" i="1"/>
  <c r="B745" i="1"/>
  <c r="CA744" i="1"/>
  <c r="BS744" i="1"/>
  <c r="BP744" i="1"/>
  <c r="BO744" i="1"/>
  <c r="A744" i="1" s="1"/>
  <c r="BM744" i="1"/>
  <c r="BT744" i="1" s="1"/>
  <c r="BL744" i="1"/>
  <c r="BK744" i="1"/>
  <c r="BH744" i="1"/>
  <c r="BI744" i="1" s="1"/>
  <c r="G744" i="1"/>
  <c r="F744" i="1"/>
  <c r="E744" i="1"/>
  <c r="B744" i="1"/>
  <c r="CA743" i="1"/>
  <c r="BS743" i="1"/>
  <c r="BP743" i="1"/>
  <c r="BO743" i="1"/>
  <c r="A743" i="1" s="1"/>
  <c r="BM743" i="1"/>
  <c r="BT743" i="1" s="1"/>
  <c r="BL743" i="1"/>
  <c r="BK743" i="1"/>
  <c r="BH743" i="1"/>
  <c r="BI743" i="1" s="1"/>
  <c r="G743" i="1"/>
  <c r="F743" i="1"/>
  <c r="E743" i="1"/>
  <c r="B743" i="1"/>
  <c r="CA742" i="1"/>
  <c r="BS742" i="1"/>
  <c r="BP742" i="1"/>
  <c r="BO742" i="1"/>
  <c r="A742" i="1" s="1"/>
  <c r="BM742" i="1"/>
  <c r="BT742" i="1" s="1"/>
  <c r="BL742" i="1"/>
  <c r="BK742" i="1"/>
  <c r="BH742" i="1"/>
  <c r="BI742" i="1" s="1"/>
  <c r="G742" i="1"/>
  <c r="F742" i="1"/>
  <c r="E742" i="1"/>
  <c r="B742" i="1"/>
  <c r="CA741" i="1"/>
  <c r="BS741" i="1"/>
  <c r="BP741" i="1"/>
  <c r="BO741" i="1"/>
  <c r="A741" i="1" s="1"/>
  <c r="BM741" i="1"/>
  <c r="BT741" i="1" s="1"/>
  <c r="BL741" i="1"/>
  <c r="BK741" i="1"/>
  <c r="BH741" i="1"/>
  <c r="BI741" i="1" s="1"/>
  <c r="G741" i="1"/>
  <c r="F741" i="1"/>
  <c r="E741" i="1"/>
  <c r="B741" i="1"/>
  <c r="CA740" i="1"/>
  <c r="BS740" i="1"/>
  <c r="BP740" i="1"/>
  <c r="BO740" i="1"/>
  <c r="A740" i="1" s="1"/>
  <c r="BM740" i="1"/>
  <c r="BT740" i="1" s="1"/>
  <c r="BL740" i="1"/>
  <c r="BK740" i="1"/>
  <c r="BH740" i="1"/>
  <c r="BI740" i="1" s="1"/>
  <c r="G740" i="1"/>
  <c r="F740" i="1"/>
  <c r="E740" i="1"/>
  <c r="B740" i="1"/>
  <c r="CA739" i="1"/>
  <c r="BS739" i="1"/>
  <c r="BP739" i="1"/>
  <c r="BO739" i="1"/>
  <c r="A739" i="1" s="1"/>
  <c r="BM739" i="1"/>
  <c r="BL739" i="1"/>
  <c r="BK739" i="1"/>
  <c r="BH739" i="1"/>
  <c r="BI739" i="1" s="1"/>
  <c r="G739" i="1"/>
  <c r="F739" i="1"/>
  <c r="E739" i="1"/>
  <c r="B739" i="1"/>
  <c r="CA738" i="1"/>
  <c r="BS738" i="1"/>
  <c r="BP738" i="1"/>
  <c r="BO738" i="1"/>
  <c r="A738" i="1" s="1"/>
  <c r="BM738" i="1"/>
  <c r="BT738" i="1" s="1"/>
  <c r="BL738" i="1"/>
  <c r="BK738" i="1"/>
  <c r="BH738" i="1"/>
  <c r="BI738" i="1" s="1"/>
  <c r="G738" i="1"/>
  <c r="F738" i="1"/>
  <c r="E738" i="1"/>
  <c r="B738" i="1"/>
  <c r="CA737" i="1"/>
  <c r="BS737" i="1"/>
  <c r="BP737" i="1"/>
  <c r="BO737" i="1"/>
  <c r="A737" i="1" s="1"/>
  <c r="BM737" i="1"/>
  <c r="BT737" i="1" s="1"/>
  <c r="BL737" i="1"/>
  <c r="BK737" i="1"/>
  <c r="BH737" i="1"/>
  <c r="BI737" i="1" s="1"/>
  <c r="G737" i="1"/>
  <c r="F737" i="1"/>
  <c r="E737" i="1"/>
  <c r="B737" i="1"/>
  <c r="CA736" i="1"/>
  <c r="BS736" i="1"/>
  <c r="BP736" i="1"/>
  <c r="BO736" i="1"/>
  <c r="A736" i="1" s="1"/>
  <c r="BM736" i="1"/>
  <c r="BT736" i="1" s="1"/>
  <c r="BL736" i="1"/>
  <c r="BK736" i="1"/>
  <c r="BH736" i="1"/>
  <c r="BI736" i="1" s="1"/>
  <c r="G736" i="1"/>
  <c r="F736" i="1"/>
  <c r="E736" i="1"/>
  <c r="B736" i="1"/>
  <c r="CA735" i="1"/>
  <c r="BS735" i="1"/>
  <c r="BP735" i="1"/>
  <c r="BO735" i="1"/>
  <c r="A735" i="1" s="1"/>
  <c r="BM735" i="1"/>
  <c r="BT735" i="1" s="1"/>
  <c r="BL735" i="1"/>
  <c r="BK735" i="1"/>
  <c r="BH735" i="1"/>
  <c r="BI735" i="1" s="1"/>
  <c r="G735" i="1"/>
  <c r="F735" i="1"/>
  <c r="E735" i="1"/>
  <c r="B735" i="1"/>
  <c r="CA734" i="1"/>
  <c r="BS734" i="1"/>
  <c r="BP734" i="1"/>
  <c r="BO734" i="1"/>
  <c r="A734" i="1" s="1"/>
  <c r="BM734" i="1"/>
  <c r="BT734" i="1" s="1"/>
  <c r="BL734" i="1"/>
  <c r="BK734" i="1"/>
  <c r="BH734" i="1"/>
  <c r="BI734" i="1" s="1"/>
  <c r="G734" i="1"/>
  <c r="F734" i="1"/>
  <c r="E734" i="1"/>
  <c r="B734" i="1"/>
  <c r="CA733" i="1"/>
  <c r="BS733" i="1"/>
  <c r="BP733" i="1"/>
  <c r="BO733" i="1"/>
  <c r="A733" i="1" s="1"/>
  <c r="BM733" i="1"/>
  <c r="BT733" i="1" s="1"/>
  <c r="BL733" i="1"/>
  <c r="BK733" i="1"/>
  <c r="BH733" i="1"/>
  <c r="BI733" i="1" s="1"/>
  <c r="G733" i="1"/>
  <c r="F733" i="1"/>
  <c r="E733" i="1"/>
  <c r="B733" i="1"/>
  <c r="CA732" i="1"/>
  <c r="BS732" i="1"/>
  <c r="BP732" i="1"/>
  <c r="BO732" i="1"/>
  <c r="A732" i="1" s="1"/>
  <c r="BM732" i="1"/>
  <c r="BT732" i="1" s="1"/>
  <c r="BL732" i="1"/>
  <c r="BK732" i="1"/>
  <c r="BH732" i="1"/>
  <c r="BI732" i="1" s="1"/>
  <c r="G732" i="1"/>
  <c r="F732" i="1"/>
  <c r="E732" i="1"/>
  <c r="B732" i="1"/>
  <c r="CA731" i="1"/>
  <c r="BS731" i="1"/>
  <c r="BP731" i="1"/>
  <c r="BW731" i="1" s="1"/>
  <c r="D731" i="1" s="1"/>
  <c r="BO731" i="1"/>
  <c r="A731" i="1" s="1"/>
  <c r="BM731" i="1"/>
  <c r="BT731" i="1" s="1"/>
  <c r="BL731" i="1"/>
  <c r="BK731" i="1"/>
  <c r="BH731" i="1"/>
  <c r="BI731" i="1" s="1"/>
  <c r="G731" i="1"/>
  <c r="F731" i="1"/>
  <c r="E731" i="1"/>
  <c r="B731" i="1"/>
  <c r="CA730" i="1"/>
  <c r="BS730" i="1"/>
  <c r="BP730" i="1"/>
  <c r="BO730" i="1"/>
  <c r="A730" i="1" s="1"/>
  <c r="BM730" i="1"/>
  <c r="BT730" i="1" s="1"/>
  <c r="BL730" i="1"/>
  <c r="BK730" i="1"/>
  <c r="BH730" i="1"/>
  <c r="BI730" i="1" s="1"/>
  <c r="G730" i="1"/>
  <c r="F730" i="1"/>
  <c r="E730" i="1"/>
  <c r="B730" i="1"/>
  <c r="CA729" i="1"/>
  <c r="BS729" i="1"/>
  <c r="BP729" i="1"/>
  <c r="BO729" i="1"/>
  <c r="A729" i="1" s="1"/>
  <c r="BM729" i="1"/>
  <c r="BT729" i="1" s="1"/>
  <c r="BL729" i="1"/>
  <c r="BK729" i="1"/>
  <c r="BH729" i="1"/>
  <c r="BI729" i="1" s="1"/>
  <c r="G729" i="1"/>
  <c r="F729" i="1"/>
  <c r="E729" i="1"/>
  <c r="B729" i="1"/>
  <c r="CA728" i="1"/>
  <c r="BS728" i="1"/>
  <c r="BP728" i="1"/>
  <c r="BO728" i="1"/>
  <c r="A728" i="1" s="1"/>
  <c r="BM728" i="1"/>
  <c r="BL728" i="1"/>
  <c r="BK728" i="1"/>
  <c r="BH728" i="1"/>
  <c r="BI728" i="1" s="1"/>
  <c r="G728" i="1"/>
  <c r="F728" i="1"/>
  <c r="E728" i="1"/>
  <c r="B728" i="1"/>
  <c r="CA727" i="1"/>
  <c r="BS727" i="1"/>
  <c r="BP727" i="1"/>
  <c r="BO727" i="1"/>
  <c r="A727" i="1" s="1"/>
  <c r="BM727" i="1"/>
  <c r="BT727" i="1" s="1"/>
  <c r="BL727" i="1"/>
  <c r="BK727" i="1"/>
  <c r="BH727" i="1"/>
  <c r="BI727" i="1" s="1"/>
  <c r="G727" i="1"/>
  <c r="F727" i="1"/>
  <c r="E727" i="1"/>
  <c r="B727" i="1"/>
  <c r="CA726" i="1"/>
  <c r="BS726" i="1"/>
  <c r="BP726" i="1"/>
  <c r="BO726" i="1"/>
  <c r="A726" i="1" s="1"/>
  <c r="BM726" i="1"/>
  <c r="BT726" i="1" s="1"/>
  <c r="BL726" i="1"/>
  <c r="BK726" i="1"/>
  <c r="BH726" i="1"/>
  <c r="BI726" i="1" s="1"/>
  <c r="G726" i="1"/>
  <c r="F726" i="1"/>
  <c r="E726" i="1"/>
  <c r="B726" i="1"/>
  <c r="CA725" i="1"/>
  <c r="BS725" i="1"/>
  <c r="BP725" i="1"/>
  <c r="BO725" i="1"/>
  <c r="A725" i="1" s="1"/>
  <c r="BM725" i="1"/>
  <c r="BT725" i="1" s="1"/>
  <c r="BL725" i="1"/>
  <c r="BK725" i="1"/>
  <c r="BH725" i="1"/>
  <c r="BI725" i="1" s="1"/>
  <c r="G725" i="1"/>
  <c r="F725" i="1"/>
  <c r="E725" i="1"/>
  <c r="B725" i="1"/>
  <c r="CA724" i="1"/>
  <c r="BS724" i="1"/>
  <c r="BP724" i="1"/>
  <c r="BO724" i="1"/>
  <c r="A724" i="1" s="1"/>
  <c r="BM724" i="1"/>
  <c r="BT724" i="1" s="1"/>
  <c r="BL724" i="1"/>
  <c r="BK724" i="1"/>
  <c r="BH724" i="1"/>
  <c r="BI724" i="1" s="1"/>
  <c r="G724" i="1"/>
  <c r="F724" i="1"/>
  <c r="E724" i="1"/>
  <c r="B724" i="1"/>
  <c r="CA723" i="1"/>
  <c r="BS723" i="1"/>
  <c r="BP723" i="1"/>
  <c r="BO723" i="1"/>
  <c r="A723" i="1" s="1"/>
  <c r="BM723" i="1"/>
  <c r="BL723" i="1"/>
  <c r="BK723" i="1"/>
  <c r="BH723" i="1"/>
  <c r="BI723" i="1" s="1"/>
  <c r="G723" i="1"/>
  <c r="F723" i="1"/>
  <c r="E723" i="1"/>
  <c r="B723" i="1"/>
  <c r="CA722" i="1"/>
  <c r="BS722" i="1"/>
  <c r="BP722" i="1"/>
  <c r="BO722" i="1"/>
  <c r="A722" i="1" s="1"/>
  <c r="BM722" i="1"/>
  <c r="BT722" i="1" s="1"/>
  <c r="BL722" i="1"/>
  <c r="BK722" i="1"/>
  <c r="BH722" i="1"/>
  <c r="BI722" i="1" s="1"/>
  <c r="G722" i="1"/>
  <c r="F722" i="1"/>
  <c r="E722" i="1"/>
  <c r="B722" i="1"/>
  <c r="CA721" i="1"/>
  <c r="BS721" i="1"/>
  <c r="BP721" i="1"/>
  <c r="BO721" i="1"/>
  <c r="A721" i="1" s="1"/>
  <c r="BM721" i="1"/>
  <c r="BT721" i="1" s="1"/>
  <c r="BL721" i="1"/>
  <c r="BK721" i="1"/>
  <c r="BH721" i="1"/>
  <c r="BI721" i="1" s="1"/>
  <c r="G721" i="1"/>
  <c r="F721" i="1"/>
  <c r="E721" i="1"/>
  <c r="B721" i="1"/>
  <c r="CA720" i="1"/>
  <c r="BS720" i="1"/>
  <c r="BP720" i="1"/>
  <c r="BO720" i="1"/>
  <c r="A720" i="1" s="1"/>
  <c r="BM720" i="1"/>
  <c r="BT720" i="1" s="1"/>
  <c r="BL720" i="1"/>
  <c r="BK720" i="1"/>
  <c r="BH720" i="1"/>
  <c r="BI720" i="1" s="1"/>
  <c r="G720" i="1"/>
  <c r="F720" i="1"/>
  <c r="E720" i="1"/>
  <c r="B720" i="1"/>
  <c r="CA719" i="1"/>
  <c r="BS719" i="1"/>
  <c r="BP719" i="1"/>
  <c r="BO719" i="1"/>
  <c r="A719" i="1" s="1"/>
  <c r="BM719" i="1"/>
  <c r="BT719" i="1" s="1"/>
  <c r="BL719" i="1"/>
  <c r="BK719" i="1"/>
  <c r="BH719" i="1"/>
  <c r="BI719" i="1" s="1"/>
  <c r="G719" i="1"/>
  <c r="F719" i="1"/>
  <c r="E719" i="1"/>
  <c r="B719" i="1"/>
  <c r="CA718" i="1"/>
  <c r="BS718" i="1"/>
  <c r="BP718" i="1"/>
  <c r="BO718" i="1"/>
  <c r="A718" i="1" s="1"/>
  <c r="BM718" i="1"/>
  <c r="BT718" i="1" s="1"/>
  <c r="BL718" i="1"/>
  <c r="BK718" i="1"/>
  <c r="BH718" i="1"/>
  <c r="BI718" i="1" s="1"/>
  <c r="G718" i="1"/>
  <c r="F718" i="1"/>
  <c r="E718" i="1"/>
  <c r="B718" i="1"/>
  <c r="CA717" i="1"/>
  <c r="BS717" i="1"/>
  <c r="BP717" i="1"/>
  <c r="BO717" i="1"/>
  <c r="A717" i="1" s="1"/>
  <c r="BM717" i="1"/>
  <c r="BT717" i="1" s="1"/>
  <c r="BL717" i="1"/>
  <c r="BK717" i="1"/>
  <c r="BH717" i="1"/>
  <c r="BI717" i="1" s="1"/>
  <c r="G717" i="1"/>
  <c r="F717" i="1"/>
  <c r="E717" i="1"/>
  <c r="B717" i="1"/>
  <c r="CA716" i="1"/>
  <c r="BS716" i="1"/>
  <c r="BP716" i="1"/>
  <c r="BO716" i="1"/>
  <c r="A716" i="1" s="1"/>
  <c r="BM716" i="1"/>
  <c r="BL716" i="1"/>
  <c r="BK716" i="1"/>
  <c r="BH716" i="1"/>
  <c r="BI716" i="1" s="1"/>
  <c r="G716" i="1"/>
  <c r="F716" i="1"/>
  <c r="E716" i="1"/>
  <c r="B716" i="1"/>
  <c r="CA715" i="1"/>
  <c r="BS715" i="1"/>
  <c r="BP715" i="1"/>
  <c r="BO715" i="1"/>
  <c r="A715" i="1" s="1"/>
  <c r="BM715" i="1"/>
  <c r="BL715" i="1"/>
  <c r="BK715" i="1"/>
  <c r="BH715" i="1"/>
  <c r="BI715" i="1" s="1"/>
  <c r="G715" i="1"/>
  <c r="F715" i="1"/>
  <c r="E715" i="1"/>
  <c r="B715" i="1"/>
  <c r="CA714" i="1"/>
  <c r="BS714" i="1"/>
  <c r="BP714" i="1"/>
  <c r="BO714" i="1"/>
  <c r="A714" i="1" s="1"/>
  <c r="BM714" i="1"/>
  <c r="BT714" i="1" s="1"/>
  <c r="BL714" i="1"/>
  <c r="BK714" i="1"/>
  <c r="BH714" i="1"/>
  <c r="BI714" i="1" s="1"/>
  <c r="G714" i="1"/>
  <c r="F714" i="1"/>
  <c r="E714" i="1"/>
  <c r="B714" i="1"/>
  <c r="CA713" i="1"/>
  <c r="BS713" i="1"/>
  <c r="BP713" i="1"/>
  <c r="BO713" i="1"/>
  <c r="A713" i="1" s="1"/>
  <c r="BM713" i="1"/>
  <c r="BT713" i="1" s="1"/>
  <c r="BL713" i="1"/>
  <c r="BK713" i="1"/>
  <c r="BH713" i="1"/>
  <c r="BI713" i="1" s="1"/>
  <c r="G713" i="1"/>
  <c r="F713" i="1"/>
  <c r="E713" i="1"/>
  <c r="B713" i="1"/>
  <c r="CA712" i="1"/>
  <c r="BS712" i="1"/>
  <c r="BP712" i="1"/>
  <c r="BO712" i="1"/>
  <c r="A712" i="1" s="1"/>
  <c r="BM712" i="1"/>
  <c r="BT712" i="1" s="1"/>
  <c r="BL712" i="1"/>
  <c r="BK712" i="1"/>
  <c r="BH712" i="1"/>
  <c r="BI712" i="1" s="1"/>
  <c r="G712" i="1"/>
  <c r="F712" i="1"/>
  <c r="E712" i="1"/>
  <c r="B712" i="1"/>
  <c r="CA711" i="1"/>
  <c r="BS711" i="1"/>
  <c r="BP711" i="1"/>
  <c r="BO711" i="1"/>
  <c r="A711" i="1" s="1"/>
  <c r="BM711" i="1"/>
  <c r="BT711" i="1" s="1"/>
  <c r="BL711" i="1"/>
  <c r="BK711" i="1"/>
  <c r="BH711" i="1"/>
  <c r="BI711" i="1" s="1"/>
  <c r="G711" i="1"/>
  <c r="F711" i="1"/>
  <c r="E711" i="1"/>
  <c r="B711" i="1"/>
  <c r="CA710" i="1"/>
  <c r="BS710" i="1"/>
  <c r="BP710" i="1"/>
  <c r="BO710" i="1"/>
  <c r="A710" i="1" s="1"/>
  <c r="BM710" i="1"/>
  <c r="BL710" i="1"/>
  <c r="BK710" i="1"/>
  <c r="BH710" i="1"/>
  <c r="BI710" i="1" s="1"/>
  <c r="G710" i="1"/>
  <c r="F710" i="1"/>
  <c r="E710" i="1"/>
  <c r="B710" i="1"/>
  <c r="CA709" i="1"/>
  <c r="BS709" i="1"/>
  <c r="BP709" i="1"/>
  <c r="BO709" i="1"/>
  <c r="A709" i="1" s="1"/>
  <c r="BM709" i="1"/>
  <c r="BT709" i="1" s="1"/>
  <c r="BL709" i="1"/>
  <c r="BK709" i="1"/>
  <c r="BH709" i="1"/>
  <c r="BI709" i="1" s="1"/>
  <c r="G709" i="1"/>
  <c r="F709" i="1"/>
  <c r="E709" i="1"/>
  <c r="B709" i="1"/>
  <c r="CA708" i="1"/>
  <c r="BS708" i="1"/>
  <c r="BP708" i="1"/>
  <c r="BO708" i="1"/>
  <c r="A708" i="1" s="1"/>
  <c r="BM708" i="1"/>
  <c r="BT708" i="1" s="1"/>
  <c r="BL708" i="1"/>
  <c r="BK708" i="1"/>
  <c r="BH708" i="1"/>
  <c r="BI708" i="1" s="1"/>
  <c r="G708" i="1"/>
  <c r="F708" i="1"/>
  <c r="E708" i="1"/>
  <c r="B708" i="1"/>
  <c r="CA707" i="1"/>
  <c r="BS707" i="1"/>
  <c r="BP707" i="1"/>
  <c r="BO707" i="1"/>
  <c r="A707" i="1" s="1"/>
  <c r="BM707" i="1"/>
  <c r="BT707" i="1" s="1"/>
  <c r="BL707" i="1"/>
  <c r="BK707" i="1"/>
  <c r="BH707" i="1"/>
  <c r="BI707" i="1" s="1"/>
  <c r="G707" i="1"/>
  <c r="F707" i="1"/>
  <c r="E707" i="1"/>
  <c r="B707" i="1"/>
  <c r="CA706" i="1"/>
  <c r="BS706" i="1"/>
  <c r="BP706" i="1"/>
  <c r="BO706" i="1"/>
  <c r="A706" i="1" s="1"/>
  <c r="BM706" i="1"/>
  <c r="BT706" i="1" s="1"/>
  <c r="BL706" i="1"/>
  <c r="BK706" i="1"/>
  <c r="BH706" i="1"/>
  <c r="BI706" i="1" s="1"/>
  <c r="G706" i="1"/>
  <c r="F706" i="1"/>
  <c r="E706" i="1"/>
  <c r="B706" i="1"/>
  <c r="CA705" i="1"/>
  <c r="BS705" i="1"/>
  <c r="BP705" i="1"/>
  <c r="BO705" i="1"/>
  <c r="A705" i="1" s="1"/>
  <c r="BM705" i="1"/>
  <c r="BT705" i="1" s="1"/>
  <c r="BL705" i="1"/>
  <c r="BK705" i="1"/>
  <c r="BH705" i="1"/>
  <c r="BI705" i="1" s="1"/>
  <c r="G705" i="1"/>
  <c r="F705" i="1"/>
  <c r="E705" i="1"/>
  <c r="B705" i="1"/>
  <c r="CA704" i="1"/>
  <c r="BS704" i="1"/>
  <c r="BP704" i="1"/>
  <c r="BO704" i="1"/>
  <c r="A704" i="1" s="1"/>
  <c r="BM704" i="1"/>
  <c r="BT704" i="1" s="1"/>
  <c r="BL704" i="1"/>
  <c r="BK704" i="1"/>
  <c r="BH704" i="1"/>
  <c r="BI704" i="1" s="1"/>
  <c r="G704" i="1"/>
  <c r="F704" i="1"/>
  <c r="E704" i="1"/>
  <c r="B704" i="1"/>
  <c r="CA703" i="1"/>
  <c r="BS703" i="1"/>
  <c r="BP703" i="1"/>
  <c r="BO703" i="1"/>
  <c r="A703" i="1" s="1"/>
  <c r="BM703" i="1"/>
  <c r="BT703" i="1" s="1"/>
  <c r="BL703" i="1"/>
  <c r="BK703" i="1"/>
  <c r="BH703" i="1"/>
  <c r="BI703" i="1" s="1"/>
  <c r="G703" i="1"/>
  <c r="F703" i="1"/>
  <c r="E703" i="1"/>
  <c r="B703" i="1"/>
  <c r="CA702" i="1"/>
  <c r="BS702" i="1"/>
  <c r="BP702" i="1"/>
  <c r="BO702" i="1"/>
  <c r="A702" i="1" s="1"/>
  <c r="BM702" i="1"/>
  <c r="BT702" i="1" s="1"/>
  <c r="BL702" i="1"/>
  <c r="BK702" i="1"/>
  <c r="BH702" i="1"/>
  <c r="BI702" i="1" s="1"/>
  <c r="G702" i="1"/>
  <c r="F702" i="1"/>
  <c r="E702" i="1"/>
  <c r="B702" i="1"/>
  <c r="CA701" i="1"/>
  <c r="BS701" i="1"/>
  <c r="BP701" i="1"/>
  <c r="BO701" i="1"/>
  <c r="A701" i="1" s="1"/>
  <c r="BM701" i="1"/>
  <c r="BL701" i="1"/>
  <c r="BK701" i="1"/>
  <c r="BH701" i="1"/>
  <c r="BI701" i="1" s="1"/>
  <c r="G701" i="1"/>
  <c r="F701" i="1"/>
  <c r="E701" i="1"/>
  <c r="B701" i="1"/>
  <c r="CA700" i="1"/>
  <c r="BS700" i="1"/>
  <c r="BP700" i="1"/>
  <c r="BO700" i="1"/>
  <c r="A700" i="1" s="1"/>
  <c r="BM700" i="1"/>
  <c r="BT700" i="1" s="1"/>
  <c r="BL700" i="1"/>
  <c r="BK700" i="1"/>
  <c r="BH700" i="1"/>
  <c r="BI700" i="1" s="1"/>
  <c r="G700" i="1"/>
  <c r="F700" i="1"/>
  <c r="E700" i="1"/>
  <c r="B700" i="1"/>
  <c r="CA699" i="1"/>
  <c r="BS699" i="1"/>
  <c r="BP699" i="1"/>
  <c r="BO699" i="1"/>
  <c r="A699" i="1" s="1"/>
  <c r="BM699" i="1"/>
  <c r="BL699" i="1"/>
  <c r="BK699" i="1"/>
  <c r="BH699" i="1"/>
  <c r="BI699" i="1" s="1"/>
  <c r="G699" i="1"/>
  <c r="F699" i="1"/>
  <c r="E699" i="1"/>
  <c r="B699" i="1"/>
  <c r="CA698" i="1"/>
  <c r="BS698" i="1"/>
  <c r="BP698" i="1"/>
  <c r="BO698" i="1"/>
  <c r="A698" i="1" s="1"/>
  <c r="BM698" i="1"/>
  <c r="BT698" i="1" s="1"/>
  <c r="BL698" i="1"/>
  <c r="BK698" i="1"/>
  <c r="BH698" i="1"/>
  <c r="BI698" i="1" s="1"/>
  <c r="G698" i="1"/>
  <c r="F698" i="1"/>
  <c r="E698" i="1"/>
  <c r="B698" i="1"/>
  <c r="CA697" i="1"/>
  <c r="BS697" i="1"/>
  <c r="BP697" i="1"/>
  <c r="BO697" i="1"/>
  <c r="A697" i="1" s="1"/>
  <c r="BM697" i="1"/>
  <c r="BT697" i="1" s="1"/>
  <c r="BL697" i="1"/>
  <c r="BK697" i="1"/>
  <c r="BH697" i="1"/>
  <c r="BI697" i="1" s="1"/>
  <c r="G697" i="1"/>
  <c r="F697" i="1"/>
  <c r="E697" i="1"/>
  <c r="B697" i="1"/>
  <c r="CA696" i="1"/>
  <c r="BS696" i="1"/>
  <c r="BP696" i="1"/>
  <c r="BO696" i="1"/>
  <c r="A696" i="1" s="1"/>
  <c r="BM696" i="1"/>
  <c r="BT696" i="1" s="1"/>
  <c r="BL696" i="1"/>
  <c r="BK696" i="1"/>
  <c r="BH696" i="1"/>
  <c r="BI696" i="1" s="1"/>
  <c r="G696" i="1"/>
  <c r="F696" i="1"/>
  <c r="E696" i="1"/>
  <c r="B696" i="1"/>
  <c r="CA695" i="1"/>
  <c r="BS695" i="1"/>
  <c r="BP695" i="1"/>
  <c r="BO695" i="1"/>
  <c r="A695" i="1" s="1"/>
  <c r="BM695" i="1"/>
  <c r="BT695" i="1" s="1"/>
  <c r="BL695" i="1"/>
  <c r="BK695" i="1"/>
  <c r="BH695" i="1"/>
  <c r="BI695" i="1" s="1"/>
  <c r="G695" i="1"/>
  <c r="F695" i="1"/>
  <c r="E695" i="1"/>
  <c r="B695" i="1"/>
  <c r="CA694" i="1"/>
  <c r="BS694" i="1"/>
  <c r="BP694" i="1"/>
  <c r="BO694" i="1"/>
  <c r="A694" i="1" s="1"/>
  <c r="BM694" i="1"/>
  <c r="BT694" i="1" s="1"/>
  <c r="BL694" i="1"/>
  <c r="BK694" i="1"/>
  <c r="BH694" i="1"/>
  <c r="BI694" i="1" s="1"/>
  <c r="G694" i="1"/>
  <c r="F694" i="1"/>
  <c r="E694" i="1"/>
  <c r="B694" i="1"/>
  <c r="CA693" i="1"/>
  <c r="BS693" i="1"/>
  <c r="BP693" i="1"/>
  <c r="BO693" i="1"/>
  <c r="A693" i="1" s="1"/>
  <c r="BM693" i="1"/>
  <c r="BT693" i="1" s="1"/>
  <c r="BL693" i="1"/>
  <c r="BK693" i="1"/>
  <c r="BH693" i="1"/>
  <c r="BI693" i="1" s="1"/>
  <c r="G693" i="1"/>
  <c r="F693" i="1"/>
  <c r="E693" i="1"/>
  <c r="B693" i="1"/>
  <c r="CA692" i="1"/>
  <c r="BS692" i="1"/>
  <c r="BP692" i="1"/>
  <c r="BO692" i="1"/>
  <c r="A692" i="1" s="1"/>
  <c r="BM692" i="1"/>
  <c r="BT692" i="1" s="1"/>
  <c r="BL692" i="1"/>
  <c r="BK692" i="1"/>
  <c r="BH692" i="1"/>
  <c r="BI692" i="1" s="1"/>
  <c r="G692" i="1"/>
  <c r="F692" i="1"/>
  <c r="E692" i="1"/>
  <c r="B692" i="1"/>
  <c r="CA691" i="1"/>
  <c r="BS691" i="1"/>
  <c r="BP691" i="1"/>
  <c r="BO691" i="1"/>
  <c r="A691" i="1" s="1"/>
  <c r="BM691" i="1"/>
  <c r="BT691" i="1" s="1"/>
  <c r="BL691" i="1"/>
  <c r="BK691" i="1"/>
  <c r="BH691" i="1"/>
  <c r="BI691" i="1" s="1"/>
  <c r="G691" i="1"/>
  <c r="F691" i="1"/>
  <c r="E691" i="1"/>
  <c r="B691" i="1"/>
  <c r="CA690" i="1"/>
  <c r="BS690" i="1"/>
  <c r="BP690" i="1"/>
  <c r="BO690" i="1"/>
  <c r="A690" i="1" s="1"/>
  <c r="BM690" i="1"/>
  <c r="BT690" i="1" s="1"/>
  <c r="BL690" i="1"/>
  <c r="BK690" i="1"/>
  <c r="BH690" i="1"/>
  <c r="BI690" i="1" s="1"/>
  <c r="G690" i="1"/>
  <c r="F690" i="1"/>
  <c r="E690" i="1"/>
  <c r="B690" i="1"/>
  <c r="CA689" i="1"/>
  <c r="BS689" i="1"/>
  <c r="BP689" i="1"/>
  <c r="BO689" i="1"/>
  <c r="A689" i="1" s="1"/>
  <c r="BM689" i="1"/>
  <c r="BT689" i="1" s="1"/>
  <c r="BL689" i="1"/>
  <c r="BK689" i="1"/>
  <c r="BH689" i="1"/>
  <c r="BI689" i="1" s="1"/>
  <c r="G689" i="1"/>
  <c r="F689" i="1"/>
  <c r="E689" i="1"/>
  <c r="B689" i="1"/>
  <c r="CA688" i="1"/>
  <c r="BS688" i="1"/>
  <c r="BP688" i="1"/>
  <c r="BO688" i="1"/>
  <c r="A688" i="1" s="1"/>
  <c r="BM688" i="1"/>
  <c r="BT688" i="1" s="1"/>
  <c r="BL688" i="1"/>
  <c r="BK688" i="1"/>
  <c r="BH688" i="1"/>
  <c r="BI688" i="1" s="1"/>
  <c r="G688" i="1"/>
  <c r="F688" i="1"/>
  <c r="E688" i="1"/>
  <c r="B688" i="1"/>
  <c r="CA687" i="1"/>
  <c r="BS687" i="1"/>
  <c r="BP687" i="1"/>
  <c r="BW687" i="1" s="1"/>
  <c r="D687" i="1" s="1"/>
  <c r="BO687" i="1"/>
  <c r="A687" i="1" s="1"/>
  <c r="BM687" i="1"/>
  <c r="BT687" i="1" s="1"/>
  <c r="BL687" i="1"/>
  <c r="BK687" i="1"/>
  <c r="BH687" i="1"/>
  <c r="BI687" i="1" s="1"/>
  <c r="G687" i="1"/>
  <c r="F687" i="1"/>
  <c r="E687" i="1"/>
  <c r="B687" i="1"/>
  <c r="CA686" i="1"/>
  <c r="BS686" i="1"/>
  <c r="BP686" i="1"/>
  <c r="BO686" i="1"/>
  <c r="A686" i="1" s="1"/>
  <c r="BM686" i="1"/>
  <c r="BT686" i="1" s="1"/>
  <c r="BL686" i="1"/>
  <c r="BK686" i="1"/>
  <c r="BH686" i="1"/>
  <c r="BI686" i="1" s="1"/>
  <c r="G686" i="1"/>
  <c r="F686" i="1"/>
  <c r="E686" i="1"/>
  <c r="B686" i="1"/>
  <c r="CA685" i="1"/>
  <c r="BS685" i="1"/>
  <c r="BP685" i="1"/>
  <c r="BO685" i="1"/>
  <c r="A685" i="1" s="1"/>
  <c r="BM685" i="1"/>
  <c r="BT685" i="1" s="1"/>
  <c r="BL685" i="1"/>
  <c r="BK685" i="1"/>
  <c r="BH685" i="1"/>
  <c r="BI685" i="1" s="1"/>
  <c r="G685" i="1"/>
  <c r="F685" i="1"/>
  <c r="E685" i="1"/>
  <c r="B685" i="1"/>
  <c r="CA684" i="1"/>
  <c r="BS684" i="1"/>
  <c r="BP684" i="1"/>
  <c r="BO684" i="1"/>
  <c r="A684" i="1" s="1"/>
  <c r="BM684" i="1"/>
  <c r="BT684" i="1" s="1"/>
  <c r="BL684" i="1"/>
  <c r="BK684" i="1"/>
  <c r="BH684" i="1"/>
  <c r="BI684" i="1" s="1"/>
  <c r="G684" i="1"/>
  <c r="F684" i="1"/>
  <c r="E684" i="1"/>
  <c r="B684" i="1"/>
  <c r="CA683" i="1"/>
  <c r="BS683" i="1"/>
  <c r="BP683" i="1"/>
  <c r="BO683" i="1"/>
  <c r="A683" i="1" s="1"/>
  <c r="BM683" i="1"/>
  <c r="BT683" i="1" s="1"/>
  <c r="BL683" i="1"/>
  <c r="BK683" i="1"/>
  <c r="BH683" i="1"/>
  <c r="BI683" i="1" s="1"/>
  <c r="G683" i="1"/>
  <c r="F683" i="1"/>
  <c r="E683" i="1"/>
  <c r="B683" i="1"/>
  <c r="CA682" i="1"/>
  <c r="BS682" i="1"/>
  <c r="BP682" i="1"/>
  <c r="BO682" i="1"/>
  <c r="A682" i="1" s="1"/>
  <c r="BM682" i="1"/>
  <c r="BL682" i="1"/>
  <c r="BK682" i="1"/>
  <c r="BH682" i="1"/>
  <c r="BI682" i="1" s="1"/>
  <c r="G682" i="1"/>
  <c r="F682" i="1"/>
  <c r="E682" i="1"/>
  <c r="B682" i="1"/>
  <c r="CA681" i="1"/>
  <c r="BS681" i="1"/>
  <c r="BP681" i="1"/>
  <c r="BO681" i="1"/>
  <c r="A681" i="1" s="1"/>
  <c r="BM681" i="1"/>
  <c r="BT681" i="1" s="1"/>
  <c r="BL681" i="1"/>
  <c r="BK681" i="1"/>
  <c r="BH681" i="1"/>
  <c r="BI681" i="1" s="1"/>
  <c r="G681" i="1"/>
  <c r="F681" i="1"/>
  <c r="E681" i="1"/>
  <c r="B681" i="1"/>
  <c r="CA680" i="1"/>
  <c r="BS680" i="1"/>
  <c r="BP680" i="1"/>
  <c r="BO680" i="1"/>
  <c r="A680" i="1" s="1"/>
  <c r="BM680" i="1"/>
  <c r="BT680" i="1" s="1"/>
  <c r="BL680" i="1"/>
  <c r="BK680" i="1"/>
  <c r="BH680" i="1"/>
  <c r="BI680" i="1" s="1"/>
  <c r="G680" i="1"/>
  <c r="F680" i="1"/>
  <c r="E680" i="1"/>
  <c r="B680" i="1"/>
  <c r="CA679" i="1"/>
  <c r="BS679" i="1"/>
  <c r="BP679" i="1"/>
  <c r="BO679" i="1"/>
  <c r="A679" i="1" s="1"/>
  <c r="BM679" i="1"/>
  <c r="BT679" i="1" s="1"/>
  <c r="BL679" i="1"/>
  <c r="BK679" i="1"/>
  <c r="BH679" i="1"/>
  <c r="BI679" i="1" s="1"/>
  <c r="G679" i="1"/>
  <c r="F679" i="1"/>
  <c r="E679" i="1"/>
  <c r="B679" i="1"/>
  <c r="CA678" i="1"/>
  <c r="BS678" i="1"/>
  <c r="BP678" i="1"/>
  <c r="BO678" i="1"/>
  <c r="A678" i="1" s="1"/>
  <c r="BM678" i="1"/>
  <c r="BL678" i="1"/>
  <c r="BK678" i="1"/>
  <c r="BH678" i="1"/>
  <c r="BI678" i="1" s="1"/>
  <c r="G678" i="1"/>
  <c r="F678" i="1"/>
  <c r="E678" i="1"/>
  <c r="B678" i="1"/>
  <c r="CA677" i="1"/>
  <c r="BS677" i="1"/>
  <c r="BP677" i="1"/>
  <c r="BO677" i="1"/>
  <c r="A677" i="1" s="1"/>
  <c r="BM677" i="1"/>
  <c r="BT677" i="1" s="1"/>
  <c r="BL677" i="1"/>
  <c r="BK677" i="1"/>
  <c r="BH677" i="1"/>
  <c r="BI677" i="1" s="1"/>
  <c r="G677" i="1"/>
  <c r="F677" i="1"/>
  <c r="E677" i="1"/>
  <c r="B677" i="1"/>
  <c r="CA676" i="1"/>
  <c r="BS676" i="1"/>
  <c r="BP676" i="1"/>
  <c r="BO676" i="1"/>
  <c r="A676" i="1" s="1"/>
  <c r="BM676" i="1"/>
  <c r="BT676" i="1" s="1"/>
  <c r="BL676" i="1"/>
  <c r="BK676" i="1"/>
  <c r="BH676" i="1"/>
  <c r="BI676" i="1" s="1"/>
  <c r="G676" i="1"/>
  <c r="F676" i="1"/>
  <c r="E676" i="1"/>
  <c r="B676" i="1"/>
  <c r="CA675" i="1"/>
  <c r="BS675" i="1"/>
  <c r="BP675" i="1"/>
  <c r="BO675" i="1"/>
  <c r="A675" i="1" s="1"/>
  <c r="BM675" i="1"/>
  <c r="BT675" i="1" s="1"/>
  <c r="BL675" i="1"/>
  <c r="BK675" i="1"/>
  <c r="BH675" i="1"/>
  <c r="BI675" i="1" s="1"/>
  <c r="G675" i="1"/>
  <c r="F675" i="1"/>
  <c r="E675" i="1"/>
  <c r="B675" i="1"/>
  <c r="CA674" i="1"/>
  <c r="BS674" i="1"/>
  <c r="BP674" i="1"/>
  <c r="BO674" i="1"/>
  <c r="A674" i="1" s="1"/>
  <c r="BM674" i="1"/>
  <c r="BT674" i="1" s="1"/>
  <c r="BL674" i="1"/>
  <c r="BK674" i="1"/>
  <c r="BH674" i="1"/>
  <c r="BI674" i="1" s="1"/>
  <c r="G674" i="1"/>
  <c r="F674" i="1"/>
  <c r="E674" i="1"/>
  <c r="B674" i="1"/>
  <c r="CA673" i="1"/>
  <c r="BS673" i="1"/>
  <c r="BP673" i="1"/>
  <c r="BO673" i="1"/>
  <c r="A673" i="1" s="1"/>
  <c r="BM673" i="1"/>
  <c r="BL673" i="1"/>
  <c r="BK673" i="1"/>
  <c r="BH673" i="1"/>
  <c r="BI673" i="1" s="1"/>
  <c r="G673" i="1"/>
  <c r="F673" i="1"/>
  <c r="E673" i="1"/>
  <c r="B673" i="1"/>
  <c r="CA672" i="1"/>
  <c r="BS672" i="1"/>
  <c r="BP672" i="1"/>
  <c r="BO672" i="1"/>
  <c r="A672" i="1" s="1"/>
  <c r="BM672" i="1"/>
  <c r="BT672" i="1" s="1"/>
  <c r="BL672" i="1"/>
  <c r="BK672" i="1"/>
  <c r="BH672" i="1"/>
  <c r="BI672" i="1" s="1"/>
  <c r="G672" i="1"/>
  <c r="F672" i="1"/>
  <c r="E672" i="1"/>
  <c r="B672" i="1"/>
  <c r="CA671" i="1"/>
  <c r="BS671" i="1"/>
  <c r="BP671" i="1"/>
  <c r="BO671" i="1"/>
  <c r="A671" i="1" s="1"/>
  <c r="BM671" i="1"/>
  <c r="BT671" i="1" s="1"/>
  <c r="BL671" i="1"/>
  <c r="BK671" i="1"/>
  <c r="BH671" i="1"/>
  <c r="BI671" i="1" s="1"/>
  <c r="G671" i="1"/>
  <c r="F671" i="1"/>
  <c r="E671" i="1"/>
  <c r="B671" i="1"/>
  <c r="CA670" i="1"/>
  <c r="BS670" i="1"/>
  <c r="BP670" i="1"/>
  <c r="BO670" i="1"/>
  <c r="A670" i="1" s="1"/>
  <c r="BM670" i="1"/>
  <c r="BT670" i="1" s="1"/>
  <c r="BL670" i="1"/>
  <c r="BK670" i="1"/>
  <c r="BH670" i="1"/>
  <c r="BI670" i="1" s="1"/>
  <c r="G670" i="1"/>
  <c r="F670" i="1"/>
  <c r="E670" i="1"/>
  <c r="B670" i="1"/>
  <c r="CA669" i="1"/>
  <c r="BS669" i="1"/>
  <c r="BP669" i="1"/>
  <c r="BO669" i="1"/>
  <c r="A669" i="1" s="1"/>
  <c r="BM669" i="1"/>
  <c r="BT669" i="1" s="1"/>
  <c r="BL669" i="1"/>
  <c r="BK669" i="1"/>
  <c r="BH669" i="1"/>
  <c r="BI669" i="1" s="1"/>
  <c r="G669" i="1"/>
  <c r="F669" i="1"/>
  <c r="E669" i="1"/>
  <c r="B669" i="1"/>
  <c r="CA668" i="1"/>
  <c r="BS668" i="1"/>
  <c r="BP668" i="1"/>
  <c r="BO668" i="1"/>
  <c r="A668" i="1" s="1"/>
  <c r="BM668" i="1"/>
  <c r="BT668" i="1" s="1"/>
  <c r="BL668" i="1"/>
  <c r="BK668" i="1"/>
  <c r="BH668" i="1"/>
  <c r="BI668" i="1" s="1"/>
  <c r="G668" i="1"/>
  <c r="F668" i="1"/>
  <c r="E668" i="1"/>
  <c r="B668" i="1"/>
  <c r="CA667" i="1"/>
  <c r="BS667" i="1"/>
  <c r="BP667" i="1"/>
  <c r="BO667" i="1"/>
  <c r="A667" i="1" s="1"/>
  <c r="BM667" i="1"/>
  <c r="BT667" i="1" s="1"/>
  <c r="BL667" i="1"/>
  <c r="BK667" i="1"/>
  <c r="BH667" i="1"/>
  <c r="BI667" i="1" s="1"/>
  <c r="G667" i="1"/>
  <c r="F667" i="1"/>
  <c r="E667" i="1"/>
  <c r="B667" i="1"/>
  <c r="CA666" i="1"/>
  <c r="BS666" i="1"/>
  <c r="BP666" i="1"/>
  <c r="BO666" i="1"/>
  <c r="A666" i="1" s="1"/>
  <c r="BM666" i="1"/>
  <c r="BT666" i="1" s="1"/>
  <c r="BL666" i="1"/>
  <c r="BK666" i="1"/>
  <c r="BH666" i="1"/>
  <c r="BI666" i="1" s="1"/>
  <c r="G666" i="1"/>
  <c r="F666" i="1"/>
  <c r="E666" i="1"/>
  <c r="B666" i="1"/>
  <c r="CA665" i="1"/>
  <c r="BS665" i="1"/>
  <c r="BP665" i="1"/>
  <c r="BO665" i="1"/>
  <c r="A665" i="1" s="1"/>
  <c r="BM665" i="1"/>
  <c r="BL665" i="1"/>
  <c r="BK665" i="1"/>
  <c r="BH665" i="1"/>
  <c r="BI665" i="1" s="1"/>
  <c r="G665" i="1"/>
  <c r="F665" i="1"/>
  <c r="E665" i="1"/>
  <c r="B665" i="1"/>
  <c r="CA664" i="1"/>
  <c r="BS664" i="1"/>
  <c r="BP664" i="1"/>
  <c r="BO664" i="1"/>
  <c r="A664" i="1" s="1"/>
  <c r="BM664" i="1"/>
  <c r="BT664" i="1" s="1"/>
  <c r="BL664" i="1"/>
  <c r="BK664" i="1"/>
  <c r="BH664" i="1"/>
  <c r="BI664" i="1" s="1"/>
  <c r="G664" i="1"/>
  <c r="F664" i="1"/>
  <c r="E664" i="1"/>
  <c r="B664" i="1"/>
  <c r="CA663" i="1"/>
  <c r="BS663" i="1"/>
  <c r="BP663" i="1"/>
  <c r="BO663" i="1"/>
  <c r="A663" i="1" s="1"/>
  <c r="BM663" i="1"/>
  <c r="BT663" i="1" s="1"/>
  <c r="BL663" i="1"/>
  <c r="BK663" i="1"/>
  <c r="BH663" i="1"/>
  <c r="BI663" i="1" s="1"/>
  <c r="G663" i="1"/>
  <c r="F663" i="1"/>
  <c r="E663" i="1"/>
  <c r="B663" i="1"/>
  <c r="CA662" i="1"/>
  <c r="BS662" i="1"/>
  <c r="BP662" i="1"/>
  <c r="BO662" i="1"/>
  <c r="A662" i="1" s="1"/>
  <c r="BM662" i="1"/>
  <c r="BT662" i="1" s="1"/>
  <c r="BL662" i="1"/>
  <c r="BK662" i="1"/>
  <c r="BH662" i="1"/>
  <c r="BI662" i="1" s="1"/>
  <c r="G662" i="1"/>
  <c r="F662" i="1"/>
  <c r="E662" i="1"/>
  <c r="B662" i="1"/>
  <c r="CA661" i="1"/>
  <c r="BS661" i="1"/>
  <c r="BP661" i="1"/>
  <c r="BO661" i="1"/>
  <c r="A661" i="1" s="1"/>
  <c r="BM661" i="1"/>
  <c r="BT661" i="1" s="1"/>
  <c r="BL661" i="1"/>
  <c r="BK661" i="1"/>
  <c r="BH661" i="1"/>
  <c r="BI661" i="1" s="1"/>
  <c r="G661" i="1"/>
  <c r="F661" i="1"/>
  <c r="E661" i="1"/>
  <c r="B661" i="1"/>
  <c r="CA660" i="1"/>
  <c r="BS660" i="1"/>
  <c r="BP660" i="1"/>
  <c r="BO660" i="1"/>
  <c r="A660" i="1" s="1"/>
  <c r="BM660" i="1"/>
  <c r="BT660" i="1" s="1"/>
  <c r="BL660" i="1"/>
  <c r="BK660" i="1"/>
  <c r="BH660" i="1"/>
  <c r="BI660" i="1" s="1"/>
  <c r="G660" i="1"/>
  <c r="F660" i="1"/>
  <c r="E660" i="1"/>
  <c r="B660" i="1"/>
  <c r="CA659" i="1"/>
  <c r="BS659" i="1"/>
  <c r="BP659" i="1"/>
  <c r="BO659" i="1"/>
  <c r="A659" i="1" s="1"/>
  <c r="BM659" i="1"/>
  <c r="BT659" i="1" s="1"/>
  <c r="BL659" i="1"/>
  <c r="BK659" i="1"/>
  <c r="BH659" i="1"/>
  <c r="BI659" i="1" s="1"/>
  <c r="G659" i="1"/>
  <c r="F659" i="1"/>
  <c r="E659" i="1"/>
  <c r="B659" i="1"/>
  <c r="CA658" i="1"/>
  <c r="BS658" i="1"/>
  <c r="BP658" i="1"/>
  <c r="BO658" i="1"/>
  <c r="A658" i="1" s="1"/>
  <c r="BM658" i="1"/>
  <c r="BT658" i="1" s="1"/>
  <c r="BL658" i="1"/>
  <c r="BK658" i="1"/>
  <c r="BH658" i="1"/>
  <c r="BI658" i="1" s="1"/>
  <c r="G658" i="1"/>
  <c r="F658" i="1"/>
  <c r="E658" i="1"/>
  <c r="B658" i="1"/>
  <c r="CA657" i="1"/>
  <c r="BS657" i="1"/>
  <c r="BP657" i="1"/>
  <c r="BW657" i="1" s="1"/>
  <c r="D657" i="1" s="1"/>
  <c r="BO657" i="1"/>
  <c r="A657" i="1" s="1"/>
  <c r="BM657" i="1"/>
  <c r="BT657" i="1" s="1"/>
  <c r="BL657" i="1"/>
  <c r="BK657" i="1"/>
  <c r="BH657" i="1"/>
  <c r="BI657" i="1" s="1"/>
  <c r="G657" i="1"/>
  <c r="F657" i="1"/>
  <c r="E657" i="1"/>
  <c r="B657" i="1"/>
  <c r="CA656" i="1"/>
  <c r="BS656" i="1"/>
  <c r="BP656" i="1"/>
  <c r="BO656" i="1"/>
  <c r="A656" i="1" s="1"/>
  <c r="BM656" i="1"/>
  <c r="BT656" i="1" s="1"/>
  <c r="BL656" i="1"/>
  <c r="BK656" i="1"/>
  <c r="BH656" i="1"/>
  <c r="BI656" i="1" s="1"/>
  <c r="G656" i="1"/>
  <c r="F656" i="1"/>
  <c r="E656" i="1"/>
  <c r="B656" i="1"/>
  <c r="CA655" i="1"/>
  <c r="BS655" i="1"/>
  <c r="BP655" i="1"/>
  <c r="BO655" i="1"/>
  <c r="A655" i="1" s="1"/>
  <c r="BM655" i="1"/>
  <c r="BL655" i="1"/>
  <c r="BK655" i="1"/>
  <c r="BH655" i="1"/>
  <c r="BI655" i="1" s="1"/>
  <c r="G655" i="1"/>
  <c r="F655" i="1"/>
  <c r="E655" i="1"/>
  <c r="B655" i="1"/>
  <c r="CA654" i="1"/>
  <c r="BS654" i="1"/>
  <c r="BP654" i="1"/>
  <c r="BO654" i="1"/>
  <c r="A654" i="1" s="1"/>
  <c r="BM654" i="1"/>
  <c r="BT654" i="1" s="1"/>
  <c r="BL654" i="1"/>
  <c r="BK654" i="1"/>
  <c r="BH654" i="1"/>
  <c r="BI654" i="1" s="1"/>
  <c r="G654" i="1"/>
  <c r="F654" i="1"/>
  <c r="E654" i="1"/>
  <c r="B654" i="1"/>
  <c r="CA653" i="1"/>
  <c r="BS653" i="1"/>
  <c r="BP653" i="1"/>
  <c r="BO653" i="1"/>
  <c r="A653" i="1" s="1"/>
  <c r="BM653" i="1"/>
  <c r="BT653" i="1" s="1"/>
  <c r="BL653" i="1"/>
  <c r="BK653" i="1"/>
  <c r="BH653" i="1"/>
  <c r="BI653" i="1" s="1"/>
  <c r="G653" i="1"/>
  <c r="F653" i="1"/>
  <c r="E653" i="1"/>
  <c r="B653" i="1"/>
  <c r="CA652" i="1"/>
  <c r="BS652" i="1"/>
  <c r="BP652" i="1"/>
  <c r="BO652" i="1"/>
  <c r="A652" i="1" s="1"/>
  <c r="BM652" i="1"/>
  <c r="BT652" i="1" s="1"/>
  <c r="BL652" i="1"/>
  <c r="BK652" i="1"/>
  <c r="BH652" i="1"/>
  <c r="BI652" i="1" s="1"/>
  <c r="G652" i="1"/>
  <c r="F652" i="1"/>
  <c r="E652" i="1"/>
  <c r="B652" i="1"/>
  <c r="CA651" i="1"/>
  <c r="BS651" i="1"/>
  <c r="BP651" i="1"/>
  <c r="BO651" i="1"/>
  <c r="A651" i="1" s="1"/>
  <c r="BM651" i="1"/>
  <c r="BT651" i="1" s="1"/>
  <c r="BL651" i="1"/>
  <c r="BK651" i="1"/>
  <c r="BH651" i="1"/>
  <c r="BI651" i="1" s="1"/>
  <c r="G651" i="1"/>
  <c r="F651" i="1"/>
  <c r="E651" i="1"/>
  <c r="B651" i="1"/>
  <c r="CA650" i="1"/>
  <c r="BS650" i="1"/>
  <c r="BP650" i="1"/>
  <c r="BO650" i="1"/>
  <c r="A650" i="1" s="1"/>
  <c r="BM650" i="1"/>
  <c r="BT650" i="1" s="1"/>
  <c r="BL650" i="1"/>
  <c r="BK650" i="1"/>
  <c r="BH650" i="1"/>
  <c r="BI650" i="1" s="1"/>
  <c r="G650" i="1"/>
  <c r="F650" i="1"/>
  <c r="E650" i="1"/>
  <c r="B650" i="1"/>
  <c r="CA649" i="1"/>
  <c r="BS649" i="1"/>
  <c r="BP649" i="1"/>
  <c r="BO649" i="1"/>
  <c r="A649" i="1" s="1"/>
  <c r="BM649" i="1"/>
  <c r="BL649" i="1"/>
  <c r="BK649" i="1"/>
  <c r="BH649" i="1"/>
  <c r="BI649" i="1" s="1"/>
  <c r="G649" i="1"/>
  <c r="F649" i="1"/>
  <c r="E649" i="1"/>
  <c r="B649" i="1"/>
  <c r="CA648" i="1"/>
  <c r="BS648" i="1"/>
  <c r="BP648" i="1"/>
  <c r="BO648" i="1"/>
  <c r="A648" i="1" s="1"/>
  <c r="BM648" i="1"/>
  <c r="BT648" i="1" s="1"/>
  <c r="BL648" i="1"/>
  <c r="BK648" i="1"/>
  <c r="BH648" i="1"/>
  <c r="BI648" i="1" s="1"/>
  <c r="G648" i="1"/>
  <c r="F648" i="1"/>
  <c r="E648" i="1"/>
  <c r="B648" i="1"/>
  <c r="CA647" i="1"/>
  <c r="BS647" i="1"/>
  <c r="BP647" i="1"/>
  <c r="BO647" i="1"/>
  <c r="A647" i="1" s="1"/>
  <c r="BM647" i="1"/>
  <c r="BT647" i="1" s="1"/>
  <c r="BL647" i="1"/>
  <c r="BK647" i="1"/>
  <c r="BH647" i="1"/>
  <c r="BI647" i="1" s="1"/>
  <c r="G647" i="1"/>
  <c r="F647" i="1"/>
  <c r="E647" i="1"/>
  <c r="B647" i="1"/>
  <c r="CA646" i="1"/>
  <c r="BS646" i="1"/>
  <c r="BP646" i="1"/>
  <c r="BO646" i="1"/>
  <c r="A646" i="1" s="1"/>
  <c r="BM646" i="1"/>
  <c r="BT646" i="1" s="1"/>
  <c r="BL646" i="1"/>
  <c r="BK646" i="1"/>
  <c r="BH646" i="1"/>
  <c r="BI646" i="1" s="1"/>
  <c r="G646" i="1"/>
  <c r="F646" i="1"/>
  <c r="E646" i="1"/>
  <c r="B646" i="1"/>
  <c r="CA645" i="1"/>
  <c r="BS645" i="1"/>
  <c r="BP645" i="1"/>
  <c r="BO645" i="1"/>
  <c r="A645" i="1" s="1"/>
  <c r="BM645" i="1"/>
  <c r="BT645" i="1" s="1"/>
  <c r="BL645" i="1"/>
  <c r="BK645" i="1"/>
  <c r="BH645" i="1"/>
  <c r="BI645" i="1" s="1"/>
  <c r="G645" i="1"/>
  <c r="F645" i="1"/>
  <c r="E645" i="1"/>
  <c r="B645" i="1"/>
  <c r="CA644" i="1"/>
  <c r="BS644" i="1"/>
  <c r="BP644" i="1"/>
  <c r="BO644" i="1"/>
  <c r="A644" i="1" s="1"/>
  <c r="BM644" i="1"/>
  <c r="BT644" i="1" s="1"/>
  <c r="BL644" i="1"/>
  <c r="BK644" i="1"/>
  <c r="BH644" i="1"/>
  <c r="BI644" i="1" s="1"/>
  <c r="G644" i="1"/>
  <c r="F644" i="1"/>
  <c r="E644" i="1"/>
  <c r="B644" i="1"/>
  <c r="CA643" i="1"/>
  <c r="BS643" i="1"/>
  <c r="BP643" i="1"/>
  <c r="BO643" i="1"/>
  <c r="A643" i="1" s="1"/>
  <c r="BM643" i="1"/>
  <c r="BT643" i="1" s="1"/>
  <c r="BL643" i="1"/>
  <c r="BK643" i="1"/>
  <c r="BH643" i="1"/>
  <c r="BI643" i="1" s="1"/>
  <c r="G643" i="1"/>
  <c r="F643" i="1"/>
  <c r="E643" i="1"/>
  <c r="B643" i="1"/>
  <c r="CA642" i="1"/>
  <c r="BS642" i="1"/>
  <c r="BP642" i="1"/>
  <c r="BO642" i="1"/>
  <c r="A642" i="1" s="1"/>
  <c r="BM642" i="1"/>
  <c r="BL642" i="1"/>
  <c r="BK642" i="1"/>
  <c r="BH642" i="1"/>
  <c r="BI642" i="1" s="1"/>
  <c r="G642" i="1"/>
  <c r="F642" i="1"/>
  <c r="E642" i="1"/>
  <c r="B642" i="1"/>
  <c r="CA641" i="1"/>
  <c r="BS641" i="1"/>
  <c r="BP641" i="1"/>
  <c r="BO641" i="1"/>
  <c r="A641" i="1" s="1"/>
  <c r="BM641" i="1"/>
  <c r="BT641" i="1" s="1"/>
  <c r="BL641" i="1"/>
  <c r="BK641" i="1"/>
  <c r="BH641" i="1"/>
  <c r="BI641" i="1" s="1"/>
  <c r="G641" i="1"/>
  <c r="F641" i="1"/>
  <c r="E641" i="1"/>
  <c r="B641" i="1"/>
  <c r="CA640" i="1"/>
  <c r="BS640" i="1"/>
  <c r="BP640" i="1"/>
  <c r="BO640" i="1"/>
  <c r="A640" i="1" s="1"/>
  <c r="BM640" i="1"/>
  <c r="BT640" i="1" s="1"/>
  <c r="BL640" i="1"/>
  <c r="BK640" i="1"/>
  <c r="BH640" i="1"/>
  <c r="BI640" i="1" s="1"/>
  <c r="G640" i="1"/>
  <c r="F640" i="1"/>
  <c r="E640" i="1"/>
  <c r="B640" i="1"/>
  <c r="CA639" i="1"/>
  <c r="BS639" i="1"/>
  <c r="BP639" i="1"/>
  <c r="BO639" i="1"/>
  <c r="A639" i="1" s="1"/>
  <c r="BM639" i="1"/>
  <c r="BT639" i="1" s="1"/>
  <c r="BL639" i="1"/>
  <c r="BK639" i="1"/>
  <c r="BH639" i="1"/>
  <c r="BI639" i="1" s="1"/>
  <c r="G639" i="1"/>
  <c r="F639" i="1"/>
  <c r="E639" i="1"/>
  <c r="B639" i="1"/>
  <c r="CA638" i="1"/>
  <c r="BS638" i="1"/>
  <c r="BP638" i="1"/>
  <c r="BO638" i="1"/>
  <c r="A638" i="1" s="1"/>
  <c r="BM638" i="1"/>
  <c r="BT638" i="1" s="1"/>
  <c r="BL638" i="1"/>
  <c r="BK638" i="1"/>
  <c r="BH638" i="1"/>
  <c r="BI638" i="1" s="1"/>
  <c r="G638" i="1"/>
  <c r="F638" i="1"/>
  <c r="E638" i="1"/>
  <c r="B638" i="1"/>
  <c r="CA637" i="1"/>
  <c r="BS637" i="1"/>
  <c r="BP637" i="1"/>
  <c r="BO637" i="1"/>
  <c r="A637" i="1" s="1"/>
  <c r="BM637" i="1"/>
  <c r="BT637" i="1" s="1"/>
  <c r="BL637" i="1"/>
  <c r="BK637" i="1"/>
  <c r="BH637" i="1"/>
  <c r="BI637" i="1" s="1"/>
  <c r="G637" i="1"/>
  <c r="F637" i="1"/>
  <c r="E637" i="1"/>
  <c r="B637" i="1"/>
  <c r="CA636" i="1"/>
  <c r="BS636" i="1"/>
  <c r="BP636" i="1"/>
  <c r="BO636" i="1"/>
  <c r="A636" i="1" s="1"/>
  <c r="BM636" i="1"/>
  <c r="BT636" i="1" s="1"/>
  <c r="BL636" i="1"/>
  <c r="BK636" i="1"/>
  <c r="BH636" i="1"/>
  <c r="BI636" i="1" s="1"/>
  <c r="G636" i="1"/>
  <c r="F636" i="1"/>
  <c r="E636" i="1"/>
  <c r="B636" i="1"/>
  <c r="CA635" i="1"/>
  <c r="BS635" i="1"/>
  <c r="BP635" i="1"/>
  <c r="BO635" i="1"/>
  <c r="A635" i="1" s="1"/>
  <c r="BM635" i="1"/>
  <c r="BT635" i="1" s="1"/>
  <c r="BL635" i="1"/>
  <c r="BK635" i="1"/>
  <c r="BH635" i="1"/>
  <c r="BI635" i="1" s="1"/>
  <c r="G635" i="1"/>
  <c r="F635" i="1"/>
  <c r="E635" i="1"/>
  <c r="B635" i="1"/>
  <c r="CA634" i="1"/>
  <c r="BS634" i="1"/>
  <c r="BP634" i="1"/>
  <c r="BO634" i="1"/>
  <c r="A634" i="1" s="1"/>
  <c r="BM634" i="1"/>
  <c r="BT634" i="1" s="1"/>
  <c r="BL634" i="1"/>
  <c r="BK634" i="1"/>
  <c r="BH634" i="1"/>
  <c r="BI634" i="1" s="1"/>
  <c r="G634" i="1"/>
  <c r="F634" i="1"/>
  <c r="E634" i="1"/>
  <c r="B634" i="1"/>
  <c r="CA633" i="1"/>
  <c r="BS633" i="1"/>
  <c r="BP633" i="1"/>
  <c r="BO633" i="1"/>
  <c r="A633" i="1" s="1"/>
  <c r="BM633" i="1"/>
  <c r="BT633" i="1" s="1"/>
  <c r="BL633" i="1"/>
  <c r="BK633" i="1"/>
  <c r="BH633" i="1"/>
  <c r="BI633" i="1" s="1"/>
  <c r="G633" i="1"/>
  <c r="F633" i="1"/>
  <c r="E633" i="1"/>
  <c r="B633" i="1"/>
  <c r="CA632" i="1"/>
  <c r="BS632" i="1"/>
  <c r="BP632" i="1"/>
  <c r="BO632" i="1"/>
  <c r="A632" i="1" s="1"/>
  <c r="BM632" i="1"/>
  <c r="BL632" i="1"/>
  <c r="BK632" i="1"/>
  <c r="BH632" i="1"/>
  <c r="BI632" i="1" s="1"/>
  <c r="G632" i="1"/>
  <c r="F632" i="1"/>
  <c r="E632" i="1"/>
  <c r="B632" i="1"/>
  <c r="CA631" i="1"/>
  <c r="BS631" i="1"/>
  <c r="BP631" i="1"/>
  <c r="BO631" i="1"/>
  <c r="A631" i="1" s="1"/>
  <c r="BM631" i="1"/>
  <c r="BT631" i="1" s="1"/>
  <c r="BL631" i="1"/>
  <c r="BK631" i="1"/>
  <c r="BH631" i="1"/>
  <c r="BI631" i="1" s="1"/>
  <c r="G631" i="1"/>
  <c r="F631" i="1"/>
  <c r="E631" i="1"/>
  <c r="B631" i="1"/>
  <c r="CA630" i="1"/>
  <c r="BS630" i="1"/>
  <c r="BP630" i="1"/>
  <c r="BO630" i="1"/>
  <c r="A630" i="1" s="1"/>
  <c r="BM630" i="1"/>
  <c r="BT630" i="1" s="1"/>
  <c r="BL630" i="1"/>
  <c r="BK630" i="1"/>
  <c r="BH630" i="1"/>
  <c r="BI630" i="1" s="1"/>
  <c r="G630" i="1"/>
  <c r="F630" i="1"/>
  <c r="E630" i="1"/>
  <c r="B630" i="1"/>
  <c r="CA629" i="1"/>
  <c r="BS629" i="1"/>
  <c r="BP629" i="1"/>
  <c r="BO629" i="1"/>
  <c r="A629" i="1" s="1"/>
  <c r="BM629" i="1"/>
  <c r="BL629" i="1"/>
  <c r="BK629" i="1"/>
  <c r="BH629" i="1"/>
  <c r="BI629" i="1" s="1"/>
  <c r="G629" i="1"/>
  <c r="F629" i="1"/>
  <c r="E629" i="1"/>
  <c r="B629" i="1"/>
  <c r="CA628" i="1"/>
  <c r="BS628" i="1"/>
  <c r="BP628" i="1"/>
  <c r="BO628" i="1"/>
  <c r="A628" i="1" s="1"/>
  <c r="BM628" i="1"/>
  <c r="BT628" i="1" s="1"/>
  <c r="BL628" i="1"/>
  <c r="BK628" i="1"/>
  <c r="BH628" i="1"/>
  <c r="BI628" i="1" s="1"/>
  <c r="G628" i="1"/>
  <c r="F628" i="1"/>
  <c r="E628" i="1"/>
  <c r="B628" i="1"/>
  <c r="CA627" i="1"/>
  <c r="BS627" i="1"/>
  <c r="BP627" i="1"/>
  <c r="BO627" i="1"/>
  <c r="A627" i="1" s="1"/>
  <c r="BM627" i="1"/>
  <c r="BL627" i="1"/>
  <c r="BK627" i="1"/>
  <c r="BH627" i="1"/>
  <c r="BI627" i="1" s="1"/>
  <c r="G627" i="1"/>
  <c r="F627" i="1"/>
  <c r="E627" i="1"/>
  <c r="B627" i="1"/>
  <c r="CA626" i="1"/>
  <c r="BS626" i="1"/>
  <c r="BP626" i="1"/>
  <c r="BO626" i="1"/>
  <c r="A626" i="1" s="1"/>
  <c r="BM626" i="1"/>
  <c r="BL626" i="1"/>
  <c r="BK626" i="1"/>
  <c r="BH626" i="1"/>
  <c r="BI626" i="1" s="1"/>
  <c r="G626" i="1"/>
  <c r="F626" i="1"/>
  <c r="E626" i="1"/>
  <c r="B626" i="1"/>
  <c r="CA625" i="1"/>
  <c r="BS625" i="1"/>
  <c r="BP625" i="1"/>
  <c r="BO625" i="1"/>
  <c r="A625" i="1" s="1"/>
  <c r="BM625" i="1"/>
  <c r="BT625" i="1" s="1"/>
  <c r="BL625" i="1"/>
  <c r="BK625" i="1"/>
  <c r="BH625" i="1"/>
  <c r="BI625" i="1" s="1"/>
  <c r="G625" i="1"/>
  <c r="F625" i="1"/>
  <c r="E625" i="1"/>
  <c r="B625" i="1"/>
  <c r="CA624" i="1"/>
  <c r="BS624" i="1"/>
  <c r="BP624" i="1"/>
  <c r="BO624" i="1"/>
  <c r="A624" i="1" s="1"/>
  <c r="BM624" i="1"/>
  <c r="BT624" i="1" s="1"/>
  <c r="BL624" i="1"/>
  <c r="BK624" i="1"/>
  <c r="BH624" i="1"/>
  <c r="BI624" i="1" s="1"/>
  <c r="G624" i="1"/>
  <c r="F624" i="1"/>
  <c r="E624" i="1"/>
  <c r="B624" i="1"/>
  <c r="CA623" i="1"/>
  <c r="BS623" i="1"/>
  <c r="BP623" i="1"/>
  <c r="BO623" i="1"/>
  <c r="A623" i="1" s="1"/>
  <c r="BM623" i="1"/>
  <c r="BT623" i="1" s="1"/>
  <c r="BL623" i="1"/>
  <c r="BK623" i="1"/>
  <c r="BH623" i="1"/>
  <c r="BI623" i="1" s="1"/>
  <c r="G623" i="1"/>
  <c r="F623" i="1"/>
  <c r="E623" i="1"/>
  <c r="B623" i="1"/>
  <c r="CA622" i="1"/>
  <c r="BS622" i="1"/>
  <c r="BP622" i="1"/>
  <c r="BO622" i="1"/>
  <c r="A622" i="1" s="1"/>
  <c r="BM622" i="1"/>
  <c r="BT622" i="1" s="1"/>
  <c r="BL622" i="1"/>
  <c r="BK622" i="1"/>
  <c r="BH622" i="1"/>
  <c r="BI622" i="1" s="1"/>
  <c r="G622" i="1"/>
  <c r="F622" i="1"/>
  <c r="E622" i="1"/>
  <c r="B622" i="1"/>
  <c r="CA621" i="1"/>
  <c r="BS621" i="1"/>
  <c r="BP621" i="1"/>
  <c r="BO621" i="1"/>
  <c r="A621" i="1" s="1"/>
  <c r="BM621" i="1"/>
  <c r="BT621" i="1" s="1"/>
  <c r="BL621" i="1"/>
  <c r="BK621" i="1"/>
  <c r="BH621" i="1"/>
  <c r="BI621" i="1" s="1"/>
  <c r="G621" i="1"/>
  <c r="F621" i="1"/>
  <c r="E621" i="1"/>
  <c r="B621" i="1"/>
  <c r="CA620" i="1"/>
  <c r="BS620" i="1"/>
  <c r="BP620" i="1"/>
  <c r="BO620" i="1"/>
  <c r="A620" i="1" s="1"/>
  <c r="BM620" i="1"/>
  <c r="BT620" i="1" s="1"/>
  <c r="BL620" i="1"/>
  <c r="BK620" i="1"/>
  <c r="BH620" i="1"/>
  <c r="BI620" i="1" s="1"/>
  <c r="G620" i="1"/>
  <c r="F620" i="1"/>
  <c r="E620" i="1"/>
  <c r="B620" i="1"/>
  <c r="CA619" i="1"/>
  <c r="BS619" i="1"/>
  <c r="BP619" i="1"/>
  <c r="BO619" i="1"/>
  <c r="A619" i="1" s="1"/>
  <c r="BM619" i="1"/>
  <c r="BT619" i="1" s="1"/>
  <c r="BL619" i="1"/>
  <c r="BK619" i="1"/>
  <c r="BH619" i="1"/>
  <c r="BI619" i="1" s="1"/>
  <c r="G619" i="1"/>
  <c r="F619" i="1"/>
  <c r="E619" i="1"/>
  <c r="B619" i="1"/>
  <c r="CA618" i="1"/>
  <c r="BS618" i="1"/>
  <c r="BP618" i="1"/>
  <c r="BO618" i="1"/>
  <c r="A618" i="1" s="1"/>
  <c r="BM618" i="1"/>
  <c r="BL618" i="1"/>
  <c r="BK618" i="1"/>
  <c r="BH618" i="1"/>
  <c r="BI618" i="1" s="1"/>
  <c r="G618" i="1"/>
  <c r="F618" i="1"/>
  <c r="E618" i="1"/>
  <c r="B618" i="1"/>
  <c r="CA617" i="1"/>
  <c r="BS617" i="1"/>
  <c r="BP617" i="1"/>
  <c r="BO617" i="1"/>
  <c r="A617" i="1" s="1"/>
  <c r="BM617" i="1"/>
  <c r="BT617" i="1" s="1"/>
  <c r="BL617" i="1"/>
  <c r="BK617" i="1"/>
  <c r="BH617" i="1"/>
  <c r="BI617" i="1" s="1"/>
  <c r="G617" i="1"/>
  <c r="F617" i="1"/>
  <c r="E617" i="1"/>
  <c r="B617" i="1"/>
  <c r="CA616" i="1"/>
  <c r="BS616" i="1"/>
  <c r="BP616" i="1"/>
  <c r="BO616" i="1"/>
  <c r="A616" i="1" s="1"/>
  <c r="BM616" i="1"/>
  <c r="BT616" i="1" s="1"/>
  <c r="BL616" i="1"/>
  <c r="BK616" i="1"/>
  <c r="BH616" i="1"/>
  <c r="BI616" i="1" s="1"/>
  <c r="G616" i="1"/>
  <c r="F616" i="1"/>
  <c r="E616" i="1"/>
  <c r="B616" i="1"/>
  <c r="CA615" i="1"/>
  <c r="BS615" i="1"/>
  <c r="BP615" i="1"/>
  <c r="BO615" i="1"/>
  <c r="A615" i="1" s="1"/>
  <c r="BM615" i="1"/>
  <c r="BT615" i="1" s="1"/>
  <c r="BL615" i="1"/>
  <c r="BK615" i="1"/>
  <c r="BH615" i="1"/>
  <c r="BI615" i="1" s="1"/>
  <c r="G615" i="1"/>
  <c r="F615" i="1"/>
  <c r="E615" i="1"/>
  <c r="B615" i="1"/>
  <c r="CA614" i="1"/>
  <c r="BS614" i="1"/>
  <c r="BP614" i="1"/>
  <c r="BO614" i="1"/>
  <c r="A614" i="1" s="1"/>
  <c r="BM614" i="1"/>
  <c r="BT614" i="1" s="1"/>
  <c r="BL614" i="1"/>
  <c r="BK614" i="1"/>
  <c r="BH614" i="1"/>
  <c r="BI614" i="1" s="1"/>
  <c r="G614" i="1"/>
  <c r="F614" i="1"/>
  <c r="E614" i="1"/>
  <c r="B614" i="1"/>
  <c r="CA613" i="1"/>
  <c r="BS613" i="1"/>
  <c r="BP613" i="1"/>
  <c r="BO613" i="1"/>
  <c r="A613" i="1" s="1"/>
  <c r="BM613" i="1"/>
  <c r="BT613" i="1" s="1"/>
  <c r="BL613" i="1"/>
  <c r="BK613" i="1"/>
  <c r="BH613" i="1"/>
  <c r="BI613" i="1" s="1"/>
  <c r="G613" i="1"/>
  <c r="F613" i="1"/>
  <c r="E613" i="1"/>
  <c r="B613" i="1"/>
  <c r="CA612" i="1"/>
  <c r="BS612" i="1"/>
  <c r="BP612" i="1"/>
  <c r="BO612" i="1"/>
  <c r="A612" i="1" s="1"/>
  <c r="BM612" i="1"/>
  <c r="BT612" i="1" s="1"/>
  <c r="BL612" i="1"/>
  <c r="BK612" i="1"/>
  <c r="BH612" i="1"/>
  <c r="BI612" i="1" s="1"/>
  <c r="G612" i="1"/>
  <c r="F612" i="1"/>
  <c r="E612" i="1"/>
  <c r="B612" i="1"/>
  <c r="CA611" i="1"/>
  <c r="BS611" i="1"/>
  <c r="BP611" i="1"/>
  <c r="BO611" i="1"/>
  <c r="A611" i="1" s="1"/>
  <c r="BM611" i="1"/>
  <c r="BT611" i="1" s="1"/>
  <c r="BL611" i="1"/>
  <c r="BK611" i="1"/>
  <c r="BH611" i="1"/>
  <c r="BI611" i="1" s="1"/>
  <c r="G611" i="1"/>
  <c r="F611" i="1"/>
  <c r="E611" i="1"/>
  <c r="B611" i="1"/>
  <c r="CA610" i="1"/>
  <c r="BS610" i="1"/>
  <c r="BP610" i="1"/>
  <c r="BO610" i="1"/>
  <c r="A610" i="1" s="1"/>
  <c r="BM610" i="1"/>
  <c r="BL610" i="1"/>
  <c r="BK610" i="1"/>
  <c r="BH610" i="1"/>
  <c r="BI610" i="1" s="1"/>
  <c r="G610" i="1"/>
  <c r="F610" i="1"/>
  <c r="E610" i="1"/>
  <c r="B610" i="1"/>
  <c r="CA609" i="1"/>
  <c r="BS609" i="1"/>
  <c r="BP609" i="1"/>
  <c r="BO609" i="1"/>
  <c r="A609" i="1" s="1"/>
  <c r="BM609" i="1"/>
  <c r="BT609" i="1" s="1"/>
  <c r="BL609" i="1"/>
  <c r="BK609" i="1"/>
  <c r="BH609" i="1"/>
  <c r="BI609" i="1" s="1"/>
  <c r="G609" i="1"/>
  <c r="F609" i="1"/>
  <c r="E609" i="1"/>
  <c r="B609" i="1"/>
  <c r="CA608" i="1"/>
  <c r="BS608" i="1"/>
  <c r="BP608" i="1"/>
  <c r="BO608" i="1"/>
  <c r="A608" i="1" s="1"/>
  <c r="BM608" i="1"/>
  <c r="BT608" i="1" s="1"/>
  <c r="BL608" i="1"/>
  <c r="BK608" i="1"/>
  <c r="BH608" i="1"/>
  <c r="BI608" i="1" s="1"/>
  <c r="G608" i="1"/>
  <c r="F608" i="1"/>
  <c r="E608" i="1"/>
  <c r="B608" i="1"/>
  <c r="CA607" i="1"/>
  <c r="BS607" i="1"/>
  <c r="BP607" i="1"/>
  <c r="BO607" i="1"/>
  <c r="A607" i="1" s="1"/>
  <c r="BM607" i="1"/>
  <c r="BT607" i="1" s="1"/>
  <c r="BL607" i="1"/>
  <c r="BK607" i="1"/>
  <c r="BH607" i="1"/>
  <c r="BI607" i="1" s="1"/>
  <c r="G607" i="1"/>
  <c r="F607" i="1"/>
  <c r="E607" i="1"/>
  <c r="B607" i="1"/>
  <c r="CA606" i="1"/>
  <c r="BS606" i="1"/>
  <c r="BP606" i="1"/>
  <c r="BO606" i="1"/>
  <c r="A606" i="1" s="1"/>
  <c r="BM606" i="1"/>
  <c r="BT606" i="1" s="1"/>
  <c r="BL606" i="1"/>
  <c r="BK606" i="1"/>
  <c r="BH606" i="1"/>
  <c r="BI606" i="1" s="1"/>
  <c r="G606" i="1"/>
  <c r="F606" i="1"/>
  <c r="E606" i="1"/>
  <c r="B606" i="1"/>
  <c r="CA605" i="1"/>
  <c r="BS605" i="1"/>
  <c r="BP605" i="1"/>
  <c r="BO605" i="1"/>
  <c r="A605" i="1" s="1"/>
  <c r="BM605" i="1"/>
  <c r="BT605" i="1" s="1"/>
  <c r="BL605" i="1"/>
  <c r="BK605" i="1"/>
  <c r="BH605" i="1"/>
  <c r="BI605" i="1" s="1"/>
  <c r="G605" i="1"/>
  <c r="F605" i="1"/>
  <c r="E605" i="1"/>
  <c r="B605" i="1"/>
  <c r="CA604" i="1"/>
  <c r="BS604" i="1"/>
  <c r="BP604" i="1"/>
  <c r="BO604" i="1"/>
  <c r="A604" i="1" s="1"/>
  <c r="BM604" i="1"/>
  <c r="BT604" i="1" s="1"/>
  <c r="BL604" i="1"/>
  <c r="BK604" i="1"/>
  <c r="BH604" i="1"/>
  <c r="BI604" i="1" s="1"/>
  <c r="G604" i="1"/>
  <c r="F604" i="1"/>
  <c r="E604" i="1"/>
  <c r="B604" i="1"/>
  <c r="CA603" i="1"/>
  <c r="BS603" i="1"/>
  <c r="BP603" i="1"/>
  <c r="BO603" i="1"/>
  <c r="A603" i="1" s="1"/>
  <c r="BM603" i="1"/>
  <c r="BT603" i="1" s="1"/>
  <c r="BL603" i="1"/>
  <c r="BK603" i="1"/>
  <c r="BH603" i="1"/>
  <c r="BI603" i="1" s="1"/>
  <c r="G603" i="1"/>
  <c r="F603" i="1"/>
  <c r="E603" i="1"/>
  <c r="B603" i="1"/>
  <c r="CA602" i="1"/>
  <c r="BS602" i="1"/>
  <c r="BP602" i="1"/>
  <c r="BO602" i="1"/>
  <c r="A602" i="1" s="1"/>
  <c r="BM602" i="1"/>
  <c r="BT602" i="1" s="1"/>
  <c r="BL602" i="1"/>
  <c r="BK602" i="1"/>
  <c r="BH602" i="1"/>
  <c r="BI602" i="1" s="1"/>
  <c r="G602" i="1"/>
  <c r="F602" i="1"/>
  <c r="E602" i="1"/>
  <c r="B602" i="1"/>
  <c r="CA601" i="1"/>
  <c r="BS601" i="1"/>
  <c r="BP601" i="1"/>
  <c r="BO601" i="1"/>
  <c r="A601" i="1" s="1"/>
  <c r="BM601" i="1"/>
  <c r="BT601" i="1" s="1"/>
  <c r="BL601" i="1"/>
  <c r="BK601" i="1"/>
  <c r="BH601" i="1"/>
  <c r="BI601" i="1" s="1"/>
  <c r="G601" i="1"/>
  <c r="F601" i="1"/>
  <c r="E601" i="1"/>
  <c r="B601" i="1"/>
  <c r="CA600" i="1"/>
  <c r="BS600" i="1"/>
  <c r="BP600" i="1"/>
  <c r="BO600" i="1"/>
  <c r="A600" i="1" s="1"/>
  <c r="BM600" i="1"/>
  <c r="BL600" i="1"/>
  <c r="BK600" i="1"/>
  <c r="BH600" i="1"/>
  <c r="BI600" i="1" s="1"/>
  <c r="G600" i="1"/>
  <c r="F600" i="1"/>
  <c r="E600" i="1"/>
  <c r="B600" i="1"/>
  <c r="CA599" i="1"/>
  <c r="BS599" i="1"/>
  <c r="BP599" i="1"/>
  <c r="BO599" i="1"/>
  <c r="A599" i="1" s="1"/>
  <c r="BM599" i="1"/>
  <c r="BT599" i="1" s="1"/>
  <c r="BL599" i="1"/>
  <c r="BK599" i="1"/>
  <c r="BH599" i="1"/>
  <c r="BI599" i="1" s="1"/>
  <c r="G599" i="1"/>
  <c r="F599" i="1"/>
  <c r="E599" i="1"/>
  <c r="B599" i="1"/>
  <c r="CA598" i="1"/>
  <c r="BS598" i="1"/>
  <c r="BP598" i="1"/>
  <c r="BO598" i="1"/>
  <c r="A598" i="1" s="1"/>
  <c r="BM598" i="1"/>
  <c r="BT598" i="1" s="1"/>
  <c r="BL598" i="1"/>
  <c r="BK598" i="1"/>
  <c r="BH598" i="1"/>
  <c r="BI598" i="1" s="1"/>
  <c r="G598" i="1"/>
  <c r="F598" i="1"/>
  <c r="E598" i="1"/>
  <c r="B598" i="1"/>
  <c r="CA597" i="1"/>
  <c r="BS597" i="1"/>
  <c r="BP597" i="1"/>
  <c r="BO597" i="1"/>
  <c r="A597" i="1" s="1"/>
  <c r="BM597" i="1"/>
  <c r="BL597" i="1"/>
  <c r="BK597" i="1"/>
  <c r="BH597" i="1"/>
  <c r="BI597" i="1" s="1"/>
  <c r="G597" i="1"/>
  <c r="F597" i="1"/>
  <c r="E597" i="1"/>
  <c r="B597" i="1"/>
  <c r="CA596" i="1"/>
  <c r="BS596" i="1"/>
  <c r="BP596" i="1"/>
  <c r="BO596" i="1"/>
  <c r="A596" i="1" s="1"/>
  <c r="BM596" i="1"/>
  <c r="BT596" i="1" s="1"/>
  <c r="BL596" i="1"/>
  <c r="BK596" i="1"/>
  <c r="BH596" i="1"/>
  <c r="BI596" i="1" s="1"/>
  <c r="G596" i="1"/>
  <c r="F596" i="1"/>
  <c r="E596" i="1"/>
  <c r="B596" i="1"/>
  <c r="CA595" i="1"/>
  <c r="BS595" i="1"/>
  <c r="BP595" i="1"/>
  <c r="BO595" i="1"/>
  <c r="A595" i="1" s="1"/>
  <c r="BM595" i="1"/>
  <c r="BT595" i="1" s="1"/>
  <c r="BL595" i="1"/>
  <c r="BK595" i="1"/>
  <c r="BH595" i="1"/>
  <c r="BI595" i="1" s="1"/>
  <c r="G595" i="1"/>
  <c r="F595" i="1"/>
  <c r="E595" i="1"/>
  <c r="B595" i="1"/>
  <c r="CA594" i="1"/>
  <c r="BS594" i="1"/>
  <c r="BP594" i="1"/>
  <c r="BO594" i="1"/>
  <c r="A594" i="1" s="1"/>
  <c r="BM594" i="1"/>
  <c r="BL594" i="1"/>
  <c r="BK594" i="1"/>
  <c r="BH594" i="1"/>
  <c r="BI594" i="1" s="1"/>
  <c r="G594" i="1"/>
  <c r="F594" i="1"/>
  <c r="E594" i="1"/>
  <c r="B594" i="1"/>
  <c r="CA593" i="1"/>
  <c r="BS593" i="1"/>
  <c r="BP593" i="1"/>
  <c r="BO593" i="1"/>
  <c r="A593" i="1" s="1"/>
  <c r="BM593" i="1"/>
  <c r="BT593" i="1" s="1"/>
  <c r="BL593" i="1"/>
  <c r="BK593" i="1"/>
  <c r="BH593" i="1"/>
  <c r="BI593" i="1" s="1"/>
  <c r="G593" i="1"/>
  <c r="F593" i="1"/>
  <c r="E593" i="1"/>
  <c r="B593" i="1"/>
  <c r="CA592" i="1"/>
  <c r="BS592" i="1"/>
  <c r="BP592" i="1"/>
  <c r="BO592" i="1"/>
  <c r="A592" i="1" s="1"/>
  <c r="BM592" i="1"/>
  <c r="BL592" i="1"/>
  <c r="BK592" i="1"/>
  <c r="BH592" i="1"/>
  <c r="BI592" i="1" s="1"/>
  <c r="G592" i="1"/>
  <c r="F592" i="1"/>
  <c r="E592" i="1"/>
  <c r="B592" i="1"/>
  <c r="CA591" i="1"/>
  <c r="BS591" i="1"/>
  <c r="BP591" i="1"/>
  <c r="BO591" i="1"/>
  <c r="A591" i="1" s="1"/>
  <c r="BM591" i="1"/>
  <c r="BT591" i="1" s="1"/>
  <c r="BL591" i="1"/>
  <c r="BK591" i="1"/>
  <c r="BH591" i="1"/>
  <c r="BI591" i="1" s="1"/>
  <c r="G591" i="1"/>
  <c r="F591" i="1"/>
  <c r="E591" i="1"/>
  <c r="B591" i="1"/>
  <c r="CA590" i="1"/>
  <c r="BS590" i="1"/>
  <c r="BP590" i="1"/>
  <c r="BO590" i="1"/>
  <c r="A590" i="1" s="1"/>
  <c r="BM590" i="1"/>
  <c r="BT590" i="1" s="1"/>
  <c r="BL590" i="1"/>
  <c r="BK590" i="1"/>
  <c r="BH590" i="1"/>
  <c r="BI590" i="1" s="1"/>
  <c r="G590" i="1"/>
  <c r="F590" i="1"/>
  <c r="E590" i="1"/>
  <c r="B590" i="1"/>
  <c r="CA589" i="1"/>
  <c r="BS589" i="1"/>
  <c r="BP589" i="1"/>
  <c r="BO589" i="1"/>
  <c r="A589" i="1" s="1"/>
  <c r="BM589" i="1"/>
  <c r="BT589" i="1" s="1"/>
  <c r="BL589" i="1"/>
  <c r="BK589" i="1"/>
  <c r="BH589" i="1"/>
  <c r="BI589" i="1" s="1"/>
  <c r="G589" i="1"/>
  <c r="F589" i="1"/>
  <c r="E589" i="1"/>
  <c r="B589" i="1"/>
  <c r="CA588" i="1"/>
  <c r="BS588" i="1"/>
  <c r="BP588" i="1"/>
  <c r="BO588" i="1"/>
  <c r="A588" i="1" s="1"/>
  <c r="BM588" i="1"/>
  <c r="BT588" i="1" s="1"/>
  <c r="BL588" i="1"/>
  <c r="BK588" i="1"/>
  <c r="BH588" i="1"/>
  <c r="BI588" i="1" s="1"/>
  <c r="G588" i="1"/>
  <c r="F588" i="1"/>
  <c r="E588" i="1"/>
  <c r="B588" i="1"/>
  <c r="CA587" i="1"/>
  <c r="BS587" i="1"/>
  <c r="BP587" i="1"/>
  <c r="BO587" i="1"/>
  <c r="A587" i="1" s="1"/>
  <c r="BM587" i="1"/>
  <c r="BT587" i="1" s="1"/>
  <c r="BL587" i="1"/>
  <c r="BK587" i="1"/>
  <c r="BH587" i="1"/>
  <c r="BI587" i="1" s="1"/>
  <c r="G587" i="1"/>
  <c r="F587" i="1"/>
  <c r="E587" i="1"/>
  <c r="B587" i="1"/>
  <c r="CA586" i="1"/>
  <c r="BS586" i="1"/>
  <c r="BP586" i="1"/>
  <c r="BO586" i="1"/>
  <c r="A586" i="1" s="1"/>
  <c r="BM586" i="1"/>
  <c r="BT586" i="1" s="1"/>
  <c r="BL586" i="1"/>
  <c r="BK586" i="1"/>
  <c r="BH586" i="1"/>
  <c r="BI586" i="1" s="1"/>
  <c r="G586" i="1"/>
  <c r="F586" i="1"/>
  <c r="E586" i="1"/>
  <c r="B586" i="1"/>
  <c r="CA585" i="1"/>
  <c r="BS585" i="1"/>
  <c r="BP585" i="1"/>
  <c r="BO585" i="1"/>
  <c r="A585" i="1" s="1"/>
  <c r="BM585" i="1"/>
  <c r="BT585" i="1" s="1"/>
  <c r="BL585" i="1"/>
  <c r="BK585" i="1"/>
  <c r="BH585" i="1"/>
  <c r="BI585" i="1" s="1"/>
  <c r="G585" i="1"/>
  <c r="F585" i="1"/>
  <c r="E585" i="1"/>
  <c r="B585" i="1"/>
  <c r="CA584" i="1"/>
  <c r="BS584" i="1"/>
  <c r="BP584" i="1"/>
  <c r="BO584" i="1"/>
  <c r="A584" i="1" s="1"/>
  <c r="BM584" i="1"/>
  <c r="BT584" i="1" s="1"/>
  <c r="BL584" i="1"/>
  <c r="BK584" i="1"/>
  <c r="BH584" i="1"/>
  <c r="BI584" i="1" s="1"/>
  <c r="G584" i="1"/>
  <c r="F584" i="1"/>
  <c r="E584" i="1"/>
  <c r="B584" i="1"/>
  <c r="CA583" i="1"/>
  <c r="BS583" i="1"/>
  <c r="BP583" i="1"/>
  <c r="BO583" i="1"/>
  <c r="A583" i="1" s="1"/>
  <c r="BM583" i="1"/>
  <c r="BT583" i="1" s="1"/>
  <c r="BL583" i="1"/>
  <c r="BK583" i="1"/>
  <c r="BH583" i="1"/>
  <c r="BI583" i="1" s="1"/>
  <c r="G583" i="1"/>
  <c r="F583" i="1"/>
  <c r="E583" i="1"/>
  <c r="B583" i="1"/>
  <c r="CA582" i="1"/>
  <c r="BS582" i="1"/>
  <c r="BP582" i="1"/>
  <c r="BO582" i="1"/>
  <c r="A582" i="1" s="1"/>
  <c r="BM582" i="1"/>
  <c r="BT582" i="1" s="1"/>
  <c r="BL582" i="1"/>
  <c r="BK582" i="1"/>
  <c r="BH582" i="1"/>
  <c r="BI582" i="1" s="1"/>
  <c r="G582" i="1"/>
  <c r="F582" i="1"/>
  <c r="E582" i="1"/>
  <c r="B582" i="1"/>
  <c r="CA581" i="1"/>
  <c r="BS581" i="1"/>
  <c r="BP581" i="1"/>
  <c r="BO581" i="1"/>
  <c r="A581" i="1" s="1"/>
  <c r="BM581" i="1"/>
  <c r="BT581" i="1" s="1"/>
  <c r="BL581" i="1"/>
  <c r="BK581" i="1"/>
  <c r="BH581" i="1"/>
  <c r="BI581" i="1" s="1"/>
  <c r="G581" i="1"/>
  <c r="F581" i="1"/>
  <c r="E581" i="1"/>
  <c r="B581" i="1"/>
  <c r="CA580" i="1"/>
  <c r="BS580" i="1"/>
  <c r="BP580" i="1"/>
  <c r="BO580" i="1"/>
  <c r="A580" i="1" s="1"/>
  <c r="BM580" i="1"/>
  <c r="BT580" i="1" s="1"/>
  <c r="BL580" i="1"/>
  <c r="BK580" i="1"/>
  <c r="BH580" i="1"/>
  <c r="BI580" i="1" s="1"/>
  <c r="G580" i="1"/>
  <c r="F580" i="1"/>
  <c r="E580" i="1"/>
  <c r="B580" i="1"/>
  <c r="CA579" i="1"/>
  <c r="BS579" i="1"/>
  <c r="BP579" i="1"/>
  <c r="BO579" i="1"/>
  <c r="A579" i="1" s="1"/>
  <c r="BM579" i="1"/>
  <c r="BT579" i="1" s="1"/>
  <c r="BL579" i="1"/>
  <c r="BK579" i="1"/>
  <c r="BH579" i="1"/>
  <c r="BI579" i="1" s="1"/>
  <c r="G579" i="1"/>
  <c r="F579" i="1"/>
  <c r="E579" i="1"/>
  <c r="B579" i="1"/>
  <c r="CA578" i="1"/>
  <c r="BS578" i="1"/>
  <c r="BP578" i="1"/>
  <c r="BO578" i="1"/>
  <c r="A578" i="1" s="1"/>
  <c r="BM578" i="1"/>
  <c r="BT578" i="1" s="1"/>
  <c r="BL578" i="1"/>
  <c r="BK578" i="1"/>
  <c r="BH578" i="1"/>
  <c r="BI578" i="1" s="1"/>
  <c r="G578" i="1"/>
  <c r="F578" i="1"/>
  <c r="E578" i="1"/>
  <c r="B578" i="1"/>
  <c r="CA577" i="1"/>
  <c r="BS577" i="1"/>
  <c r="BP577" i="1"/>
  <c r="BO577" i="1"/>
  <c r="A577" i="1" s="1"/>
  <c r="BM577" i="1"/>
  <c r="BT577" i="1" s="1"/>
  <c r="BL577" i="1"/>
  <c r="BK577" i="1"/>
  <c r="BH577" i="1"/>
  <c r="BI577" i="1" s="1"/>
  <c r="G577" i="1"/>
  <c r="F577" i="1"/>
  <c r="E577" i="1"/>
  <c r="B577" i="1"/>
  <c r="CA576" i="1"/>
  <c r="BS576" i="1"/>
  <c r="BP576" i="1"/>
  <c r="BO576" i="1"/>
  <c r="A576" i="1" s="1"/>
  <c r="BM576" i="1"/>
  <c r="BT576" i="1" s="1"/>
  <c r="BL576" i="1"/>
  <c r="BK576" i="1"/>
  <c r="BH576" i="1"/>
  <c r="BI576" i="1" s="1"/>
  <c r="G576" i="1"/>
  <c r="F576" i="1"/>
  <c r="E576" i="1"/>
  <c r="B576" i="1"/>
  <c r="CA575" i="1"/>
  <c r="BS575" i="1"/>
  <c r="BP575" i="1"/>
  <c r="BO575" i="1"/>
  <c r="A575" i="1" s="1"/>
  <c r="BM575" i="1"/>
  <c r="BT575" i="1" s="1"/>
  <c r="BL575" i="1"/>
  <c r="BK575" i="1"/>
  <c r="BH575" i="1"/>
  <c r="BI575" i="1" s="1"/>
  <c r="G575" i="1"/>
  <c r="F575" i="1"/>
  <c r="E575" i="1"/>
  <c r="B575" i="1"/>
  <c r="CA574" i="1"/>
  <c r="BS574" i="1"/>
  <c r="BP574" i="1"/>
  <c r="BO574" i="1"/>
  <c r="A574" i="1" s="1"/>
  <c r="BM574" i="1"/>
  <c r="BT574" i="1" s="1"/>
  <c r="BL574" i="1"/>
  <c r="BK574" i="1"/>
  <c r="BH574" i="1"/>
  <c r="BI574" i="1" s="1"/>
  <c r="G574" i="1"/>
  <c r="F574" i="1"/>
  <c r="E574" i="1"/>
  <c r="B574" i="1"/>
  <c r="CA573" i="1"/>
  <c r="BS573" i="1"/>
  <c r="BP573" i="1"/>
  <c r="BO573" i="1"/>
  <c r="A573" i="1" s="1"/>
  <c r="BM573" i="1"/>
  <c r="BT573" i="1" s="1"/>
  <c r="BL573" i="1"/>
  <c r="BK573" i="1"/>
  <c r="BH573" i="1"/>
  <c r="BI573" i="1" s="1"/>
  <c r="G573" i="1"/>
  <c r="F573" i="1"/>
  <c r="E573" i="1"/>
  <c r="B573" i="1"/>
  <c r="CA572" i="1"/>
  <c r="BS572" i="1"/>
  <c r="BP572" i="1"/>
  <c r="BO572" i="1"/>
  <c r="A572" i="1" s="1"/>
  <c r="BM572" i="1"/>
  <c r="BT572" i="1" s="1"/>
  <c r="BL572" i="1"/>
  <c r="BK572" i="1"/>
  <c r="BH572" i="1"/>
  <c r="BI572" i="1" s="1"/>
  <c r="G572" i="1"/>
  <c r="F572" i="1"/>
  <c r="E572" i="1"/>
  <c r="B572" i="1"/>
  <c r="CA571" i="1"/>
  <c r="BS571" i="1"/>
  <c r="BP571" i="1"/>
  <c r="BO571" i="1"/>
  <c r="A571" i="1" s="1"/>
  <c r="BM571" i="1"/>
  <c r="BT571" i="1" s="1"/>
  <c r="BL571" i="1"/>
  <c r="BK571" i="1"/>
  <c r="BH571" i="1"/>
  <c r="BI571" i="1" s="1"/>
  <c r="G571" i="1"/>
  <c r="F571" i="1"/>
  <c r="E571" i="1"/>
  <c r="B571" i="1"/>
  <c r="CA570" i="1"/>
  <c r="BS570" i="1"/>
  <c r="BP570" i="1"/>
  <c r="BO570" i="1"/>
  <c r="A570" i="1" s="1"/>
  <c r="BM570" i="1"/>
  <c r="BT570" i="1" s="1"/>
  <c r="BL570" i="1"/>
  <c r="BK570" i="1"/>
  <c r="BH570" i="1"/>
  <c r="BI570" i="1" s="1"/>
  <c r="G570" i="1"/>
  <c r="F570" i="1"/>
  <c r="E570" i="1"/>
  <c r="B570" i="1"/>
  <c r="CA569" i="1"/>
  <c r="BS569" i="1"/>
  <c r="BP569" i="1"/>
  <c r="BO569" i="1"/>
  <c r="A569" i="1" s="1"/>
  <c r="BM569" i="1"/>
  <c r="BT569" i="1" s="1"/>
  <c r="BL569" i="1"/>
  <c r="BK569" i="1"/>
  <c r="BH569" i="1"/>
  <c r="BI569" i="1" s="1"/>
  <c r="G569" i="1"/>
  <c r="F569" i="1"/>
  <c r="E569" i="1"/>
  <c r="B569" i="1"/>
  <c r="CA568" i="1"/>
  <c r="BS568" i="1"/>
  <c r="BP568" i="1"/>
  <c r="BO568" i="1"/>
  <c r="A568" i="1" s="1"/>
  <c r="BM568" i="1"/>
  <c r="BT568" i="1" s="1"/>
  <c r="BL568" i="1"/>
  <c r="BK568" i="1"/>
  <c r="BH568" i="1"/>
  <c r="BI568" i="1" s="1"/>
  <c r="G568" i="1"/>
  <c r="F568" i="1"/>
  <c r="E568" i="1"/>
  <c r="B568" i="1"/>
  <c r="CA567" i="1"/>
  <c r="BS567" i="1"/>
  <c r="BP567" i="1"/>
  <c r="BO567" i="1"/>
  <c r="A567" i="1" s="1"/>
  <c r="BM567" i="1"/>
  <c r="BT567" i="1" s="1"/>
  <c r="BL567" i="1"/>
  <c r="BK567" i="1"/>
  <c r="BH567" i="1"/>
  <c r="BI567" i="1" s="1"/>
  <c r="G567" i="1"/>
  <c r="F567" i="1"/>
  <c r="E567" i="1"/>
  <c r="B567" i="1"/>
  <c r="CA566" i="1"/>
  <c r="BS566" i="1"/>
  <c r="BP566" i="1"/>
  <c r="BO566" i="1"/>
  <c r="A566" i="1" s="1"/>
  <c r="BM566" i="1"/>
  <c r="BT566" i="1" s="1"/>
  <c r="BL566" i="1"/>
  <c r="BK566" i="1"/>
  <c r="BH566" i="1"/>
  <c r="BI566" i="1" s="1"/>
  <c r="G566" i="1"/>
  <c r="F566" i="1"/>
  <c r="E566" i="1"/>
  <c r="B566" i="1"/>
  <c r="CA565" i="1"/>
  <c r="BS565" i="1"/>
  <c r="BP565" i="1"/>
  <c r="BO565" i="1"/>
  <c r="A565" i="1" s="1"/>
  <c r="BM565" i="1"/>
  <c r="BT565" i="1" s="1"/>
  <c r="BL565" i="1"/>
  <c r="BK565" i="1"/>
  <c r="BH565" i="1"/>
  <c r="BI565" i="1" s="1"/>
  <c r="G565" i="1"/>
  <c r="F565" i="1"/>
  <c r="E565" i="1"/>
  <c r="B565" i="1"/>
  <c r="CA564" i="1"/>
  <c r="BS564" i="1"/>
  <c r="BP564" i="1"/>
  <c r="BO564" i="1"/>
  <c r="A564" i="1" s="1"/>
  <c r="BM564" i="1"/>
  <c r="BT564" i="1" s="1"/>
  <c r="BL564" i="1"/>
  <c r="BK564" i="1"/>
  <c r="BH564" i="1"/>
  <c r="BI564" i="1" s="1"/>
  <c r="G564" i="1"/>
  <c r="F564" i="1"/>
  <c r="E564" i="1"/>
  <c r="B564" i="1"/>
  <c r="CA563" i="1"/>
  <c r="BS563" i="1"/>
  <c r="BP563" i="1"/>
  <c r="BO563" i="1"/>
  <c r="A563" i="1" s="1"/>
  <c r="BM563" i="1"/>
  <c r="BT563" i="1" s="1"/>
  <c r="BL563" i="1"/>
  <c r="BK563" i="1"/>
  <c r="BH563" i="1"/>
  <c r="BI563" i="1" s="1"/>
  <c r="G563" i="1"/>
  <c r="F563" i="1"/>
  <c r="E563" i="1"/>
  <c r="B563" i="1"/>
  <c r="CA562" i="1"/>
  <c r="BS562" i="1"/>
  <c r="BP562" i="1"/>
  <c r="BO562" i="1"/>
  <c r="A562" i="1" s="1"/>
  <c r="BM562" i="1"/>
  <c r="BT562" i="1" s="1"/>
  <c r="BL562" i="1"/>
  <c r="BK562" i="1"/>
  <c r="BH562" i="1"/>
  <c r="BI562" i="1" s="1"/>
  <c r="G562" i="1"/>
  <c r="F562" i="1"/>
  <c r="E562" i="1"/>
  <c r="B562" i="1"/>
  <c r="CA561" i="1"/>
  <c r="BS561" i="1"/>
  <c r="BP561" i="1"/>
  <c r="BO561" i="1"/>
  <c r="A561" i="1" s="1"/>
  <c r="BM561" i="1"/>
  <c r="BT561" i="1" s="1"/>
  <c r="BL561" i="1"/>
  <c r="BK561" i="1"/>
  <c r="BH561" i="1"/>
  <c r="BI561" i="1" s="1"/>
  <c r="G561" i="1"/>
  <c r="F561" i="1"/>
  <c r="E561" i="1"/>
  <c r="B561" i="1"/>
  <c r="CA560" i="1"/>
  <c r="BS560" i="1"/>
  <c r="BP560" i="1"/>
  <c r="BO560" i="1"/>
  <c r="A560" i="1" s="1"/>
  <c r="BM560" i="1"/>
  <c r="BT560" i="1" s="1"/>
  <c r="BL560" i="1"/>
  <c r="BK560" i="1"/>
  <c r="BH560" i="1"/>
  <c r="BI560" i="1" s="1"/>
  <c r="G560" i="1"/>
  <c r="F560" i="1"/>
  <c r="E560" i="1"/>
  <c r="B560" i="1"/>
  <c r="CA559" i="1"/>
  <c r="BS559" i="1"/>
  <c r="BP559" i="1"/>
  <c r="BO559" i="1"/>
  <c r="A559" i="1" s="1"/>
  <c r="BM559" i="1"/>
  <c r="BT559" i="1" s="1"/>
  <c r="BL559" i="1"/>
  <c r="BK559" i="1"/>
  <c r="BH559" i="1"/>
  <c r="BI559" i="1" s="1"/>
  <c r="G559" i="1"/>
  <c r="F559" i="1"/>
  <c r="E559" i="1"/>
  <c r="B559" i="1"/>
  <c r="CA558" i="1"/>
  <c r="BS558" i="1"/>
  <c r="BP558" i="1"/>
  <c r="BO558" i="1"/>
  <c r="A558" i="1" s="1"/>
  <c r="BM558" i="1"/>
  <c r="BT558" i="1" s="1"/>
  <c r="BL558" i="1"/>
  <c r="BK558" i="1"/>
  <c r="BH558" i="1"/>
  <c r="BI558" i="1" s="1"/>
  <c r="G558" i="1"/>
  <c r="F558" i="1"/>
  <c r="E558" i="1"/>
  <c r="B558" i="1"/>
  <c r="CA557" i="1"/>
  <c r="BS557" i="1"/>
  <c r="BP557" i="1"/>
  <c r="BO557" i="1"/>
  <c r="A557" i="1" s="1"/>
  <c r="BM557" i="1"/>
  <c r="BT557" i="1" s="1"/>
  <c r="BL557" i="1"/>
  <c r="BK557" i="1"/>
  <c r="BH557" i="1"/>
  <c r="BI557" i="1" s="1"/>
  <c r="G557" i="1"/>
  <c r="F557" i="1"/>
  <c r="E557" i="1"/>
  <c r="B557" i="1"/>
  <c r="CA556" i="1"/>
  <c r="BS556" i="1"/>
  <c r="BP556" i="1"/>
  <c r="BO556" i="1"/>
  <c r="A556" i="1" s="1"/>
  <c r="BM556" i="1"/>
  <c r="BT556" i="1" s="1"/>
  <c r="BL556" i="1"/>
  <c r="BK556" i="1"/>
  <c r="BH556" i="1"/>
  <c r="BI556" i="1" s="1"/>
  <c r="G556" i="1"/>
  <c r="F556" i="1"/>
  <c r="E556" i="1"/>
  <c r="B556" i="1"/>
  <c r="CA555" i="1"/>
  <c r="BS555" i="1"/>
  <c r="BP555" i="1"/>
  <c r="BO555" i="1"/>
  <c r="A555" i="1" s="1"/>
  <c r="BM555" i="1"/>
  <c r="BT555" i="1" s="1"/>
  <c r="BL555" i="1"/>
  <c r="BK555" i="1"/>
  <c r="BH555" i="1"/>
  <c r="BI555" i="1" s="1"/>
  <c r="G555" i="1"/>
  <c r="F555" i="1"/>
  <c r="E555" i="1"/>
  <c r="B555" i="1"/>
  <c r="CA554" i="1"/>
  <c r="BS554" i="1"/>
  <c r="BP554" i="1"/>
  <c r="BO554" i="1"/>
  <c r="A554" i="1" s="1"/>
  <c r="BM554" i="1"/>
  <c r="BT554" i="1" s="1"/>
  <c r="BL554" i="1"/>
  <c r="BK554" i="1"/>
  <c r="BH554" i="1"/>
  <c r="BI554" i="1" s="1"/>
  <c r="G554" i="1"/>
  <c r="F554" i="1"/>
  <c r="E554" i="1"/>
  <c r="B554" i="1"/>
  <c r="CA553" i="1"/>
  <c r="BS553" i="1"/>
  <c r="BP553" i="1"/>
  <c r="BO553" i="1"/>
  <c r="A553" i="1" s="1"/>
  <c r="BM553" i="1"/>
  <c r="BT553" i="1" s="1"/>
  <c r="BL553" i="1"/>
  <c r="BK553" i="1"/>
  <c r="BH553" i="1"/>
  <c r="BI553" i="1" s="1"/>
  <c r="G553" i="1"/>
  <c r="F553" i="1"/>
  <c r="E553" i="1"/>
  <c r="B553" i="1"/>
  <c r="CA552" i="1"/>
  <c r="BS552" i="1"/>
  <c r="BP552" i="1"/>
  <c r="BO552" i="1"/>
  <c r="A552" i="1" s="1"/>
  <c r="BM552" i="1"/>
  <c r="BT552" i="1" s="1"/>
  <c r="BL552" i="1"/>
  <c r="BK552" i="1"/>
  <c r="BH552" i="1"/>
  <c r="BI552" i="1" s="1"/>
  <c r="G552" i="1"/>
  <c r="F552" i="1"/>
  <c r="E552" i="1"/>
  <c r="B552" i="1"/>
  <c r="CA551" i="1"/>
  <c r="BS551" i="1"/>
  <c r="BP551" i="1"/>
  <c r="BO551" i="1"/>
  <c r="A551" i="1" s="1"/>
  <c r="BM551" i="1"/>
  <c r="BT551" i="1" s="1"/>
  <c r="BL551" i="1"/>
  <c r="BK551" i="1"/>
  <c r="BH551" i="1"/>
  <c r="BI551" i="1" s="1"/>
  <c r="G551" i="1"/>
  <c r="F551" i="1"/>
  <c r="E551" i="1"/>
  <c r="B551" i="1"/>
  <c r="CA550" i="1"/>
  <c r="BS550" i="1"/>
  <c r="BP550" i="1"/>
  <c r="BO550" i="1"/>
  <c r="A550" i="1" s="1"/>
  <c r="BM550" i="1"/>
  <c r="BT550" i="1" s="1"/>
  <c r="BL550" i="1"/>
  <c r="BK550" i="1"/>
  <c r="BH550" i="1"/>
  <c r="BI550" i="1" s="1"/>
  <c r="G550" i="1"/>
  <c r="F550" i="1"/>
  <c r="E550" i="1"/>
  <c r="B550" i="1"/>
  <c r="CA549" i="1"/>
  <c r="BS549" i="1"/>
  <c r="BP549" i="1"/>
  <c r="BW549" i="1" s="1"/>
  <c r="D549" i="1" s="1"/>
  <c r="BO549" i="1"/>
  <c r="A549" i="1" s="1"/>
  <c r="BM549" i="1"/>
  <c r="BT549" i="1" s="1"/>
  <c r="BL549" i="1"/>
  <c r="BK549" i="1"/>
  <c r="BH549" i="1"/>
  <c r="BI549" i="1" s="1"/>
  <c r="G549" i="1"/>
  <c r="F549" i="1"/>
  <c r="E549" i="1"/>
  <c r="B549" i="1"/>
  <c r="CA548" i="1"/>
  <c r="BS548" i="1"/>
  <c r="BP548" i="1"/>
  <c r="BO548" i="1"/>
  <c r="A548" i="1" s="1"/>
  <c r="BM548" i="1"/>
  <c r="BT548" i="1" s="1"/>
  <c r="BL548" i="1"/>
  <c r="BK548" i="1"/>
  <c r="BH548" i="1"/>
  <c r="BI548" i="1" s="1"/>
  <c r="G548" i="1"/>
  <c r="F548" i="1"/>
  <c r="E548" i="1"/>
  <c r="B548" i="1"/>
  <c r="CA547" i="1"/>
  <c r="BS547" i="1"/>
  <c r="BP547" i="1"/>
  <c r="BO547" i="1"/>
  <c r="A547" i="1" s="1"/>
  <c r="BM547" i="1"/>
  <c r="BT547" i="1" s="1"/>
  <c r="BL547" i="1"/>
  <c r="BK547" i="1"/>
  <c r="BH547" i="1"/>
  <c r="BI547" i="1" s="1"/>
  <c r="G547" i="1"/>
  <c r="F547" i="1"/>
  <c r="E547" i="1"/>
  <c r="B547" i="1"/>
  <c r="CA546" i="1"/>
  <c r="BS546" i="1"/>
  <c r="BP546" i="1"/>
  <c r="BO546" i="1"/>
  <c r="A546" i="1" s="1"/>
  <c r="BM546" i="1"/>
  <c r="BL546" i="1"/>
  <c r="BK546" i="1"/>
  <c r="BH546" i="1"/>
  <c r="BI546" i="1" s="1"/>
  <c r="G546" i="1"/>
  <c r="F546" i="1"/>
  <c r="E546" i="1"/>
  <c r="B546" i="1"/>
  <c r="CA545" i="1"/>
  <c r="BS545" i="1"/>
  <c r="BP545" i="1"/>
  <c r="BO545" i="1"/>
  <c r="A545" i="1" s="1"/>
  <c r="BM545" i="1"/>
  <c r="BT545" i="1" s="1"/>
  <c r="BL545" i="1"/>
  <c r="BK545" i="1"/>
  <c r="BH545" i="1"/>
  <c r="BI545" i="1" s="1"/>
  <c r="G545" i="1"/>
  <c r="F545" i="1"/>
  <c r="E545" i="1"/>
  <c r="B545" i="1"/>
  <c r="CA544" i="1"/>
  <c r="BS544" i="1"/>
  <c r="BP544" i="1"/>
  <c r="BO544" i="1"/>
  <c r="A544" i="1" s="1"/>
  <c r="BM544" i="1"/>
  <c r="BT544" i="1" s="1"/>
  <c r="BL544" i="1"/>
  <c r="BK544" i="1"/>
  <c r="BH544" i="1"/>
  <c r="BI544" i="1" s="1"/>
  <c r="G544" i="1"/>
  <c r="F544" i="1"/>
  <c r="E544" i="1"/>
  <c r="B544" i="1"/>
  <c r="CA543" i="1"/>
  <c r="BS543" i="1"/>
  <c r="BP543" i="1"/>
  <c r="BO543" i="1"/>
  <c r="A543" i="1" s="1"/>
  <c r="BM543" i="1"/>
  <c r="BT543" i="1" s="1"/>
  <c r="BL543" i="1"/>
  <c r="BK543" i="1"/>
  <c r="BH543" i="1"/>
  <c r="BI543" i="1" s="1"/>
  <c r="G543" i="1"/>
  <c r="F543" i="1"/>
  <c r="E543" i="1"/>
  <c r="B543" i="1"/>
  <c r="CA542" i="1"/>
  <c r="BS542" i="1"/>
  <c r="BP542" i="1"/>
  <c r="BO542" i="1"/>
  <c r="A542" i="1" s="1"/>
  <c r="BM542" i="1"/>
  <c r="BT542" i="1" s="1"/>
  <c r="BL542" i="1"/>
  <c r="BK542" i="1"/>
  <c r="BH542" i="1"/>
  <c r="BI542" i="1" s="1"/>
  <c r="G542" i="1"/>
  <c r="F542" i="1"/>
  <c r="E542" i="1"/>
  <c r="B542" i="1"/>
  <c r="CA541" i="1"/>
  <c r="BS541" i="1"/>
  <c r="BP541" i="1"/>
  <c r="BO541" i="1"/>
  <c r="A541" i="1" s="1"/>
  <c r="BM541" i="1"/>
  <c r="BT541" i="1" s="1"/>
  <c r="BL541" i="1"/>
  <c r="BK541" i="1"/>
  <c r="BH541" i="1"/>
  <c r="BI541" i="1" s="1"/>
  <c r="G541" i="1"/>
  <c r="F541" i="1"/>
  <c r="E541" i="1"/>
  <c r="B541" i="1"/>
  <c r="CA540" i="1"/>
  <c r="BS540" i="1"/>
  <c r="BP540" i="1"/>
  <c r="BO540" i="1"/>
  <c r="A540" i="1" s="1"/>
  <c r="BM540" i="1"/>
  <c r="BT540" i="1" s="1"/>
  <c r="BL540" i="1"/>
  <c r="BK540" i="1"/>
  <c r="BH540" i="1"/>
  <c r="BI540" i="1" s="1"/>
  <c r="G540" i="1"/>
  <c r="F540" i="1"/>
  <c r="E540" i="1"/>
  <c r="B540" i="1"/>
  <c r="CA539" i="1"/>
  <c r="BS539" i="1"/>
  <c r="BP539" i="1"/>
  <c r="BO539" i="1"/>
  <c r="A539" i="1" s="1"/>
  <c r="BM539" i="1"/>
  <c r="BT539" i="1" s="1"/>
  <c r="BL539" i="1"/>
  <c r="BK539" i="1"/>
  <c r="BH539" i="1"/>
  <c r="BI539" i="1" s="1"/>
  <c r="G539" i="1"/>
  <c r="F539" i="1"/>
  <c r="E539" i="1"/>
  <c r="B539" i="1"/>
  <c r="CA538" i="1"/>
  <c r="BS538" i="1"/>
  <c r="BP538" i="1"/>
  <c r="BO538" i="1"/>
  <c r="A538" i="1" s="1"/>
  <c r="BM538" i="1"/>
  <c r="BT538" i="1" s="1"/>
  <c r="BL538" i="1"/>
  <c r="BK538" i="1"/>
  <c r="BH538" i="1"/>
  <c r="BI538" i="1" s="1"/>
  <c r="G538" i="1"/>
  <c r="F538" i="1"/>
  <c r="E538" i="1"/>
  <c r="B538" i="1"/>
  <c r="CA537" i="1"/>
  <c r="BS537" i="1"/>
  <c r="BP537" i="1"/>
  <c r="BO537" i="1"/>
  <c r="A537" i="1" s="1"/>
  <c r="BM537" i="1"/>
  <c r="BT537" i="1" s="1"/>
  <c r="BL537" i="1"/>
  <c r="BK537" i="1"/>
  <c r="BH537" i="1"/>
  <c r="BI537" i="1" s="1"/>
  <c r="G537" i="1"/>
  <c r="F537" i="1"/>
  <c r="E537" i="1"/>
  <c r="B537" i="1"/>
  <c r="CA536" i="1"/>
  <c r="BS536" i="1"/>
  <c r="BP536" i="1"/>
  <c r="BO536" i="1"/>
  <c r="A536" i="1" s="1"/>
  <c r="BM536" i="1"/>
  <c r="BT536" i="1" s="1"/>
  <c r="BL536" i="1"/>
  <c r="BK536" i="1"/>
  <c r="BH536" i="1"/>
  <c r="BI536" i="1" s="1"/>
  <c r="G536" i="1"/>
  <c r="F536" i="1"/>
  <c r="E536" i="1"/>
  <c r="B536" i="1"/>
  <c r="CA535" i="1"/>
  <c r="BS535" i="1"/>
  <c r="BP535" i="1"/>
  <c r="BO535" i="1"/>
  <c r="A535" i="1" s="1"/>
  <c r="BM535" i="1"/>
  <c r="BT535" i="1" s="1"/>
  <c r="BL535" i="1"/>
  <c r="BK535" i="1"/>
  <c r="BH535" i="1"/>
  <c r="BI535" i="1" s="1"/>
  <c r="G535" i="1"/>
  <c r="F535" i="1"/>
  <c r="E535" i="1"/>
  <c r="B535" i="1"/>
  <c r="CA534" i="1"/>
  <c r="BS534" i="1"/>
  <c r="BP534" i="1"/>
  <c r="BO534" i="1"/>
  <c r="A534" i="1" s="1"/>
  <c r="BM534" i="1"/>
  <c r="BT534" i="1" s="1"/>
  <c r="BL534" i="1"/>
  <c r="BK534" i="1"/>
  <c r="BH534" i="1"/>
  <c r="BI534" i="1" s="1"/>
  <c r="G534" i="1"/>
  <c r="F534" i="1"/>
  <c r="E534" i="1"/>
  <c r="B534" i="1"/>
  <c r="CA533" i="1"/>
  <c r="BS533" i="1"/>
  <c r="BP533" i="1"/>
  <c r="BO533" i="1"/>
  <c r="A533" i="1" s="1"/>
  <c r="BM533" i="1"/>
  <c r="BL533" i="1"/>
  <c r="BK533" i="1"/>
  <c r="BH533" i="1"/>
  <c r="BI533" i="1" s="1"/>
  <c r="G533" i="1"/>
  <c r="F533" i="1"/>
  <c r="E533" i="1"/>
  <c r="B533" i="1"/>
  <c r="CA532" i="1"/>
  <c r="BS532" i="1"/>
  <c r="BP532" i="1"/>
  <c r="BO532" i="1"/>
  <c r="A532" i="1" s="1"/>
  <c r="BM532" i="1"/>
  <c r="BL532" i="1"/>
  <c r="BK532" i="1"/>
  <c r="BH532" i="1"/>
  <c r="BI532" i="1" s="1"/>
  <c r="G532" i="1"/>
  <c r="F532" i="1"/>
  <c r="E532" i="1"/>
  <c r="B532" i="1"/>
  <c r="CA531" i="1"/>
  <c r="BS531" i="1"/>
  <c r="BP531" i="1"/>
  <c r="BO531" i="1"/>
  <c r="A531" i="1" s="1"/>
  <c r="BM531" i="1"/>
  <c r="BT531" i="1" s="1"/>
  <c r="BL531" i="1"/>
  <c r="BK531" i="1"/>
  <c r="BH531" i="1"/>
  <c r="BI531" i="1" s="1"/>
  <c r="G531" i="1"/>
  <c r="F531" i="1"/>
  <c r="E531" i="1"/>
  <c r="B531" i="1"/>
  <c r="CA530" i="1"/>
  <c r="BS530" i="1"/>
  <c r="BP530" i="1"/>
  <c r="BO530" i="1"/>
  <c r="A530" i="1" s="1"/>
  <c r="BM530" i="1"/>
  <c r="BT530" i="1" s="1"/>
  <c r="BL530" i="1"/>
  <c r="BK530" i="1"/>
  <c r="BH530" i="1"/>
  <c r="BI530" i="1" s="1"/>
  <c r="G530" i="1"/>
  <c r="F530" i="1"/>
  <c r="E530" i="1"/>
  <c r="B530" i="1"/>
  <c r="CA529" i="1"/>
  <c r="BS529" i="1"/>
  <c r="BP529" i="1"/>
  <c r="BW529" i="1" s="1"/>
  <c r="D529" i="1" s="1"/>
  <c r="BO529" i="1"/>
  <c r="A529" i="1" s="1"/>
  <c r="BM529" i="1"/>
  <c r="BT529" i="1" s="1"/>
  <c r="BL529" i="1"/>
  <c r="BK529" i="1"/>
  <c r="BH529" i="1"/>
  <c r="BI529" i="1" s="1"/>
  <c r="G529" i="1"/>
  <c r="F529" i="1"/>
  <c r="E529" i="1"/>
  <c r="B529" i="1"/>
  <c r="CA528" i="1"/>
  <c r="BS528" i="1"/>
  <c r="BP528" i="1"/>
  <c r="BO528" i="1"/>
  <c r="A528" i="1" s="1"/>
  <c r="BM528" i="1"/>
  <c r="BT528" i="1" s="1"/>
  <c r="BL528" i="1"/>
  <c r="BK528" i="1"/>
  <c r="BH528" i="1"/>
  <c r="BI528" i="1" s="1"/>
  <c r="G528" i="1"/>
  <c r="F528" i="1"/>
  <c r="E528" i="1"/>
  <c r="B528" i="1"/>
  <c r="CA527" i="1"/>
  <c r="BS527" i="1"/>
  <c r="BP527" i="1"/>
  <c r="BO527" i="1"/>
  <c r="A527" i="1" s="1"/>
  <c r="BM527" i="1"/>
  <c r="BT527" i="1" s="1"/>
  <c r="BL527" i="1"/>
  <c r="BK527" i="1"/>
  <c r="BH527" i="1"/>
  <c r="BI527" i="1" s="1"/>
  <c r="G527" i="1"/>
  <c r="F527" i="1"/>
  <c r="E527" i="1"/>
  <c r="B527" i="1"/>
  <c r="CA526" i="1"/>
  <c r="BS526" i="1"/>
  <c r="BP526" i="1"/>
  <c r="BO526" i="1"/>
  <c r="A526" i="1" s="1"/>
  <c r="BM526" i="1"/>
  <c r="BT526" i="1" s="1"/>
  <c r="BL526" i="1"/>
  <c r="BK526" i="1"/>
  <c r="BH526" i="1"/>
  <c r="BI526" i="1" s="1"/>
  <c r="G526" i="1"/>
  <c r="F526" i="1"/>
  <c r="E526" i="1"/>
  <c r="B526" i="1"/>
  <c r="CA525" i="1"/>
  <c r="BS525" i="1"/>
  <c r="BP525" i="1"/>
  <c r="BO525" i="1"/>
  <c r="A525" i="1" s="1"/>
  <c r="BM525" i="1"/>
  <c r="BT525" i="1" s="1"/>
  <c r="BL525" i="1"/>
  <c r="BK525" i="1"/>
  <c r="BH525" i="1"/>
  <c r="BI525" i="1" s="1"/>
  <c r="G525" i="1"/>
  <c r="F525" i="1"/>
  <c r="E525" i="1"/>
  <c r="B525" i="1"/>
  <c r="CA524" i="1"/>
  <c r="BS524" i="1"/>
  <c r="BP524" i="1"/>
  <c r="BO524" i="1"/>
  <c r="A524" i="1" s="1"/>
  <c r="BM524" i="1"/>
  <c r="BT524" i="1" s="1"/>
  <c r="BL524" i="1"/>
  <c r="BK524" i="1"/>
  <c r="BH524" i="1"/>
  <c r="BI524" i="1" s="1"/>
  <c r="G524" i="1"/>
  <c r="F524" i="1"/>
  <c r="E524" i="1"/>
  <c r="B524" i="1"/>
  <c r="CA523" i="1"/>
  <c r="BS523" i="1"/>
  <c r="BP523" i="1"/>
  <c r="BO523" i="1"/>
  <c r="A523" i="1" s="1"/>
  <c r="BM523" i="1"/>
  <c r="BT523" i="1" s="1"/>
  <c r="BL523" i="1"/>
  <c r="BK523" i="1"/>
  <c r="BH523" i="1"/>
  <c r="BI523" i="1" s="1"/>
  <c r="G523" i="1"/>
  <c r="F523" i="1"/>
  <c r="E523" i="1"/>
  <c r="B523" i="1"/>
  <c r="CA522" i="1"/>
  <c r="BS522" i="1"/>
  <c r="BP522" i="1"/>
  <c r="BO522" i="1"/>
  <c r="A522" i="1" s="1"/>
  <c r="BM522" i="1"/>
  <c r="BL522" i="1"/>
  <c r="BK522" i="1"/>
  <c r="BH522" i="1"/>
  <c r="BI522" i="1" s="1"/>
  <c r="G522" i="1"/>
  <c r="F522" i="1"/>
  <c r="E522" i="1"/>
  <c r="B522" i="1"/>
  <c r="CA521" i="1"/>
  <c r="BS521" i="1"/>
  <c r="BP521" i="1"/>
  <c r="BO521" i="1"/>
  <c r="A521" i="1" s="1"/>
  <c r="BM521" i="1"/>
  <c r="BT521" i="1" s="1"/>
  <c r="BL521" i="1"/>
  <c r="BK521" i="1"/>
  <c r="BH521" i="1"/>
  <c r="BI521" i="1" s="1"/>
  <c r="G521" i="1"/>
  <c r="F521" i="1"/>
  <c r="E521" i="1"/>
  <c r="B521" i="1"/>
  <c r="CA520" i="1"/>
  <c r="BS520" i="1"/>
  <c r="BP520" i="1"/>
  <c r="BO520" i="1"/>
  <c r="A520" i="1" s="1"/>
  <c r="BM520" i="1"/>
  <c r="BT520" i="1" s="1"/>
  <c r="BL520" i="1"/>
  <c r="BK520" i="1"/>
  <c r="BH520" i="1"/>
  <c r="BI520" i="1" s="1"/>
  <c r="G520" i="1"/>
  <c r="F520" i="1"/>
  <c r="E520" i="1"/>
  <c r="B520" i="1"/>
  <c r="CA519" i="1"/>
  <c r="BS519" i="1"/>
  <c r="BP519" i="1"/>
  <c r="BO519" i="1"/>
  <c r="A519" i="1" s="1"/>
  <c r="BM519" i="1"/>
  <c r="BT519" i="1" s="1"/>
  <c r="BL519" i="1"/>
  <c r="BK519" i="1"/>
  <c r="BH519" i="1"/>
  <c r="BI519" i="1" s="1"/>
  <c r="G519" i="1"/>
  <c r="F519" i="1"/>
  <c r="E519" i="1"/>
  <c r="B519" i="1"/>
  <c r="CA518" i="1"/>
  <c r="BS518" i="1"/>
  <c r="BP518" i="1"/>
  <c r="BO518" i="1"/>
  <c r="A518" i="1" s="1"/>
  <c r="BM518" i="1"/>
  <c r="BT518" i="1" s="1"/>
  <c r="BL518" i="1"/>
  <c r="BK518" i="1"/>
  <c r="BH518" i="1"/>
  <c r="BI518" i="1" s="1"/>
  <c r="G518" i="1"/>
  <c r="F518" i="1"/>
  <c r="E518" i="1"/>
  <c r="B518" i="1"/>
  <c r="CA517" i="1"/>
  <c r="BS517" i="1"/>
  <c r="BP517" i="1"/>
  <c r="BO517" i="1"/>
  <c r="A517" i="1" s="1"/>
  <c r="BM517" i="1"/>
  <c r="BL517" i="1"/>
  <c r="BK517" i="1"/>
  <c r="BH517" i="1"/>
  <c r="BI517" i="1" s="1"/>
  <c r="G517" i="1"/>
  <c r="F517" i="1"/>
  <c r="E517" i="1"/>
  <c r="B517" i="1"/>
  <c r="CA516" i="1"/>
  <c r="BS516" i="1"/>
  <c r="BP516" i="1"/>
  <c r="BO516" i="1"/>
  <c r="A516" i="1" s="1"/>
  <c r="BM516" i="1"/>
  <c r="BT516" i="1" s="1"/>
  <c r="BL516" i="1"/>
  <c r="BK516" i="1"/>
  <c r="BH516" i="1"/>
  <c r="BI516" i="1" s="1"/>
  <c r="G516" i="1"/>
  <c r="F516" i="1"/>
  <c r="E516" i="1"/>
  <c r="B516" i="1"/>
  <c r="CA515" i="1"/>
  <c r="BS515" i="1"/>
  <c r="BP515" i="1"/>
  <c r="BO515" i="1"/>
  <c r="A515" i="1" s="1"/>
  <c r="BM515" i="1"/>
  <c r="BT515" i="1" s="1"/>
  <c r="BL515" i="1"/>
  <c r="BK515" i="1"/>
  <c r="BH515" i="1"/>
  <c r="BI515" i="1" s="1"/>
  <c r="G515" i="1"/>
  <c r="F515" i="1"/>
  <c r="E515" i="1"/>
  <c r="B515" i="1"/>
  <c r="CA514" i="1"/>
  <c r="BS514" i="1"/>
  <c r="BP514" i="1"/>
  <c r="BO514" i="1"/>
  <c r="A514" i="1" s="1"/>
  <c r="BM514" i="1"/>
  <c r="BL514" i="1"/>
  <c r="BK514" i="1"/>
  <c r="BH514" i="1"/>
  <c r="BI514" i="1" s="1"/>
  <c r="G514" i="1"/>
  <c r="F514" i="1"/>
  <c r="E514" i="1"/>
  <c r="B514" i="1"/>
  <c r="CA513" i="1"/>
  <c r="BS513" i="1"/>
  <c r="BP513" i="1"/>
  <c r="BO513" i="1"/>
  <c r="A513" i="1" s="1"/>
  <c r="BM513" i="1"/>
  <c r="BT513" i="1" s="1"/>
  <c r="BL513" i="1"/>
  <c r="BK513" i="1"/>
  <c r="BH513" i="1"/>
  <c r="BI513" i="1" s="1"/>
  <c r="G513" i="1"/>
  <c r="F513" i="1"/>
  <c r="E513" i="1"/>
  <c r="B513" i="1"/>
  <c r="CA512" i="1"/>
  <c r="BS512" i="1"/>
  <c r="BP512" i="1"/>
  <c r="BO512" i="1"/>
  <c r="A512" i="1" s="1"/>
  <c r="BM512" i="1"/>
  <c r="BT512" i="1" s="1"/>
  <c r="BL512" i="1"/>
  <c r="BK512" i="1"/>
  <c r="BH512" i="1"/>
  <c r="BI512" i="1" s="1"/>
  <c r="G512" i="1"/>
  <c r="F512" i="1"/>
  <c r="E512" i="1"/>
  <c r="B512" i="1"/>
  <c r="CA511" i="1"/>
  <c r="BS511" i="1"/>
  <c r="BP511" i="1"/>
  <c r="BO511" i="1"/>
  <c r="A511" i="1" s="1"/>
  <c r="BM511" i="1"/>
  <c r="BT511" i="1" s="1"/>
  <c r="BL511" i="1"/>
  <c r="BK511" i="1"/>
  <c r="BH511" i="1"/>
  <c r="BI511" i="1" s="1"/>
  <c r="G511" i="1"/>
  <c r="F511" i="1"/>
  <c r="E511" i="1"/>
  <c r="B511" i="1"/>
  <c r="CA510" i="1"/>
  <c r="BS510" i="1"/>
  <c r="BP510" i="1"/>
  <c r="BO510" i="1"/>
  <c r="A510" i="1" s="1"/>
  <c r="BM510" i="1"/>
  <c r="BT510" i="1" s="1"/>
  <c r="BL510" i="1"/>
  <c r="BK510" i="1"/>
  <c r="BH510" i="1"/>
  <c r="BI510" i="1" s="1"/>
  <c r="G510" i="1"/>
  <c r="F510" i="1"/>
  <c r="E510" i="1"/>
  <c r="B510" i="1"/>
  <c r="CA509" i="1"/>
  <c r="BS509" i="1"/>
  <c r="BP509" i="1"/>
  <c r="BO509" i="1"/>
  <c r="A509" i="1" s="1"/>
  <c r="BM509" i="1"/>
  <c r="BT509" i="1" s="1"/>
  <c r="BL509" i="1"/>
  <c r="BK509" i="1"/>
  <c r="BH509" i="1"/>
  <c r="BI509" i="1" s="1"/>
  <c r="G509" i="1"/>
  <c r="F509" i="1"/>
  <c r="E509" i="1"/>
  <c r="B509" i="1"/>
  <c r="CA508" i="1"/>
  <c r="BS508" i="1"/>
  <c r="BP508" i="1"/>
  <c r="BO508" i="1"/>
  <c r="A508" i="1" s="1"/>
  <c r="BM508" i="1"/>
  <c r="BT508" i="1" s="1"/>
  <c r="BL508" i="1"/>
  <c r="BK508" i="1"/>
  <c r="BH508" i="1"/>
  <c r="BI508" i="1" s="1"/>
  <c r="G508" i="1"/>
  <c r="F508" i="1"/>
  <c r="E508" i="1"/>
  <c r="B508" i="1"/>
  <c r="CA507" i="1"/>
  <c r="BS507" i="1"/>
  <c r="BP507" i="1"/>
  <c r="BO507" i="1"/>
  <c r="A507" i="1" s="1"/>
  <c r="BM507" i="1"/>
  <c r="BL507" i="1"/>
  <c r="BK507" i="1"/>
  <c r="BH507" i="1"/>
  <c r="BI507" i="1" s="1"/>
  <c r="G507" i="1"/>
  <c r="F507" i="1"/>
  <c r="E507" i="1"/>
  <c r="B507" i="1"/>
  <c r="CA506" i="1"/>
  <c r="BS506" i="1"/>
  <c r="BP506" i="1"/>
  <c r="BO506" i="1"/>
  <c r="A506" i="1" s="1"/>
  <c r="BM506" i="1"/>
  <c r="BT506" i="1" s="1"/>
  <c r="BL506" i="1"/>
  <c r="BK506" i="1"/>
  <c r="BH506" i="1"/>
  <c r="BI506" i="1" s="1"/>
  <c r="G506" i="1"/>
  <c r="F506" i="1"/>
  <c r="E506" i="1"/>
  <c r="B506" i="1"/>
  <c r="CA505" i="1"/>
  <c r="BS505" i="1"/>
  <c r="BP505" i="1"/>
  <c r="BO505" i="1"/>
  <c r="A505" i="1" s="1"/>
  <c r="BM505" i="1"/>
  <c r="BT505" i="1" s="1"/>
  <c r="BL505" i="1"/>
  <c r="BK505" i="1"/>
  <c r="BH505" i="1"/>
  <c r="BI505" i="1" s="1"/>
  <c r="G505" i="1"/>
  <c r="F505" i="1"/>
  <c r="E505" i="1"/>
  <c r="B505" i="1"/>
  <c r="CA504" i="1"/>
  <c r="BS504" i="1"/>
  <c r="BP504" i="1"/>
  <c r="BO504" i="1"/>
  <c r="A504" i="1" s="1"/>
  <c r="BM504" i="1"/>
  <c r="BT504" i="1" s="1"/>
  <c r="BL504" i="1"/>
  <c r="BK504" i="1"/>
  <c r="BH504" i="1"/>
  <c r="BI504" i="1" s="1"/>
  <c r="G504" i="1"/>
  <c r="F504" i="1"/>
  <c r="E504" i="1"/>
  <c r="B504" i="1"/>
  <c r="CA503" i="1"/>
  <c r="BS503" i="1"/>
  <c r="BP503" i="1"/>
  <c r="BO503" i="1"/>
  <c r="A503" i="1" s="1"/>
  <c r="BM503" i="1"/>
  <c r="BL503" i="1"/>
  <c r="BK503" i="1"/>
  <c r="BH503" i="1"/>
  <c r="BI503" i="1" s="1"/>
  <c r="G503" i="1"/>
  <c r="F503" i="1"/>
  <c r="E503" i="1"/>
  <c r="B503" i="1"/>
  <c r="CA502" i="1"/>
  <c r="BS502" i="1"/>
  <c r="BP502" i="1"/>
  <c r="BO502" i="1"/>
  <c r="A502" i="1" s="1"/>
  <c r="BM502" i="1"/>
  <c r="BT502" i="1" s="1"/>
  <c r="BL502" i="1"/>
  <c r="BK502" i="1"/>
  <c r="BH502" i="1"/>
  <c r="BI502" i="1" s="1"/>
  <c r="G502" i="1"/>
  <c r="F502" i="1"/>
  <c r="E502" i="1"/>
  <c r="B502" i="1"/>
  <c r="CA501" i="1"/>
  <c r="BS501" i="1"/>
  <c r="BP501" i="1"/>
  <c r="BO501" i="1"/>
  <c r="A501" i="1" s="1"/>
  <c r="BM501" i="1"/>
  <c r="BT501" i="1" s="1"/>
  <c r="BL501" i="1"/>
  <c r="BK501" i="1"/>
  <c r="BH501" i="1"/>
  <c r="G501" i="1"/>
  <c r="F501" i="1"/>
  <c r="E501" i="1"/>
  <c r="B501" i="1"/>
  <c r="CA500" i="1"/>
  <c r="BS500" i="1"/>
  <c r="BP500" i="1"/>
  <c r="BO500" i="1"/>
  <c r="A500" i="1" s="1"/>
  <c r="BM500" i="1"/>
  <c r="BT500" i="1" s="1"/>
  <c r="BL500" i="1"/>
  <c r="BK500" i="1"/>
  <c r="BH500" i="1"/>
  <c r="BI500" i="1" s="1"/>
  <c r="G500" i="1"/>
  <c r="F500" i="1"/>
  <c r="E500" i="1"/>
  <c r="B500" i="1"/>
  <c r="CA499" i="1"/>
  <c r="BS499" i="1"/>
  <c r="BP499" i="1"/>
  <c r="BO499" i="1"/>
  <c r="A499" i="1" s="1"/>
  <c r="BM499" i="1"/>
  <c r="BT499" i="1" s="1"/>
  <c r="BL499" i="1"/>
  <c r="BK499" i="1"/>
  <c r="BH499" i="1"/>
  <c r="BI499" i="1" s="1"/>
  <c r="G499" i="1"/>
  <c r="F499" i="1"/>
  <c r="E499" i="1"/>
  <c r="B499" i="1"/>
  <c r="CA498" i="1"/>
  <c r="BS498" i="1"/>
  <c r="BP498" i="1"/>
  <c r="BO498" i="1"/>
  <c r="A498" i="1" s="1"/>
  <c r="BM498" i="1"/>
  <c r="BT498" i="1" s="1"/>
  <c r="BL498" i="1"/>
  <c r="BK498" i="1"/>
  <c r="BH498" i="1"/>
  <c r="BI498" i="1" s="1"/>
  <c r="G498" i="1"/>
  <c r="F498" i="1"/>
  <c r="E498" i="1"/>
  <c r="B498" i="1"/>
  <c r="CA497" i="1"/>
  <c r="BS497" i="1"/>
  <c r="BP497" i="1"/>
  <c r="BO497" i="1"/>
  <c r="A497" i="1" s="1"/>
  <c r="BM497" i="1"/>
  <c r="BT497" i="1" s="1"/>
  <c r="BL497" i="1"/>
  <c r="BK497" i="1"/>
  <c r="BH497" i="1"/>
  <c r="BI497" i="1" s="1"/>
  <c r="G497" i="1"/>
  <c r="F497" i="1"/>
  <c r="E497" i="1"/>
  <c r="B497" i="1"/>
  <c r="CA496" i="1"/>
  <c r="BS496" i="1"/>
  <c r="BP496" i="1"/>
  <c r="BO496" i="1"/>
  <c r="A496" i="1" s="1"/>
  <c r="BM496" i="1"/>
  <c r="BT496" i="1" s="1"/>
  <c r="BL496" i="1"/>
  <c r="BK496" i="1"/>
  <c r="BH496" i="1"/>
  <c r="BI496" i="1" s="1"/>
  <c r="G496" i="1"/>
  <c r="F496" i="1"/>
  <c r="E496" i="1"/>
  <c r="B496" i="1"/>
  <c r="CA495" i="1"/>
  <c r="BS495" i="1"/>
  <c r="BP495" i="1"/>
  <c r="BO495" i="1"/>
  <c r="A495" i="1" s="1"/>
  <c r="BM495" i="1"/>
  <c r="BT495" i="1" s="1"/>
  <c r="BL495" i="1"/>
  <c r="BK495" i="1"/>
  <c r="BH495" i="1"/>
  <c r="BI495" i="1" s="1"/>
  <c r="G495" i="1"/>
  <c r="F495" i="1"/>
  <c r="E495" i="1"/>
  <c r="B495" i="1"/>
  <c r="CA494" i="1"/>
  <c r="BS494" i="1"/>
  <c r="BP494" i="1"/>
  <c r="BO494" i="1"/>
  <c r="A494" i="1" s="1"/>
  <c r="BM494" i="1"/>
  <c r="BT494" i="1" s="1"/>
  <c r="BL494" i="1"/>
  <c r="BK494" i="1"/>
  <c r="BH494" i="1"/>
  <c r="BI494" i="1" s="1"/>
  <c r="G494" i="1"/>
  <c r="F494" i="1"/>
  <c r="E494" i="1"/>
  <c r="B494" i="1"/>
  <c r="CA493" i="1"/>
  <c r="BS493" i="1"/>
  <c r="BP493" i="1"/>
  <c r="BO493" i="1"/>
  <c r="A493" i="1" s="1"/>
  <c r="BM493" i="1"/>
  <c r="BT493" i="1" s="1"/>
  <c r="BL493" i="1"/>
  <c r="BK493" i="1"/>
  <c r="BH493" i="1"/>
  <c r="BI493" i="1" s="1"/>
  <c r="G493" i="1"/>
  <c r="F493" i="1"/>
  <c r="E493" i="1"/>
  <c r="B493" i="1"/>
  <c r="CA492" i="1"/>
  <c r="BS492" i="1"/>
  <c r="BP492" i="1"/>
  <c r="BO492" i="1"/>
  <c r="A492" i="1" s="1"/>
  <c r="BM492" i="1"/>
  <c r="BT492" i="1" s="1"/>
  <c r="BL492" i="1"/>
  <c r="BK492" i="1"/>
  <c r="BH492" i="1"/>
  <c r="BI492" i="1" s="1"/>
  <c r="G492" i="1"/>
  <c r="F492" i="1"/>
  <c r="E492" i="1"/>
  <c r="B492" i="1"/>
  <c r="CA491" i="1"/>
  <c r="BS491" i="1"/>
  <c r="BP491" i="1"/>
  <c r="BO491" i="1"/>
  <c r="A491" i="1" s="1"/>
  <c r="BM491" i="1"/>
  <c r="BT491" i="1" s="1"/>
  <c r="BL491" i="1"/>
  <c r="BK491" i="1"/>
  <c r="BH491" i="1"/>
  <c r="BI491" i="1" s="1"/>
  <c r="G491" i="1"/>
  <c r="F491" i="1"/>
  <c r="E491" i="1"/>
  <c r="B491" i="1"/>
  <c r="CA490" i="1"/>
  <c r="BS490" i="1"/>
  <c r="BP490" i="1"/>
  <c r="BO490" i="1"/>
  <c r="A490" i="1" s="1"/>
  <c r="BM490" i="1"/>
  <c r="BT490" i="1" s="1"/>
  <c r="BL490" i="1"/>
  <c r="BK490" i="1"/>
  <c r="BH490" i="1"/>
  <c r="BI490" i="1" s="1"/>
  <c r="G490" i="1"/>
  <c r="F490" i="1"/>
  <c r="E490" i="1"/>
  <c r="B490" i="1"/>
  <c r="CA489" i="1"/>
  <c r="BS489" i="1"/>
  <c r="BP489" i="1"/>
  <c r="BO489" i="1"/>
  <c r="A489" i="1" s="1"/>
  <c r="BM489" i="1"/>
  <c r="BT489" i="1" s="1"/>
  <c r="BL489" i="1"/>
  <c r="BK489" i="1"/>
  <c r="BH489" i="1"/>
  <c r="BI489" i="1" s="1"/>
  <c r="G489" i="1"/>
  <c r="F489" i="1"/>
  <c r="E489" i="1"/>
  <c r="B489" i="1"/>
  <c r="CA488" i="1"/>
  <c r="BS488" i="1"/>
  <c r="BP488" i="1"/>
  <c r="BO488" i="1"/>
  <c r="A488" i="1" s="1"/>
  <c r="BM488" i="1"/>
  <c r="BT488" i="1" s="1"/>
  <c r="BL488" i="1"/>
  <c r="BK488" i="1"/>
  <c r="BH488" i="1"/>
  <c r="BI488" i="1" s="1"/>
  <c r="G488" i="1"/>
  <c r="F488" i="1"/>
  <c r="E488" i="1"/>
  <c r="B488" i="1"/>
  <c r="CA487" i="1"/>
  <c r="BS487" i="1"/>
  <c r="BP487" i="1"/>
  <c r="BO487" i="1"/>
  <c r="A487" i="1" s="1"/>
  <c r="BM487" i="1"/>
  <c r="BT487" i="1" s="1"/>
  <c r="BL487" i="1"/>
  <c r="BK487" i="1"/>
  <c r="BH487" i="1"/>
  <c r="BI487" i="1" s="1"/>
  <c r="G487" i="1"/>
  <c r="F487" i="1"/>
  <c r="E487" i="1"/>
  <c r="B487" i="1"/>
  <c r="CA486" i="1"/>
  <c r="BS486" i="1"/>
  <c r="BP486" i="1"/>
  <c r="BO486" i="1"/>
  <c r="A486" i="1" s="1"/>
  <c r="BM486" i="1"/>
  <c r="BT486" i="1" s="1"/>
  <c r="BL486" i="1"/>
  <c r="BK486" i="1"/>
  <c r="BH486" i="1"/>
  <c r="BI486" i="1" s="1"/>
  <c r="G486" i="1"/>
  <c r="F486" i="1"/>
  <c r="E486" i="1"/>
  <c r="B486" i="1"/>
  <c r="CA485" i="1"/>
  <c r="BS485" i="1"/>
  <c r="BP485" i="1"/>
  <c r="BO485" i="1"/>
  <c r="A485" i="1" s="1"/>
  <c r="BM485" i="1"/>
  <c r="BT485" i="1" s="1"/>
  <c r="BL485" i="1"/>
  <c r="BK485" i="1"/>
  <c r="BH485" i="1"/>
  <c r="BI485" i="1" s="1"/>
  <c r="G485" i="1"/>
  <c r="F485" i="1"/>
  <c r="E485" i="1"/>
  <c r="B485" i="1"/>
  <c r="CA484" i="1"/>
  <c r="BS484" i="1"/>
  <c r="BP484" i="1"/>
  <c r="BO484" i="1"/>
  <c r="A484" i="1" s="1"/>
  <c r="BM484" i="1"/>
  <c r="BT484" i="1" s="1"/>
  <c r="BL484" i="1"/>
  <c r="BK484" i="1"/>
  <c r="BH484" i="1"/>
  <c r="BI484" i="1" s="1"/>
  <c r="G484" i="1"/>
  <c r="F484" i="1"/>
  <c r="E484" i="1"/>
  <c r="B484" i="1"/>
  <c r="CA483" i="1"/>
  <c r="BS483" i="1"/>
  <c r="BP483" i="1"/>
  <c r="BO483" i="1"/>
  <c r="A483" i="1" s="1"/>
  <c r="BM483" i="1"/>
  <c r="BT483" i="1" s="1"/>
  <c r="BL483" i="1"/>
  <c r="BK483" i="1"/>
  <c r="BH483" i="1"/>
  <c r="BI483" i="1" s="1"/>
  <c r="G483" i="1"/>
  <c r="F483" i="1"/>
  <c r="E483" i="1"/>
  <c r="B483" i="1"/>
  <c r="CA482" i="1"/>
  <c r="BS482" i="1"/>
  <c r="BP482" i="1"/>
  <c r="BO482" i="1"/>
  <c r="A482" i="1" s="1"/>
  <c r="BM482" i="1"/>
  <c r="BT482" i="1" s="1"/>
  <c r="BL482" i="1"/>
  <c r="BK482" i="1"/>
  <c r="BH482" i="1"/>
  <c r="BI482" i="1" s="1"/>
  <c r="G482" i="1"/>
  <c r="F482" i="1"/>
  <c r="E482" i="1"/>
  <c r="B482" i="1"/>
  <c r="CA481" i="1"/>
  <c r="BS481" i="1"/>
  <c r="BP481" i="1"/>
  <c r="BO481" i="1"/>
  <c r="A481" i="1" s="1"/>
  <c r="BM481" i="1"/>
  <c r="BT481" i="1" s="1"/>
  <c r="BL481" i="1"/>
  <c r="BK481" i="1"/>
  <c r="BH481" i="1"/>
  <c r="BI481" i="1" s="1"/>
  <c r="G481" i="1"/>
  <c r="F481" i="1"/>
  <c r="E481" i="1"/>
  <c r="B481" i="1"/>
  <c r="CA480" i="1"/>
  <c r="BS480" i="1"/>
  <c r="BP480" i="1"/>
  <c r="BO480" i="1"/>
  <c r="A480" i="1" s="1"/>
  <c r="BM480" i="1"/>
  <c r="BT480" i="1" s="1"/>
  <c r="BL480" i="1"/>
  <c r="BK480" i="1"/>
  <c r="BH480" i="1"/>
  <c r="BI480" i="1" s="1"/>
  <c r="G480" i="1"/>
  <c r="F480" i="1"/>
  <c r="E480" i="1"/>
  <c r="B480" i="1"/>
  <c r="CA479" i="1"/>
  <c r="BS479" i="1"/>
  <c r="BP479" i="1"/>
  <c r="BO479" i="1"/>
  <c r="A479" i="1" s="1"/>
  <c r="BM479" i="1"/>
  <c r="BT479" i="1" s="1"/>
  <c r="BL479" i="1"/>
  <c r="BK479" i="1"/>
  <c r="BH479" i="1"/>
  <c r="BI479" i="1" s="1"/>
  <c r="G479" i="1"/>
  <c r="F479" i="1"/>
  <c r="E479" i="1"/>
  <c r="B479" i="1"/>
  <c r="CA478" i="1"/>
  <c r="BS478" i="1"/>
  <c r="BP478" i="1"/>
  <c r="BO478" i="1"/>
  <c r="A478" i="1" s="1"/>
  <c r="BM478" i="1"/>
  <c r="BT478" i="1" s="1"/>
  <c r="BL478" i="1"/>
  <c r="BK478" i="1"/>
  <c r="BH478" i="1"/>
  <c r="BI478" i="1" s="1"/>
  <c r="G478" i="1"/>
  <c r="F478" i="1"/>
  <c r="E478" i="1"/>
  <c r="B478" i="1"/>
  <c r="CA477" i="1"/>
  <c r="BS477" i="1"/>
  <c r="BP477" i="1"/>
  <c r="BO477" i="1"/>
  <c r="A477" i="1" s="1"/>
  <c r="BM477" i="1"/>
  <c r="BT477" i="1" s="1"/>
  <c r="BL477" i="1"/>
  <c r="BK477" i="1"/>
  <c r="BH477" i="1"/>
  <c r="BI477" i="1" s="1"/>
  <c r="G477" i="1"/>
  <c r="F477" i="1"/>
  <c r="E477" i="1"/>
  <c r="B477" i="1"/>
  <c r="CA476" i="1"/>
  <c r="BS476" i="1"/>
  <c r="BP476" i="1"/>
  <c r="BO476" i="1"/>
  <c r="A476" i="1" s="1"/>
  <c r="BM476" i="1"/>
  <c r="BT476" i="1" s="1"/>
  <c r="BL476" i="1"/>
  <c r="BK476" i="1"/>
  <c r="BH476" i="1"/>
  <c r="BI476" i="1" s="1"/>
  <c r="G476" i="1"/>
  <c r="F476" i="1"/>
  <c r="E476" i="1"/>
  <c r="B476" i="1"/>
  <c r="CA475" i="1"/>
  <c r="BS475" i="1"/>
  <c r="BP475" i="1"/>
  <c r="BO475" i="1"/>
  <c r="A475" i="1" s="1"/>
  <c r="BM475" i="1"/>
  <c r="BT475" i="1" s="1"/>
  <c r="BL475" i="1"/>
  <c r="BK475" i="1"/>
  <c r="BH475" i="1"/>
  <c r="BI475" i="1" s="1"/>
  <c r="G475" i="1"/>
  <c r="F475" i="1"/>
  <c r="E475" i="1"/>
  <c r="B475" i="1"/>
  <c r="CA474" i="1"/>
  <c r="BS474" i="1"/>
  <c r="BP474" i="1"/>
  <c r="BO474" i="1"/>
  <c r="A474" i="1" s="1"/>
  <c r="BM474" i="1"/>
  <c r="BT474" i="1" s="1"/>
  <c r="BL474" i="1"/>
  <c r="BK474" i="1"/>
  <c r="BH474" i="1"/>
  <c r="BI474" i="1" s="1"/>
  <c r="G474" i="1"/>
  <c r="F474" i="1"/>
  <c r="E474" i="1"/>
  <c r="B474" i="1"/>
  <c r="CA473" i="1"/>
  <c r="BS473" i="1"/>
  <c r="BP473" i="1"/>
  <c r="BO473" i="1"/>
  <c r="A473" i="1" s="1"/>
  <c r="BM473" i="1"/>
  <c r="BL473" i="1"/>
  <c r="BK473" i="1"/>
  <c r="BH473" i="1"/>
  <c r="BI473" i="1" s="1"/>
  <c r="G473" i="1"/>
  <c r="F473" i="1"/>
  <c r="E473" i="1"/>
  <c r="B473" i="1"/>
  <c r="CA472" i="1"/>
  <c r="BS472" i="1"/>
  <c r="BP472" i="1"/>
  <c r="BO472" i="1"/>
  <c r="A472" i="1" s="1"/>
  <c r="BM472" i="1"/>
  <c r="BT472" i="1" s="1"/>
  <c r="BL472" i="1"/>
  <c r="BK472" i="1"/>
  <c r="BH472" i="1"/>
  <c r="BI472" i="1" s="1"/>
  <c r="G472" i="1"/>
  <c r="F472" i="1"/>
  <c r="E472" i="1"/>
  <c r="B472" i="1"/>
  <c r="CA471" i="1"/>
  <c r="BS471" i="1"/>
  <c r="BP471" i="1"/>
  <c r="BO471" i="1"/>
  <c r="A471" i="1" s="1"/>
  <c r="BM471" i="1"/>
  <c r="BT471" i="1" s="1"/>
  <c r="BL471" i="1"/>
  <c r="BK471" i="1"/>
  <c r="BH471" i="1"/>
  <c r="BI471" i="1" s="1"/>
  <c r="G471" i="1"/>
  <c r="F471" i="1"/>
  <c r="E471" i="1"/>
  <c r="B471" i="1"/>
  <c r="CA470" i="1"/>
  <c r="BS470" i="1"/>
  <c r="BP470" i="1"/>
  <c r="BO470" i="1"/>
  <c r="A470" i="1" s="1"/>
  <c r="BM470" i="1"/>
  <c r="BT470" i="1" s="1"/>
  <c r="BL470" i="1"/>
  <c r="BK470" i="1"/>
  <c r="BH470" i="1"/>
  <c r="BI470" i="1" s="1"/>
  <c r="G470" i="1"/>
  <c r="F470" i="1"/>
  <c r="E470" i="1"/>
  <c r="B470" i="1"/>
  <c r="CA469" i="1"/>
  <c r="BS469" i="1"/>
  <c r="BP469" i="1"/>
  <c r="BO469" i="1"/>
  <c r="A469" i="1" s="1"/>
  <c r="BM469" i="1"/>
  <c r="BT469" i="1" s="1"/>
  <c r="BL469" i="1"/>
  <c r="BK469" i="1"/>
  <c r="BH469" i="1"/>
  <c r="BI469" i="1" s="1"/>
  <c r="G469" i="1"/>
  <c r="F469" i="1"/>
  <c r="E469" i="1"/>
  <c r="B469" i="1"/>
  <c r="CA468" i="1"/>
  <c r="BS468" i="1"/>
  <c r="BP468" i="1"/>
  <c r="BO468" i="1"/>
  <c r="A468" i="1" s="1"/>
  <c r="BM468" i="1"/>
  <c r="BT468" i="1" s="1"/>
  <c r="BL468" i="1"/>
  <c r="BK468" i="1"/>
  <c r="BH468" i="1"/>
  <c r="BI468" i="1" s="1"/>
  <c r="G468" i="1"/>
  <c r="F468" i="1"/>
  <c r="E468" i="1"/>
  <c r="B468" i="1"/>
  <c r="CA467" i="1"/>
  <c r="BS467" i="1"/>
  <c r="BP467" i="1"/>
  <c r="BO467" i="1"/>
  <c r="A467" i="1" s="1"/>
  <c r="BM467" i="1"/>
  <c r="BT467" i="1" s="1"/>
  <c r="BL467" i="1"/>
  <c r="BK467" i="1"/>
  <c r="BH467" i="1"/>
  <c r="BI467" i="1" s="1"/>
  <c r="G467" i="1"/>
  <c r="F467" i="1"/>
  <c r="E467" i="1"/>
  <c r="B467" i="1"/>
  <c r="CA466" i="1"/>
  <c r="BS466" i="1"/>
  <c r="BP466" i="1"/>
  <c r="BO466" i="1"/>
  <c r="A466" i="1" s="1"/>
  <c r="BM466" i="1"/>
  <c r="BT466" i="1" s="1"/>
  <c r="BL466" i="1"/>
  <c r="BK466" i="1"/>
  <c r="BH466" i="1"/>
  <c r="BI466" i="1" s="1"/>
  <c r="G466" i="1"/>
  <c r="F466" i="1"/>
  <c r="E466" i="1"/>
  <c r="B466" i="1"/>
  <c r="CA465" i="1"/>
  <c r="BS465" i="1"/>
  <c r="BP465" i="1"/>
  <c r="BO465" i="1"/>
  <c r="A465" i="1" s="1"/>
  <c r="BM465" i="1"/>
  <c r="BT465" i="1" s="1"/>
  <c r="BL465" i="1"/>
  <c r="BK465" i="1"/>
  <c r="BH465" i="1"/>
  <c r="BI465" i="1" s="1"/>
  <c r="G465" i="1"/>
  <c r="F465" i="1"/>
  <c r="E465" i="1"/>
  <c r="B465" i="1"/>
  <c r="CA464" i="1"/>
  <c r="BS464" i="1"/>
  <c r="BP464" i="1"/>
  <c r="BO464" i="1"/>
  <c r="A464" i="1" s="1"/>
  <c r="BM464" i="1"/>
  <c r="BT464" i="1" s="1"/>
  <c r="BL464" i="1"/>
  <c r="BK464" i="1"/>
  <c r="BH464" i="1"/>
  <c r="BI464" i="1" s="1"/>
  <c r="G464" i="1"/>
  <c r="F464" i="1"/>
  <c r="E464" i="1"/>
  <c r="B464" i="1"/>
  <c r="CA463" i="1"/>
  <c r="BS463" i="1"/>
  <c r="BP463" i="1"/>
  <c r="BO463" i="1"/>
  <c r="A463" i="1" s="1"/>
  <c r="BM463" i="1"/>
  <c r="BT463" i="1" s="1"/>
  <c r="BL463" i="1"/>
  <c r="BK463" i="1"/>
  <c r="BH463" i="1"/>
  <c r="BI463" i="1" s="1"/>
  <c r="G463" i="1"/>
  <c r="F463" i="1"/>
  <c r="E463" i="1"/>
  <c r="B463" i="1"/>
  <c r="CA462" i="1"/>
  <c r="BS462" i="1"/>
  <c r="BP462" i="1"/>
  <c r="BO462" i="1"/>
  <c r="A462" i="1" s="1"/>
  <c r="BM462" i="1"/>
  <c r="BT462" i="1" s="1"/>
  <c r="BL462" i="1"/>
  <c r="BK462" i="1"/>
  <c r="BH462" i="1"/>
  <c r="BI462" i="1" s="1"/>
  <c r="G462" i="1"/>
  <c r="F462" i="1"/>
  <c r="E462" i="1"/>
  <c r="B462" i="1"/>
  <c r="CA461" i="1"/>
  <c r="BS461" i="1"/>
  <c r="BP461" i="1"/>
  <c r="BO461" i="1"/>
  <c r="A461" i="1" s="1"/>
  <c r="BM461" i="1"/>
  <c r="BT461" i="1" s="1"/>
  <c r="BL461" i="1"/>
  <c r="BK461" i="1"/>
  <c r="BH461" i="1"/>
  <c r="BI461" i="1" s="1"/>
  <c r="G461" i="1"/>
  <c r="F461" i="1"/>
  <c r="E461" i="1"/>
  <c r="B461" i="1"/>
  <c r="CA460" i="1"/>
  <c r="BS460" i="1"/>
  <c r="BP460" i="1"/>
  <c r="BO460" i="1"/>
  <c r="A460" i="1" s="1"/>
  <c r="BM460" i="1"/>
  <c r="BT460" i="1" s="1"/>
  <c r="BL460" i="1"/>
  <c r="BK460" i="1"/>
  <c r="BH460" i="1"/>
  <c r="BI460" i="1" s="1"/>
  <c r="G460" i="1"/>
  <c r="F460" i="1"/>
  <c r="E460" i="1"/>
  <c r="B460" i="1"/>
  <c r="CA459" i="1"/>
  <c r="BS459" i="1"/>
  <c r="BP459" i="1"/>
  <c r="BO459" i="1"/>
  <c r="A459" i="1" s="1"/>
  <c r="BM459" i="1"/>
  <c r="BT459" i="1" s="1"/>
  <c r="BL459" i="1"/>
  <c r="BK459" i="1"/>
  <c r="BH459" i="1"/>
  <c r="BI459" i="1" s="1"/>
  <c r="G459" i="1"/>
  <c r="F459" i="1"/>
  <c r="E459" i="1"/>
  <c r="B459" i="1"/>
  <c r="CA458" i="1"/>
  <c r="BS458" i="1"/>
  <c r="BP458" i="1"/>
  <c r="BO458" i="1"/>
  <c r="A458" i="1" s="1"/>
  <c r="BM458" i="1"/>
  <c r="BT458" i="1" s="1"/>
  <c r="BL458" i="1"/>
  <c r="BK458" i="1"/>
  <c r="BH458" i="1"/>
  <c r="BI458" i="1" s="1"/>
  <c r="G458" i="1"/>
  <c r="F458" i="1"/>
  <c r="E458" i="1"/>
  <c r="B458" i="1"/>
  <c r="CA457" i="1"/>
  <c r="BS457" i="1"/>
  <c r="BP457" i="1"/>
  <c r="BO457" i="1"/>
  <c r="A457" i="1" s="1"/>
  <c r="BM457" i="1"/>
  <c r="BT457" i="1" s="1"/>
  <c r="BL457" i="1"/>
  <c r="BK457" i="1"/>
  <c r="BH457" i="1"/>
  <c r="BI457" i="1" s="1"/>
  <c r="G457" i="1"/>
  <c r="F457" i="1"/>
  <c r="E457" i="1"/>
  <c r="B457" i="1"/>
  <c r="CA456" i="1"/>
  <c r="BS456" i="1"/>
  <c r="BP456" i="1"/>
  <c r="BO456" i="1"/>
  <c r="A456" i="1" s="1"/>
  <c r="BM456" i="1"/>
  <c r="BT456" i="1" s="1"/>
  <c r="BL456" i="1"/>
  <c r="BK456" i="1"/>
  <c r="BH456" i="1"/>
  <c r="BI456" i="1" s="1"/>
  <c r="G456" i="1"/>
  <c r="F456" i="1"/>
  <c r="E456" i="1"/>
  <c r="B456" i="1"/>
  <c r="CA455" i="1"/>
  <c r="BS455" i="1"/>
  <c r="BP455" i="1"/>
  <c r="BO455" i="1"/>
  <c r="A455" i="1" s="1"/>
  <c r="BM455" i="1"/>
  <c r="BT455" i="1" s="1"/>
  <c r="BL455" i="1"/>
  <c r="BK455" i="1"/>
  <c r="BH455" i="1"/>
  <c r="BI455" i="1" s="1"/>
  <c r="G455" i="1"/>
  <c r="F455" i="1"/>
  <c r="E455" i="1"/>
  <c r="B455" i="1"/>
  <c r="CA454" i="1"/>
  <c r="BS454" i="1"/>
  <c r="BP454" i="1"/>
  <c r="BO454" i="1"/>
  <c r="A454" i="1" s="1"/>
  <c r="BM454" i="1"/>
  <c r="BT454" i="1" s="1"/>
  <c r="BL454" i="1"/>
  <c r="BK454" i="1"/>
  <c r="BH454" i="1"/>
  <c r="BI454" i="1" s="1"/>
  <c r="G454" i="1"/>
  <c r="F454" i="1"/>
  <c r="E454" i="1"/>
  <c r="B454" i="1"/>
  <c r="CA453" i="1"/>
  <c r="BS453" i="1"/>
  <c r="BP453" i="1"/>
  <c r="BO453" i="1"/>
  <c r="A453" i="1" s="1"/>
  <c r="BM453" i="1"/>
  <c r="BT453" i="1" s="1"/>
  <c r="BL453" i="1"/>
  <c r="BK453" i="1"/>
  <c r="BH453" i="1"/>
  <c r="BI453" i="1" s="1"/>
  <c r="G453" i="1"/>
  <c r="F453" i="1"/>
  <c r="E453" i="1"/>
  <c r="B453" i="1"/>
  <c r="CA452" i="1"/>
  <c r="BS452" i="1"/>
  <c r="BP452" i="1"/>
  <c r="BO452" i="1"/>
  <c r="A452" i="1" s="1"/>
  <c r="BM452" i="1"/>
  <c r="BT452" i="1" s="1"/>
  <c r="BL452" i="1"/>
  <c r="BK452" i="1"/>
  <c r="BH452" i="1"/>
  <c r="BI452" i="1" s="1"/>
  <c r="G452" i="1"/>
  <c r="F452" i="1"/>
  <c r="E452" i="1"/>
  <c r="B452" i="1"/>
  <c r="CA451" i="1"/>
  <c r="BS451" i="1"/>
  <c r="BP451" i="1"/>
  <c r="BO451" i="1"/>
  <c r="A451" i="1" s="1"/>
  <c r="BM451" i="1"/>
  <c r="BT451" i="1" s="1"/>
  <c r="BL451" i="1"/>
  <c r="BK451" i="1"/>
  <c r="BH451" i="1"/>
  <c r="BI451" i="1" s="1"/>
  <c r="G451" i="1"/>
  <c r="F451" i="1"/>
  <c r="E451" i="1"/>
  <c r="B451" i="1"/>
  <c r="CA450" i="1"/>
  <c r="BS450" i="1"/>
  <c r="BP450" i="1"/>
  <c r="BO450" i="1"/>
  <c r="A450" i="1" s="1"/>
  <c r="BM450" i="1"/>
  <c r="BT450" i="1" s="1"/>
  <c r="BL450" i="1"/>
  <c r="BK450" i="1"/>
  <c r="BH450" i="1"/>
  <c r="BI450" i="1" s="1"/>
  <c r="G450" i="1"/>
  <c r="F450" i="1"/>
  <c r="E450" i="1"/>
  <c r="B450" i="1"/>
  <c r="CA449" i="1"/>
  <c r="BS449" i="1"/>
  <c r="BP449" i="1"/>
  <c r="BO449" i="1"/>
  <c r="A449" i="1" s="1"/>
  <c r="BM449" i="1"/>
  <c r="BL449" i="1"/>
  <c r="BK449" i="1"/>
  <c r="BH449" i="1"/>
  <c r="BI449" i="1" s="1"/>
  <c r="G449" i="1"/>
  <c r="F449" i="1"/>
  <c r="E449" i="1"/>
  <c r="B449" i="1"/>
  <c r="CA448" i="1"/>
  <c r="BS448" i="1"/>
  <c r="BP448" i="1"/>
  <c r="BO448" i="1"/>
  <c r="A448" i="1" s="1"/>
  <c r="BM448" i="1"/>
  <c r="BT448" i="1" s="1"/>
  <c r="BL448" i="1"/>
  <c r="BK448" i="1"/>
  <c r="BH448" i="1"/>
  <c r="BI448" i="1" s="1"/>
  <c r="G448" i="1"/>
  <c r="F448" i="1"/>
  <c r="E448" i="1"/>
  <c r="B448" i="1"/>
  <c r="CA447" i="1"/>
  <c r="BS447" i="1"/>
  <c r="BP447" i="1"/>
  <c r="BO447" i="1"/>
  <c r="A447" i="1" s="1"/>
  <c r="BM447" i="1"/>
  <c r="BT447" i="1" s="1"/>
  <c r="BL447" i="1"/>
  <c r="BK447" i="1"/>
  <c r="BH447" i="1"/>
  <c r="BI447" i="1" s="1"/>
  <c r="G447" i="1"/>
  <c r="F447" i="1"/>
  <c r="E447" i="1"/>
  <c r="B447" i="1"/>
  <c r="CA446" i="1"/>
  <c r="BS446" i="1"/>
  <c r="BP446" i="1"/>
  <c r="BO446" i="1"/>
  <c r="A446" i="1" s="1"/>
  <c r="BM446" i="1"/>
  <c r="BT446" i="1" s="1"/>
  <c r="BL446" i="1"/>
  <c r="BK446" i="1"/>
  <c r="BH446" i="1"/>
  <c r="BI446" i="1" s="1"/>
  <c r="G446" i="1"/>
  <c r="F446" i="1"/>
  <c r="E446" i="1"/>
  <c r="B446" i="1"/>
  <c r="CA445" i="1"/>
  <c r="BS445" i="1"/>
  <c r="BP445" i="1"/>
  <c r="BO445" i="1"/>
  <c r="A445" i="1" s="1"/>
  <c r="BM445" i="1"/>
  <c r="BT445" i="1" s="1"/>
  <c r="BL445" i="1"/>
  <c r="BK445" i="1"/>
  <c r="BH445" i="1"/>
  <c r="BI445" i="1" s="1"/>
  <c r="G445" i="1"/>
  <c r="F445" i="1"/>
  <c r="E445" i="1"/>
  <c r="B445" i="1"/>
  <c r="CA444" i="1"/>
  <c r="BS444" i="1"/>
  <c r="BP444" i="1"/>
  <c r="BO444" i="1"/>
  <c r="A444" i="1" s="1"/>
  <c r="BM444" i="1"/>
  <c r="BT444" i="1" s="1"/>
  <c r="BL444" i="1"/>
  <c r="BK444" i="1"/>
  <c r="BH444" i="1"/>
  <c r="BI444" i="1" s="1"/>
  <c r="G444" i="1"/>
  <c r="F444" i="1"/>
  <c r="E444" i="1"/>
  <c r="B444" i="1"/>
  <c r="CA443" i="1"/>
  <c r="BS443" i="1"/>
  <c r="BP443" i="1"/>
  <c r="BO443" i="1"/>
  <c r="A443" i="1" s="1"/>
  <c r="BM443" i="1"/>
  <c r="BT443" i="1" s="1"/>
  <c r="BL443" i="1"/>
  <c r="BK443" i="1"/>
  <c r="BH443" i="1"/>
  <c r="BI443" i="1" s="1"/>
  <c r="G443" i="1"/>
  <c r="F443" i="1"/>
  <c r="E443" i="1"/>
  <c r="B443" i="1"/>
  <c r="CA442" i="1"/>
  <c r="BS442" i="1"/>
  <c r="BP442" i="1"/>
  <c r="BO442" i="1"/>
  <c r="A442" i="1" s="1"/>
  <c r="BM442" i="1"/>
  <c r="BT442" i="1" s="1"/>
  <c r="BL442" i="1"/>
  <c r="BK442" i="1"/>
  <c r="BH442" i="1"/>
  <c r="BI442" i="1" s="1"/>
  <c r="G442" i="1"/>
  <c r="F442" i="1"/>
  <c r="E442" i="1"/>
  <c r="B442" i="1"/>
  <c r="CA441" i="1"/>
  <c r="BS441" i="1"/>
  <c r="BP441" i="1"/>
  <c r="BO441" i="1"/>
  <c r="A441" i="1" s="1"/>
  <c r="BM441" i="1"/>
  <c r="BT441" i="1" s="1"/>
  <c r="BL441" i="1"/>
  <c r="BK441" i="1"/>
  <c r="BH441" i="1"/>
  <c r="BI441" i="1" s="1"/>
  <c r="G441" i="1"/>
  <c r="F441" i="1"/>
  <c r="E441" i="1"/>
  <c r="B441" i="1"/>
  <c r="CA440" i="1"/>
  <c r="BS440" i="1"/>
  <c r="BP440" i="1"/>
  <c r="BO440" i="1"/>
  <c r="A440" i="1" s="1"/>
  <c r="BM440" i="1"/>
  <c r="BT440" i="1" s="1"/>
  <c r="BL440" i="1"/>
  <c r="BK440" i="1"/>
  <c r="BH440" i="1"/>
  <c r="BI440" i="1" s="1"/>
  <c r="G440" i="1"/>
  <c r="F440" i="1"/>
  <c r="E440" i="1"/>
  <c r="B440" i="1"/>
  <c r="CA439" i="1"/>
  <c r="BS439" i="1"/>
  <c r="BP439" i="1"/>
  <c r="BO439" i="1"/>
  <c r="A439" i="1" s="1"/>
  <c r="BM439" i="1"/>
  <c r="BT439" i="1" s="1"/>
  <c r="BL439" i="1"/>
  <c r="BK439" i="1"/>
  <c r="BH439" i="1"/>
  <c r="BI439" i="1" s="1"/>
  <c r="G439" i="1"/>
  <c r="F439" i="1"/>
  <c r="E439" i="1"/>
  <c r="B439" i="1"/>
  <c r="CA438" i="1"/>
  <c r="BS438" i="1"/>
  <c r="BP438" i="1"/>
  <c r="BO438" i="1"/>
  <c r="A438" i="1" s="1"/>
  <c r="BM438" i="1"/>
  <c r="BT438" i="1" s="1"/>
  <c r="BL438" i="1"/>
  <c r="BK438" i="1"/>
  <c r="BH438" i="1"/>
  <c r="BI438" i="1" s="1"/>
  <c r="G438" i="1"/>
  <c r="F438" i="1"/>
  <c r="E438" i="1"/>
  <c r="B438" i="1"/>
  <c r="CA437" i="1"/>
  <c r="BS437" i="1"/>
  <c r="BP437" i="1"/>
  <c r="BO437" i="1"/>
  <c r="A437" i="1" s="1"/>
  <c r="BM437" i="1"/>
  <c r="BT437" i="1" s="1"/>
  <c r="BL437" i="1"/>
  <c r="BK437" i="1"/>
  <c r="BH437" i="1"/>
  <c r="BI437" i="1" s="1"/>
  <c r="G437" i="1"/>
  <c r="F437" i="1"/>
  <c r="E437" i="1"/>
  <c r="B437" i="1"/>
  <c r="CA436" i="1"/>
  <c r="BS436" i="1"/>
  <c r="BP436" i="1"/>
  <c r="BO436" i="1"/>
  <c r="A436" i="1" s="1"/>
  <c r="BM436" i="1"/>
  <c r="BT436" i="1" s="1"/>
  <c r="BL436" i="1"/>
  <c r="BK436" i="1"/>
  <c r="BH436" i="1"/>
  <c r="BI436" i="1" s="1"/>
  <c r="G436" i="1"/>
  <c r="F436" i="1"/>
  <c r="E436" i="1"/>
  <c r="B436" i="1"/>
  <c r="CA435" i="1"/>
  <c r="BS435" i="1"/>
  <c r="BP435" i="1"/>
  <c r="BO435" i="1"/>
  <c r="A435" i="1" s="1"/>
  <c r="BM435" i="1"/>
  <c r="BT435" i="1" s="1"/>
  <c r="BL435" i="1"/>
  <c r="BK435" i="1"/>
  <c r="BH435" i="1"/>
  <c r="BI435" i="1" s="1"/>
  <c r="G435" i="1"/>
  <c r="F435" i="1"/>
  <c r="E435" i="1"/>
  <c r="B435" i="1"/>
  <c r="CA434" i="1"/>
  <c r="BS434" i="1"/>
  <c r="BP434" i="1"/>
  <c r="BO434" i="1"/>
  <c r="A434" i="1" s="1"/>
  <c r="BM434" i="1"/>
  <c r="BT434" i="1" s="1"/>
  <c r="BL434" i="1"/>
  <c r="BK434" i="1"/>
  <c r="BH434" i="1"/>
  <c r="BI434" i="1" s="1"/>
  <c r="G434" i="1"/>
  <c r="F434" i="1"/>
  <c r="E434" i="1"/>
  <c r="B434" i="1"/>
  <c r="CA433" i="1"/>
  <c r="BS433" i="1"/>
  <c r="BP433" i="1"/>
  <c r="BO433" i="1"/>
  <c r="A433" i="1" s="1"/>
  <c r="BM433" i="1"/>
  <c r="BT433" i="1" s="1"/>
  <c r="BL433" i="1"/>
  <c r="BK433" i="1"/>
  <c r="BH433" i="1"/>
  <c r="BI433" i="1" s="1"/>
  <c r="G433" i="1"/>
  <c r="F433" i="1"/>
  <c r="E433" i="1"/>
  <c r="B433" i="1"/>
  <c r="CA432" i="1"/>
  <c r="BS432" i="1"/>
  <c r="BP432" i="1"/>
  <c r="BO432" i="1"/>
  <c r="A432" i="1" s="1"/>
  <c r="BM432" i="1"/>
  <c r="BT432" i="1" s="1"/>
  <c r="BL432" i="1"/>
  <c r="BK432" i="1"/>
  <c r="BH432" i="1"/>
  <c r="BI432" i="1" s="1"/>
  <c r="G432" i="1"/>
  <c r="F432" i="1"/>
  <c r="E432" i="1"/>
  <c r="B432" i="1"/>
  <c r="CA431" i="1"/>
  <c r="BS431" i="1"/>
  <c r="BP431" i="1"/>
  <c r="BO431" i="1"/>
  <c r="A431" i="1" s="1"/>
  <c r="BM431" i="1"/>
  <c r="BT431" i="1" s="1"/>
  <c r="BL431" i="1"/>
  <c r="BK431" i="1"/>
  <c r="BH431" i="1"/>
  <c r="BI431" i="1" s="1"/>
  <c r="G431" i="1"/>
  <c r="F431" i="1"/>
  <c r="E431" i="1"/>
  <c r="B431" i="1"/>
  <c r="CA430" i="1"/>
  <c r="BS430" i="1"/>
  <c r="BP430" i="1"/>
  <c r="BO430" i="1"/>
  <c r="A430" i="1" s="1"/>
  <c r="BM430" i="1"/>
  <c r="BT430" i="1" s="1"/>
  <c r="BL430" i="1"/>
  <c r="BK430" i="1"/>
  <c r="BH430" i="1"/>
  <c r="BI430" i="1" s="1"/>
  <c r="G430" i="1"/>
  <c r="F430" i="1"/>
  <c r="E430" i="1"/>
  <c r="B430" i="1"/>
  <c r="CA429" i="1"/>
  <c r="BS429" i="1"/>
  <c r="BP429" i="1"/>
  <c r="BO429" i="1"/>
  <c r="A429" i="1" s="1"/>
  <c r="BM429" i="1"/>
  <c r="BT429" i="1" s="1"/>
  <c r="BL429" i="1"/>
  <c r="BK429" i="1"/>
  <c r="BH429" i="1"/>
  <c r="BI429" i="1" s="1"/>
  <c r="G429" i="1"/>
  <c r="F429" i="1"/>
  <c r="E429" i="1"/>
  <c r="B429" i="1"/>
  <c r="CA428" i="1"/>
  <c r="BS428" i="1"/>
  <c r="BP428" i="1"/>
  <c r="BO428" i="1"/>
  <c r="A428" i="1" s="1"/>
  <c r="BM428" i="1"/>
  <c r="BT428" i="1" s="1"/>
  <c r="BL428" i="1"/>
  <c r="BK428" i="1"/>
  <c r="BH428" i="1"/>
  <c r="BI428" i="1" s="1"/>
  <c r="G428" i="1"/>
  <c r="F428" i="1"/>
  <c r="E428" i="1"/>
  <c r="B428" i="1"/>
  <c r="CA427" i="1"/>
  <c r="BS427" i="1"/>
  <c r="BP427" i="1"/>
  <c r="BO427" i="1"/>
  <c r="A427" i="1" s="1"/>
  <c r="BM427" i="1"/>
  <c r="BT427" i="1" s="1"/>
  <c r="BL427" i="1"/>
  <c r="BK427" i="1"/>
  <c r="BH427" i="1"/>
  <c r="BI427" i="1" s="1"/>
  <c r="G427" i="1"/>
  <c r="F427" i="1"/>
  <c r="E427" i="1"/>
  <c r="B427" i="1"/>
  <c r="CA426" i="1"/>
  <c r="BS426" i="1"/>
  <c r="BP426" i="1"/>
  <c r="BO426" i="1"/>
  <c r="A426" i="1" s="1"/>
  <c r="BM426" i="1"/>
  <c r="BT426" i="1" s="1"/>
  <c r="BL426" i="1"/>
  <c r="BK426" i="1"/>
  <c r="BH426" i="1"/>
  <c r="BI426" i="1" s="1"/>
  <c r="G426" i="1"/>
  <c r="F426" i="1"/>
  <c r="E426" i="1"/>
  <c r="B426" i="1"/>
  <c r="CA425" i="1"/>
  <c r="BS425" i="1"/>
  <c r="BP425" i="1"/>
  <c r="BO425" i="1"/>
  <c r="A425" i="1" s="1"/>
  <c r="BM425" i="1"/>
  <c r="BT425" i="1" s="1"/>
  <c r="BL425" i="1"/>
  <c r="BK425" i="1"/>
  <c r="BH425" i="1"/>
  <c r="BI425" i="1" s="1"/>
  <c r="G425" i="1"/>
  <c r="F425" i="1"/>
  <c r="E425" i="1"/>
  <c r="B425" i="1"/>
  <c r="CA424" i="1"/>
  <c r="BS424" i="1"/>
  <c r="BP424" i="1"/>
  <c r="BO424" i="1"/>
  <c r="A424" i="1" s="1"/>
  <c r="BM424" i="1"/>
  <c r="BT424" i="1" s="1"/>
  <c r="BL424" i="1"/>
  <c r="BK424" i="1"/>
  <c r="BH424" i="1"/>
  <c r="BI424" i="1" s="1"/>
  <c r="G424" i="1"/>
  <c r="F424" i="1"/>
  <c r="E424" i="1"/>
  <c r="B424" i="1"/>
  <c r="CA423" i="1"/>
  <c r="BS423" i="1"/>
  <c r="BP423" i="1"/>
  <c r="BO423" i="1"/>
  <c r="A423" i="1" s="1"/>
  <c r="BM423" i="1"/>
  <c r="BT423" i="1" s="1"/>
  <c r="BL423" i="1"/>
  <c r="BK423" i="1"/>
  <c r="BH423" i="1"/>
  <c r="BI423" i="1" s="1"/>
  <c r="G423" i="1"/>
  <c r="F423" i="1"/>
  <c r="E423" i="1"/>
  <c r="B423" i="1"/>
  <c r="CA422" i="1"/>
  <c r="BS422" i="1"/>
  <c r="BP422" i="1"/>
  <c r="BO422" i="1"/>
  <c r="A422" i="1" s="1"/>
  <c r="BM422" i="1"/>
  <c r="BT422" i="1" s="1"/>
  <c r="BL422" i="1"/>
  <c r="BK422" i="1"/>
  <c r="BH422" i="1"/>
  <c r="BI422" i="1" s="1"/>
  <c r="G422" i="1"/>
  <c r="F422" i="1"/>
  <c r="E422" i="1"/>
  <c r="B422" i="1"/>
  <c r="CA421" i="1"/>
  <c r="BS421" i="1"/>
  <c r="BP421" i="1"/>
  <c r="BO421" i="1"/>
  <c r="A421" i="1" s="1"/>
  <c r="BM421" i="1"/>
  <c r="BT421" i="1" s="1"/>
  <c r="BL421" i="1"/>
  <c r="BK421" i="1"/>
  <c r="BH421" i="1"/>
  <c r="BI421" i="1" s="1"/>
  <c r="G421" i="1"/>
  <c r="F421" i="1"/>
  <c r="E421" i="1"/>
  <c r="B421" i="1"/>
  <c r="CA420" i="1"/>
  <c r="BS420" i="1"/>
  <c r="BP420" i="1"/>
  <c r="BO420" i="1"/>
  <c r="A420" i="1" s="1"/>
  <c r="BM420" i="1"/>
  <c r="BT420" i="1" s="1"/>
  <c r="BL420" i="1"/>
  <c r="BK420" i="1"/>
  <c r="BH420" i="1"/>
  <c r="BI420" i="1" s="1"/>
  <c r="G420" i="1"/>
  <c r="F420" i="1"/>
  <c r="E420" i="1"/>
  <c r="B420" i="1"/>
  <c r="CA419" i="1"/>
  <c r="BS419" i="1"/>
  <c r="BP419" i="1"/>
  <c r="BO419" i="1"/>
  <c r="A419" i="1" s="1"/>
  <c r="BM419" i="1"/>
  <c r="BT419" i="1" s="1"/>
  <c r="BL419" i="1"/>
  <c r="BK419" i="1"/>
  <c r="BH419" i="1"/>
  <c r="BI419" i="1" s="1"/>
  <c r="G419" i="1"/>
  <c r="F419" i="1"/>
  <c r="E419" i="1"/>
  <c r="B419" i="1"/>
  <c r="CA418" i="1"/>
  <c r="BS418" i="1"/>
  <c r="BP418" i="1"/>
  <c r="BO418" i="1"/>
  <c r="A418" i="1" s="1"/>
  <c r="BM418" i="1"/>
  <c r="BT418" i="1" s="1"/>
  <c r="BL418" i="1"/>
  <c r="BK418" i="1"/>
  <c r="BH418" i="1"/>
  <c r="BI418" i="1" s="1"/>
  <c r="G418" i="1"/>
  <c r="F418" i="1"/>
  <c r="E418" i="1"/>
  <c r="B418" i="1"/>
  <c r="CA417" i="1"/>
  <c r="BS417" i="1"/>
  <c r="BP417" i="1"/>
  <c r="BO417" i="1"/>
  <c r="A417" i="1" s="1"/>
  <c r="BM417" i="1"/>
  <c r="BT417" i="1" s="1"/>
  <c r="BL417" i="1"/>
  <c r="BK417" i="1"/>
  <c r="BH417" i="1"/>
  <c r="BI417" i="1" s="1"/>
  <c r="G417" i="1"/>
  <c r="F417" i="1"/>
  <c r="E417" i="1"/>
  <c r="B417" i="1"/>
  <c r="CA416" i="1"/>
  <c r="BS416" i="1"/>
  <c r="BP416" i="1"/>
  <c r="BO416" i="1"/>
  <c r="A416" i="1" s="1"/>
  <c r="BM416" i="1"/>
  <c r="BT416" i="1" s="1"/>
  <c r="BL416" i="1"/>
  <c r="BK416" i="1"/>
  <c r="BH416" i="1"/>
  <c r="BI416" i="1" s="1"/>
  <c r="G416" i="1"/>
  <c r="F416" i="1"/>
  <c r="E416" i="1"/>
  <c r="B416" i="1"/>
  <c r="CA415" i="1"/>
  <c r="BS415" i="1"/>
  <c r="BP415" i="1"/>
  <c r="BO415" i="1"/>
  <c r="A415" i="1" s="1"/>
  <c r="BM415" i="1"/>
  <c r="BT415" i="1" s="1"/>
  <c r="BL415" i="1"/>
  <c r="BK415" i="1"/>
  <c r="BH415" i="1"/>
  <c r="BI415" i="1" s="1"/>
  <c r="G415" i="1"/>
  <c r="F415" i="1"/>
  <c r="E415" i="1"/>
  <c r="B415" i="1"/>
  <c r="CA414" i="1"/>
  <c r="BS414" i="1"/>
  <c r="BP414" i="1"/>
  <c r="BO414" i="1"/>
  <c r="A414" i="1" s="1"/>
  <c r="BM414" i="1"/>
  <c r="BT414" i="1" s="1"/>
  <c r="BL414" i="1"/>
  <c r="BK414" i="1"/>
  <c r="BH414" i="1"/>
  <c r="BI414" i="1" s="1"/>
  <c r="G414" i="1"/>
  <c r="F414" i="1"/>
  <c r="E414" i="1"/>
  <c r="B414" i="1"/>
  <c r="CA413" i="1"/>
  <c r="BS413" i="1"/>
  <c r="BP413" i="1"/>
  <c r="BO413" i="1"/>
  <c r="A413" i="1" s="1"/>
  <c r="BM413" i="1"/>
  <c r="BL413" i="1"/>
  <c r="BK413" i="1"/>
  <c r="BH413" i="1"/>
  <c r="BI413" i="1" s="1"/>
  <c r="G413" i="1"/>
  <c r="F413" i="1"/>
  <c r="E413" i="1"/>
  <c r="B413" i="1"/>
  <c r="CA412" i="1"/>
  <c r="BS412" i="1"/>
  <c r="BP412" i="1"/>
  <c r="BO412" i="1"/>
  <c r="A412" i="1" s="1"/>
  <c r="BM412" i="1"/>
  <c r="BT412" i="1" s="1"/>
  <c r="BL412" i="1"/>
  <c r="BK412" i="1"/>
  <c r="BH412" i="1"/>
  <c r="BI412" i="1" s="1"/>
  <c r="G412" i="1"/>
  <c r="F412" i="1"/>
  <c r="E412" i="1"/>
  <c r="B412" i="1"/>
  <c r="CA411" i="1"/>
  <c r="BS411" i="1"/>
  <c r="BP411" i="1"/>
  <c r="BO411" i="1"/>
  <c r="A411" i="1" s="1"/>
  <c r="BM411" i="1"/>
  <c r="BT411" i="1" s="1"/>
  <c r="BL411" i="1"/>
  <c r="BK411" i="1"/>
  <c r="BH411" i="1"/>
  <c r="BI411" i="1" s="1"/>
  <c r="G411" i="1"/>
  <c r="F411" i="1"/>
  <c r="E411" i="1"/>
  <c r="B411" i="1"/>
  <c r="CA410" i="1"/>
  <c r="BS410" i="1"/>
  <c r="BP410" i="1"/>
  <c r="BO410" i="1"/>
  <c r="A410" i="1" s="1"/>
  <c r="BM410" i="1"/>
  <c r="BT410" i="1" s="1"/>
  <c r="BL410" i="1"/>
  <c r="BK410" i="1"/>
  <c r="BH410" i="1"/>
  <c r="BI410" i="1" s="1"/>
  <c r="G410" i="1"/>
  <c r="F410" i="1"/>
  <c r="E410" i="1"/>
  <c r="B410" i="1"/>
  <c r="CA409" i="1"/>
  <c r="BS409" i="1"/>
  <c r="BP409" i="1"/>
  <c r="BO409" i="1"/>
  <c r="A409" i="1" s="1"/>
  <c r="BM409" i="1"/>
  <c r="BL409" i="1"/>
  <c r="BK409" i="1"/>
  <c r="BH409" i="1"/>
  <c r="BI409" i="1" s="1"/>
  <c r="G409" i="1"/>
  <c r="F409" i="1"/>
  <c r="E409" i="1"/>
  <c r="B409" i="1"/>
  <c r="CA408" i="1"/>
  <c r="BS408" i="1"/>
  <c r="BP408" i="1"/>
  <c r="BO408" i="1"/>
  <c r="A408" i="1" s="1"/>
  <c r="BM408" i="1"/>
  <c r="BT408" i="1" s="1"/>
  <c r="BL408" i="1"/>
  <c r="BK408" i="1"/>
  <c r="BH408" i="1"/>
  <c r="BI408" i="1" s="1"/>
  <c r="G408" i="1"/>
  <c r="F408" i="1"/>
  <c r="E408" i="1"/>
  <c r="B408" i="1"/>
  <c r="CA407" i="1"/>
  <c r="BS407" i="1"/>
  <c r="BP407" i="1"/>
  <c r="BO407" i="1"/>
  <c r="A407" i="1" s="1"/>
  <c r="BM407" i="1"/>
  <c r="BT407" i="1" s="1"/>
  <c r="BL407" i="1"/>
  <c r="BK407" i="1"/>
  <c r="BH407" i="1"/>
  <c r="BI407" i="1" s="1"/>
  <c r="G407" i="1"/>
  <c r="F407" i="1"/>
  <c r="E407" i="1"/>
  <c r="B407" i="1"/>
  <c r="CA406" i="1"/>
  <c r="BS406" i="1"/>
  <c r="BP406" i="1"/>
  <c r="BO406" i="1"/>
  <c r="A406" i="1" s="1"/>
  <c r="BM406" i="1"/>
  <c r="BT406" i="1" s="1"/>
  <c r="BL406" i="1"/>
  <c r="BK406" i="1"/>
  <c r="BH406" i="1"/>
  <c r="BI406" i="1" s="1"/>
  <c r="G406" i="1"/>
  <c r="F406" i="1"/>
  <c r="E406" i="1"/>
  <c r="B406" i="1"/>
  <c r="CA405" i="1"/>
  <c r="BS405" i="1"/>
  <c r="BP405" i="1"/>
  <c r="BO405" i="1"/>
  <c r="A405" i="1" s="1"/>
  <c r="BM405" i="1"/>
  <c r="BT405" i="1" s="1"/>
  <c r="BL405" i="1"/>
  <c r="BK405" i="1"/>
  <c r="BH405" i="1"/>
  <c r="BI405" i="1" s="1"/>
  <c r="G405" i="1"/>
  <c r="F405" i="1"/>
  <c r="E405" i="1"/>
  <c r="B405" i="1"/>
  <c r="CA404" i="1"/>
  <c r="BS404" i="1"/>
  <c r="BP404" i="1"/>
  <c r="BO404" i="1"/>
  <c r="A404" i="1" s="1"/>
  <c r="BM404" i="1"/>
  <c r="BT404" i="1" s="1"/>
  <c r="BL404" i="1"/>
  <c r="BK404" i="1"/>
  <c r="BH404" i="1"/>
  <c r="BI404" i="1" s="1"/>
  <c r="G404" i="1"/>
  <c r="F404" i="1"/>
  <c r="E404" i="1"/>
  <c r="B404" i="1"/>
  <c r="CA403" i="1"/>
  <c r="BS403" i="1"/>
  <c r="BP403" i="1"/>
  <c r="BO403" i="1"/>
  <c r="A403" i="1" s="1"/>
  <c r="BM403" i="1"/>
  <c r="BT403" i="1" s="1"/>
  <c r="BL403" i="1"/>
  <c r="BK403" i="1"/>
  <c r="BH403" i="1"/>
  <c r="BI403" i="1" s="1"/>
  <c r="G403" i="1"/>
  <c r="F403" i="1"/>
  <c r="E403" i="1"/>
  <c r="B403" i="1"/>
  <c r="CA402" i="1"/>
  <c r="BS402" i="1"/>
  <c r="BP402" i="1"/>
  <c r="BO402" i="1"/>
  <c r="A402" i="1" s="1"/>
  <c r="BM402" i="1"/>
  <c r="BL402" i="1"/>
  <c r="BK402" i="1"/>
  <c r="BH402" i="1"/>
  <c r="BI402" i="1" s="1"/>
  <c r="G402" i="1"/>
  <c r="F402" i="1"/>
  <c r="E402" i="1"/>
  <c r="B402" i="1"/>
  <c r="CA401" i="1"/>
  <c r="BS401" i="1"/>
  <c r="BP401" i="1"/>
  <c r="BO401" i="1"/>
  <c r="A401" i="1" s="1"/>
  <c r="BM401" i="1"/>
  <c r="BT401" i="1" s="1"/>
  <c r="BL401" i="1"/>
  <c r="BK401" i="1"/>
  <c r="BH401" i="1"/>
  <c r="BI401" i="1" s="1"/>
  <c r="G401" i="1"/>
  <c r="F401" i="1"/>
  <c r="E401" i="1"/>
  <c r="B401" i="1"/>
  <c r="CA400" i="1"/>
  <c r="BS400" i="1"/>
  <c r="BP400" i="1"/>
  <c r="BW400" i="1" s="1"/>
  <c r="D400" i="1" s="1"/>
  <c r="BO400" i="1"/>
  <c r="A400" i="1" s="1"/>
  <c r="BM400" i="1"/>
  <c r="BT400" i="1" s="1"/>
  <c r="BL400" i="1"/>
  <c r="BK400" i="1"/>
  <c r="BH400" i="1"/>
  <c r="BI400" i="1" s="1"/>
  <c r="G400" i="1"/>
  <c r="F400" i="1"/>
  <c r="E400" i="1"/>
  <c r="B400" i="1"/>
  <c r="CA399" i="1"/>
  <c r="BS399" i="1"/>
  <c r="BP399" i="1"/>
  <c r="BO399" i="1"/>
  <c r="A399" i="1" s="1"/>
  <c r="BM399" i="1"/>
  <c r="BT399" i="1" s="1"/>
  <c r="BL399" i="1"/>
  <c r="BK399" i="1"/>
  <c r="BH399" i="1"/>
  <c r="BI399" i="1" s="1"/>
  <c r="G399" i="1"/>
  <c r="F399" i="1"/>
  <c r="E399" i="1"/>
  <c r="B399" i="1"/>
  <c r="CA398" i="1"/>
  <c r="BS398" i="1"/>
  <c r="BP398" i="1"/>
  <c r="BO398" i="1"/>
  <c r="A398" i="1" s="1"/>
  <c r="BM398" i="1"/>
  <c r="BL398" i="1"/>
  <c r="BK398" i="1"/>
  <c r="BH398" i="1"/>
  <c r="BI398" i="1" s="1"/>
  <c r="G398" i="1"/>
  <c r="F398" i="1"/>
  <c r="E398" i="1"/>
  <c r="B398" i="1"/>
  <c r="CA397" i="1"/>
  <c r="BS397" i="1"/>
  <c r="BP397" i="1"/>
  <c r="BO397" i="1"/>
  <c r="A397" i="1" s="1"/>
  <c r="BM397" i="1"/>
  <c r="BT397" i="1" s="1"/>
  <c r="BL397" i="1"/>
  <c r="BK397" i="1"/>
  <c r="BH397" i="1"/>
  <c r="BI397" i="1" s="1"/>
  <c r="G397" i="1"/>
  <c r="F397" i="1"/>
  <c r="E397" i="1"/>
  <c r="B397" i="1"/>
  <c r="CA396" i="1"/>
  <c r="BS396" i="1"/>
  <c r="BP396" i="1"/>
  <c r="BO396" i="1"/>
  <c r="A396" i="1" s="1"/>
  <c r="BM396" i="1"/>
  <c r="BT396" i="1" s="1"/>
  <c r="BL396" i="1"/>
  <c r="BK396" i="1"/>
  <c r="BH396" i="1"/>
  <c r="BI396" i="1" s="1"/>
  <c r="G396" i="1"/>
  <c r="F396" i="1"/>
  <c r="E396" i="1"/>
  <c r="B396" i="1"/>
  <c r="CA395" i="1"/>
  <c r="BS395" i="1"/>
  <c r="BP395" i="1"/>
  <c r="BO395" i="1"/>
  <c r="A395" i="1" s="1"/>
  <c r="BM395" i="1"/>
  <c r="BT395" i="1" s="1"/>
  <c r="BL395" i="1"/>
  <c r="BK395" i="1"/>
  <c r="BH395" i="1"/>
  <c r="BI395" i="1" s="1"/>
  <c r="G395" i="1"/>
  <c r="F395" i="1"/>
  <c r="E395" i="1"/>
  <c r="B395" i="1"/>
  <c r="CA394" i="1"/>
  <c r="BS394" i="1"/>
  <c r="BP394" i="1"/>
  <c r="BO394" i="1"/>
  <c r="A394" i="1" s="1"/>
  <c r="BM394" i="1"/>
  <c r="BT394" i="1" s="1"/>
  <c r="BL394" i="1"/>
  <c r="BK394" i="1"/>
  <c r="BH394" i="1"/>
  <c r="BI394" i="1" s="1"/>
  <c r="G394" i="1"/>
  <c r="F394" i="1"/>
  <c r="E394" i="1"/>
  <c r="B394" i="1"/>
  <c r="CA393" i="1"/>
  <c r="BS393" i="1"/>
  <c r="BP393" i="1"/>
  <c r="BO393" i="1"/>
  <c r="A393" i="1" s="1"/>
  <c r="BM393" i="1"/>
  <c r="BL393" i="1"/>
  <c r="BK393" i="1"/>
  <c r="BH393" i="1"/>
  <c r="BI393" i="1" s="1"/>
  <c r="G393" i="1"/>
  <c r="F393" i="1"/>
  <c r="E393" i="1"/>
  <c r="B393" i="1"/>
  <c r="CA392" i="1"/>
  <c r="BS392" i="1"/>
  <c r="BP392" i="1"/>
  <c r="BO392" i="1"/>
  <c r="A392" i="1" s="1"/>
  <c r="BM392" i="1"/>
  <c r="BT392" i="1" s="1"/>
  <c r="BL392" i="1"/>
  <c r="BK392" i="1"/>
  <c r="BH392" i="1"/>
  <c r="BI392" i="1" s="1"/>
  <c r="G392" i="1"/>
  <c r="F392" i="1"/>
  <c r="E392" i="1"/>
  <c r="B392" i="1"/>
  <c r="CA391" i="1"/>
  <c r="BS391" i="1"/>
  <c r="BP391" i="1"/>
  <c r="BO391" i="1"/>
  <c r="A391" i="1" s="1"/>
  <c r="BM391" i="1"/>
  <c r="BT391" i="1" s="1"/>
  <c r="BL391" i="1"/>
  <c r="BK391" i="1"/>
  <c r="BH391" i="1"/>
  <c r="BI391" i="1" s="1"/>
  <c r="G391" i="1"/>
  <c r="F391" i="1"/>
  <c r="E391" i="1"/>
  <c r="B391" i="1"/>
  <c r="CA390" i="1"/>
  <c r="BS390" i="1"/>
  <c r="BP390" i="1"/>
  <c r="BO390" i="1"/>
  <c r="A390" i="1" s="1"/>
  <c r="BM390" i="1"/>
  <c r="BT390" i="1" s="1"/>
  <c r="BL390" i="1"/>
  <c r="BK390" i="1"/>
  <c r="BH390" i="1"/>
  <c r="BI390" i="1" s="1"/>
  <c r="G390" i="1"/>
  <c r="F390" i="1"/>
  <c r="E390" i="1"/>
  <c r="B390" i="1"/>
  <c r="CA389" i="1"/>
  <c r="BS389" i="1"/>
  <c r="BP389" i="1"/>
  <c r="BO389" i="1"/>
  <c r="A389" i="1" s="1"/>
  <c r="BM389" i="1"/>
  <c r="BT389" i="1" s="1"/>
  <c r="BL389" i="1"/>
  <c r="BK389" i="1"/>
  <c r="BH389" i="1"/>
  <c r="BI389" i="1" s="1"/>
  <c r="G389" i="1"/>
  <c r="F389" i="1"/>
  <c r="E389" i="1"/>
  <c r="B389" i="1"/>
  <c r="CA388" i="1"/>
  <c r="BS388" i="1"/>
  <c r="BP388" i="1"/>
  <c r="BO388" i="1"/>
  <c r="A388" i="1" s="1"/>
  <c r="BM388" i="1"/>
  <c r="BT388" i="1" s="1"/>
  <c r="BL388" i="1"/>
  <c r="BK388" i="1"/>
  <c r="BH388" i="1"/>
  <c r="BI388" i="1" s="1"/>
  <c r="G388" i="1"/>
  <c r="F388" i="1"/>
  <c r="E388" i="1"/>
  <c r="B388" i="1"/>
  <c r="CA387" i="1"/>
  <c r="BS387" i="1"/>
  <c r="BP387" i="1"/>
  <c r="BO387" i="1"/>
  <c r="A387" i="1" s="1"/>
  <c r="BM387" i="1"/>
  <c r="BT387" i="1" s="1"/>
  <c r="BL387" i="1"/>
  <c r="BK387" i="1"/>
  <c r="BH387" i="1"/>
  <c r="BI387" i="1" s="1"/>
  <c r="G387" i="1"/>
  <c r="F387" i="1"/>
  <c r="E387" i="1"/>
  <c r="B387" i="1"/>
  <c r="CA386" i="1"/>
  <c r="BS386" i="1"/>
  <c r="BP386" i="1"/>
  <c r="BO386" i="1"/>
  <c r="A386" i="1" s="1"/>
  <c r="BM386" i="1"/>
  <c r="BT386" i="1" s="1"/>
  <c r="BL386" i="1"/>
  <c r="BK386" i="1"/>
  <c r="BH386" i="1"/>
  <c r="BI386" i="1" s="1"/>
  <c r="G386" i="1"/>
  <c r="F386" i="1"/>
  <c r="E386" i="1"/>
  <c r="B386" i="1"/>
  <c r="CA385" i="1"/>
  <c r="BS385" i="1"/>
  <c r="BP385" i="1"/>
  <c r="BO385" i="1"/>
  <c r="A385" i="1" s="1"/>
  <c r="BM385" i="1"/>
  <c r="BT385" i="1" s="1"/>
  <c r="BL385" i="1"/>
  <c r="BK385" i="1"/>
  <c r="BH385" i="1"/>
  <c r="BI385" i="1" s="1"/>
  <c r="G385" i="1"/>
  <c r="F385" i="1"/>
  <c r="E385" i="1"/>
  <c r="B385" i="1"/>
  <c r="CA384" i="1"/>
  <c r="BS384" i="1"/>
  <c r="BP384" i="1"/>
  <c r="BO384" i="1"/>
  <c r="A384" i="1" s="1"/>
  <c r="BM384" i="1"/>
  <c r="BT384" i="1" s="1"/>
  <c r="BL384" i="1"/>
  <c r="BK384" i="1"/>
  <c r="BH384" i="1"/>
  <c r="BI384" i="1" s="1"/>
  <c r="G384" i="1"/>
  <c r="F384" i="1"/>
  <c r="E384" i="1"/>
  <c r="B384" i="1"/>
  <c r="CA383" i="1"/>
  <c r="BS383" i="1"/>
  <c r="BP383" i="1"/>
  <c r="BO383" i="1"/>
  <c r="A383" i="1" s="1"/>
  <c r="BM383" i="1"/>
  <c r="BT383" i="1" s="1"/>
  <c r="BL383" i="1"/>
  <c r="BK383" i="1"/>
  <c r="BH383" i="1"/>
  <c r="BI383" i="1" s="1"/>
  <c r="G383" i="1"/>
  <c r="F383" i="1"/>
  <c r="E383" i="1"/>
  <c r="B383" i="1"/>
  <c r="CA382" i="1"/>
  <c r="BS382" i="1"/>
  <c r="BP382" i="1"/>
  <c r="BO382" i="1"/>
  <c r="A382" i="1" s="1"/>
  <c r="BM382" i="1"/>
  <c r="BL382" i="1"/>
  <c r="BK382" i="1"/>
  <c r="BH382" i="1"/>
  <c r="BI382" i="1" s="1"/>
  <c r="G382" i="1"/>
  <c r="F382" i="1"/>
  <c r="E382" i="1"/>
  <c r="B382" i="1"/>
  <c r="CA381" i="1"/>
  <c r="BS381" i="1"/>
  <c r="BP381" i="1"/>
  <c r="BO381" i="1"/>
  <c r="A381" i="1" s="1"/>
  <c r="BM381" i="1"/>
  <c r="BT381" i="1" s="1"/>
  <c r="BL381" i="1"/>
  <c r="BK381" i="1"/>
  <c r="BH381" i="1"/>
  <c r="BI381" i="1" s="1"/>
  <c r="G381" i="1"/>
  <c r="F381" i="1"/>
  <c r="E381" i="1"/>
  <c r="B381" i="1"/>
  <c r="CA380" i="1"/>
  <c r="BS380" i="1"/>
  <c r="BP380" i="1"/>
  <c r="BO380" i="1"/>
  <c r="A380" i="1" s="1"/>
  <c r="BM380" i="1"/>
  <c r="BT380" i="1" s="1"/>
  <c r="BL380" i="1"/>
  <c r="BK380" i="1"/>
  <c r="BH380" i="1"/>
  <c r="BI380" i="1" s="1"/>
  <c r="G380" i="1"/>
  <c r="F380" i="1"/>
  <c r="E380" i="1"/>
  <c r="B380" i="1"/>
  <c r="CA379" i="1"/>
  <c r="BS379" i="1"/>
  <c r="BP379" i="1"/>
  <c r="BO379" i="1"/>
  <c r="A379" i="1" s="1"/>
  <c r="BM379" i="1"/>
  <c r="BT379" i="1" s="1"/>
  <c r="BL379" i="1"/>
  <c r="BK379" i="1"/>
  <c r="BH379" i="1"/>
  <c r="BI379" i="1" s="1"/>
  <c r="G379" i="1"/>
  <c r="F379" i="1"/>
  <c r="E379" i="1"/>
  <c r="B379" i="1"/>
  <c r="CA378" i="1"/>
  <c r="BS378" i="1"/>
  <c r="BP378" i="1"/>
  <c r="BW378" i="1" s="1"/>
  <c r="D378" i="1" s="1"/>
  <c r="BO378" i="1"/>
  <c r="A378" i="1" s="1"/>
  <c r="BM378" i="1"/>
  <c r="BT378" i="1" s="1"/>
  <c r="BL378" i="1"/>
  <c r="BK378" i="1"/>
  <c r="BH378" i="1"/>
  <c r="BI378" i="1" s="1"/>
  <c r="G378" i="1"/>
  <c r="F378" i="1"/>
  <c r="E378" i="1"/>
  <c r="B378" i="1"/>
  <c r="CA377" i="1"/>
  <c r="BS377" i="1"/>
  <c r="BP377" i="1"/>
  <c r="BO377" i="1"/>
  <c r="A377" i="1" s="1"/>
  <c r="BM377" i="1"/>
  <c r="BT377" i="1" s="1"/>
  <c r="BL377" i="1"/>
  <c r="BK377" i="1"/>
  <c r="BH377" i="1"/>
  <c r="BI377" i="1" s="1"/>
  <c r="G377" i="1"/>
  <c r="F377" i="1"/>
  <c r="E377" i="1"/>
  <c r="B377" i="1"/>
  <c r="CA376" i="1"/>
  <c r="BS376" i="1"/>
  <c r="BP376" i="1"/>
  <c r="BO376" i="1"/>
  <c r="A376" i="1" s="1"/>
  <c r="BM376" i="1"/>
  <c r="BT376" i="1" s="1"/>
  <c r="BL376" i="1"/>
  <c r="BK376" i="1"/>
  <c r="BH376" i="1"/>
  <c r="BI376" i="1" s="1"/>
  <c r="G376" i="1"/>
  <c r="F376" i="1"/>
  <c r="E376" i="1"/>
  <c r="B376" i="1"/>
  <c r="CA375" i="1"/>
  <c r="BS375" i="1"/>
  <c r="BP375" i="1"/>
  <c r="BO375" i="1"/>
  <c r="A375" i="1" s="1"/>
  <c r="BM375" i="1"/>
  <c r="BT375" i="1" s="1"/>
  <c r="BL375" i="1"/>
  <c r="BK375" i="1"/>
  <c r="BH375" i="1"/>
  <c r="BI375" i="1" s="1"/>
  <c r="G375" i="1"/>
  <c r="F375" i="1"/>
  <c r="E375" i="1"/>
  <c r="B375" i="1"/>
  <c r="CA374" i="1"/>
  <c r="BS374" i="1"/>
  <c r="BP374" i="1"/>
  <c r="BO374" i="1"/>
  <c r="A374" i="1" s="1"/>
  <c r="BM374" i="1"/>
  <c r="BL374" i="1"/>
  <c r="BK374" i="1"/>
  <c r="BH374" i="1"/>
  <c r="BI374" i="1" s="1"/>
  <c r="G374" i="1"/>
  <c r="F374" i="1"/>
  <c r="E374" i="1"/>
  <c r="B374" i="1"/>
  <c r="CA373" i="1"/>
  <c r="BS373" i="1"/>
  <c r="BP373" i="1"/>
  <c r="BO373" i="1"/>
  <c r="A373" i="1" s="1"/>
  <c r="BM373" i="1"/>
  <c r="BT373" i="1" s="1"/>
  <c r="BL373" i="1"/>
  <c r="BK373" i="1"/>
  <c r="BH373" i="1"/>
  <c r="BI373" i="1" s="1"/>
  <c r="G373" i="1"/>
  <c r="F373" i="1"/>
  <c r="E373" i="1"/>
  <c r="B373" i="1"/>
  <c r="CA372" i="1"/>
  <c r="BS372" i="1"/>
  <c r="BP372" i="1"/>
  <c r="BO372" i="1"/>
  <c r="A372" i="1" s="1"/>
  <c r="BM372" i="1"/>
  <c r="BT372" i="1" s="1"/>
  <c r="BL372" i="1"/>
  <c r="BK372" i="1"/>
  <c r="BH372" i="1"/>
  <c r="BI372" i="1" s="1"/>
  <c r="G372" i="1"/>
  <c r="F372" i="1"/>
  <c r="E372" i="1"/>
  <c r="B372" i="1"/>
  <c r="CA371" i="1"/>
  <c r="BS371" i="1"/>
  <c r="BP371" i="1"/>
  <c r="BO371" i="1"/>
  <c r="A371" i="1" s="1"/>
  <c r="BM371" i="1"/>
  <c r="BT371" i="1" s="1"/>
  <c r="BL371" i="1"/>
  <c r="BK371" i="1"/>
  <c r="BH371" i="1"/>
  <c r="BI371" i="1" s="1"/>
  <c r="G371" i="1"/>
  <c r="F371" i="1"/>
  <c r="E371" i="1"/>
  <c r="B371" i="1"/>
  <c r="CA370" i="1"/>
  <c r="BS370" i="1"/>
  <c r="BP370" i="1"/>
  <c r="BO370" i="1"/>
  <c r="A370" i="1" s="1"/>
  <c r="BM370" i="1"/>
  <c r="BL370" i="1"/>
  <c r="BK370" i="1"/>
  <c r="BH370" i="1"/>
  <c r="BI370" i="1" s="1"/>
  <c r="G370" i="1"/>
  <c r="F370" i="1"/>
  <c r="E370" i="1"/>
  <c r="B370" i="1"/>
  <c r="CA369" i="1"/>
  <c r="BS369" i="1"/>
  <c r="BP369" i="1"/>
  <c r="BO369" i="1"/>
  <c r="A369" i="1" s="1"/>
  <c r="BM369" i="1"/>
  <c r="BT369" i="1" s="1"/>
  <c r="BL369" i="1"/>
  <c r="BK369" i="1"/>
  <c r="BH369" i="1"/>
  <c r="BI369" i="1" s="1"/>
  <c r="G369" i="1"/>
  <c r="F369" i="1"/>
  <c r="E369" i="1"/>
  <c r="B369" i="1"/>
  <c r="CA368" i="1"/>
  <c r="BS368" i="1"/>
  <c r="BP368" i="1"/>
  <c r="BO368" i="1"/>
  <c r="A368" i="1" s="1"/>
  <c r="BM368" i="1"/>
  <c r="BT368" i="1" s="1"/>
  <c r="BL368" i="1"/>
  <c r="BK368" i="1"/>
  <c r="BH368" i="1"/>
  <c r="BI368" i="1" s="1"/>
  <c r="G368" i="1"/>
  <c r="F368" i="1"/>
  <c r="E368" i="1"/>
  <c r="B368" i="1"/>
  <c r="CA367" i="1"/>
  <c r="BS367" i="1"/>
  <c r="BP367" i="1"/>
  <c r="BO367" i="1"/>
  <c r="A367" i="1" s="1"/>
  <c r="BM367" i="1"/>
  <c r="BT367" i="1" s="1"/>
  <c r="BL367" i="1"/>
  <c r="BK367" i="1"/>
  <c r="BH367" i="1"/>
  <c r="BI367" i="1" s="1"/>
  <c r="G367" i="1"/>
  <c r="F367" i="1"/>
  <c r="E367" i="1"/>
  <c r="B367" i="1"/>
  <c r="CA366" i="1"/>
  <c r="BS366" i="1"/>
  <c r="BP366" i="1"/>
  <c r="BO366" i="1"/>
  <c r="A366" i="1" s="1"/>
  <c r="BM366" i="1"/>
  <c r="BT366" i="1" s="1"/>
  <c r="BL366" i="1"/>
  <c r="BK366" i="1"/>
  <c r="BH366" i="1"/>
  <c r="BI366" i="1" s="1"/>
  <c r="G366" i="1"/>
  <c r="F366" i="1"/>
  <c r="E366" i="1"/>
  <c r="B366" i="1"/>
  <c r="CA365" i="1"/>
  <c r="BS365" i="1"/>
  <c r="BP365" i="1"/>
  <c r="BO365" i="1"/>
  <c r="A365" i="1" s="1"/>
  <c r="BM365" i="1"/>
  <c r="BT365" i="1" s="1"/>
  <c r="BL365" i="1"/>
  <c r="BK365" i="1"/>
  <c r="BH365" i="1"/>
  <c r="BI365" i="1" s="1"/>
  <c r="G365" i="1"/>
  <c r="F365" i="1"/>
  <c r="E365" i="1"/>
  <c r="B365" i="1"/>
  <c r="CA364" i="1"/>
  <c r="BS364" i="1"/>
  <c r="BP364" i="1"/>
  <c r="BO364" i="1"/>
  <c r="A364" i="1" s="1"/>
  <c r="BM364" i="1"/>
  <c r="BT364" i="1" s="1"/>
  <c r="BL364" i="1"/>
  <c r="BK364" i="1"/>
  <c r="BH364" i="1"/>
  <c r="BI364" i="1" s="1"/>
  <c r="G364" i="1"/>
  <c r="F364" i="1"/>
  <c r="E364" i="1"/>
  <c r="B364" i="1"/>
  <c r="CA363" i="1"/>
  <c r="BS363" i="1"/>
  <c r="BP363" i="1"/>
  <c r="BO363" i="1"/>
  <c r="A363" i="1" s="1"/>
  <c r="BM363" i="1"/>
  <c r="BT363" i="1" s="1"/>
  <c r="BL363" i="1"/>
  <c r="BK363" i="1"/>
  <c r="BH363" i="1"/>
  <c r="BI363" i="1" s="1"/>
  <c r="G363" i="1"/>
  <c r="F363" i="1"/>
  <c r="E363" i="1"/>
  <c r="B363" i="1"/>
  <c r="CA362" i="1"/>
  <c r="BS362" i="1"/>
  <c r="BP362" i="1"/>
  <c r="BO362" i="1"/>
  <c r="A362" i="1" s="1"/>
  <c r="BM362" i="1"/>
  <c r="BT362" i="1" s="1"/>
  <c r="BL362" i="1"/>
  <c r="BK362" i="1"/>
  <c r="BH362" i="1"/>
  <c r="BI362" i="1" s="1"/>
  <c r="G362" i="1"/>
  <c r="F362" i="1"/>
  <c r="E362" i="1"/>
  <c r="B362" i="1"/>
  <c r="CA361" i="1"/>
  <c r="BS361" i="1"/>
  <c r="BP361" i="1"/>
  <c r="BO361" i="1"/>
  <c r="A361" i="1" s="1"/>
  <c r="BM361" i="1"/>
  <c r="BT361" i="1" s="1"/>
  <c r="BL361" i="1"/>
  <c r="BK361" i="1"/>
  <c r="BH361" i="1"/>
  <c r="BI361" i="1" s="1"/>
  <c r="G361" i="1"/>
  <c r="F361" i="1"/>
  <c r="E361" i="1"/>
  <c r="B361" i="1"/>
  <c r="CA360" i="1"/>
  <c r="BS360" i="1"/>
  <c r="BP360" i="1"/>
  <c r="BO360" i="1"/>
  <c r="A360" i="1" s="1"/>
  <c r="BM360" i="1"/>
  <c r="BT360" i="1" s="1"/>
  <c r="BL360" i="1"/>
  <c r="BK360" i="1"/>
  <c r="BH360" i="1"/>
  <c r="BI360" i="1" s="1"/>
  <c r="G360" i="1"/>
  <c r="F360" i="1"/>
  <c r="E360" i="1"/>
  <c r="B360" i="1"/>
  <c r="CA359" i="1"/>
  <c r="BS359" i="1"/>
  <c r="BP359" i="1"/>
  <c r="BO359" i="1"/>
  <c r="A359" i="1" s="1"/>
  <c r="BM359" i="1"/>
  <c r="BT359" i="1" s="1"/>
  <c r="BL359" i="1"/>
  <c r="BK359" i="1"/>
  <c r="BH359" i="1"/>
  <c r="BI359" i="1" s="1"/>
  <c r="G359" i="1"/>
  <c r="F359" i="1"/>
  <c r="E359" i="1"/>
  <c r="B359" i="1"/>
  <c r="CA358" i="1"/>
  <c r="BS358" i="1"/>
  <c r="BP358" i="1"/>
  <c r="BO358" i="1"/>
  <c r="A358" i="1" s="1"/>
  <c r="BM358" i="1"/>
  <c r="BT358" i="1" s="1"/>
  <c r="BL358" i="1"/>
  <c r="BK358" i="1"/>
  <c r="BH358" i="1"/>
  <c r="BI358" i="1" s="1"/>
  <c r="G358" i="1"/>
  <c r="F358" i="1"/>
  <c r="E358" i="1"/>
  <c r="B358" i="1"/>
  <c r="CA357" i="1"/>
  <c r="BS357" i="1"/>
  <c r="BP357" i="1"/>
  <c r="BO357" i="1"/>
  <c r="A357" i="1" s="1"/>
  <c r="BM357" i="1"/>
  <c r="BL357" i="1"/>
  <c r="BK357" i="1"/>
  <c r="BH357" i="1"/>
  <c r="BI357" i="1" s="1"/>
  <c r="G357" i="1"/>
  <c r="F357" i="1"/>
  <c r="E357" i="1"/>
  <c r="B357" i="1"/>
  <c r="CA356" i="1"/>
  <c r="BS356" i="1"/>
  <c r="BP356" i="1"/>
  <c r="BO356" i="1"/>
  <c r="A356" i="1" s="1"/>
  <c r="BM356" i="1"/>
  <c r="BT356" i="1" s="1"/>
  <c r="BL356" i="1"/>
  <c r="BK356" i="1"/>
  <c r="BH356" i="1"/>
  <c r="BI356" i="1" s="1"/>
  <c r="G356" i="1"/>
  <c r="F356" i="1"/>
  <c r="E356" i="1"/>
  <c r="B356" i="1"/>
  <c r="CA355" i="1"/>
  <c r="BS355" i="1"/>
  <c r="BP355" i="1"/>
  <c r="BO355" i="1"/>
  <c r="A355" i="1" s="1"/>
  <c r="BM355" i="1"/>
  <c r="BT355" i="1" s="1"/>
  <c r="BL355" i="1"/>
  <c r="BK355" i="1"/>
  <c r="BH355" i="1"/>
  <c r="BI355" i="1" s="1"/>
  <c r="G355" i="1"/>
  <c r="F355" i="1"/>
  <c r="E355" i="1"/>
  <c r="B355" i="1"/>
  <c r="CA354" i="1"/>
  <c r="BS354" i="1"/>
  <c r="BP354" i="1"/>
  <c r="BO354" i="1"/>
  <c r="A354" i="1" s="1"/>
  <c r="BM354" i="1"/>
  <c r="BT354" i="1" s="1"/>
  <c r="BL354" i="1"/>
  <c r="BK354" i="1"/>
  <c r="BH354" i="1"/>
  <c r="BI354" i="1" s="1"/>
  <c r="G354" i="1"/>
  <c r="F354" i="1"/>
  <c r="E354" i="1"/>
  <c r="B354" i="1"/>
  <c r="CA353" i="1"/>
  <c r="BS353" i="1"/>
  <c r="BP353" i="1"/>
  <c r="BO353" i="1"/>
  <c r="A353" i="1" s="1"/>
  <c r="BM353" i="1"/>
  <c r="BT353" i="1" s="1"/>
  <c r="BL353" i="1"/>
  <c r="BK353" i="1"/>
  <c r="BH353" i="1"/>
  <c r="BI353" i="1" s="1"/>
  <c r="G353" i="1"/>
  <c r="F353" i="1"/>
  <c r="E353" i="1"/>
  <c r="B353" i="1"/>
  <c r="CA352" i="1"/>
  <c r="BS352" i="1"/>
  <c r="BP352" i="1"/>
  <c r="BO352" i="1"/>
  <c r="A352" i="1" s="1"/>
  <c r="BM352" i="1"/>
  <c r="BT352" i="1" s="1"/>
  <c r="BL352" i="1"/>
  <c r="BK352" i="1"/>
  <c r="BH352" i="1"/>
  <c r="BI352" i="1" s="1"/>
  <c r="G352" i="1"/>
  <c r="F352" i="1"/>
  <c r="E352" i="1"/>
  <c r="B352" i="1"/>
  <c r="CA351" i="1"/>
  <c r="BS351" i="1"/>
  <c r="BP351" i="1"/>
  <c r="BO351" i="1"/>
  <c r="A351" i="1" s="1"/>
  <c r="BM351" i="1"/>
  <c r="BT351" i="1" s="1"/>
  <c r="BL351" i="1"/>
  <c r="BK351" i="1"/>
  <c r="BH351" i="1"/>
  <c r="BI351" i="1" s="1"/>
  <c r="G351" i="1"/>
  <c r="F351" i="1"/>
  <c r="E351" i="1"/>
  <c r="B351" i="1"/>
  <c r="CA350" i="1"/>
  <c r="BS350" i="1"/>
  <c r="BP350" i="1"/>
  <c r="BO350" i="1"/>
  <c r="A350" i="1" s="1"/>
  <c r="BM350" i="1"/>
  <c r="BT350" i="1" s="1"/>
  <c r="BL350" i="1"/>
  <c r="BK350" i="1"/>
  <c r="BH350" i="1"/>
  <c r="BI350" i="1" s="1"/>
  <c r="G350" i="1"/>
  <c r="F350" i="1"/>
  <c r="E350" i="1"/>
  <c r="B350" i="1"/>
  <c r="CA349" i="1"/>
  <c r="BS349" i="1"/>
  <c r="BP349" i="1"/>
  <c r="BO349" i="1"/>
  <c r="A349" i="1" s="1"/>
  <c r="BM349" i="1"/>
  <c r="BT349" i="1" s="1"/>
  <c r="BL349" i="1"/>
  <c r="BK349" i="1"/>
  <c r="BH349" i="1"/>
  <c r="BI349" i="1" s="1"/>
  <c r="G349" i="1"/>
  <c r="F349" i="1"/>
  <c r="E349" i="1"/>
  <c r="B349" i="1"/>
  <c r="CA348" i="1"/>
  <c r="BS348" i="1"/>
  <c r="BP348" i="1"/>
  <c r="BO348" i="1"/>
  <c r="A348" i="1" s="1"/>
  <c r="BM348" i="1"/>
  <c r="BT348" i="1" s="1"/>
  <c r="BL348" i="1"/>
  <c r="BK348" i="1"/>
  <c r="BH348" i="1"/>
  <c r="BI348" i="1" s="1"/>
  <c r="G348" i="1"/>
  <c r="F348" i="1"/>
  <c r="E348" i="1"/>
  <c r="B348" i="1"/>
  <c r="CA347" i="1"/>
  <c r="BS347" i="1"/>
  <c r="BP347" i="1"/>
  <c r="BO347" i="1"/>
  <c r="A347" i="1" s="1"/>
  <c r="BM347" i="1"/>
  <c r="BT347" i="1" s="1"/>
  <c r="BL347" i="1"/>
  <c r="BK347" i="1"/>
  <c r="BH347" i="1"/>
  <c r="BI347" i="1" s="1"/>
  <c r="G347" i="1"/>
  <c r="F347" i="1"/>
  <c r="E347" i="1"/>
  <c r="B347" i="1"/>
  <c r="CA346" i="1"/>
  <c r="BS346" i="1"/>
  <c r="BP346" i="1"/>
  <c r="BO346" i="1"/>
  <c r="A346" i="1" s="1"/>
  <c r="BM346" i="1"/>
  <c r="BT346" i="1" s="1"/>
  <c r="BL346" i="1"/>
  <c r="BK346" i="1"/>
  <c r="BH346" i="1"/>
  <c r="BI346" i="1" s="1"/>
  <c r="G346" i="1"/>
  <c r="F346" i="1"/>
  <c r="E346" i="1"/>
  <c r="B346" i="1"/>
  <c r="CA345" i="1"/>
  <c r="BS345" i="1"/>
  <c r="BP345" i="1"/>
  <c r="BO345" i="1"/>
  <c r="A345" i="1" s="1"/>
  <c r="BM345" i="1"/>
  <c r="BT345" i="1" s="1"/>
  <c r="BL345" i="1"/>
  <c r="BK345" i="1"/>
  <c r="BH345" i="1"/>
  <c r="BI345" i="1" s="1"/>
  <c r="G345" i="1"/>
  <c r="F345" i="1"/>
  <c r="E345" i="1"/>
  <c r="B345" i="1"/>
  <c r="CA344" i="1"/>
  <c r="BS344" i="1"/>
  <c r="BP344" i="1"/>
  <c r="BO344" i="1"/>
  <c r="A344" i="1" s="1"/>
  <c r="BM344" i="1"/>
  <c r="BT344" i="1" s="1"/>
  <c r="BL344" i="1"/>
  <c r="BK344" i="1"/>
  <c r="BH344" i="1"/>
  <c r="BI344" i="1" s="1"/>
  <c r="G344" i="1"/>
  <c r="F344" i="1"/>
  <c r="E344" i="1"/>
  <c r="B344" i="1"/>
  <c r="CA343" i="1"/>
  <c r="BS343" i="1"/>
  <c r="BP343" i="1"/>
  <c r="BO343" i="1"/>
  <c r="A343" i="1" s="1"/>
  <c r="BM343" i="1"/>
  <c r="BT343" i="1" s="1"/>
  <c r="BL343" i="1"/>
  <c r="BK343" i="1"/>
  <c r="BH343" i="1"/>
  <c r="BI343" i="1" s="1"/>
  <c r="G343" i="1"/>
  <c r="F343" i="1"/>
  <c r="E343" i="1"/>
  <c r="B343" i="1"/>
  <c r="CA342" i="1"/>
  <c r="BS342" i="1"/>
  <c r="BP342" i="1"/>
  <c r="BO342" i="1"/>
  <c r="A342" i="1" s="1"/>
  <c r="BM342" i="1"/>
  <c r="BL342" i="1"/>
  <c r="BK342" i="1"/>
  <c r="BH342" i="1"/>
  <c r="BI342" i="1" s="1"/>
  <c r="G342" i="1"/>
  <c r="F342" i="1"/>
  <c r="E342" i="1"/>
  <c r="B342" i="1"/>
  <c r="CA341" i="1"/>
  <c r="BS341" i="1"/>
  <c r="BP341" i="1"/>
  <c r="BO341" i="1"/>
  <c r="A341" i="1" s="1"/>
  <c r="BM341" i="1"/>
  <c r="BT341" i="1" s="1"/>
  <c r="BL341" i="1"/>
  <c r="BK341" i="1"/>
  <c r="BH341" i="1"/>
  <c r="BI341" i="1" s="1"/>
  <c r="G341" i="1"/>
  <c r="F341" i="1"/>
  <c r="E341" i="1"/>
  <c r="B341" i="1"/>
  <c r="CA340" i="1"/>
  <c r="BS340" i="1"/>
  <c r="BP340" i="1"/>
  <c r="BO340" i="1"/>
  <c r="A340" i="1" s="1"/>
  <c r="BM340" i="1"/>
  <c r="BT340" i="1" s="1"/>
  <c r="BL340" i="1"/>
  <c r="BK340" i="1"/>
  <c r="BH340" i="1"/>
  <c r="BI340" i="1" s="1"/>
  <c r="G340" i="1"/>
  <c r="F340" i="1"/>
  <c r="E340" i="1"/>
  <c r="B340" i="1"/>
  <c r="CA339" i="1"/>
  <c r="BS339" i="1"/>
  <c r="BP339" i="1"/>
  <c r="BO339" i="1"/>
  <c r="A339" i="1" s="1"/>
  <c r="BM339" i="1"/>
  <c r="BT339" i="1" s="1"/>
  <c r="BL339" i="1"/>
  <c r="BK339" i="1"/>
  <c r="BH339" i="1"/>
  <c r="BI339" i="1" s="1"/>
  <c r="G339" i="1"/>
  <c r="F339" i="1"/>
  <c r="E339" i="1"/>
  <c r="B339" i="1"/>
  <c r="CA338" i="1"/>
  <c r="BS338" i="1"/>
  <c r="BP338" i="1"/>
  <c r="BO338" i="1"/>
  <c r="A338" i="1" s="1"/>
  <c r="BM338" i="1"/>
  <c r="BT338" i="1" s="1"/>
  <c r="BL338" i="1"/>
  <c r="BK338" i="1"/>
  <c r="BH338" i="1"/>
  <c r="BI338" i="1" s="1"/>
  <c r="G338" i="1"/>
  <c r="F338" i="1"/>
  <c r="E338" i="1"/>
  <c r="B338" i="1"/>
  <c r="CA337" i="1"/>
  <c r="BS337" i="1"/>
  <c r="BP337" i="1"/>
  <c r="BO337" i="1"/>
  <c r="A337" i="1" s="1"/>
  <c r="BM337" i="1"/>
  <c r="BT337" i="1" s="1"/>
  <c r="BL337" i="1"/>
  <c r="BK337" i="1"/>
  <c r="BH337" i="1"/>
  <c r="BI337" i="1" s="1"/>
  <c r="G337" i="1"/>
  <c r="F337" i="1"/>
  <c r="E337" i="1"/>
  <c r="B337" i="1"/>
  <c r="CA336" i="1"/>
  <c r="BS336" i="1"/>
  <c r="BP336" i="1"/>
  <c r="BO336" i="1"/>
  <c r="A336" i="1" s="1"/>
  <c r="BM336" i="1"/>
  <c r="BT336" i="1" s="1"/>
  <c r="BL336" i="1"/>
  <c r="BK336" i="1"/>
  <c r="BH336" i="1"/>
  <c r="BI336" i="1" s="1"/>
  <c r="G336" i="1"/>
  <c r="F336" i="1"/>
  <c r="E336" i="1"/>
  <c r="B336" i="1"/>
  <c r="CA335" i="1"/>
  <c r="BS335" i="1"/>
  <c r="BP335" i="1"/>
  <c r="BO335" i="1"/>
  <c r="A335" i="1" s="1"/>
  <c r="BM335" i="1"/>
  <c r="BT335" i="1" s="1"/>
  <c r="BL335" i="1"/>
  <c r="BK335" i="1"/>
  <c r="BH335" i="1"/>
  <c r="BI335" i="1" s="1"/>
  <c r="G335" i="1"/>
  <c r="F335" i="1"/>
  <c r="E335" i="1"/>
  <c r="B335" i="1"/>
  <c r="CA334" i="1"/>
  <c r="BS334" i="1"/>
  <c r="BP334" i="1"/>
  <c r="BO334" i="1"/>
  <c r="A334" i="1" s="1"/>
  <c r="BM334" i="1"/>
  <c r="BT334" i="1" s="1"/>
  <c r="BL334" i="1"/>
  <c r="BK334" i="1"/>
  <c r="BH334" i="1"/>
  <c r="BI334" i="1" s="1"/>
  <c r="G334" i="1"/>
  <c r="F334" i="1"/>
  <c r="E334" i="1"/>
  <c r="B334" i="1"/>
  <c r="CA333" i="1"/>
  <c r="BS333" i="1"/>
  <c r="BP333" i="1"/>
  <c r="BO333" i="1"/>
  <c r="A333" i="1" s="1"/>
  <c r="BM333" i="1"/>
  <c r="BT333" i="1" s="1"/>
  <c r="BL333" i="1"/>
  <c r="BK333" i="1"/>
  <c r="BH333" i="1"/>
  <c r="BI333" i="1" s="1"/>
  <c r="G333" i="1"/>
  <c r="F333" i="1"/>
  <c r="E333" i="1"/>
  <c r="B333" i="1"/>
  <c r="CA332" i="1"/>
  <c r="BS332" i="1"/>
  <c r="BP332" i="1"/>
  <c r="BO332" i="1"/>
  <c r="A332" i="1" s="1"/>
  <c r="BM332" i="1"/>
  <c r="BT332" i="1" s="1"/>
  <c r="BL332" i="1"/>
  <c r="BK332" i="1"/>
  <c r="BH332" i="1"/>
  <c r="BI332" i="1" s="1"/>
  <c r="G332" i="1"/>
  <c r="F332" i="1"/>
  <c r="E332" i="1"/>
  <c r="B332" i="1"/>
  <c r="CA331" i="1"/>
  <c r="BS331" i="1"/>
  <c r="BP331" i="1"/>
  <c r="BO331" i="1"/>
  <c r="A331" i="1" s="1"/>
  <c r="BM331" i="1"/>
  <c r="BT331" i="1" s="1"/>
  <c r="BL331" i="1"/>
  <c r="BK331" i="1"/>
  <c r="BH331" i="1"/>
  <c r="BI331" i="1" s="1"/>
  <c r="G331" i="1"/>
  <c r="F331" i="1"/>
  <c r="E331" i="1"/>
  <c r="B331" i="1"/>
  <c r="CA330" i="1"/>
  <c r="BS330" i="1"/>
  <c r="BP330" i="1"/>
  <c r="BO330" i="1"/>
  <c r="A330" i="1" s="1"/>
  <c r="BM330" i="1"/>
  <c r="BT330" i="1" s="1"/>
  <c r="BL330" i="1"/>
  <c r="BK330" i="1"/>
  <c r="BH330" i="1"/>
  <c r="BI330" i="1" s="1"/>
  <c r="G330" i="1"/>
  <c r="F330" i="1"/>
  <c r="E330" i="1"/>
  <c r="B330" i="1"/>
  <c r="CA329" i="1"/>
  <c r="BS329" i="1"/>
  <c r="BP329" i="1"/>
  <c r="BO329" i="1"/>
  <c r="A329" i="1" s="1"/>
  <c r="BM329" i="1"/>
  <c r="BT329" i="1" s="1"/>
  <c r="BL329" i="1"/>
  <c r="BK329" i="1"/>
  <c r="BH329" i="1"/>
  <c r="BI329" i="1" s="1"/>
  <c r="G329" i="1"/>
  <c r="F329" i="1"/>
  <c r="E329" i="1"/>
  <c r="B329" i="1"/>
  <c r="CA328" i="1"/>
  <c r="BS328" i="1"/>
  <c r="BP328" i="1"/>
  <c r="BO328" i="1"/>
  <c r="A328" i="1" s="1"/>
  <c r="BM328" i="1"/>
  <c r="BT328" i="1" s="1"/>
  <c r="BL328" i="1"/>
  <c r="BK328" i="1"/>
  <c r="BH328" i="1"/>
  <c r="BI328" i="1" s="1"/>
  <c r="G328" i="1"/>
  <c r="F328" i="1"/>
  <c r="E328" i="1"/>
  <c r="B328" i="1"/>
  <c r="CA327" i="1"/>
  <c r="BS327" i="1"/>
  <c r="BP327" i="1"/>
  <c r="BO327" i="1"/>
  <c r="A327" i="1" s="1"/>
  <c r="BM327" i="1"/>
  <c r="BT327" i="1" s="1"/>
  <c r="BL327" i="1"/>
  <c r="BK327" i="1"/>
  <c r="BH327" i="1"/>
  <c r="BI327" i="1" s="1"/>
  <c r="G327" i="1"/>
  <c r="F327" i="1"/>
  <c r="E327" i="1"/>
  <c r="B327" i="1"/>
  <c r="CA326" i="1"/>
  <c r="BS326" i="1"/>
  <c r="BP326" i="1"/>
  <c r="BO326" i="1"/>
  <c r="A326" i="1" s="1"/>
  <c r="BM326" i="1"/>
  <c r="BL326" i="1"/>
  <c r="BK326" i="1"/>
  <c r="BH326" i="1"/>
  <c r="BI326" i="1" s="1"/>
  <c r="G326" i="1"/>
  <c r="F326" i="1"/>
  <c r="E326" i="1"/>
  <c r="B326" i="1"/>
  <c r="CA325" i="1"/>
  <c r="BS325" i="1"/>
  <c r="BP325" i="1"/>
  <c r="BO325" i="1"/>
  <c r="A325" i="1" s="1"/>
  <c r="BM325" i="1"/>
  <c r="BT325" i="1" s="1"/>
  <c r="BL325" i="1"/>
  <c r="BK325" i="1"/>
  <c r="BH325" i="1"/>
  <c r="BI325" i="1" s="1"/>
  <c r="G325" i="1"/>
  <c r="F325" i="1"/>
  <c r="E325" i="1"/>
  <c r="B325" i="1"/>
  <c r="CA324" i="1"/>
  <c r="BS324" i="1"/>
  <c r="BP324" i="1"/>
  <c r="BO324" i="1"/>
  <c r="A324" i="1" s="1"/>
  <c r="BM324" i="1"/>
  <c r="BT324" i="1" s="1"/>
  <c r="BL324" i="1"/>
  <c r="BK324" i="1"/>
  <c r="BH324" i="1"/>
  <c r="BI324" i="1" s="1"/>
  <c r="G324" i="1"/>
  <c r="F324" i="1"/>
  <c r="E324" i="1"/>
  <c r="B324" i="1"/>
  <c r="CA323" i="1"/>
  <c r="BS323" i="1"/>
  <c r="BP323" i="1"/>
  <c r="BO323" i="1"/>
  <c r="A323" i="1" s="1"/>
  <c r="BM323" i="1"/>
  <c r="BT323" i="1" s="1"/>
  <c r="BL323" i="1"/>
  <c r="BK323" i="1"/>
  <c r="BH323" i="1"/>
  <c r="BI323" i="1" s="1"/>
  <c r="G323" i="1"/>
  <c r="F323" i="1"/>
  <c r="E323" i="1"/>
  <c r="B323" i="1"/>
  <c r="CA322" i="1"/>
  <c r="BS322" i="1"/>
  <c r="BP322" i="1"/>
  <c r="BO322" i="1"/>
  <c r="A322" i="1" s="1"/>
  <c r="BM322" i="1"/>
  <c r="BT322" i="1" s="1"/>
  <c r="BL322" i="1"/>
  <c r="BK322" i="1"/>
  <c r="BH322" i="1"/>
  <c r="BI322" i="1" s="1"/>
  <c r="G322" i="1"/>
  <c r="F322" i="1"/>
  <c r="E322" i="1"/>
  <c r="B322" i="1"/>
  <c r="CA321" i="1"/>
  <c r="BS321" i="1"/>
  <c r="BP321" i="1"/>
  <c r="BO321" i="1"/>
  <c r="A321" i="1" s="1"/>
  <c r="BM321" i="1"/>
  <c r="BT321" i="1" s="1"/>
  <c r="BL321" i="1"/>
  <c r="BK321" i="1"/>
  <c r="BH321" i="1"/>
  <c r="BI321" i="1" s="1"/>
  <c r="G321" i="1"/>
  <c r="F321" i="1"/>
  <c r="E321" i="1"/>
  <c r="B321" i="1"/>
  <c r="CA320" i="1"/>
  <c r="BS320" i="1"/>
  <c r="BP320" i="1"/>
  <c r="BO320" i="1"/>
  <c r="A320" i="1" s="1"/>
  <c r="BM320" i="1"/>
  <c r="BT320" i="1" s="1"/>
  <c r="BL320" i="1"/>
  <c r="BK320" i="1"/>
  <c r="BH320" i="1"/>
  <c r="BI320" i="1" s="1"/>
  <c r="G320" i="1"/>
  <c r="F320" i="1"/>
  <c r="E320" i="1"/>
  <c r="B320" i="1"/>
  <c r="CA319" i="1"/>
  <c r="BS319" i="1"/>
  <c r="BP319" i="1"/>
  <c r="BO319" i="1"/>
  <c r="A319" i="1" s="1"/>
  <c r="BM319" i="1"/>
  <c r="BT319" i="1" s="1"/>
  <c r="BL319" i="1"/>
  <c r="BK319" i="1"/>
  <c r="BH319" i="1"/>
  <c r="BI319" i="1" s="1"/>
  <c r="G319" i="1"/>
  <c r="F319" i="1"/>
  <c r="E319" i="1"/>
  <c r="B319" i="1"/>
  <c r="CA318" i="1"/>
  <c r="BS318" i="1"/>
  <c r="BP318" i="1"/>
  <c r="BO318" i="1"/>
  <c r="A318" i="1" s="1"/>
  <c r="BM318" i="1"/>
  <c r="BT318" i="1" s="1"/>
  <c r="BL318" i="1"/>
  <c r="BK318" i="1"/>
  <c r="BH318" i="1"/>
  <c r="BI318" i="1" s="1"/>
  <c r="G318" i="1"/>
  <c r="F318" i="1"/>
  <c r="E318" i="1"/>
  <c r="B318" i="1"/>
  <c r="CA317" i="1"/>
  <c r="BS317" i="1"/>
  <c r="BP317" i="1"/>
  <c r="BO317" i="1"/>
  <c r="A317" i="1" s="1"/>
  <c r="BM317" i="1"/>
  <c r="BT317" i="1" s="1"/>
  <c r="BL317" i="1"/>
  <c r="BK317" i="1"/>
  <c r="BH317" i="1"/>
  <c r="BI317" i="1" s="1"/>
  <c r="G317" i="1"/>
  <c r="F317" i="1"/>
  <c r="E317" i="1"/>
  <c r="B317" i="1"/>
  <c r="CA316" i="1"/>
  <c r="BS316" i="1"/>
  <c r="BP316" i="1"/>
  <c r="BO316" i="1"/>
  <c r="A316" i="1" s="1"/>
  <c r="BM316" i="1"/>
  <c r="BT316" i="1" s="1"/>
  <c r="BL316" i="1"/>
  <c r="BK316" i="1"/>
  <c r="BH316" i="1"/>
  <c r="BI316" i="1" s="1"/>
  <c r="G316" i="1"/>
  <c r="F316" i="1"/>
  <c r="E316" i="1"/>
  <c r="B316" i="1"/>
  <c r="CA315" i="1"/>
  <c r="BS315" i="1"/>
  <c r="BP315" i="1"/>
  <c r="BO315" i="1"/>
  <c r="A315" i="1" s="1"/>
  <c r="BM315" i="1"/>
  <c r="BT315" i="1" s="1"/>
  <c r="BL315" i="1"/>
  <c r="BK315" i="1"/>
  <c r="BH315" i="1"/>
  <c r="BI315" i="1" s="1"/>
  <c r="G315" i="1"/>
  <c r="F315" i="1"/>
  <c r="E315" i="1"/>
  <c r="B315" i="1"/>
  <c r="CA314" i="1"/>
  <c r="BS314" i="1"/>
  <c r="BP314" i="1"/>
  <c r="BO314" i="1"/>
  <c r="A314" i="1" s="1"/>
  <c r="BM314" i="1"/>
  <c r="BT314" i="1" s="1"/>
  <c r="BL314" i="1"/>
  <c r="BK314" i="1"/>
  <c r="BH314" i="1"/>
  <c r="BI314" i="1" s="1"/>
  <c r="G314" i="1"/>
  <c r="F314" i="1"/>
  <c r="E314" i="1"/>
  <c r="B314" i="1"/>
  <c r="CA313" i="1"/>
  <c r="BS313" i="1"/>
  <c r="BP313" i="1"/>
  <c r="BO313" i="1"/>
  <c r="A313" i="1" s="1"/>
  <c r="BM313" i="1"/>
  <c r="BT313" i="1" s="1"/>
  <c r="BL313" i="1"/>
  <c r="BK313" i="1"/>
  <c r="BH313" i="1"/>
  <c r="BI313" i="1" s="1"/>
  <c r="G313" i="1"/>
  <c r="F313" i="1"/>
  <c r="E313" i="1"/>
  <c r="B313" i="1"/>
  <c r="CA312" i="1"/>
  <c r="BS312" i="1"/>
  <c r="BP312" i="1"/>
  <c r="BO312" i="1"/>
  <c r="A312" i="1" s="1"/>
  <c r="BM312" i="1"/>
  <c r="BT312" i="1" s="1"/>
  <c r="BL312" i="1"/>
  <c r="BK312" i="1"/>
  <c r="BH312" i="1"/>
  <c r="BI312" i="1" s="1"/>
  <c r="G312" i="1"/>
  <c r="F312" i="1"/>
  <c r="E312" i="1"/>
  <c r="B312" i="1"/>
  <c r="CA311" i="1"/>
  <c r="BS311" i="1"/>
  <c r="BP311" i="1"/>
  <c r="BO311" i="1"/>
  <c r="A311" i="1" s="1"/>
  <c r="BM311" i="1"/>
  <c r="BT311" i="1" s="1"/>
  <c r="BL311" i="1"/>
  <c r="BK311" i="1"/>
  <c r="BH311" i="1"/>
  <c r="BI311" i="1" s="1"/>
  <c r="G311" i="1"/>
  <c r="F311" i="1"/>
  <c r="E311" i="1"/>
  <c r="B311" i="1"/>
  <c r="CA310" i="1"/>
  <c r="BS310" i="1"/>
  <c r="BP310" i="1"/>
  <c r="BO310" i="1"/>
  <c r="A310" i="1" s="1"/>
  <c r="BM310" i="1"/>
  <c r="BT310" i="1" s="1"/>
  <c r="BL310" i="1"/>
  <c r="BK310" i="1"/>
  <c r="BH310" i="1"/>
  <c r="BI310" i="1" s="1"/>
  <c r="G310" i="1"/>
  <c r="F310" i="1"/>
  <c r="E310" i="1"/>
  <c r="B310" i="1"/>
  <c r="CA309" i="1"/>
  <c r="BS309" i="1"/>
  <c r="BP309" i="1"/>
  <c r="BO309" i="1"/>
  <c r="A309" i="1" s="1"/>
  <c r="BM309" i="1"/>
  <c r="BT309" i="1" s="1"/>
  <c r="BL309" i="1"/>
  <c r="BK309" i="1"/>
  <c r="BH309" i="1"/>
  <c r="BI309" i="1" s="1"/>
  <c r="G309" i="1"/>
  <c r="F309" i="1"/>
  <c r="E309" i="1"/>
  <c r="B309" i="1"/>
  <c r="CA308" i="1"/>
  <c r="BS308" i="1"/>
  <c r="BP308" i="1"/>
  <c r="BO308" i="1"/>
  <c r="A308" i="1" s="1"/>
  <c r="BM308" i="1"/>
  <c r="BT308" i="1" s="1"/>
  <c r="BL308" i="1"/>
  <c r="BK308" i="1"/>
  <c r="BH308" i="1"/>
  <c r="BI308" i="1" s="1"/>
  <c r="G308" i="1"/>
  <c r="F308" i="1"/>
  <c r="E308" i="1"/>
  <c r="B308" i="1"/>
  <c r="CA307" i="1"/>
  <c r="BS307" i="1"/>
  <c r="BP307" i="1"/>
  <c r="BO307" i="1"/>
  <c r="A307" i="1" s="1"/>
  <c r="BM307" i="1"/>
  <c r="BT307" i="1" s="1"/>
  <c r="BL307" i="1"/>
  <c r="BK307" i="1"/>
  <c r="BH307" i="1"/>
  <c r="BI307" i="1" s="1"/>
  <c r="G307" i="1"/>
  <c r="F307" i="1"/>
  <c r="E307" i="1"/>
  <c r="B307" i="1"/>
  <c r="CA306" i="1"/>
  <c r="BS306" i="1"/>
  <c r="BP306" i="1"/>
  <c r="BO306" i="1"/>
  <c r="A306" i="1" s="1"/>
  <c r="BM306" i="1"/>
  <c r="BT306" i="1" s="1"/>
  <c r="BL306" i="1"/>
  <c r="BK306" i="1"/>
  <c r="BH306" i="1"/>
  <c r="BI306" i="1" s="1"/>
  <c r="G306" i="1"/>
  <c r="F306" i="1"/>
  <c r="E306" i="1"/>
  <c r="B306" i="1"/>
  <c r="CA305" i="1"/>
  <c r="BS305" i="1"/>
  <c r="BP305" i="1"/>
  <c r="BO305" i="1"/>
  <c r="A305" i="1" s="1"/>
  <c r="BM305" i="1"/>
  <c r="BT305" i="1" s="1"/>
  <c r="BL305" i="1"/>
  <c r="BK305" i="1"/>
  <c r="BH305" i="1"/>
  <c r="BI305" i="1" s="1"/>
  <c r="G305" i="1"/>
  <c r="F305" i="1"/>
  <c r="E305" i="1"/>
  <c r="B305" i="1"/>
  <c r="CA304" i="1"/>
  <c r="BS304" i="1"/>
  <c r="BP304" i="1"/>
  <c r="BO304" i="1"/>
  <c r="A304" i="1" s="1"/>
  <c r="BM304" i="1"/>
  <c r="BT304" i="1" s="1"/>
  <c r="BL304" i="1"/>
  <c r="BK304" i="1"/>
  <c r="BH304" i="1"/>
  <c r="BI304" i="1" s="1"/>
  <c r="G304" i="1"/>
  <c r="F304" i="1"/>
  <c r="E304" i="1"/>
  <c r="B304" i="1"/>
  <c r="CA303" i="1"/>
  <c r="BS303" i="1"/>
  <c r="BP303" i="1"/>
  <c r="BO303" i="1"/>
  <c r="A303" i="1" s="1"/>
  <c r="BM303" i="1"/>
  <c r="BT303" i="1" s="1"/>
  <c r="BL303" i="1"/>
  <c r="BK303" i="1"/>
  <c r="BH303" i="1"/>
  <c r="BI303" i="1" s="1"/>
  <c r="G303" i="1"/>
  <c r="F303" i="1"/>
  <c r="E303" i="1"/>
  <c r="B303" i="1"/>
  <c r="CA302" i="1"/>
  <c r="BS302" i="1"/>
  <c r="BP302" i="1"/>
  <c r="BO302" i="1"/>
  <c r="A302" i="1" s="1"/>
  <c r="BM302" i="1"/>
  <c r="BT302" i="1" s="1"/>
  <c r="BL302" i="1"/>
  <c r="BK302" i="1"/>
  <c r="BH302" i="1"/>
  <c r="BI302" i="1" s="1"/>
  <c r="G302" i="1"/>
  <c r="F302" i="1"/>
  <c r="E302" i="1"/>
  <c r="B302" i="1"/>
  <c r="CA301" i="1"/>
  <c r="BS301" i="1"/>
  <c r="BP301" i="1"/>
  <c r="BO301" i="1"/>
  <c r="A301" i="1" s="1"/>
  <c r="BM301" i="1"/>
  <c r="BT301" i="1" s="1"/>
  <c r="BL301" i="1"/>
  <c r="BK301" i="1"/>
  <c r="BH301" i="1"/>
  <c r="BI301" i="1" s="1"/>
  <c r="G301" i="1"/>
  <c r="F301" i="1"/>
  <c r="E301" i="1"/>
  <c r="B301" i="1"/>
  <c r="CA300" i="1"/>
  <c r="BS300" i="1"/>
  <c r="BP300" i="1"/>
  <c r="BO300" i="1"/>
  <c r="A300" i="1" s="1"/>
  <c r="BM300" i="1"/>
  <c r="BT300" i="1" s="1"/>
  <c r="BL300" i="1"/>
  <c r="BK300" i="1"/>
  <c r="BH300" i="1"/>
  <c r="BI300" i="1" s="1"/>
  <c r="G300" i="1"/>
  <c r="F300" i="1"/>
  <c r="E300" i="1"/>
  <c r="B300" i="1"/>
  <c r="CA299" i="1"/>
  <c r="BS299" i="1"/>
  <c r="BP299" i="1"/>
  <c r="BO299" i="1"/>
  <c r="A299" i="1" s="1"/>
  <c r="BM299" i="1"/>
  <c r="BT299" i="1" s="1"/>
  <c r="BL299" i="1"/>
  <c r="BK299" i="1"/>
  <c r="BH299" i="1"/>
  <c r="BI299" i="1" s="1"/>
  <c r="G299" i="1"/>
  <c r="F299" i="1"/>
  <c r="E299" i="1"/>
  <c r="B299" i="1"/>
  <c r="CA298" i="1"/>
  <c r="BS298" i="1"/>
  <c r="BP298" i="1"/>
  <c r="BO298" i="1"/>
  <c r="A298" i="1" s="1"/>
  <c r="BM298" i="1"/>
  <c r="BT298" i="1" s="1"/>
  <c r="BL298" i="1"/>
  <c r="BK298" i="1"/>
  <c r="BH298" i="1"/>
  <c r="BI298" i="1" s="1"/>
  <c r="G298" i="1"/>
  <c r="F298" i="1"/>
  <c r="E298" i="1"/>
  <c r="B298" i="1"/>
  <c r="CA297" i="1"/>
  <c r="BS297" i="1"/>
  <c r="BP297" i="1"/>
  <c r="BO297" i="1"/>
  <c r="A297" i="1" s="1"/>
  <c r="BM297" i="1"/>
  <c r="BT297" i="1" s="1"/>
  <c r="BL297" i="1"/>
  <c r="BK297" i="1"/>
  <c r="BH297" i="1"/>
  <c r="BI297" i="1" s="1"/>
  <c r="G297" i="1"/>
  <c r="F297" i="1"/>
  <c r="E297" i="1"/>
  <c r="B297" i="1"/>
  <c r="CA296" i="1"/>
  <c r="BS296" i="1"/>
  <c r="BP296" i="1"/>
  <c r="BO296" i="1"/>
  <c r="A296" i="1" s="1"/>
  <c r="BM296" i="1"/>
  <c r="BT296" i="1" s="1"/>
  <c r="BL296" i="1"/>
  <c r="BK296" i="1"/>
  <c r="BH296" i="1"/>
  <c r="BI296" i="1" s="1"/>
  <c r="G296" i="1"/>
  <c r="F296" i="1"/>
  <c r="E296" i="1"/>
  <c r="B296" i="1"/>
  <c r="CA295" i="1"/>
  <c r="BS295" i="1"/>
  <c r="BP295" i="1"/>
  <c r="BO295" i="1"/>
  <c r="A295" i="1" s="1"/>
  <c r="BM295" i="1"/>
  <c r="BT295" i="1" s="1"/>
  <c r="BL295" i="1"/>
  <c r="BK295" i="1"/>
  <c r="BH295" i="1"/>
  <c r="BI295" i="1" s="1"/>
  <c r="G295" i="1"/>
  <c r="F295" i="1"/>
  <c r="E295" i="1"/>
  <c r="B295" i="1"/>
  <c r="CA294" i="1"/>
  <c r="BS294" i="1"/>
  <c r="BP294" i="1"/>
  <c r="BW294" i="1" s="1"/>
  <c r="D294" i="1" s="1"/>
  <c r="BO294" i="1"/>
  <c r="A294" i="1" s="1"/>
  <c r="BM294" i="1"/>
  <c r="BT294" i="1" s="1"/>
  <c r="BL294" i="1"/>
  <c r="BK294" i="1"/>
  <c r="BH294" i="1"/>
  <c r="BI294" i="1" s="1"/>
  <c r="G294" i="1"/>
  <c r="F294" i="1"/>
  <c r="E294" i="1"/>
  <c r="B294" i="1"/>
  <c r="CA293" i="1"/>
  <c r="BS293" i="1"/>
  <c r="BP293" i="1"/>
  <c r="BO293" i="1"/>
  <c r="A293" i="1" s="1"/>
  <c r="BM293" i="1"/>
  <c r="BT293" i="1" s="1"/>
  <c r="BL293" i="1"/>
  <c r="BK293" i="1"/>
  <c r="BH293" i="1"/>
  <c r="BI293" i="1" s="1"/>
  <c r="G293" i="1"/>
  <c r="F293" i="1"/>
  <c r="E293" i="1"/>
  <c r="B293" i="1"/>
  <c r="CA292" i="1"/>
  <c r="BS292" i="1"/>
  <c r="BP292" i="1"/>
  <c r="BO292" i="1"/>
  <c r="A292" i="1" s="1"/>
  <c r="BM292" i="1"/>
  <c r="BT292" i="1" s="1"/>
  <c r="BL292" i="1"/>
  <c r="BK292" i="1"/>
  <c r="BH292" i="1"/>
  <c r="BI292" i="1" s="1"/>
  <c r="G292" i="1"/>
  <c r="F292" i="1"/>
  <c r="E292" i="1"/>
  <c r="B292" i="1"/>
  <c r="CA291" i="1"/>
  <c r="BS291" i="1"/>
  <c r="BP291" i="1"/>
  <c r="BO291" i="1"/>
  <c r="A291" i="1" s="1"/>
  <c r="BM291" i="1"/>
  <c r="BT291" i="1" s="1"/>
  <c r="BL291" i="1"/>
  <c r="BK291" i="1"/>
  <c r="BH291" i="1"/>
  <c r="BI291" i="1" s="1"/>
  <c r="G291" i="1"/>
  <c r="F291" i="1"/>
  <c r="E291" i="1"/>
  <c r="B291" i="1"/>
  <c r="CA290" i="1"/>
  <c r="BS290" i="1"/>
  <c r="BP290" i="1"/>
  <c r="BO290" i="1"/>
  <c r="A290" i="1" s="1"/>
  <c r="BM290" i="1"/>
  <c r="BL290" i="1"/>
  <c r="BK290" i="1"/>
  <c r="BH290" i="1"/>
  <c r="BI290" i="1" s="1"/>
  <c r="G290" i="1"/>
  <c r="F290" i="1"/>
  <c r="E290" i="1"/>
  <c r="B290" i="1"/>
  <c r="CA289" i="1"/>
  <c r="BS289" i="1"/>
  <c r="BP289" i="1"/>
  <c r="BO289" i="1"/>
  <c r="A289" i="1" s="1"/>
  <c r="BM289" i="1"/>
  <c r="BT289" i="1" s="1"/>
  <c r="BL289" i="1"/>
  <c r="BK289" i="1"/>
  <c r="BH289" i="1"/>
  <c r="BI289" i="1" s="1"/>
  <c r="G289" i="1"/>
  <c r="F289" i="1"/>
  <c r="E289" i="1"/>
  <c r="B289" i="1"/>
  <c r="CA288" i="1"/>
  <c r="BS288" i="1"/>
  <c r="BP288" i="1"/>
  <c r="BO288" i="1"/>
  <c r="A288" i="1" s="1"/>
  <c r="BM288" i="1"/>
  <c r="BT288" i="1" s="1"/>
  <c r="BL288" i="1"/>
  <c r="BK288" i="1"/>
  <c r="BH288" i="1"/>
  <c r="BI288" i="1" s="1"/>
  <c r="G288" i="1"/>
  <c r="F288" i="1"/>
  <c r="E288" i="1"/>
  <c r="B288" i="1"/>
  <c r="CA287" i="1"/>
  <c r="BS287" i="1"/>
  <c r="BP287" i="1"/>
  <c r="BO287" i="1"/>
  <c r="A287" i="1" s="1"/>
  <c r="BM287" i="1"/>
  <c r="BT287" i="1" s="1"/>
  <c r="BL287" i="1"/>
  <c r="BK287" i="1"/>
  <c r="BH287" i="1"/>
  <c r="BI287" i="1" s="1"/>
  <c r="G287" i="1"/>
  <c r="F287" i="1"/>
  <c r="E287" i="1"/>
  <c r="B287" i="1"/>
  <c r="CA286" i="1"/>
  <c r="BS286" i="1"/>
  <c r="BP286" i="1"/>
  <c r="BO286" i="1"/>
  <c r="A286" i="1" s="1"/>
  <c r="BM286" i="1"/>
  <c r="BT286" i="1" s="1"/>
  <c r="BL286" i="1"/>
  <c r="BK286" i="1"/>
  <c r="BH286" i="1"/>
  <c r="BI286" i="1" s="1"/>
  <c r="G286" i="1"/>
  <c r="F286" i="1"/>
  <c r="E286" i="1"/>
  <c r="B286" i="1"/>
  <c r="CA285" i="1"/>
  <c r="BS285" i="1"/>
  <c r="BP285" i="1"/>
  <c r="BO285" i="1"/>
  <c r="A285" i="1" s="1"/>
  <c r="BM285" i="1"/>
  <c r="BT285" i="1" s="1"/>
  <c r="BL285" i="1"/>
  <c r="BK285" i="1"/>
  <c r="BH285" i="1"/>
  <c r="BI285" i="1" s="1"/>
  <c r="G285" i="1"/>
  <c r="F285" i="1"/>
  <c r="E285" i="1"/>
  <c r="B285" i="1"/>
  <c r="CA284" i="1"/>
  <c r="BS284" i="1"/>
  <c r="BP284" i="1"/>
  <c r="BO284" i="1"/>
  <c r="A284" i="1" s="1"/>
  <c r="BM284" i="1"/>
  <c r="BT284" i="1" s="1"/>
  <c r="BL284" i="1"/>
  <c r="BK284" i="1"/>
  <c r="BH284" i="1"/>
  <c r="BI284" i="1" s="1"/>
  <c r="G284" i="1"/>
  <c r="F284" i="1"/>
  <c r="E284" i="1"/>
  <c r="B284" i="1"/>
  <c r="CA283" i="1"/>
  <c r="BS283" i="1"/>
  <c r="BP283" i="1"/>
  <c r="BO283" i="1"/>
  <c r="A283" i="1" s="1"/>
  <c r="BM283" i="1"/>
  <c r="BT283" i="1" s="1"/>
  <c r="BL283" i="1"/>
  <c r="BK283" i="1"/>
  <c r="BH283" i="1"/>
  <c r="BI283" i="1" s="1"/>
  <c r="G283" i="1"/>
  <c r="F283" i="1"/>
  <c r="E283" i="1"/>
  <c r="B283" i="1"/>
  <c r="CA282" i="1"/>
  <c r="BS282" i="1"/>
  <c r="BP282" i="1"/>
  <c r="BO282" i="1"/>
  <c r="A282" i="1" s="1"/>
  <c r="BM282" i="1"/>
  <c r="BL282" i="1"/>
  <c r="BK282" i="1"/>
  <c r="BH282" i="1"/>
  <c r="BI282" i="1" s="1"/>
  <c r="G282" i="1"/>
  <c r="F282" i="1"/>
  <c r="E282" i="1"/>
  <c r="B282" i="1"/>
  <c r="CA281" i="1"/>
  <c r="BS281" i="1"/>
  <c r="BP281" i="1"/>
  <c r="BO281" i="1"/>
  <c r="A281" i="1" s="1"/>
  <c r="BM281" i="1"/>
  <c r="BT281" i="1" s="1"/>
  <c r="BL281" i="1"/>
  <c r="BK281" i="1"/>
  <c r="BH281" i="1"/>
  <c r="BI281" i="1" s="1"/>
  <c r="G281" i="1"/>
  <c r="F281" i="1"/>
  <c r="E281" i="1"/>
  <c r="B281" i="1"/>
  <c r="CA280" i="1"/>
  <c r="BS280" i="1"/>
  <c r="BP280" i="1"/>
  <c r="BO280" i="1"/>
  <c r="A280" i="1" s="1"/>
  <c r="BM280" i="1"/>
  <c r="BT280" i="1" s="1"/>
  <c r="BL280" i="1"/>
  <c r="BK280" i="1"/>
  <c r="BH280" i="1"/>
  <c r="BI280" i="1" s="1"/>
  <c r="G280" i="1"/>
  <c r="F280" i="1"/>
  <c r="E280" i="1"/>
  <c r="B280" i="1"/>
  <c r="CA279" i="1"/>
  <c r="BS279" i="1"/>
  <c r="BP279" i="1"/>
  <c r="BO279" i="1"/>
  <c r="A279" i="1" s="1"/>
  <c r="BM279" i="1"/>
  <c r="BT279" i="1" s="1"/>
  <c r="BL279" i="1"/>
  <c r="BK279" i="1"/>
  <c r="BH279" i="1"/>
  <c r="BI279" i="1" s="1"/>
  <c r="G279" i="1"/>
  <c r="F279" i="1"/>
  <c r="E279" i="1"/>
  <c r="B279" i="1"/>
  <c r="CA278" i="1"/>
  <c r="BS278" i="1"/>
  <c r="BP278" i="1"/>
  <c r="BO278" i="1"/>
  <c r="A278" i="1" s="1"/>
  <c r="BM278" i="1"/>
  <c r="BT278" i="1" s="1"/>
  <c r="BL278" i="1"/>
  <c r="BK278" i="1"/>
  <c r="BH278" i="1"/>
  <c r="BI278" i="1" s="1"/>
  <c r="G278" i="1"/>
  <c r="F278" i="1"/>
  <c r="E278" i="1"/>
  <c r="B278" i="1"/>
  <c r="CA277" i="1"/>
  <c r="BS277" i="1"/>
  <c r="BP277" i="1"/>
  <c r="BO277" i="1"/>
  <c r="A277" i="1" s="1"/>
  <c r="BM277" i="1"/>
  <c r="BT277" i="1" s="1"/>
  <c r="BL277" i="1"/>
  <c r="BK277" i="1"/>
  <c r="BH277" i="1"/>
  <c r="BI277" i="1" s="1"/>
  <c r="G277" i="1"/>
  <c r="F277" i="1"/>
  <c r="E277" i="1"/>
  <c r="B277" i="1"/>
  <c r="CA276" i="1"/>
  <c r="BS276" i="1"/>
  <c r="BP276" i="1"/>
  <c r="BO276" i="1"/>
  <c r="A276" i="1" s="1"/>
  <c r="BM276" i="1"/>
  <c r="BT276" i="1" s="1"/>
  <c r="BL276" i="1"/>
  <c r="BK276" i="1"/>
  <c r="BH276" i="1"/>
  <c r="BI276" i="1" s="1"/>
  <c r="G276" i="1"/>
  <c r="F276" i="1"/>
  <c r="E276" i="1"/>
  <c r="B276" i="1"/>
  <c r="CA275" i="1"/>
  <c r="BS275" i="1"/>
  <c r="BP275" i="1"/>
  <c r="BO275" i="1"/>
  <c r="A275" i="1" s="1"/>
  <c r="BM275" i="1"/>
  <c r="BT275" i="1" s="1"/>
  <c r="BL275" i="1"/>
  <c r="BK275" i="1"/>
  <c r="BH275" i="1"/>
  <c r="BI275" i="1" s="1"/>
  <c r="G275" i="1"/>
  <c r="F275" i="1"/>
  <c r="E275" i="1"/>
  <c r="B275" i="1"/>
  <c r="CA274" i="1"/>
  <c r="BS274" i="1"/>
  <c r="BP274" i="1"/>
  <c r="BO274" i="1"/>
  <c r="A274" i="1" s="1"/>
  <c r="BM274" i="1"/>
  <c r="BL274" i="1"/>
  <c r="BK274" i="1"/>
  <c r="BH274" i="1"/>
  <c r="BI274" i="1" s="1"/>
  <c r="G274" i="1"/>
  <c r="F274" i="1"/>
  <c r="E274" i="1"/>
  <c r="B274" i="1"/>
  <c r="CA273" i="1"/>
  <c r="BS273" i="1"/>
  <c r="BP273" i="1"/>
  <c r="BO273" i="1"/>
  <c r="A273" i="1" s="1"/>
  <c r="BM273" i="1"/>
  <c r="BT273" i="1" s="1"/>
  <c r="BL273" i="1"/>
  <c r="BK273" i="1"/>
  <c r="BH273" i="1"/>
  <c r="BI273" i="1" s="1"/>
  <c r="G273" i="1"/>
  <c r="F273" i="1"/>
  <c r="E273" i="1"/>
  <c r="B273" i="1"/>
  <c r="CA272" i="1"/>
  <c r="BS272" i="1"/>
  <c r="BP272" i="1"/>
  <c r="BO272" i="1"/>
  <c r="A272" i="1" s="1"/>
  <c r="BM272" i="1"/>
  <c r="BT272" i="1" s="1"/>
  <c r="BL272" i="1"/>
  <c r="BK272" i="1"/>
  <c r="BH272" i="1"/>
  <c r="BI272" i="1" s="1"/>
  <c r="G272" i="1"/>
  <c r="F272" i="1"/>
  <c r="E272" i="1"/>
  <c r="B272" i="1"/>
  <c r="CA271" i="1"/>
  <c r="BS271" i="1"/>
  <c r="BP271" i="1"/>
  <c r="BO271" i="1"/>
  <c r="A271" i="1" s="1"/>
  <c r="BM271" i="1"/>
  <c r="BT271" i="1" s="1"/>
  <c r="BL271" i="1"/>
  <c r="BK271" i="1"/>
  <c r="BH271" i="1"/>
  <c r="BI271" i="1" s="1"/>
  <c r="G271" i="1"/>
  <c r="F271" i="1"/>
  <c r="E271" i="1"/>
  <c r="B271" i="1"/>
  <c r="CA270" i="1"/>
  <c r="BS270" i="1"/>
  <c r="BP270" i="1"/>
  <c r="BO270" i="1"/>
  <c r="A270" i="1" s="1"/>
  <c r="BM270" i="1"/>
  <c r="BT270" i="1" s="1"/>
  <c r="BL270" i="1"/>
  <c r="BK270" i="1"/>
  <c r="BH270" i="1"/>
  <c r="BI270" i="1" s="1"/>
  <c r="G270" i="1"/>
  <c r="F270" i="1"/>
  <c r="E270" i="1"/>
  <c r="B270" i="1"/>
  <c r="CA269" i="1"/>
  <c r="BS269" i="1"/>
  <c r="BP269" i="1"/>
  <c r="BO269" i="1"/>
  <c r="A269" i="1" s="1"/>
  <c r="BM269" i="1"/>
  <c r="BT269" i="1" s="1"/>
  <c r="BL269" i="1"/>
  <c r="BK269" i="1"/>
  <c r="BH269" i="1"/>
  <c r="BI269" i="1" s="1"/>
  <c r="G269" i="1"/>
  <c r="F269" i="1"/>
  <c r="E269" i="1"/>
  <c r="B269" i="1"/>
  <c r="CA268" i="1"/>
  <c r="BS268" i="1"/>
  <c r="BP268" i="1"/>
  <c r="BO268" i="1"/>
  <c r="A268" i="1" s="1"/>
  <c r="BM268" i="1"/>
  <c r="BT268" i="1" s="1"/>
  <c r="BL268" i="1"/>
  <c r="BK268" i="1"/>
  <c r="BH268" i="1"/>
  <c r="BI268" i="1" s="1"/>
  <c r="G268" i="1"/>
  <c r="F268" i="1"/>
  <c r="E268" i="1"/>
  <c r="B268" i="1"/>
  <c r="CA267" i="1"/>
  <c r="BS267" i="1"/>
  <c r="BP267" i="1"/>
  <c r="BO267" i="1"/>
  <c r="A267" i="1" s="1"/>
  <c r="BM267" i="1"/>
  <c r="BT267" i="1" s="1"/>
  <c r="BL267" i="1"/>
  <c r="BK267" i="1"/>
  <c r="BH267" i="1"/>
  <c r="BI267" i="1" s="1"/>
  <c r="G267" i="1"/>
  <c r="F267" i="1"/>
  <c r="E267" i="1"/>
  <c r="B267" i="1"/>
  <c r="CA266" i="1"/>
  <c r="BS266" i="1"/>
  <c r="BP266" i="1"/>
  <c r="BO266" i="1"/>
  <c r="A266" i="1" s="1"/>
  <c r="BM266" i="1"/>
  <c r="BT266" i="1" s="1"/>
  <c r="BL266" i="1"/>
  <c r="BK266" i="1"/>
  <c r="BH266" i="1"/>
  <c r="BI266" i="1" s="1"/>
  <c r="G266" i="1"/>
  <c r="F266" i="1"/>
  <c r="E266" i="1"/>
  <c r="B266" i="1"/>
  <c r="CA265" i="1"/>
  <c r="BS265" i="1"/>
  <c r="BP265" i="1"/>
  <c r="BO265" i="1"/>
  <c r="A265" i="1" s="1"/>
  <c r="BM265" i="1"/>
  <c r="BT265" i="1" s="1"/>
  <c r="BL265" i="1"/>
  <c r="BK265" i="1"/>
  <c r="BH265" i="1"/>
  <c r="BI265" i="1" s="1"/>
  <c r="G265" i="1"/>
  <c r="F265" i="1"/>
  <c r="E265" i="1"/>
  <c r="B265" i="1"/>
  <c r="CA264" i="1"/>
  <c r="BS264" i="1"/>
  <c r="BP264" i="1"/>
  <c r="BO264" i="1"/>
  <c r="A264" i="1" s="1"/>
  <c r="BM264" i="1"/>
  <c r="BT264" i="1" s="1"/>
  <c r="BL264" i="1"/>
  <c r="BK264" i="1"/>
  <c r="BH264" i="1"/>
  <c r="BI264" i="1" s="1"/>
  <c r="G264" i="1"/>
  <c r="F264" i="1"/>
  <c r="E264" i="1"/>
  <c r="B264" i="1"/>
  <c r="CA263" i="1"/>
  <c r="BS263" i="1"/>
  <c r="BP263" i="1"/>
  <c r="BO263" i="1"/>
  <c r="A263" i="1" s="1"/>
  <c r="BM263" i="1"/>
  <c r="BT263" i="1" s="1"/>
  <c r="BL263" i="1"/>
  <c r="BK263" i="1"/>
  <c r="BH263" i="1"/>
  <c r="BI263" i="1" s="1"/>
  <c r="G263" i="1"/>
  <c r="F263" i="1"/>
  <c r="E263" i="1"/>
  <c r="B263" i="1"/>
  <c r="CA262" i="1"/>
  <c r="BS262" i="1"/>
  <c r="BP262" i="1"/>
  <c r="BO262" i="1"/>
  <c r="A262" i="1" s="1"/>
  <c r="BM262" i="1"/>
  <c r="BT262" i="1" s="1"/>
  <c r="BL262" i="1"/>
  <c r="BK262" i="1"/>
  <c r="BH262" i="1"/>
  <c r="BI262" i="1" s="1"/>
  <c r="G262" i="1"/>
  <c r="F262" i="1"/>
  <c r="E262" i="1"/>
  <c r="B262" i="1"/>
  <c r="CA261" i="1"/>
  <c r="BS261" i="1"/>
  <c r="BP261" i="1"/>
  <c r="BO261" i="1"/>
  <c r="A261" i="1" s="1"/>
  <c r="BM261" i="1"/>
  <c r="BT261" i="1" s="1"/>
  <c r="BL261" i="1"/>
  <c r="BK261" i="1"/>
  <c r="BH261" i="1"/>
  <c r="BI261" i="1" s="1"/>
  <c r="G261" i="1"/>
  <c r="F261" i="1"/>
  <c r="E261" i="1"/>
  <c r="B261" i="1"/>
  <c r="CA260" i="1"/>
  <c r="BS260" i="1"/>
  <c r="BP260" i="1"/>
  <c r="BO260" i="1"/>
  <c r="A260" i="1" s="1"/>
  <c r="BM260" i="1"/>
  <c r="BT260" i="1" s="1"/>
  <c r="BL260" i="1"/>
  <c r="BK260" i="1"/>
  <c r="BH260" i="1"/>
  <c r="BI260" i="1" s="1"/>
  <c r="G260" i="1"/>
  <c r="F260" i="1"/>
  <c r="E260" i="1"/>
  <c r="B260" i="1"/>
  <c r="CA259" i="1"/>
  <c r="BS259" i="1"/>
  <c r="BP259" i="1"/>
  <c r="BO259" i="1"/>
  <c r="A259" i="1" s="1"/>
  <c r="BM259" i="1"/>
  <c r="BT259" i="1" s="1"/>
  <c r="BL259" i="1"/>
  <c r="BK259" i="1"/>
  <c r="BH259" i="1"/>
  <c r="BI259" i="1" s="1"/>
  <c r="G259" i="1"/>
  <c r="F259" i="1"/>
  <c r="E259" i="1"/>
  <c r="B259" i="1"/>
  <c r="CA258" i="1"/>
  <c r="BS258" i="1"/>
  <c r="BP258" i="1"/>
  <c r="BO258" i="1"/>
  <c r="A258" i="1" s="1"/>
  <c r="BM258" i="1"/>
  <c r="BT258" i="1" s="1"/>
  <c r="BL258" i="1"/>
  <c r="BK258" i="1"/>
  <c r="BH258" i="1"/>
  <c r="BI258" i="1" s="1"/>
  <c r="G258" i="1"/>
  <c r="F258" i="1"/>
  <c r="E258" i="1"/>
  <c r="B258" i="1"/>
  <c r="CA257" i="1"/>
  <c r="BS257" i="1"/>
  <c r="BP257" i="1"/>
  <c r="BO257" i="1"/>
  <c r="A257" i="1" s="1"/>
  <c r="BM257" i="1"/>
  <c r="BT257" i="1" s="1"/>
  <c r="BL257" i="1"/>
  <c r="BK257" i="1"/>
  <c r="BH257" i="1"/>
  <c r="BI257" i="1" s="1"/>
  <c r="G257" i="1"/>
  <c r="F257" i="1"/>
  <c r="E257" i="1"/>
  <c r="B257" i="1"/>
  <c r="CA256" i="1"/>
  <c r="BS256" i="1"/>
  <c r="BP256" i="1"/>
  <c r="BO256" i="1"/>
  <c r="A256" i="1" s="1"/>
  <c r="BM256" i="1"/>
  <c r="BT256" i="1" s="1"/>
  <c r="BL256" i="1"/>
  <c r="BK256" i="1"/>
  <c r="BH256" i="1"/>
  <c r="BI256" i="1" s="1"/>
  <c r="G256" i="1"/>
  <c r="F256" i="1"/>
  <c r="E256" i="1"/>
  <c r="B256" i="1"/>
  <c r="CA255" i="1"/>
  <c r="BS255" i="1"/>
  <c r="BP255" i="1"/>
  <c r="BO255" i="1"/>
  <c r="A255" i="1" s="1"/>
  <c r="BM255" i="1"/>
  <c r="BT255" i="1" s="1"/>
  <c r="BL255" i="1"/>
  <c r="BK255" i="1"/>
  <c r="BH255" i="1"/>
  <c r="BI255" i="1" s="1"/>
  <c r="G255" i="1"/>
  <c r="F255" i="1"/>
  <c r="E255" i="1"/>
  <c r="B255" i="1"/>
  <c r="CA254" i="1"/>
  <c r="BS254" i="1"/>
  <c r="BP254" i="1"/>
  <c r="BO254" i="1"/>
  <c r="A254" i="1" s="1"/>
  <c r="BM254" i="1"/>
  <c r="BT254" i="1" s="1"/>
  <c r="BL254" i="1"/>
  <c r="BK254" i="1"/>
  <c r="BH254" i="1"/>
  <c r="BI254" i="1" s="1"/>
  <c r="G254" i="1"/>
  <c r="F254" i="1"/>
  <c r="E254" i="1"/>
  <c r="B254" i="1"/>
  <c r="CA253" i="1"/>
  <c r="BS253" i="1"/>
  <c r="BP253" i="1"/>
  <c r="BO253" i="1"/>
  <c r="A253" i="1" s="1"/>
  <c r="BM253" i="1"/>
  <c r="BT253" i="1" s="1"/>
  <c r="BL253" i="1"/>
  <c r="BK253" i="1"/>
  <c r="BH253" i="1"/>
  <c r="BI253" i="1" s="1"/>
  <c r="G253" i="1"/>
  <c r="F253" i="1"/>
  <c r="E253" i="1"/>
  <c r="B253" i="1"/>
  <c r="CA252" i="1"/>
  <c r="BS252" i="1"/>
  <c r="BP252" i="1"/>
  <c r="BO252" i="1"/>
  <c r="A252" i="1" s="1"/>
  <c r="BM252" i="1"/>
  <c r="BT252" i="1" s="1"/>
  <c r="BL252" i="1"/>
  <c r="BK252" i="1"/>
  <c r="BH252" i="1"/>
  <c r="BI252" i="1" s="1"/>
  <c r="G252" i="1"/>
  <c r="F252" i="1"/>
  <c r="E252" i="1"/>
  <c r="B252" i="1"/>
  <c r="CA251" i="1"/>
  <c r="BS251" i="1"/>
  <c r="BP251" i="1"/>
  <c r="BO251" i="1"/>
  <c r="A251" i="1" s="1"/>
  <c r="BM251" i="1"/>
  <c r="BT251" i="1" s="1"/>
  <c r="BL251" i="1"/>
  <c r="BK251" i="1"/>
  <c r="BH251" i="1"/>
  <c r="BI251" i="1" s="1"/>
  <c r="G251" i="1"/>
  <c r="F251" i="1"/>
  <c r="E251" i="1"/>
  <c r="B251" i="1"/>
  <c r="CA250" i="1"/>
  <c r="BS250" i="1"/>
  <c r="BP250" i="1"/>
  <c r="BO250" i="1"/>
  <c r="A250" i="1" s="1"/>
  <c r="BM250" i="1"/>
  <c r="BL250" i="1"/>
  <c r="BK250" i="1"/>
  <c r="BH250" i="1"/>
  <c r="BI250" i="1" s="1"/>
  <c r="G250" i="1"/>
  <c r="F250" i="1"/>
  <c r="E250" i="1"/>
  <c r="B250" i="1"/>
  <c r="CA249" i="1"/>
  <c r="BS249" i="1"/>
  <c r="BP249" i="1"/>
  <c r="BO249" i="1"/>
  <c r="A249" i="1" s="1"/>
  <c r="BM249" i="1"/>
  <c r="BT249" i="1" s="1"/>
  <c r="BL249" i="1"/>
  <c r="BK249" i="1"/>
  <c r="BH249" i="1"/>
  <c r="BI249" i="1" s="1"/>
  <c r="G249" i="1"/>
  <c r="F249" i="1"/>
  <c r="E249" i="1"/>
  <c r="B249" i="1"/>
  <c r="CA248" i="1"/>
  <c r="BS248" i="1"/>
  <c r="BP248" i="1"/>
  <c r="BO248" i="1"/>
  <c r="A248" i="1" s="1"/>
  <c r="BM248" i="1"/>
  <c r="BT248" i="1" s="1"/>
  <c r="BL248" i="1"/>
  <c r="BK248" i="1"/>
  <c r="BH248" i="1"/>
  <c r="BI248" i="1" s="1"/>
  <c r="G248" i="1"/>
  <c r="F248" i="1"/>
  <c r="E248" i="1"/>
  <c r="B248" i="1"/>
  <c r="CA247" i="1"/>
  <c r="BS247" i="1"/>
  <c r="BP247" i="1"/>
  <c r="BO247" i="1"/>
  <c r="A247" i="1" s="1"/>
  <c r="BM247" i="1"/>
  <c r="BT247" i="1" s="1"/>
  <c r="BL247" i="1"/>
  <c r="BK247" i="1"/>
  <c r="BH247" i="1"/>
  <c r="BI247" i="1" s="1"/>
  <c r="G247" i="1"/>
  <c r="F247" i="1"/>
  <c r="E247" i="1"/>
  <c r="B247" i="1"/>
  <c r="CA246" i="1"/>
  <c r="BS246" i="1"/>
  <c r="BP246" i="1"/>
  <c r="BO246" i="1"/>
  <c r="A246" i="1" s="1"/>
  <c r="BM246" i="1"/>
  <c r="BT246" i="1" s="1"/>
  <c r="BL246" i="1"/>
  <c r="BK246" i="1"/>
  <c r="BH246" i="1"/>
  <c r="BI246" i="1" s="1"/>
  <c r="G246" i="1"/>
  <c r="F246" i="1"/>
  <c r="E246" i="1"/>
  <c r="B246" i="1"/>
  <c r="CA245" i="1"/>
  <c r="BS245" i="1"/>
  <c r="BP245" i="1"/>
  <c r="BO245" i="1"/>
  <c r="A245" i="1" s="1"/>
  <c r="BM245" i="1"/>
  <c r="BT245" i="1" s="1"/>
  <c r="BL245" i="1"/>
  <c r="BK245" i="1"/>
  <c r="BH245" i="1"/>
  <c r="BI245" i="1" s="1"/>
  <c r="G245" i="1"/>
  <c r="F245" i="1"/>
  <c r="E245" i="1"/>
  <c r="B245" i="1"/>
  <c r="CA244" i="1"/>
  <c r="BS244" i="1"/>
  <c r="BP244" i="1"/>
  <c r="BO244" i="1"/>
  <c r="A244" i="1" s="1"/>
  <c r="BM244" i="1"/>
  <c r="BT244" i="1" s="1"/>
  <c r="BL244" i="1"/>
  <c r="BK244" i="1"/>
  <c r="BH244" i="1"/>
  <c r="BI244" i="1" s="1"/>
  <c r="G244" i="1"/>
  <c r="F244" i="1"/>
  <c r="E244" i="1"/>
  <c r="B244" i="1"/>
  <c r="CA243" i="1"/>
  <c r="BS243" i="1"/>
  <c r="BP243" i="1"/>
  <c r="BO243" i="1"/>
  <c r="A243" i="1" s="1"/>
  <c r="BM243" i="1"/>
  <c r="BT243" i="1" s="1"/>
  <c r="BL243" i="1"/>
  <c r="BK243" i="1"/>
  <c r="BH243" i="1"/>
  <c r="BI243" i="1" s="1"/>
  <c r="G243" i="1"/>
  <c r="F243" i="1"/>
  <c r="E243" i="1"/>
  <c r="B243" i="1"/>
  <c r="CA242" i="1"/>
  <c r="BS242" i="1"/>
  <c r="BP242" i="1"/>
  <c r="BO242" i="1"/>
  <c r="A242" i="1" s="1"/>
  <c r="BM242" i="1"/>
  <c r="BT242" i="1" s="1"/>
  <c r="BL242" i="1"/>
  <c r="BK242" i="1"/>
  <c r="BH242" i="1"/>
  <c r="BI242" i="1" s="1"/>
  <c r="G242" i="1"/>
  <c r="F242" i="1"/>
  <c r="E242" i="1"/>
  <c r="B242" i="1"/>
  <c r="CA241" i="1"/>
  <c r="BS241" i="1"/>
  <c r="BP241" i="1"/>
  <c r="BO241" i="1"/>
  <c r="A241" i="1" s="1"/>
  <c r="BM241" i="1"/>
  <c r="BT241" i="1" s="1"/>
  <c r="BL241" i="1"/>
  <c r="BK241" i="1"/>
  <c r="BH241" i="1"/>
  <c r="BI241" i="1" s="1"/>
  <c r="G241" i="1"/>
  <c r="F241" i="1"/>
  <c r="E241" i="1"/>
  <c r="B241" i="1"/>
  <c r="CA240" i="1"/>
  <c r="BS240" i="1"/>
  <c r="BP240" i="1"/>
  <c r="BO240" i="1"/>
  <c r="A240" i="1" s="1"/>
  <c r="BM240" i="1"/>
  <c r="BT240" i="1" s="1"/>
  <c r="BL240" i="1"/>
  <c r="BK240" i="1"/>
  <c r="BH240" i="1"/>
  <c r="BI240" i="1" s="1"/>
  <c r="G240" i="1"/>
  <c r="F240" i="1"/>
  <c r="E240" i="1"/>
  <c r="B240" i="1"/>
  <c r="CA239" i="1"/>
  <c r="BS239" i="1"/>
  <c r="BP239" i="1"/>
  <c r="BW239" i="1" s="1"/>
  <c r="D239" i="1" s="1"/>
  <c r="BO239" i="1"/>
  <c r="A239" i="1" s="1"/>
  <c r="BM239" i="1"/>
  <c r="BT239" i="1" s="1"/>
  <c r="BL239" i="1"/>
  <c r="BK239" i="1"/>
  <c r="BH239" i="1"/>
  <c r="BI239" i="1" s="1"/>
  <c r="G239" i="1"/>
  <c r="F239" i="1"/>
  <c r="E239" i="1"/>
  <c r="B239" i="1"/>
  <c r="CA238" i="1"/>
  <c r="BS238" i="1"/>
  <c r="BP238" i="1"/>
  <c r="BO238" i="1"/>
  <c r="A238" i="1" s="1"/>
  <c r="BM238" i="1"/>
  <c r="BT238" i="1" s="1"/>
  <c r="BL238" i="1"/>
  <c r="BK238" i="1"/>
  <c r="BH238" i="1"/>
  <c r="BI238" i="1" s="1"/>
  <c r="G238" i="1"/>
  <c r="F238" i="1"/>
  <c r="E238" i="1"/>
  <c r="B238" i="1"/>
  <c r="CA237" i="1"/>
  <c r="BS237" i="1"/>
  <c r="BP237" i="1"/>
  <c r="BO237" i="1"/>
  <c r="A237" i="1" s="1"/>
  <c r="BM237" i="1"/>
  <c r="BL237" i="1"/>
  <c r="BK237" i="1"/>
  <c r="BH237" i="1"/>
  <c r="BI237" i="1" s="1"/>
  <c r="G237" i="1"/>
  <c r="F237" i="1"/>
  <c r="E237" i="1"/>
  <c r="B237" i="1"/>
  <c r="CA236" i="1"/>
  <c r="BS236" i="1"/>
  <c r="BP236" i="1"/>
  <c r="BO236" i="1"/>
  <c r="A236" i="1" s="1"/>
  <c r="BM236" i="1"/>
  <c r="BT236" i="1" s="1"/>
  <c r="BL236" i="1"/>
  <c r="BK236" i="1"/>
  <c r="BH236" i="1"/>
  <c r="BI236" i="1" s="1"/>
  <c r="G236" i="1"/>
  <c r="F236" i="1"/>
  <c r="E236" i="1"/>
  <c r="B236" i="1"/>
  <c r="CA235" i="1"/>
  <c r="BS235" i="1"/>
  <c r="BP235" i="1"/>
  <c r="BO235" i="1"/>
  <c r="A235" i="1" s="1"/>
  <c r="BM235" i="1"/>
  <c r="BT235" i="1" s="1"/>
  <c r="BL235" i="1"/>
  <c r="BK235" i="1"/>
  <c r="BH235" i="1"/>
  <c r="BI235" i="1" s="1"/>
  <c r="G235" i="1"/>
  <c r="F235" i="1"/>
  <c r="E235" i="1"/>
  <c r="B235" i="1"/>
  <c r="CA234" i="1"/>
  <c r="BS234" i="1"/>
  <c r="BP234" i="1"/>
  <c r="BO234" i="1"/>
  <c r="A234" i="1" s="1"/>
  <c r="BM234" i="1"/>
  <c r="BT234" i="1" s="1"/>
  <c r="BL234" i="1"/>
  <c r="BK234" i="1"/>
  <c r="BH234" i="1"/>
  <c r="BI234" i="1" s="1"/>
  <c r="G234" i="1"/>
  <c r="F234" i="1"/>
  <c r="E234" i="1"/>
  <c r="B234" i="1"/>
  <c r="CA233" i="1"/>
  <c r="BS233" i="1"/>
  <c r="BP233" i="1"/>
  <c r="BO233" i="1"/>
  <c r="A233" i="1" s="1"/>
  <c r="BM233" i="1"/>
  <c r="BT233" i="1" s="1"/>
  <c r="BL233" i="1"/>
  <c r="BK233" i="1"/>
  <c r="BH233" i="1"/>
  <c r="BI233" i="1" s="1"/>
  <c r="G233" i="1"/>
  <c r="F233" i="1"/>
  <c r="E233" i="1"/>
  <c r="B233" i="1"/>
  <c r="CA232" i="1"/>
  <c r="BS232" i="1"/>
  <c r="BP232" i="1"/>
  <c r="BO232" i="1"/>
  <c r="A232" i="1" s="1"/>
  <c r="BM232" i="1"/>
  <c r="BT232" i="1" s="1"/>
  <c r="BL232" i="1"/>
  <c r="BK232" i="1"/>
  <c r="BH232" i="1"/>
  <c r="BI232" i="1" s="1"/>
  <c r="G232" i="1"/>
  <c r="F232" i="1"/>
  <c r="E232" i="1"/>
  <c r="B232" i="1"/>
  <c r="CA231" i="1"/>
  <c r="BS231" i="1"/>
  <c r="BP231" i="1"/>
  <c r="BO231" i="1"/>
  <c r="A231" i="1" s="1"/>
  <c r="BM231" i="1"/>
  <c r="BT231" i="1" s="1"/>
  <c r="BL231" i="1"/>
  <c r="BK231" i="1"/>
  <c r="BH231" i="1"/>
  <c r="BI231" i="1" s="1"/>
  <c r="G231" i="1"/>
  <c r="F231" i="1"/>
  <c r="E231" i="1"/>
  <c r="B231" i="1"/>
  <c r="CA230" i="1"/>
  <c r="BS230" i="1"/>
  <c r="BP230" i="1"/>
  <c r="BO230" i="1"/>
  <c r="A230" i="1" s="1"/>
  <c r="BM230" i="1"/>
  <c r="BT230" i="1" s="1"/>
  <c r="BL230" i="1"/>
  <c r="BK230" i="1"/>
  <c r="BH230" i="1"/>
  <c r="BI230" i="1" s="1"/>
  <c r="G230" i="1"/>
  <c r="F230" i="1"/>
  <c r="E230" i="1"/>
  <c r="B230" i="1"/>
  <c r="CA229" i="1"/>
  <c r="BS229" i="1"/>
  <c r="BP229" i="1"/>
  <c r="BO229" i="1"/>
  <c r="A229" i="1" s="1"/>
  <c r="BM229" i="1"/>
  <c r="BT229" i="1" s="1"/>
  <c r="BL229" i="1"/>
  <c r="BK229" i="1"/>
  <c r="BH229" i="1"/>
  <c r="BI229" i="1" s="1"/>
  <c r="G229" i="1"/>
  <c r="F229" i="1"/>
  <c r="E229" i="1"/>
  <c r="B229" i="1"/>
  <c r="CA228" i="1"/>
  <c r="BS228" i="1"/>
  <c r="BP228" i="1"/>
  <c r="BO228" i="1"/>
  <c r="A228" i="1" s="1"/>
  <c r="BM228" i="1"/>
  <c r="BT228" i="1" s="1"/>
  <c r="BL228" i="1"/>
  <c r="BK228" i="1"/>
  <c r="BH228" i="1"/>
  <c r="BI228" i="1" s="1"/>
  <c r="G228" i="1"/>
  <c r="F228" i="1"/>
  <c r="E228" i="1"/>
  <c r="B228" i="1"/>
  <c r="CA227" i="1"/>
  <c r="BS227" i="1"/>
  <c r="BP227" i="1"/>
  <c r="BO227" i="1"/>
  <c r="A227" i="1" s="1"/>
  <c r="BM227" i="1"/>
  <c r="BT227" i="1" s="1"/>
  <c r="BL227" i="1"/>
  <c r="BK227" i="1"/>
  <c r="BH227" i="1"/>
  <c r="BI227" i="1" s="1"/>
  <c r="G227" i="1"/>
  <c r="F227" i="1"/>
  <c r="E227" i="1"/>
  <c r="B227" i="1"/>
  <c r="CA226" i="1"/>
  <c r="BS226" i="1"/>
  <c r="BP226" i="1"/>
  <c r="BO226" i="1"/>
  <c r="A226" i="1" s="1"/>
  <c r="BM226" i="1"/>
  <c r="BT226" i="1" s="1"/>
  <c r="BL226" i="1"/>
  <c r="BK226" i="1"/>
  <c r="BH226" i="1"/>
  <c r="BI226" i="1" s="1"/>
  <c r="G226" i="1"/>
  <c r="F226" i="1"/>
  <c r="E226" i="1"/>
  <c r="B226" i="1"/>
  <c r="CA225" i="1"/>
  <c r="BS225" i="1"/>
  <c r="BP225" i="1"/>
  <c r="BO225" i="1"/>
  <c r="A225" i="1" s="1"/>
  <c r="BM225" i="1"/>
  <c r="BT225" i="1" s="1"/>
  <c r="BL225" i="1"/>
  <c r="BK225" i="1"/>
  <c r="BH225" i="1"/>
  <c r="BI225" i="1" s="1"/>
  <c r="G225" i="1"/>
  <c r="F225" i="1"/>
  <c r="E225" i="1"/>
  <c r="B225" i="1"/>
  <c r="CA224" i="1"/>
  <c r="BS224" i="1"/>
  <c r="BP224" i="1"/>
  <c r="BO224" i="1"/>
  <c r="A224" i="1" s="1"/>
  <c r="BM224" i="1"/>
  <c r="BT224" i="1" s="1"/>
  <c r="BL224" i="1"/>
  <c r="BK224" i="1"/>
  <c r="BH224" i="1"/>
  <c r="BI224" i="1" s="1"/>
  <c r="G224" i="1"/>
  <c r="F224" i="1"/>
  <c r="E224" i="1"/>
  <c r="B224" i="1"/>
  <c r="CA223" i="1"/>
  <c r="BS223" i="1"/>
  <c r="BP223" i="1"/>
  <c r="BO223" i="1"/>
  <c r="A223" i="1" s="1"/>
  <c r="BM223" i="1"/>
  <c r="BT223" i="1" s="1"/>
  <c r="BL223" i="1"/>
  <c r="BK223" i="1"/>
  <c r="BH223" i="1"/>
  <c r="BI223" i="1" s="1"/>
  <c r="G223" i="1"/>
  <c r="F223" i="1"/>
  <c r="E223" i="1"/>
  <c r="B223" i="1"/>
  <c r="CA222" i="1"/>
  <c r="BS222" i="1"/>
  <c r="BP222" i="1"/>
  <c r="BO222" i="1"/>
  <c r="A222" i="1" s="1"/>
  <c r="BM222" i="1"/>
  <c r="BT222" i="1" s="1"/>
  <c r="BL222" i="1"/>
  <c r="BK222" i="1"/>
  <c r="BH222" i="1"/>
  <c r="BI222" i="1" s="1"/>
  <c r="G222" i="1"/>
  <c r="F222" i="1"/>
  <c r="E222" i="1"/>
  <c r="B222" i="1"/>
  <c r="CA221" i="1"/>
  <c r="BS221" i="1"/>
  <c r="BP221" i="1"/>
  <c r="BO221" i="1"/>
  <c r="A221" i="1" s="1"/>
  <c r="BM221" i="1"/>
  <c r="BT221" i="1" s="1"/>
  <c r="BL221" i="1"/>
  <c r="BK221" i="1"/>
  <c r="BH221" i="1"/>
  <c r="BI221" i="1" s="1"/>
  <c r="G221" i="1"/>
  <c r="F221" i="1"/>
  <c r="E221" i="1"/>
  <c r="B221" i="1"/>
  <c r="CA220" i="1"/>
  <c r="BS220" i="1"/>
  <c r="BP220" i="1"/>
  <c r="BO220" i="1"/>
  <c r="A220" i="1" s="1"/>
  <c r="BM220" i="1"/>
  <c r="BT220" i="1" s="1"/>
  <c r="BL220" i="1"/>
  <c r="BK220" i="1"/>
  <c r="BH220" i="1"/>
  <c r="BI220" i="1" s="1"/>
  <c r="G220" i="1"/>
  <c r="F220" i="1"/>
  <c r="E220" i="1"/>
  <c r="B220" i="1"/>
  <c r="CA219" i="1"/>
  <c r="BS219" i="1"/>
  <c r="BP219" i="1"/>
  <c r="BO219" i="1"/>
  <c r="A219" i="1" s="1"/>
  <c r="BM219" i="1"/>
  <c r="BT219" i="1" s="1"/>
  <c r="BL219" i="1"/>
  <c r="BK219" i="1"/>
  <c r="BH219" i="1"/>
  <c r="BI219" i="1" s="1"/>
  <c r="G219" i="1"/>
  <c r="F219" i="1"/>
  <c r="E219" i="1"/>
  <c r="B219" i="1"/>
  <c r="CA218" i="1"/>
  <c r="BS218" i="1"/>
  <c r="BP218" i="1"/>
  <c r="BO218" i="1"/>
  <c r="A218" i="1" s="1"/>
  <c r="BM218" i="1"/>
  <c r="BT218" i="1" s="1"/>
  <c r="BL218" i="1"/>
  <c r="BK218" i="1"/>
  <c r="BH218" i="1"/>
  <c r="BI218" i="1" s="1"/>
  <c r="G218" i="1"/>
  <c r="F218" i="1"/>
  <c r="E218" i="1"/>
  <c r="B218" i="1"/>
  <c r="CA217" i="1"/>
  <c r="BS217" i="1"/>
  <c r="BP217" i="1"/>
  <c r="BO217" i="1"/>
  <c r="A217" i="1" s="1"/>
  <c r="BM217" i="1"/>
  <c r="BT217" i="1" s="1"/>
  <c r="BL217" i="1"/>
  <c r="BK217" i="1"/>
  <c r="BH217" i="1"/>
  <c r="BI217" i="1" s="1"/>
  <c r="G217" i="1"/>
  <c r="F217" i="1"/>
  <c r="E217" i="1"/>
  <c r="B217" i="1"/>
  <c r="CA216" i="1"/>
  <c r="BS216" i="1"/>
  <c r="BP216" i="1"/>
  <c r="BO216" i="1"/>
  <c r="A216" i="1" s="1"/>
  <c r="BM216" i="1"/>
  <c r="BT216" i="1" s="1"/>
  <c r="BL216" i="1"/>
  <c r="BK216" i="1"/>
  <c r="BH216" i="1"/>
  <c r="BI216" i="1" s="1"/>
  <c r="G216" i="1"/>
  <c r="F216" i="1"/>
  <c r="E216" i="1"/>
  <c r="B216" i="1"/>
  <c r="CA215" i="1"/>
  <c r="BS215" i="1"/>
  <c r="BP215" i="1"/>
  <c r="BO215" i="1"/>
  <c r="A215" i="1" s="1"/>
  <c r="BM215" i="1"/>
  <c r="BT215" i="1" s="1"/>
  <c r="BL215" i="1"/>
  <c r="BK215" i="1"/>
  <c r="BH215" i="1"/>
  <c r="BI215" i="1" s="1"/>
  <c r="G215" i="1"/>
  <c r="F215" i="1"/>
  <c r="E215" i="1"/>
  <c r="B215" i="1"/>
  <c r="CA214" i="1"/>
  <c r="BS214" i="1"/>
  <c r="BP214" i="1"/>
  <c r="BO214" i="1"/>
  <c r="A214" i="1" s="1"/>
  <c r="BM214" i="1"/>
  <c r="BT214" i="1" s="1"/>
  <c r="BL214" i="1"/>
  <c r="BK214" i="1"/>
  <c r="BH214" i="1"/>
  <c r="BI214" i="1" s="1"/>
  <c r="G214" i="1"/>
  <c r="F214" i="1"/>
  <c r="E214" i="1"/>
  <c r="B214" i="1"/>
  <c r="CA213" i="1"/>
  <c r="BS213" i="1"/>
  <c r="BP213" i="1"/>
  <c r="BO213" i="1"/>
  <c r="A213" i="1" s="1"/>
  <c r="BM213" i="1"/>
  <c r="BT213" i="1" s="1"/>
  <c r="BL213" i="1"/>
  <c r="BK213" i="1"/>
  <c r="BH213" i="1"/>
  <c r="BI213" i="1" s="1"/>
  <c r="G213" i="1"/>
  <c r="F213" i="1"/>
  <c r="E213" i="1"/>
  <c r="B213" i="1"/>
  <c r="CA212" i="1"/>
  <c r="BS212" i="1"/>
  <c r="BP212" i="1"/>
  <c r="BO212" i="1"/>
  <c r="A212" i="1" s="1"/>
  <c r="BM212" i="1"/>
  <c r="BT212" i="1" s="1"/>
  <c r="BL212" i="1"/>
  <c r="BK212" i="1"/>
  <c r="BH212" i="1"/>
  <c r="BI212" i="1" s="1"/>
  <c r="G212" i="1"/>
  <c r="F212" i="1"/>
  <c r="E212" i="1"/>
  <c r="B212" i="1"/>
  <c r="CA211" i="1"/>
  <c r="BS211" i="1"/>
  <c r="BP211" i="1"/>
  <c r="BW211" i="1" s="1"/>
  <c r="D211" i="1" s="1"/>
  <c r="BO211" i="1"/>
  <c r="A211" i="1" s="1"/>
  <c r="BM211" i="1"/>
  <c r="BT211" i="1" s="1"/>
  <c r="BL211" i="1"/>
  <c r="BK211" i="1"/>
  <c r="BH211" i="1"/>
  <c r="BI211" i="1" s="1"/>
  <c r="G211" i="1"/>
  <c r="F211" i="1"/>
  <c r="E211" i="1"/>
  <c r="B211" i="1"/>
  <c r="CA210" i="1"/>
  <c r="BS210" i="1"/>
  <c r="BP210" i="1"/>
  <c r="BO210" i="1"/>
  <c r="A210" i="1" s="1"/>
  <c r="BM210" i="1"/>
  <c r="BT210" i="1" s="1"/>
  <c r="BL210" i="1"/>
  <c r="BK210" i="1"/>
  <c r="BH210" i="1"/>
  <c r="BI210" i="1" s="1"/>
  <c r="G210" i="1"/>
  <c r="F210" i="1"/>
  <c r="E210" i="1"/>
  <c r="B210" i="1"/>
  <c r="CA209" i="1"/>
  <c r="BS209" i="1"/>
  <c r="BP209" i="1"/>
  <c r="BO209" i="1"/>
  <c r="A209" i="1" s="1"/>
  <c r="BM209" i="1"/>
  <c r="BT209" i="1" s="1"/>
  <c r="BL209" i="1"/>
  <c r="BK209" i="1"/>
  <c r="BH209" i="1"/>
  <c r="BI209" i="1" s="1"/>
  <c r="G209" i="1"/>
  <c r="F209" i="1"/>
  <c r="E209" i="1"/>
  <c r="B209" i="1"/>
  <c r="CA208" i="1"/>
  <c r="BS208" i="1"/>
  <c r="BP208" i="1"/>
  <c r="BO208" i="1"/>
  <c r="A208" i="1" s="1"/>
  <c r="BM208" i="1"/>
  <c r="BT208" i="1" s="1"/>
  <c r="BL208" i="1"/>
  <c r="BK208" i="1"/>
  <c r="BH208" i="1"/>
  <c r="BI208" i="1" s="1"/>
  <c r="G208" i="1"/>
  <c r="F208" i="1"/>
  <c r="E208" i="1"/>
  <c r="B208" i="1"/>
  <c r="CA207" i="1"/>
  <c r="BS207" i="1"/>
  <c r="BP207" i="1"/>
  <c r="BO207" i="1"/>
  <c r="A207" i="1" s="1"/>
  <c r="BM207" i="1"/>
  <c r="BT207" i="1" s="1"/>
  <c r="BL207" i="1"/>
  <c r="BK207" i="1"/>
  <c r="BH207" i="1"/>
  <c r="BI207" i="1" s="1"/>
  <c r="G207" i="1"/>
  <c r="F207" i="1"/>
  <c r="E207" i="1"/>
  <c r="B207" i="1"/>
  <c r="CA206" i="1"/>
  <c r="BS206" i="1"/>
  <c r="BP206" i="1"/>
  <c r="BO206" i="1"/>
  <c r="A206" i="1" s="1"/>
  <c r="BM206" i="1"/>
  <c r="BT206" i="1" s="1"/>
  <c r="BL206" i="1"/>
  <c r="BK206" i="1"/>
  <c r="BH206" i="1"/>
  <c r="BI206" i="1" s="1"/>
  <c r="G206" i="1"/>
  <c r="F206" i="1"/>
  <c r="E206" i="1"/>
  <c r="B206" i="1"/>
  <c r="CA205" i="1"/>
  <c r="BS205" i="1"/>
  <c r="BP205" i="1"/>
  <c r="BO205" i="1"/>
  <c r="A205" i="1" s="1"/>
  <c r="BM205" i="1"/>
  <c r="BT205" i="1" s="1"/>
  <c r="BL205" i="1"/>
  <c r="BK205" i="1"/>
  <c r="BH205" i="1"/>
  <c r="BI205" i="1" s="1"/>
  <c r="G205" i="1"/>
  <c r="F205" i="1"/>
  <c r="E205" i="1"/>
  <c r="B205" i="1"/>
  <c r="CA204" i="1"/>
  <c r="BS204" i="1"/>
  <c r="BP204" i="1"/>
  <c r="BO204" i="1"/>
  <c r="A204" i="1" s="1"/>
  <c r="BM204" i="1"/>
  <c r="BT204" i="1" s="1"/>
  <c r="BL204" i="1"/>
  <c r="BK204" i="1"/>
  <c r="BH204" i="1"/>
  <c r="BI204" i="1" s="1"/>
  <c r="G204" i="1"/>
  <c r="F204" i="1"/>
  <c r="E204" i="1"/>
  <c r="B204" i="1"/>
  <c r="CA203" i="1"/>
  <c r="BS203" i="1"/>
  <c r="BP203" i="1"/>
  <c r="BO203" i="1"/>
  <c r="A203" i="1" s="1"/>
  <c r="BM203" i="1"/>
  <c r="BT203" i="1" s="1"/>
  <c r="BL203" i="1"/>
  <c r="BK203" i="1"/>
  <c r="BH203" i="1"/>
  <c r="BI203" i="1" s="1"/>
  <c r="G203" i="1"/>
  <c r="F203" i="1"/>
  <c r="E203" i="1"/>
  <c r="B203" i="1"/>
  <c r="CA202" i="1"/>
  <c r="BS202" i="1"/>
  <c r="BP202" i="1"/>
  <c r="BO202" i="1"/>
  <c r="A202" i="1" s="1"/>
  <c r="BM202" i="1"/>
  <c r="BT202" i="1" s="1"/>
  <c r="BL202" i="1"/>
  <c r="BK202" i="1"/>
  <c r="BH202" i="1"/>
  <c r="BI202" i="1" s="1"/>
  <c r="G202" i="1"/>
  <c r="F202" i="1"/>
  <c r="E202" i="1"/>
  <c r="B202" i="1"/>
  <c r="CA201" i="1"/>
  <c r="BS201" i="1"/>
  <c r="BP201" i="1"/>
  <c r="BO201" i="1"/>
  <c r="A201" i="1" s="1"/>
  <c r="BM201" i="1"/>
  <c r="BT201" i="1" s="1"/>
  <c r="BL201" i="1"/>
  <c r="BK201" i="1"/>
  <c r="BH201" i="1"/>
  <c r="BI201" i="1" s="1"/>
  <c r="G201" i="1"/>
  <c r="F201" i="1"/>
  <c r="E201" i="1"/>
  <c r="B201" i="1"/>
  <c r="CA200" i="1"/>
  <c r="BS200" i="1"/>
  <c r="BP200" i="1"/>
  <c r="BO200" i="1"/>
  <c r="A200" i="1" s="1"/>
  <c r="BM200" i="1"/>
  <c r="BT200" i="1" s="1"/>
  <c r="BL200" i="1"/>
  <c r="BK200" i="1"/>
  <c r="BH200" i="1"/>
  <c r="BI200" i="1" s="1"/>
  <c r="G200" i="1"/>
  <c r="F200" i="1"/>
  <c r="E200" i="1"/>
  <c r="B200" i="1"/>
  <c r="CA199" i="1"/>
  <c r="BS199" i="1"/>
  <c r="BP199" i="1"/>
  <c r="BO199" i="1"/>
  <c r="A199" i="1" s="1"/>
  <c r="BM199" i="1"/>
  <c r="BT199" i="1" s="1"/>
  <c r="BL199" i="1"/>
  <c r="BK199" i="1"/>
  <c r="BH199" i="1"/>
  <c r="BI199" i="1" s="1"/>
  <c r="G199" i="1"/>
  <c r="F199" i="1"/>
  <c r="E199" i="1"/>
  <c r="B199" i="1"/>
  <c r="CA198" i="1"/>
  <c r="BS198" i="1"/>
  <c r="BP198" i="1"/>
  <c r="BO198" i="1"/>
  <c r="A198" i="1" s="1"/>
  <c r="BM198" i="1"/>
  <c r="BT198" i="1" s="1"/>
  <c r="BL198" i="1"/>
  <c r="BK198" i="1"/>
  <c r="BH198" i="1"/>
  <c r="BI198" i="1" s="1"/>
  <c r="G198" i="1"/>
  <c r="F198" i="1"/>
  <c r="E198" i="1"/>
  <c r="B198" i="1"/>
  <c r="CA197" i="1"/>
  <c r="BS197" i="1"/>
  <c r="BP197" i="1"/>
  <c r="BO197" i="1"/>
  <c r="A197" i="1" s="1"/>
  <c r="BM197" i="1"/>
  <c r="BT197" i="1" s="1"/>
  <c r="BL197" i="1"/>
  <c r="BK197" i="1"/>
  <c r="BH197" i="1"/>
  <c r="BI197" i="1" s="1"/>
  <c r="G197" i="1"/>
  <c r="F197" i="1"/>
  <c r="E197" i="1"/>
  <c r="B197" i="1"/>
  <c r="CA196" i="1"/>
  <c r="BS196" i="1"/>
  <c r="BP196" i="1"/>
  <c r="BO196" i="1"/>
  <c r="A196" i="1" s="1"/>
  <c r="BM196" i="1"/>
  <c r="BT196" i="1" s="1"/>
  <c r="BL196" i="1"/>
  <c r="BK196" i="1"/>
  <c r="BH196" i="1"/>
  <c r="BI196" i="1" s="1"/>
  <c r="G196" i="1"/>
  <c r="F196" i="1"/>
  <c r="E196" i="1"/>
  <c r="B196" i="1"/>
  <c r="CA195" i="1"/>
  <c r="BS195" i="1"/>
  <c r="BP195" i="1"/>
  <c r="BO195" i="1"/>
  <c r="A195" i="1" s="1"/>
  <c r="BM195" i="1"/>
  <c r="BT195" i="1" s="1"/>
  <c r="BL195" i="1"/>
  <c r="BK195" i="1"/>
  <c r="BH195" i="1"/>
  <c r="BI195" i="1" s="1"/>
  <c r="G195" i="1"/>
  <c r="F195" i="1"/>
  <c r="E195" i="1"/>
  <c r="B195" i="1"/>
  <c r="CA194" i="1"/>
  <c r="BS194" i="1"/>
  <c r="BP194" i="1"/>
  <c r="BO194" i="1"/>
  <c r="A194" i="1" s="1"/>
  <c r="BM194" i="1"/>
  <c r="BT194" i="1" s="1"/>
  <c r="BL194" i="1"/>
  <c r="BK194" i="1"/>
  <c r="BH194" i="1"/>
  <c r="BI194" i="1" s="1"/>
  <c r="G194" i="1"/>
  <c r="F194" i="1"/>
  <c r="E194" i="1"/>
  <c r="B194" i="1"/>
  <c r="CA193" i="1"/>
  <c r="BS193" i="1"/>
  <c r="BP193" i="1"/>
  <c r="BO193" i="1"/>
  <c r="A193" i="1" s="1"/>
  <c r="BM193" i="1"/>
  <c r="BT193" i="1" s="1"/>
  <c r="BL193" i="1"/>
  <c r="BK193" i="1"/>
  <c r="BH193" i="1"/>
  <c r="BI193" i="1" s="1"/>
  <c r="G193" i="1"/>
  <c r="F193" i="1"/>
  <c r="E193" i="1"/>
  <c r="B193" i="1"/>
  <c r="CA192" i="1"/>
  <c r="BS192" i="1"/>
  <c r="BP192" i="1"/>
  <c r="BO192" i="1"/>
  <c r="A192" i="1" s="1"/>
  <c r="BM192" i="1"/>
  <c r="BT192" i="1" s="1"/>
  <c r="BL192" i="1"/>
  <c r="BK192" i="1"/>
  <c r="BH192" i="1"/>
  <c r="BI192" i="1" s="1"/>
  <c r="G192" i="1"/>
  <c r="F192" i="1"/>
  <c r="E192" i="1"/>
  <c r="B192" i="1"/>
  <c r="CA191" i="1"/>
  <c r="BS191" i="1"/>
  <c r="BP191" i="1"/>
  <c r="BO191" i="1"/>
  <c r="A191" i="1" s="1"/>
  <c r="BM191" i="1"/>
  <c r="BT191" i="1" s="1"/>
  <c r="BL191" i="1"/>
  <c r="BK191" i="1"/>
  <c r="BH191" i="1"/>
  <c r="BI191" i="1" s="1"/>
  <c r="G191" i="1"/>
  <c r="F191" i="1"/>
  <c r="E191" i="1"/>
  <c r="B191" i="1"/>
  <c r="CA190" i="1"/>
  <c r="BS190" i="1"/>
  <c r="BP190" i="1"/>
  <c r="BO190" i="1"/>
  <c r="A190" i="1" s="1"/>
  <c r="BM190" i="1"/>
  <c r="BT190" i="1" s="1"/>
  <c r="BL190" i="1"/>
  <c r="BK190" i="1"/>
  <c r="BH190" i="1"/>
  <c r="BI190" i="1" s="1"/>
  <c r="G190" i="1"/>
  <c r="F190" i="1"/>
  <c r="E190" i="1"/>
  <c r="B190" i="1"/>
  <c r="CA189" i="1"/>
  <c r="BS189" i="1"/>
  <c r="BP189" i="1"/>
  <c r="BO189" i="1"/>
  <c r="A189" i="1" s="1"/>
  <c r="BM189" i="1"/>
  <c r="BT189" i="1" s="1"/>
  <c r="BL189" i="1"/>
  <c r="BK189" i="1"/>
  <c r="BH189" i="1"/>
  <c r="BI189" i="1" s="1"/>
  <c r="G189" i="1"/>
  <c r="F189" i="1"/>
  <c r="E189" i="1"/>
  <c r="B189" i="1"/>
  <c r="CA188" i="1"/>
  <c r="BS188" i="1"/>
  <c r="BP188" i="1"/>
  <c r="BW188" i="1" s="1"/>
  <c r="D188" i="1" s="1"/>
  <c r="BO188" i="1"/>
  <c r="A188" i="1" s="1"/>
  <c r="BM188" i="1"/>
  <c r="BT188" i="1" s="1"/>
  <c r="BL188" i="1"/>
  <c r="BK188" i="1"/>
  <c r="BH188" i="1"/>
  <c r="BI188" i="1" s="1"/>
  <c r="G188" i="1"/>
  <c r="F188" i="1"/>
  <c r="E188" i="1"/>
  <c r="B188" i="1"/>
  <c r="CA187" i="1"/>
  <c r="BS187" i="1"/>
  <c r="BP187" i="1"/>
  <c r="BO187" i="1"/>
  <c r="A187" i="1" s="1"/>
  <c r="BM187" i="1"/>
  <c r="BT187" i="1" s="1"/>
  <c r="BL187" i="1"/>
  <c r="BK187" i="1"/>
  <c r="BH187" i="1"/>
  <c r="BI187" i="1" s="1"/>
  <c r="G187" i="1"/>
  <c r="F187" i="1"/>
  <c r="E187" i="1"/>
  <c r="B187" i="1"/>
  <c r="CA186" i="1"/>
  <c r="BS186" i="1"/>
  <c r="BP186" i="1"/>
  <c r="BO186" i="1"/>
  <c r="A186" i="1" s="1"/>
  <c r="BM186" i="1"/>
  <c r="BT186" i="1" s="1"/>
  <c r="BL186" i="1"/>
  <c r="BK186" i="1"/>
  <c r="BH186" i="1"/>
  <c r="BI186" i="1" s="1"/>
  <c r="G186" i="1"/>
  <c r="F186" i="1"/>
  <c r="E186" i="1"/>
  <c r="B186" i="1"/>
  <c r="CA185" i="1"/>
  <c r="BS185" i="1"/>
  <c r="BP185" i="1"/>
  <c r="BO185" i="1"/>
  <c r="A185" i="1" s="1"/>
  <c r="BM185" i="1"/>
  <c r="BT185" i="1" s="1"/>
  <c r="BL185" i="1"/>
  <c r="BK185" i="1"/>
  <c r="BH185" i="1"/>
  <c r="BI185" i="1" s="1"/>
  <c r="G185" i="1"/>
  <c r="F185" i="1"/>
  <c r="E185" i="1"/>
  <c r="B185" i="1"/>
  <c r="CA184" i="1"/>
  <c r="BS184" i="1"/>
  <c r="BP184" i="1"/>
  <c r="BO184" i="1"/>
  <c r="A184" i="1" s="1"/>
  <c r="BM184" i="1"/>
  <c r="BT184" i="1" s="1"/>
  <c r="BL184" i="1"/>
  <c r="BK184" i="1"/>
  <c r="BH184" i="1"/>
  <c r="BI184" i="1" s="1"/>
  <c r="G184" i="1"/>
  <c r="F184" i="1"/>
  <c r="E184" i="1"/>
  <c r="B184" i="1"/>
  <c r="CA183" i="1"/>
  <c r="BS183" i="1"/>
  <c r="BP183" i="1"/>
  <c r="BO183" i="1"/>
  <c r="A183" i="1" s="1"/>
  <c r="BM183" i="1"/>
  <c r="BT183" i="1" s="1"/>
  <c r="BL183" i="1"/>
  <c r="BK183" i="1"/>
  <c r="BH183" i="1"/>
  <c r="BI183" i="1" s="1"/>
  <c r="G183" i="1"/>
  <c r="F183" i="1"/>
  <c r="E183" i="1"/>
  <c r="B183" i="1"/>
  <c r="CA182" i="1"/>
  <c r="BS182" i="1"/>
  <c r="BP182" i="1"/>
  <c r="BO182" i="1"/>
  <c r="A182" i="1" s="1"/>
  <c r="BM182" i="1"/>
  <c r="BT182" i="1" s="1"/>
  <c r="BL182" i="1"/>
  <c r="BK182" i="1"/>
  <c r="BH182" i="1"/>
  <c r="BI182" i="1" s="1"/>
  <c r="G182" i="1"/>
  <c r="F182" i="1"/>
  <c r="E182" i="1"/>
  <c r="B182" i="1"/>
  <c r="CA181" i="1"/>
  <c r="BS181" i="1"/>
  <c r="BP181" i="1"/>
  <c r="BO181" i="1"/>
  <c r="A181" i="1" s="1"/>
  <c r="BM181" i="1"/>
  <c r="BT181" i="1" s="1"/>
  <c r="BL181" i="1"/>
  <c r="BK181" i="1"/>
  <c r="BH181" i="1"/>
  <c r="BI181" i="1" s="1"/>
  <c r="G181" i="1"/>
  <c r="F181" i="1"/>
  <c r="E181" i="1"/>
  <c r="B181" i="1"/>
  <c r="CA180" i="1"/>
  <c r="BS180" i="1"/>
  <c r="BP180" i="1"/>
  <c r="BO180" i="1"/>
  <c r="A180" i="1" s="1"/>
  <c r="BM180" i="1"/>
  <c r="BT180" i="1" s="1"/>
  <c r="BL180" i="1"/>
  <c r="BK180" i="1"/>
  <c r="BH180" i="1"/>
  <c r="BI180" i="1" s="1"/>
  <c r="G180" i="1"/>
  <c r="F180" i="1"/>
  <c r="E180" i="1"/>
  <c r="B180" i="1"/>
  <c r="CA179" i="1"/>
  <c r="BS179" i="1"/>
  <c r="BP179" i="1"/>
  <c r="BO179" i="1"/>
  <c r="A179" i="1" s="1"/>
  <c r="BM179" i="1"/>
  <c r="BT179" i="1" s="1"/>
  <c r="BL179" i="1"/>
  <c r="BK179" i="1"/>
  <c r="BH179" i="1"/>
  <c r="BI179" i="1" s="1"/>
  <c r="G179" i="1"/>
  <c r="F179" i="1"/>
  <c r="E179" i="1"/>
  <c r="B179" i="1"/>
  <c r="CA178" i="1"/>
  <c r="BS178" i="1"/>
  <c r="BP178" i="1"/>
  <c r="BO178" i="1"/>
  <c r="A178" i="1" s="1"/>
  <c r="BM178" i="1"/>
  <c r="BT178" i="1" s="1"/>
  <c r="BL178" i="1"/>
  <c r="BK178" i="1"/>
  <c r="BH178" i="1"/>
  <c r="BI178" i="1" s="1"/>
  <c r="G178" i="1"/>
  <c r="F178" i="1"/>
  <c r="E178" i="1"/>
  <c r="B178" i="1"/>
  <c r="CA177" i="1"/>
  <c r="BS177" i="1"/>
  <c r="BP177" i="1"/>
  <c r="BO177" i="1"/>
  <c r="A177" i="1" s="1"/>
  <c r="BM177" i="1"/>
  <c r="BT177" i="1" s="1"/>
  <c r="BL177" i="1"/>
  <c r="BK177" i="1"/>
  <c r="BH177" i="1"/>
  <c r="BI177" i="1" s="1"/>
  <c r="G177" i="1"/>
  <c r="F177" i="1"/>
  <c r="E177" i="1"/>
  <c r="B177" i="1"/>
  <c r="CA176" i="1"/>
  <c r="BS176" i="1"/>
  <c r="BP176" i="1"/>
  <c r="BO176" i="1"/>
  <c r="A176" i="1" s="1"/>
  <c r="BM176" i="1"/>
  <c r="BT176" i="1" s="1"/>
  <c r="BL176" i="1"/>
  <c r="BK176" i="1"/>
  <c r="BH176" i="1"/>
  <c r="BI176" i="1" s="1"/>
  <c r="G176" i="1"/>
  <c r="F176" i="1"/>
  <c r="E176" i="1"/>
  <c r="B176" i="1"/>
  <c r="CA175" i="1"/>
  <c r="BS175" i="1"/>
  <c r="BP175" i="1"/>
  <c r="BO175" i="1"/>
  <c r="A175" i="1" s="1"/>
  <c r="BM175" i="1"/>
  <c r="BT175" i="1" s="1"/>
  <c r="BL175" i="1"/>
  <c r="BK175" i="1"/>
  <c r="BH175" i="1"/>
  <c r="BI175" i="1" s="1"/>
  <c r="G175" i="1"/>
  <c r="F175" i="1"/>
  <c r="E175" i="1"/>
  <c r="B175" i="1"/>
  <c r="CA174" i="1"/>
  <c r="BS174" i="1"/>
  <c r="BP174" i="1"/>
  <c r="BO174" i="1"/>
  <c r="A174" i="1" s="1"/>
  <c r="BM174" i="1"/>
  <c r="BT174" i="1" s="1"/>
  <c r="BL174" i="1"/>
  <c r="BK174" i="1"/>
  <c r="BH174" i="1"/>
  <c r="BI174" i="1" s="1"/>
  <c r="G174" i="1"/>
  <c r="F174" i="1"/>
  <c r="E174" i="1"/>
  <c r="B174" i="1"/>
  <c r="CA173" i="1"/>
  <c r="BS173" i="1"/>
  <c r="BP173" i="1"/>
  <c r="BO173" i="1"/>
  <c r="A173" i="1" s="1"/>
  <c r="BM173" i="1"/>
  <c r="BL173" i="1"/>
  <c r="BK173" i="1"/>
  <c r="BH173" i="1"/>
  <c r="BI173" i="1" s="1"/>
  <c r="G173" i="1"/>
  <c r="F173" i="1"/>
  <c r="E173" i="1"/>
  <c r="B173" i="1"/>
  <c r="CA172" i="1"/>
  <c r="BS172" i="1"/>
  <c r="BP172" i="1"/>
  <c r="BO172" i="1"/>
  <c r="A172" i="1" s="1"/>
  <c r="BM172" i="1"/>
  <c r="BT172" i="1" s="1"/>
  <c r="BL172" i="1"/>
  <c r="BK172" i="1"/>
  <c r="BH172" i="1"/>
  <c r="BI172" i="1" s="1"/>
  <c r="G172" i="1"/>
  <c r="F172" i="1"/>
  <c r="E172" i="1"/>
  <c r="B172" i="1"/>
  <c r="CA171" i="1"/>
  <c r="BS171" i="1"/>
  <c r="BP171" i="1"/>
  <c r="BO171" i="1"/>
  <c r="A171" i="1" s="1"/>
  <c r="BM171" i="1"/>
  <c r="BT171" i="1" s="1"/>
  <c r="BL171" i="1"/>
  <c r="BK171" i="1"/>
  <c r="BH171" i="1"/>
  <c r="BI171" i="1" s="1"/>
  <c r="G171" i="1"/>
  <c r="F171" i="1"/>
  <c r="E171" i="1"/>
  <c r="B171" i="1"/>
  <c r="CA170" i="1"/>
  <c r="BS170" i="1"/>
  <c r="BP170" i="1"/>
  <c r="BO170" i="1"/>
  <c r="A170" i="1" s="1"/>
  <c r="BM170" i="1"/>
  <c r="BT170" i="1" s="1"/>
  <c r="BL170" i="1"/>
  <c r="BK170" i="1"/>
  <c r="BH170" i="1"/>
  <c r="BI170" i="1" s="1"/>
  <c r="G170" i="1"/>
  <c r="F170" i="1"/>
  <c r="E170" i="1"/>
  <c r="B170" i="1"/>
  <c r="CA169" i="1"/>
  <c r="BS169" i="1"/>
  <c r="BP169" i="1"/>
  <c r="BO169" i="1"/>
  <c r="A169" i="1" s="1"/>
  <c r="BM169" i="1"/>
  <c r="BT169" i="1" s="1"/>
  <c r="BL169" i="1"/>
  <c r="BK169" i="1"/>
  <c r="BH169" i="1"/>
  <c r="BI169" i="1" s="1"/>
  <c r="G169" i="1"/>
  <c r="F169" i="1"/>
  <c r="E169" i="1"/>
  <c r="B169" i="1"/>
  <c r="CA168" i="1"/>
  <c r="BS168" i="1"/>
  <c r="BP168" i="1"/>
  <c r="BO168" i="1"/>
  <c r="A168" i="1" s="1"/>
  <c r="BM168" i="1"/>
  <c r="BT168" i="1" s="1"/>
  <c r="BL168" i="1"/>
  <c r="BK168" i="1"/>
  <c r="G168" i="1"/>
  <c r="F168" i="1"/>
  <c r="E168" i="1"/>
  <c r="B168" i="1"/>
  <c r="CA167" i="1"/>
  <c r="BS167" i="1"/>
  <c r="BP167" i="1"/>
  <c r="BO167" i="1"/>
  <c r="A167" i="1" s="1"/>
  <c r="BM167" i="1"/>
  <c r="BT167" i="1" s="1"/>
  <c r="BL167" i="1"/>
  <c r="BK167" i="1"/>
  <c r="BH167" i="1"/>
  <c r="BI167" i="1" s="1"/>
  <c r="G167" i="1"/>
  <c r="F167" i="1"/>
  <c r="E167" i="1"/>
  <c r="B167" i="1"/>
  <c r="CA166" i="1"/>
  <c r="BS166" i="1"/>
  <c r="BP166" i="1"/>
  <c r="BO166" i="1"/>
  <c r="A166" i="1" s="1"/>
  <c r="BM166" i="1"/>
  <c r="BT166" i="1" s="1"/>
  <c r="BL166" i="1"/>
  <c r="BK166" i="1"/>
  <c r="BH166" i="1"/>
  <c r="BI166" i="1" s="1"/>
  <c r="G166" i="1"/>
  <c r="F166" i="1"/>
  <c r="E166" i="1"/>
  <c r="B166" i="1"/>
  <c r="CA165" i="1"/>
  <c r="BS165" i="1"/>
  <c r="BP165" i="1"/>
  <c r="BO165" i="1"/>
  <c r="A165" i="1" s="1"/>
  <c r="BM165" i="1"/>
  <c r="BT165" i="1" s="1"/>
  <c r="BL165" i="1"/>
  <c r="BK165" i="1"/>
  <c r="BH165" i="1"/>
  <c r="BI165" i="1" s="1"/>
  <c r="G165" i="1"/>
  <c r="F165" i="1"/>
  <c r="E165" i="1"/>
  <c r="B165" i="1"/>
  <c r="CA164" i="1"/>
  <c r="BS164" i="1"/>
  <c r="BP164" i="1"/>
  <c r="BO164" i="1"/>
  <c r="A164" i="1" s="1"/>
  <c r="BM164" i="1"/>
  <c r="BT164" i="1" s="1"/>
  <c r="BL164" i="1"/>
  <c r="BK164" i="1"/>
  <c r="BH164" i="1"/>
  <c r="BI164" i="1" s="1"/>
  <c r="G164" i="1"/>
  <c r="F164" i="1"/>
  <c r="E164" i="1"/>
  <c r="B164" i="1"/>
  <c r="CA163" i="1"/>
  <c r="BS163" i="1"/>
  <c r="BP163" i="1"/>
  <c r="BO163" i="1"/>
  <c r="A163" i="1" s="1"/>
  <c r="BM163" i="1"/>
  <c r="BT163" i="1" s="1"/>
  <c r="BL163" i="1"/>
  <c r="BK163" i="1"/>
  <c r="BH163" i="1"/>
  <c r="BI163" i="1" s="1"/>
  <c r="G163" i="1"/>
  <c r="F163" i="1"/>
  <c r="E163" i="1"/>
  <c r="B163" i="1"/>
  <c r="CA162" i="1"/>
  <c r="BS162" i="1"/>
  <c r="BP162" i="1"/>
  <c r="BO162" i="1"/>
  <c r="A162" i="1" s="1"/>
  <c r="BM162" i="1"/>
  <c r="BT162" i="1" s="1"/>
  <c r="BL162" i="1"/>
  <c r="BK162" i="1"/>
  <c r="G162" i="1"/>
  <c r="F162" i="1"/>
  <c r="E162" i="1"/>
  <c r="B162" i="1"/>
  <c r="CA161" i="1"/>
  <c r="BS161" i="1"/>
  <c r="BP161" i="1"/>
  <c r="BO161" i="1"/>
  <c r="A161" i="1" s="1"/>
  <c r="BM161" i="1"/>
  <c r="BT161" i="1" s="1"/>
  <c r="BL161" i="1"/>
  <c r="BK161" i="1"/>
  <c r="BH161" i="1"/>
  <c r="BI161" i="1" s="1"/>
  <c r="G161" i="1"/>
  <c r="F161" i="1"/>
  <c r="E161" i="1"/>
  <c r="B161" i="1"/>
  <c r="CA160" i="1"/>
  <c r="BS160" i="1"/>
  <c r="BP160" i="1"/>
  <c r="BO160" i="1"/>
  <c r="A160" i="1" s="1"/>
  <c r="BM160" i="1"/>
  <c r="BT160" i="1" s="1"/>
  <c r="BL160" i="1"/>
  <c r="BK160" i="1"/>
  <c r="BH160" i="1"/>
  <c r="BI160" i="1" s="1"/>
  <c r="G160" i="1"/>
  <c r="F160" i="1"/>
  <c r="E160" i="1"/>
  <c r="B160" i="1"/>
  <c r="CA159" i="1"/>
  <c r="BS159" i="1"/>
  <c r="BP159" i="1"/>
  <c r="BO159" i="1"/>
  <c r="A159" i="1" s="1"/>
  <c r="BM159" i="1"/>
  <c r="BT159" i="1" s="1"/>
  <c r="BL159" i="1"/>
  <c r="BK159" i="1"/>
  <c r="BH159" i="1"/>
  <c r="BI159" i="1" s="1"/>
  <c r="G159" i="1"/>
  <c r="F159" i="1"/>
  <c r="E159" i="1"/>
  <c r="B159" i="1"/>
  <c r="CA158" i="1"/>
  <c r="BS158" i="1"/>
  <c r="BP158" i="1"/>
  <c r="BW158" i="1" s="1"/>
  <c r="D158" i="1" s="1"/>
  <c r="BO158" i="1"/>
  <c r="A158" i="1" s="1"/>
  <c r="BM158" i="1"/>
  <c r="BT158" i="1" s="1"/>
  <c r="BL158" i="1"/>
  <c r="BK158" i="1"/>
  <c r="BH158" i="1"/>
  <c r="BI158" i="1" s="1"/>
  <c r="G158" i="1"/>
  <c r="F158" i="1"/>
  <c r="E158" i="1"/>
  <c r="B158" i="1"/>
  <c r="CA157" i="1"/>
  <c r="BS157" i="1"/>
  <c r="BP157" i="1"/>
  <c r="BO157" i="1"/>
  <c r="A157" i="1" s="1"/>
  <c r="BM157" i="1"/>
  <c r="BT157" i="1" s="1"/>
  <c r="BL157" i="1"/>
  <c r="BK157" i="1"/>
  <c r="BH157" i="1"/>
  <c r="BI157" i="1" s="1"/>
  <c r="G157" i="1"/>
  <c r="F157" i="1"/>
  <c r="E157" i="1"/>
  <c r="B157" i="1"/>
  <c r="CA156" i="1"/>
  <c r="BS156" i="1"/>
  <c r="BP156" i="1"/>
  <c r="BO156" i="1"/>
  <c r="A156" i="1" s="1"/>
  <c r="BM156" i="1"/>
  <c r="BT156" i="1" s="1"/>
  <c r="BL156" i="1"/>
  <c r="BK156" i="1"/>
  <c r="BH156" i="1"/>
  <c r="BI156" i="1" s="1"/>
  <c r="G156" i="1"/>
  <c r="F156" i="1"/>
  <c r="E156" i="1"/>
  <c r="B156" i="1"/>
  <c r="CA155" i="1"/>
  <c r="BS155" i="1"/>
  <c r="BP155" i="1"/>
  <c r="BO155" i="1"/>
  <c r="A155" i="1" s="1"/>
  <c r="BM155" i="1"/>
  <c r="BT155" i="1" s="1"/>
  <c r="BL155" i="1"/>
  <c r="BK155" i="1"/>
  <c r="BH155" i="1"/>
  <c r="BI155" i="1" s="1"/>
  <c r="G155" i="1"/>
  <c r="F155" i="1"/>
  <c r="E155" i="1"/>
  <c r="B155" i="1"/>
  <c r="CA154" i="1"/>
  <c r="BS154" i="1"/>
  <c r="BP154" i="1"/>
  <c r="BO154" i="1"/>
  <c r="A154" i="1" s="1"/>
  <c r="BM154" i="1"/>
  <c r="BT154" i="1" s="1"/>
  <c r="BL154" i="1"/>
  <c r="BK154" i="1"/>
  <c r="BH154" i="1"/>
  <c r="BI154" i="1" s="1"/>
  <c r="G154" i="1"/>
  <c r="F154" i="1"/>
  <c r="E154" i="1"/>
  <c r="B154" i="1"/>
  <c r="CA153" i="1"/>
  <c r="BS153" i="1"/>
  <c r="BP153" i="1"/>
  <c r="BO153" i="1"/>
  <c r="A153" i="1" s="1"/>
  <c r="BM153" i="1"/>
  <c r="BT153" i="1" s="1"/>
  <c r="BL153" i="1"/>
  <c r="BK153" i="1"/>
  <c r="BH153" i="1"/>
  <c r="BI153" i="1" s="1"/>
  <c r="G153" i="1"/>
  <c r="F153" i="1"/>
  <c r="E153" i="1"/>
  <c r="B153" i="1"/>
  <c r="CA152" i="1"/>
  <c r="BS152" i="1"/>
  <c r="BP152" i="1"/>
  <c r="BO152" i="1"/>
  <c r="A152" i="1" s="1"/>
  <c r="BM152" i="1"/>
  <c r="BT152" i="1" s="1"/>
  <c r="BL152" i="1"/>
  <c r="BK152" i="1"/>
  <c r="BH152" i="1"/>
  <c r="BI152" i="1" s="1"/>
  <c r="G152" i="1"/>
  <c r="F152" i="1"/>
  <c r="E152" i="1"/>
  <c r="B152" i="1"/>
  <c r="CA151" i="1"/>
  <c r="BS151" i="1"/>
  <c r="BP151" i="1"/>
  <c r="BO151" i="1"/>
  <c r="A151" i="1" s="1"/>
  <c r="BM151" i="1"/>
  <c r="BT151" i="1" s="1"/>
  <c r="BL151" i="1"/>
  <c r="BK151" i="1"/>
  <c r="BH151" i="1"/>
  <c r="BI151" i="1" s="1"/>
  <c r="G151" i="1"/>
  <c r="F151" i="1"/>
  <c r="E151" i="1"/>
  <c r="B151" i="1"/>
  <c r="CA150" i="1"/>
  <c r="BS150" i="1"/>
  <c r="BP150" i="1"/>
  <c r="BO150" i="1"/>
  <c r="A150" i="1" s="1"/>
  <c r="BM150" i="1"/>
  <c r="BT150" i="1" s="1"/>
  <c r="BL150" i="1"/>
  <c r="BK150" i="1"/>
  <c r="BH150" i="1"/>
  <c r="BI150" i="1" s="1"/>
  <c r="G150" i="1"/>
  <c r="F150" i="1"/>
  <c r="E150" i="1"/>
  <c r="B150" i="1"/>
  <c r="CA149" i="1"/>
  <c r="BS149" i="1"/>
  <c r="BP149" i="1"/>
  <c r="BO149" i="1"/>
  <c r="A149" i="1" s="1"/>
  <c r="BM149" i="1"/>
  <c r="BT149" i="1" s="1"/>
  <c r="BL149" i="1"/>
  <c r="BK149" i="1"/>
  <c r="BH149" i="1"/>
  <c r="BI149" i="1" s="1"/>
  <c r="G149" i="1"/>
  <c r="F149" i="1"/>
  <c r="E149" i="1"/>
  <c r="B149" i="1"/>
  <c r="CA148" i="1"/>
  <c r="BS148" i="1"/>
  <c r="BM148" i="1"/>
  <c r="BT148" i="1" s="1"/>
  <c r="BL148" i="1"/>
  <c r="BK148" i="1"/>
  <c r="BH148" i="1"/>
  <c r="BI148" i="1" s="1"/>
  <c r="G148" i="1"/>
  <c r="F148" i="1"/>
  <c r="E148" i="1"/>
  <c r="B148" i="1"/>
  <c r="A148" i="1"/>
  <c r="CA147" i="1"/>
  <c r="BS147" i="1"/>
  <c r="BP147" i="1"/>
  <c r="BO147" i="1"/>
  <c r="A147" i="1" s="1"/>
  <c r="BM147" i="1"/>
  <c r="BT147" i="1" s="1"/>
  <c r="BL147" i="1"/>
  <c r="BK147" i="1"/>
  <c r="BH147" i="1"/>
  <c r="BI147" i="1" s="1"/>
  <c r="G147" i="1"/>
  <c r="F147" i="1"/>
  <c r="E147" i="1"/>
  <c r="B147" i="1"/>
  <c r="CA146" i="1"/>
  <c r="BS146" i="1"/>
  <c r="BP146" i="1"/>
  <c r="BO146" i="1"/>
  <c r="A146" i="1" s="1"/>
  <c r="BM146" i="1"/>
  <c r="BT146" i="1" s="1"/>
  <c r="BL146" i="1"/>
  <c r="BK146" i="1"/>
  <c r="BH146" i="1"/>
  <c r="BI146" i="1" s="1"/>
  <c r="G146" i="1"/>
  <c r="F146" i="1"/>
  <c r="E146" i="1"/>
  <c r="B146" i="1"/>
  <c r="CA145" i="1"/>
  <c r="BS145" i="1"/>
  <c r="BP145" i="1"/>
  <c r="BO145" i="1"/>
  <c r="A145" i="1" s="1"/>
  <c r="BM145" i="1"/>
  <c r="BT145" i="1" s="1"/>
  <c r="BL145" i="1"/>
  <c r="BK145" i="1"/>
  <c r="BH145" i="1"/>
  <c r="BI145" i="1" s="1"/>
  <c r="G145" i="1"/>
  <c r="F145" i="1"/>
  <c r="E145" i="1"/>
  <c r="B145" i="1"/>
  <c r="CA144" i="1"/>
  <c r="BS144" i="1"/>
  <c r="BP144" i="1"/>
  <c r="BO144" i="1"/>
  <c r="A144" i="1" s="1"/>
  <c r="BM144" i="1"/>
  <c r="BT144" i="1" s="1"/>
  <c r="BL144" i="1"/>
  <c r="BK144" i="1"/>
  <c r="BH144" i="1"/>
  <c r="BI144" i="1" s="1"/>
  <c r="G144" i="1"/>
  <c r="F144" i="1"/>
  <c r="E144" i="1"/>
  <c r="B144" i="1"/>
  <c r="CA143" i="1"/>
  <c r="BS143" i="1"/>
  <c r="BP143" i="1"/>
  <c r="BO143" i="1"/>
  <c r="A143" i="1" s="1"/>
  <c r="BM143" i="1"/>
  <c r="BT143" i="1" s="1"/>
  <c r="BL143" i="1"/>
  <c r="BK143" i="1"/>
  <c r="BH143" i="1"/>
  <c r="BI143" i="1" s="1"/>
  <c r="G143" i="1"/>
  <c r="F143" i="1"/>
  <c r="E143" i="1"/>
  <c r="B143" i="1"/>
  <c r="CA142" i="1"/>
  <c r="BS142" i="1"/>
  <c r="BP142" i="1"/>
  <c r="BW142" i="1" s="1"/>
  <c r="D142" i="1" s="1"/>
  <c r="BO142" i="1"/>
  <c r="A142" i="1" s="1"/>
  <c r="BM142" i="1"/>
  <c r="BT142" i="1" s="1"/>
  <c r="BL142" i="1"/>
  <c r="BK142" i="1"/>
  <c r="BH142" i="1"/>
  <c r="BI142" i="1" s="1"/>
  <c r="G142" i="1"/>
  <c r="F142" i="1"/>
  <c r="E142" i="1"/>
  <c r="B142" i="1"/>
  <c r="CA141" i="1"/>
  <c r="BS141" i="1"/>
  <c r="BP141" i="1"/>
  <c r="BO141" i="1"/>
  <c r="A141" i="1" s="1"/>
  <c r="BM141" i="1"/>
  <c r="BT141" i="1" s="1"/>
  <c r="BL141" i="1"/>
  <c r="BK141" i="1"/>
  <c r="BH141" i="1"/>
  <c r="BI141" i="1" s="1"/>
  <c r="G141" i="1"/>
  <c r="F141" i="1"/>
  <c r="E141" i="1"/>
  <c r="B141" i="1"/>
  <c r="CA140" i="1"/>
  <c r="BS140" i="1"/>
  <c r="BP140" i="1"/>
  <c r="BO140" i="1"/>
  <c r="A140" i="1" s="1"/>
  <c r="BM140" i="1"/>
  <c r="BT140" i="1" s="1"/>
  <c r="BL140" i="1"/>
  <c r="BK140" i="1"/>
  <c r="BH140" i="1"/>
  <c r="BI140" i="1" s="1"/>
  <c r="G140" i="1"/>
  <c r="F140" i="1"/>
  <c r="E140" i="1"/>
  <c r="B140" i="1"/>
  <c r="CA139" i="1"/>
  <c r="BS139" i="1"/>
  <c r="BP139" i="1"/>
  <c r="BW139" i="1" s="1"/>
  <c r="D139" i="1" s="1"/>
  <c r="BO139" i="1"/>
  <c r="A139" i="1" s="1"/>
  <c r="BM139" i="1"/>
  <c r="BT139" i="1" s="1"/>
  <c r="BL139" i="1"/>
  <c r="BK139" i="1"/>
  <c r="BH139" i="1"/>
  <c r="BI139" i="1" s="1"/>
  <c r="G139" i="1"/>
  <c r="F139" i="1"/>
  <c r="E139" i="1"/>
  <c r="B139" i="1"/>
  <c r="CA138" i="1"/>
  <c r="BS138" i="1"/>
  <c r="BP138" i="1"/>
  <c r="BO138" i="1"/>
  <c r="A138" i="1" s="1"/>
  <c r="BM138" i="1"/>
  <c r="BT138" i="1" s="1"/>
  <c r="BL138" i="1"/>
  <c r="BK138" i="1"/>
  <c r="BH138" i="1"/>
  <c r="BI138" i="1" s="1"/>
  <c r="G138" i="1"/>
  <c r="F138" i="1"/>
  <c r="E138" i="1"/>
  <c r="B138" i="1"/>
  <c r="CA137" i="1"/>
  <c r="BS137" i="1"/>
  <c r="BP137" i="1"/>
  <c r="BO137" i="1"/>
  <c r="A137" i="1" s="1"/>
  <c r="BM137" i="1"/>
  <c r="BT137" i="1" s="1"/>
  <c r="BL137" i="1"/>
  <c r="BK137" i="1"/>
  <c r="BH137" i="1"/>
  <c r="BI137" i="1" s="1"/>
  <c r="G137" i="1"/>
  <c r="F137" i="1"/>
  <c r="E137" i="1"/>
  <c r="B137" i="1"/>
  <c r="CA136" i="1"/>
  <c r="BS136" i="1"/>
  <c r="BP136" i="1"/>
  <c r="BO136" i="1"/>
  <c r="A136" i="1" s="1"/>
  <c r="BM136" i="1"/>
  <c r="BT136" i="1" s="1"/>
  <c r="BL136" i="1"/>
  <c r="BK136" i="1"/>
  <c r="BH136" i="1"/>
  <c r="BI136" i="1" s="1"/>
  <c r="G136" i="1"/>
  <c r="F136" i="1"/>
  <c r="E136" i="1"/>
  <c r="B136" i="1"/>
  <c r="CA135" i="1"/>
  <c r="BS135" i="1"/>
  <c r="BP135" i="1"/>
  <c r="BO135" i="1"/>
  <c r="A135" i="1" s="1"/>
  <c r="BM135" i="1"/>
  <c r="BT135" i="1" s="1"/>
  <c r="BL135" i="1"/>
  <c r="BK135" i="1"/>
  <c r="BH135" i="1"/>
  <c r="BI135" i="1" s="1"/>
  <c r="G135" i="1"/>
  <c r="F135" i="1"/>
  <c r="E135" i="1"/>
  <c r="B135" i="1"/>
  <c r="CA134" i="1"/>
  <c r="BS134" i="1"/>
  <c r="BP134" i="1"/>
  <c r="BO134" i="1"/>
  <c r="A134" i="1" s="1"/>
  <c r="BM134" i="1"/>
  <c r="BT134" i="1" s="1"/>
  <c r="BL134" i="1"/>
  <c r="BK134" i="1"/>
  <c r="BH134" i="1"/>
  <c r="BI134" i="1" s="1"/>
  <c r="G134" i="1"/>
  <c r="F134" i="1"/>
  <c r="E134" i="1"/>
  <c r="B134" i="1"/>
  <c r="CA133" i="1"/>
  <c r="BS133" i="1"/>
  <c r="BP133" i="1"/>
  <c r="BW133" i="1" s="1"/>
  <c r="D133" i="1" s="1"/>
  <c r="BO133" i="1"/>
  <c r="A133" i="1" s="1"/>
  <c r="BM133" i="1"/>
  <c r="BT133" i="1" s="1"/>
  <c r="BL133" i="1"/>
  <c r="BK133" i="1"/>
  <c r="BH133" i="1"/>
  <c r="BI133" i="1" s="1"/>
  <c r="G133" i="1"/>
  <c r="F133" i="1"/>
  <c r="E133" i="1"/>
  <c r="B133" i="1"/>
  <c r="CA132" i="1"/>
  <c r="BS132" i="1"/>
  <c r="BP132" i="1"/>
  <c r="BO132" i="1"/>
  <c r="A132" i="1" s="1"/>
  <c r="BM132" i="1"/>
  <c r="BT132" i="1" s="1"/>
  <c r="BL132" i="1"/>
  <c r="BK132" i="1"/>
  <c r="BH132" i="1"/>
  <c r="BI132" i="1" s="1"/>
  <c r="G132" i="1"/>
  <c r="F132" i="1"/>
  <c r="E132" i="1"/>
  <c r="B132" i="1"/>
  <c r="CA131" i="1"/>
  <c r="BS131" i="1"/>
  <c r="BP131" i="1"/>
  <c r="BO131" i="1"/>
  <c r="A131" i="1" s="1"/>
  <c r="BM131" i="1"/>
  <c r="BT131" i="1" s="1"/>
  <c r="BL131" i="1"/>
  <c r="BK131" i="1"/>
  <c r="BH131" i="1"/>
  <c r="BI131" i="1" s="1"/>
  <c r="G131" i="1"/>
  <c r="F131" i="1"/>
  <c r="E131" i="1"/>
  <c r="B131" i="1"/>
  <c r="CA130" i="1"/>
  <c r="BS130" i="1"/>
  <c r="BP130" i="1"/>
  <c r="BO130" i="1"/>
  <c r="A130" i="1" s="1"/>
  <c r="BM130" i="1"/>
  <c r="BT130" i="1" s="1"/>
  <c r="BL130" i="1"/>
  <c r="BK130" i="1"/>
  <c r="BH130" i="1"/>
  <c r="BI130" i="1" s="1"/>
  <c r="G130" i="1"/>
  <c r="F130" i="1"/>
  <c r="E130" i="1"/>
  <c r="B130" i="1"/>
  <c r="CA129" i="1"/>
  <c r="BS129" i="1"/>
  <c r="BP129" i="1"/>
  <c r="BO129" i="1"/>
  <c r="A129" i="1" s="1"/>
  <c r="BM129" i="1"/>
  <c r="BT129" i="1" s="1"/>
  <c r="BL129" i="1"/>
  <c r="BK129" i="1"/>
  <c r="BH129" i="1"/>
  <c r="BI129" i="1" s="1"/>
  <c r="G129" i="1"/>
  <c r="F129" i="1"/>
  <c r="E129" i="1"/>
  <c r="B129" i="1"/>
  <c r="CA128" i="1"/>
  <c r="BS128" i="1"/>
  <c r="BP128" i="1"/>
  <c r="BO128" i="1"/>
  <c r="A128" i="1" s="1"/>
  <c r="BM128" i="1"/>
  <c r="BT128" i="1" s="1"/>
  <c r="BL128" i="1"/>
  <c r="BK128" i="1"/>
  <c r="BH128" i="1"/>
  <c r="BI128" i="1" s="1"/>
  <c r="G128" i="1"/>
  <c r="F128" i="1"/>
  <c r="E128" i="1"/>
  <c r="B128" i="1"/>
  <c r="CA127" i="1"/>
  <c r="BS127" i="1"/>
  <c r="BP127" i="1"/>
  <c r="BO127" i="1"/>
  <c r="A127" i="1" s="1"/>
  <c r="BM127" i="1"/>
  <c r="BT127" i="1" s="1"/>
  <c r="BL127" i="1"/>
  <c r="BK127" i="1"/>
  <c r="BH127" i="1"/>
  <c r="BI127" i="1" s="1"/>
  <c r="G127" i="1"/>
  <c r="F127" i="1"/>
  <c r="E127" i="1"/>
  <c r="B127" i="1"/>
  <c r="CA126" i="1"/>
  <c r="BS126" i="1"/>
  <c r="BP126" i="1"/>
  <c r="BO126" i="1"/>
  <c r="A126" i="1" s="1"/>
  <c r="BM126" i="1"/>
  <c r="BT126" i="1" s="1"/>
  <c r="BL126" i="1"/>
  <c r="BK126" i="1"/>
  <c r="BH126" i="1"/>
  <c r="BI126" i="1" s="1"/>
  <c r="G126" i="1"/>
  <c r="F126" i="1"/>
  <c r="E126" i="1"/>
  <c r="B126" i="1"/>
  <c r="CA125" i="1"/>
  <c r="BS125" i="1"/>
  <c r="BP125" i="1"/>
  <c r="BO125" i="1"/>
  <c r="A125" i="1" s="1"/>
  <c r="BM125" i="1"/>
  <c r="BT125" i="1" s="1"/>
  <c r="BL125" i="1"/>
  <c r="BK125" i="1"/>
  <c r="BH125" i="1"/>
  <c r="BI125" i="1" s="1"/>
  <c r="G125" i="1"/>
  <c r="F125" i="1"/>
  <c r="E125" i="1"/>
  <c r="B125" i="1"/>
  <c r="CA124" i="1"/>
  <c r="BS124" i="1"/>
  <c r="BP124" i="1"/>
  <c r="BW124" i="1" s="1"/>
  <c r="D124" i="1" s="1"/>
  <c r="BO124" i="1"/>
  <c r="A124" i="1" s="1"/>
  <c r="BM124" i="1"/>
  <c r="BT124" i="1" s="1"/>
  <c r="BL124" i="1"/>
  <c r="BK124" i="1"/>
  <c r="BH124" i="1"/>
  <c r="BI124" i="1" s="1"/>
  <c r="G124" i="1"/>
  <c r="F124" i="1"/>
  <c r="E124" i="1"/>
  <c r="B124" i="1"/>
  <c r="CA123" i="1"/>
  <c r="BS123" i="1"/>
  <c r="BP123" i="1"/>
  <c r="BO123" i="1"/>
  <c r="A123" i="1" s="1"/>
  <c r="BM123" i="1"/>
  <c r="BT123" i="1" s="1"/>
  <c r="BL123" i="1"/>
  <c r="BK123" i="1"/>
  <c r="BH123" i="1"/>
  <c r="BI123" i="1" s="1"/>
  <c r="G123" i="1"/>
  <c r="F123" i="1"/>
  <c r="E123" i="1"/>
  <c r="B123" i="1"/>
  <c r="CA122" i="1"/>
  <c r="BS122" i="1"/>
  <c r="BP122" i="1"/>
  <c r="BO122" i="1"/>
  <c r="A122" i="1" s="1"/>
  <c r="BM122" i="1"/>
  <c r="BT122" i="1" s="1"/>
  <c r="BL122" i="1"/>
  <c r="BK122" i="1"/>
  <c r="BH122" i="1"/>
  <c r="BI122" i="1" s="1"/>
  <c r="G122" i="1"/>
  <c r="F122" i="1"/>
  <c r="E122" i="1"/>
  <c r="B122" i="1"/>
  <c r="CA121" i="1"/>
  <c r="BS121" i="1"/>
  <c r="BP121" i="1"/>
  <c r="BO121" i="1"/>
  <c r="A121" i="1" s="1"/>
  <c r="BM121" i="1"/>
  <c r="BT121" i="1" s="1"/>
  <c r="BL121" i="1"/>
  <c r="BK121" i="1"/>
  <c r="BH121" i="1"/>
  <c r="BI121" i="1" s="1"/>
  <c r="G121" i="1"/>
  <c r="F121" i="1"/>
  <c r="E121" i="1"/>
  <c r="B121" i="1"/>
  <c r="CA120" i="1"/>
  <c r="BS120" i="1"/>
  <c r="BP120" i="1"/>
  <c r="BO120" i="1"/>
  <c r="A120" i="1" s="1"/>
  <c r="BM120" i="1"/>
  <c r="BT120" i="1" s="1"/>
  <c r="BL120" i="1"/>
  <c r="BK120" i="1"/>
  <c r="BH120" i="1"/>
  <c r="BI120" i="1" s="1"/>
  <c r="G120" i="1"/>
  <c r="F120" i="1"/>
  <c r="E120" i="1"/>
  <c r="B120" i="1"/>
  <c r="CA119" i="1"/>
  <c r="BS119" i="1"/>
  <c r="BP119" i="1"/>
  <c r="BO119" i="1"/>
  <c r="A119" i="1" s="1"/>
  <c r="BM119" i="1"/>
  <c r="BT119" i="1" s="1"/>
  <c r="BL119" i="1"/>
  <c r="BK119" i="1"/>
  <c r="BH119" i="1"/>
  <c r="BI119" i="1" s="1"/>
  <c r="G119" i="1"/>
  <c r="F119" i="1"/>
  <c r="E119" i="1"/>
  <c r="B119" i="1"/>
  <c r="CA118" i="1"/>
  <c r="BS118" i="1"/>
  <c r="BP118" i="1"/>
  <c r="BO118" i="1"/>
  <c r="A118" i="1" s="1"/>
  <c r="BM118" i="1"/>
  <c r="BT118" i="1" s="1"/>
  <c r="BL118" i="1"/>
  <c r="BK118" i="1"/>
  <c r="BH118" i="1"/>
  <c r="BI118" i="1" s="1"/>
  <c r="G118" i="1"/>
  <c r="F118" i="1"/>
  <c r="E118" i="1"/>
  <c r="B118" i="1"/>
  <c r="CA117" i="1"/>
  <c r="BS117" i="1"/>
  <c r="BP117" i="1"/>
  <c r="BO117" i="1"/>
  <c r="A117" i="1" s="1"/>
  <c r="BM117" i="1"/>
  <c r="BT117" i="1" s="1"/>
  <c r="BL117" i="1"/>
  <c r="BK117" i="1"/>
  <c r="BH117" i="1"/>
  <c r="BI117" i="1" s="1"/>
  <c r="G117" i="1"/>
  <c r="F117" i="1"/>
  <c r="E117" i="1"/>
  <c r="B117" i="1"/>
  <c r="CA116" i="1"/>
  <c r="BS116" i="1"/>
  <c r="BP116" i="1"/>
  <c r="BO116" i="1"/>
  <c r="A116" i="1" s="1"/>
  <c r="BM116" i="1"/>
  <c r="BT116" i="1" s="1"/>
  <c r="BL116" i="1"/>
  <c r="BK116" i="1"/>
  <c r="BH116" i="1"/>
  <c r="BI116" i="1" s="1"/>
  <c r="G116" i="1"/>
  <c r="F116" i="1"/>
  <c r="E116" i="1"/>
  <c r="B116" i="1"/>
  <c r="CA115" i="1"/>
  <c r="BS115" i="1"/>
  <c r="BP115" i="1"/>
  <c r="BO115" i="1"/>
  <c r="A115" i="1" s="1"/>
  <c r="BM115" i="1"/>
  <c r="BT115" i="1" s="1"/>
  <c r="BL115" i="1"/>
  <c r="BK115" i="1"/>
  <c r="BH115" i="1"/>
  <c r="BI115" i="1" s="1"/>
  <c r="G115" i="1"/>
  <c r="F115" i="1"/>
  <c r="E115" i="1"/>
  <c r="B115" i="1"/>
  <c r="CA114" i="1"/>
  <c r="BS114" i="1"/>
  <c r="BP114" i="1"/>
  <c r="BO114" i="1"/>
  <c r="A114" i="1" s="1"/>
  <c r="BM114" i="1"/>
  <c r="BT114" i="1" s="1"/>
  <c r="BL114" i="1"/>
  <c r="BK114" i="1"/>
  <c r="BH114" i="1"/>
  <c r="BI114" i="1" s="1"/>
  <c r="G114" i="1"/>
  <c r="F114" i="1"/>
  <c r="E114" i="1"/>
  <c r="B114" i="1"/>
  <c r="CA113" i="1"/>
  <c r="BS113" i="1"/>
  <c r="BP113" i="1"/>
  <c r="BO113" i="1"/>
  <c r="A113" i="1" s="1"/>
  <c r="BM113" i="1"/>
  <c r="BT113" i="1" s="1"/>
  <c r="BL113" i="1"/>
  <c r="BK113" i="1"/>
  <c r="BH113" i="1"/>
  <c r="BI113" i="1" s="1"/>
  <c r="G113" i="1"/>
  <c r="F113" i="1"/>
  <c r="E113" i="1"/>
  <c r="B113" i="1"/>
  <c r="CA112" i="1"/>
  <c r="BS112" i="1"/>
  <c r="BP112" i="1"/>
  <c r="BO112" i="1"/>
  <c r="A112" i="1" s="1"/>
  <c r="BM112" i="1"/>
  <c r="BT112" i="1" s="1"/>
  <c r="BL112" i="1"/>
  <c r="BK112" i="1"/>
  <c r="BH112" i="1"/>
  <c r="BI112" i="1" s="1"/>
  <c r="G112" i="1"/>
  <c r="F112" i="1"/>
  <c r="E112" i="1"/>
  <c r="B112" i="1"/>
  <c r="CA111" i="1"/>
  <c r="BS111" i="1"/>
  <c r="BP111" i="1"/>
  <c r="BO111" i="1"/>
  <c r="A111" i="1" s="1"/>
  <c r="BM111" i="1"/>
  <c r="BT111" i="1" s="1"/>
  <c r="BL111" i="1"/>
  <c r="BK111" i="1"/>
  <c r="BH111" i="1"/>
  <c r="BI111" i="1" s="1"/>
  <c r="G111" i="1"/>
  <c r="F111" i="1"/>
  <c r="E111" i="1"/>
  <c r="B111" i="1"/>
  <c r="CA110" i="1"/>
  <c r="BS110" i="1"/>
  <c r="BP110" i="1"/>
  <c r="BO110" i="1"/>
  <c r="A110" i="1" s="1"/>
  <c r="BM110" i="1"/>
  <c r="BT110" i="1" s="1"/>
  <c r="BL110" i="1"/>
  <c r="BK110" i="1"/>
  <c r="BH110" i="1"/>
  <c r="BI110" i="1" s="1"/>
  <c r="G110" i="1"/>
  <c r="F110" i="1"/>
  <c r="E110" i="1"/>
  <c r="B110" i="1"/>
  <c r="CA109" i="1"/>
  <c r="BS109" i="1"/>
  <c r="BP109" i="1"/>
  <c r="BO109" i="1"/>
  <c r="A109" i="1" s="1"/>
  <c r="BM109" i="1"/>
  <c r="BT109" i="1" s="1"/>
  <c r="BL109" i="1"/>
  <c r="BK109" i="1"/>
  <c r="BH109" i="1"/>
  <c r="BI109" i="1" s="1"/>
  <c r="G109" i="1"/>
  <c r="F109" i="1"/>
  <c r="E109" i="1"/>
  <c r="B109" i="1"/>
  <c r="CA108" i="1"/>
  <c r="BS108" i="1"/>
  <c r="BP108" i="1"/>
  <c r="BO108" i="1"/>
  <c r="A108" i="1" s="1"/>
  <c r="BM108" i="1"/>
  <c r="BT108" i="1" s="1"/>
  <c r="BL108" i="1"/>
  <c r="BK108" i="1"/>
  <c r="BH108" i="1"/>
  <c r="BI108" i="1" s="1"/>
  <c r="G108" i="1"/>
  <c r="F108" i="1"/>
  <c r="E108" i="1"/>
  <c r="B108" i="1"/>
  <c r="CA107" i="1"/>
  <c r="BS107" i="1"/>
  <c r="BP107" i="1"/>
  <c r="BO107" i="1"/>
  <c r="A107" i="1" s="1"/>
  <c r="BM107" i="1"/>
  <c r="BT107" i="1" s="1"/>
  <c r="BL107" i="1"/>
  <c r="BK107" i="1"/>
  <c r="BH107" i="1"/>
  <c r="BI107" i="1" s="1"/>
  <c r="G107" i="1"/>
  <c r="F107" i="1"/>
  <c r="E107" i="1"/>
  <c r="B107" i="1"/>
  <c r="CA106" i="1"/>
  <c r="BS106" i="1"/>
  <c r="BP106" i="1"/>
  <c r="BO106" i="1"/>
  <c r="A106" i="1" s="1"/>
  <c r="BM106" i="1"/>
  <c r="BT106" i="1" s="1"/>
  <c r="BL106" i="1"/>
  <c r="BK106" i="1"/>
  <c r="BH106" i="1"/>
  <c r="BI106" i="1" s="1"/>
  <c r="G106" i="1"/>
  <c r="F106" i="1"/>
  <c r="E106" i="1"/>
  <c r="B106" i="1"/>
  <c r="CA105" i="1"/>
  <c r="BS105" i="1"/>
  <c r="BP105" i="1"/>
  <c r="BO105" i="1"/>
  <c r="A105" i="1" s="1"/>
  <c r="BM105" i="1"/>
  <c r="BT105" i="1" s="1"/>
  <c r="BL105" i="1"/>
  <c r="BK105" i="1"/>
  <c r="BH105" i="1"/>
  <c r="BI105" i="1" s="1"/>
  <c r="G105" i="1"/>
  <c r="F105" i="1"/>
  <c r="E105" i="1"/>
  <c r="B105" i="1"/>
  <c r="CA104" i="1"/>
  <c r="BS104" i="1"/>
  <c r="BP104" i="1"/>
  <c r="BO104" i="1"/>
  <c r="A104" i="1" s="1"/>
  <c r="BM104" i="1"/>
  <c r="BT104" i="1" s="1"/>
  <c r="BL104" i="1"/>
  <c r="BK104" i="1"/>
  <c r="BH104" i="1"/>
  <c r="BI104" i="1" s="1"/>
  <c r="G104" i="1"/>
  <c r="F104" i="1"/>
  <c r="E104" i="1"/>
  <c r="B104" i="1"/>
  <c r="CA103" i="1"/>
  <c r="BS103" i="1"/>
  <c r="BP103" i="1"/>
  <c r="BW103" i="1" s="1"/>
  <c r="D103" i="1" s="1"/>
  <c r="BO103" i="1"/>
  <c r="A103" i="1" s="1"/>
  <c r="BM103" i="1"/>
  <c r="BT103" i="1" s="1"/>
  <c r="BL103" i="1"/>
  <c r="BK103" i="1"/>
  <c r="BH103" i="1"/>
  <c r="BI103" i="1" s="1"/>
  <c r="G103" i="1"/>
  <c r="F103" i="1"/>
  <c r="E103" i="1"/>
  <c r="B103" i="1"/>
  <c r="CA102" i="1"/>
  <c r="BS102" i="1"/>
  <c r="BP102" i="1"/>
  <c r="BO102" i="1"/>
  <c r="A102" i="1" s="1"/>
  <c r="BM102" i="1"/>
  <c r="BT102" i="1" s="1"/>
  <c r="BL102" i="1"/>
  <c r="BK102" i="1"/>
  <c r="BH102" i="1"/>
  <c r="BI102" i="1" s="1"/>
  <c r="G102" i="1"/>
  <c r="F102" i="1"/>
  <c r="E102" i="1"/>
  <c r="B102" i="1"/>
  <c r="CA101" i="1"/>
  <c r="BS101" i="1"/>
  <c r="BP101" i="1"/>
  <c r="BO101" i="1"/>
  <c r="A101" i="1" s="1"/>
  <c r="BM101" i="1"/>
  <c r="BT101" i="1" s="1"/>
  <c r="BL101" i="1"/>
  <c r="BK101" i="1"/>
  <c r="BH101" i="1"/>
  <c r="BI101" i="1" s="1"/>
  <c r="G101" i="1"/>
  <c r="F101" i="1"/>
  <c r="E101" i="1"/>
  <c r="B101" i="1"/>
  <c r="CA100" i="1"/>
  <c r="BS100" i="1"/>
  <c r="BP100" i="1"/>
  <c r="BO100" i="1"/>
  <c r="A100" i="1" s="1"/>
  <c r="BM100" i="1"/>
  <c r="BT100" i="1" s="1"/>
  <c r="BL100" i="1"/>
  <c r="BK100" i="1"/>
  <c r="BH100" i="1"/>
  <c r="BI100" i="1" s="1"/>
  <c r="G100" i="1"/>
  <c r="F100" i="1"/>
  <c r="E100" i="1"/>
  <c r="B100" i="1"/>
  <c r="CA99" i="1"/>
  <c r="BS99" i="1"/>
  <c r="BP99" i="1"/>
  <c r="BO99" i="1"/>
  <c r="A99" i="1" s="1"/>
  <c r="BM99" i="1"/>
  <c r="BT99" i="1" s="1"/>
  <c r="BL99" i="1"/>
  <c r="BK99" i="1"/>
  <c r="BH99" i="1"/>
  <c r="BI99" i="1" s="1"/>
  <c r="G99" i="1"/>
  <c r="F99" i="1"/>
  <c r="E99" i="1"/>
  <c r="B99" i="1"/>
  <c r="CA98" i="1"/>
  <c r="BS98" i="1"/>
  <c r="BP98" i="1"/>
  <c r="BO98" i="1"/>
  <c r="A98" i="1" s="1"/>
  <c r="BM98" i="1"/>
  <c r="BT98" i="1" s="1"/>
  <c r="BL98" i="1"/>
  <c r="BK98" i="1"/>
  <c r="BH98" i="1"/>
  <c r="BI98" i="1" s="1"/>
  <c r="G98" i="1"/>
  <c r="F98" i="1"/>
  <c r="E98" i="1"/>
  <c r="B98" i="1"/>
  <c r="CA97" i="1"/>
  <c r="BS97" i="1"/>
  <c r="BP97" i="1"/>
  <c r="BO97" i="1"/>
  <c r="A97" i="1" s="1"/>
  <c r="BM97" i="1"/>
  <c r="BT97" i="1" s="1"/>
  <c r="BL97" i="1"/>
  <c r="BK97" i="1"/>
  <c r="BH97" i="1"/>
  <c r="BI97" i="1" s="1"/>
  <c r="G97" i="1"/>
  <c r="F97" i="1"/>
  <c r="E97" i="1"/>
  <c r="B97" i="1"/>
  <c r="CA96" i="1"/>
  <c r="BS96" i="1"/>
  <c r="BP96" i="1"/>
  <c r="BO96" i="1"/>
  <c r="A96" i="1" s="1"/>
  <c r="BM96" i="1"/>
  <c r="BT96" i="1" s="1"/>
  <c r="BL96" i="1"/>
  <c r="BK96" i="1"/>
  <c r="BH96" i="1"/>
  <c r="BI96" i="1" s="1"/>
  <c r="G96" i="1"/>
  <c r="F96" i="1"/>
  <c r="E96" i="1"/>
  <c r="B96" i="1"/>
  <c r="CA95" i="1"/>
  <c r="BS95" i="1"/>
  <c r="BP95" i="1"/>
  <c r="BO95" i="1"/>
  <c r="A95" i="1" s="1"/>
  <c r="BM95" i="1"/>
  <c r="BT95" i="1" s="1"/>
  <c r="BL95" i="1"/>
  <c r="BK95" i="1"/>
  <c r="BH95" i="1"/>
  <c r="BI95" i="1" s="1"/>
  <c r="G95" i="1"/>
  <c r="F95" i="1"/>
  <c r="E95" i="1"/>
  <c r="B95" i="1"/>
  <c r="CA94" i="1"/>
  <c r="BS94" i="1"/>
  <c r="BP94" i="1"/>
  <c r="BO94" i="1"/>
  <c r="A94" i="1" s="1"/>
  <c r="BM94" i="1"/>
  <c r="BL94" i="1"/>
  <c r="BK94" i="1"/>
  <c r="BH94" i="1"/>
  <c r="BI94" i="1" s="1"/>
  <c r="G94" i="1"/>
  <c r="F94" i="1"/>
  <c r="E94" i="1"/>
  <c r="B94" i="1"/>
  <c r="CA93" i="1"/>
  <c r="BS93" i="1"/>
  <c r="BP93" i="1"/>
  <c r="BO93" i="1"/>
  <c r="A93" i="1" s="1"/>
  <c r="BM93" i="1"/>
  <c r="BT93" i="1" s="1"/>
  <c r="BL93" i="1"/>
  <c r="BK93" i="1"/>
  <c r="BH93" i="1"/>
  <c r="BI93" i="1" s="1"/>
  <c r="G93" i="1"/>
  <c r="F93" i="1"/>
  <c r="E93" i="1"/>
  <c r="B93" i="1"/>
  <c r="CA92" i="1"/>
  <c r="BS92" i="1"/>
  <c r="BP92" i="1"/>
  <c r="BO92" i="1"/>
  <c r="A92" i="1" s="1"/>
  <c r="BM92" i="1"/>
  <c r="BT92" i="1" s="1"/>
  <c r="BL92" i="1"/>
  <c r="BK92" i="1"/>
  <c r="BH92" i="1"/>
  <c r="BI92" i="1" s="1"/>
  <c r="G92" i="1"/>
  <c r="F92" i="1"/>
  <c r="E92" i="1"/>
  <c r="B92" i="1"/>
  <c r="CA91" i="1"/>
  <c r="BS91" i="1"/>
  <c r="BP91" i="1"/>
  <c r="BO91" i="1"/>
  <c r="A91" i="1" s="1"/>
  <c r="BM91" i="1"/>
  <c r="BT91" i="1" s="1"/>
  <c r="BL91" i="1"/>
  <c r="BK91" i="1"/>
  <c r="BH91" i="1"/>
  <c r="BI91" i="1" s="1"/>
  <c r="G91" i="1"/>
  <c r="F91" i="1"/>
  <c r="E91" i="1"/>
  <c r="B91" i="1"/>
  <c r="CA90" i="1"/>
  <c r="BS90" i="1"/>
  <c r="BP90" i="1"/>
  <c r="BO90" i="1"/>
  <c r="A90" i="1" s="1"/>
  <c r="BM90" i="1"/>
  <c r="BT90" i="1" s="1"/>
  <c r="BL90" i="1"/>
  <c r="BK90" i="1"/>
  <c r="BH90" i="1"/>
  <c r="BI90" i="1" s="1"/>
  <c r="G90" i="1"/>
  <c r="F90" i="1"/>
  <c r="E90" i="1"/>
  <c r="B90" i="1"/>
  <c r="CA89" i="1"/>
  <c r="BS89" i="1"/>
  <c r="BP89" i="1"/>
  <c r="BO89" i="1"/>
  <c r="A89" i="1" s="1"/>
  <c r="BM89" i="1"/>
  <c r="BT89" i="1" s="1"/>
  <c r="BL89" i="1"/>
  <c r="BK89" i="1"/>
  <c r="BH89" i="1"/>
  <c r="BI89" i="1" s="1"/>
  <c r="G89" i="1"/>
  <c r="F89" i="1"/>
  <c r="E89" i="1"/>
  <c r="B89" i="1"/>
  <c r="CA88" i="1"/>
  <c r="BS88" i="1"/>
  <c r="BP88" i="1"/>
  <c r="BO88" i="1"/>
  <c r="A88" i="1" s="1"/>
  <c r="BM88" i="1"/>
  <c r="BT88" i="1" s="1"/>
  <c r="BL88" i="1"/>
  <c r="BK88" i="1"/>
  <c r="BH88" i="1"/>
  <c r="BI88" i="1" s="1"/>
  <c r="G88" i="1"/>
  <c r="F88" i="1"/>
  <c r="E88" i="1"/>
  <c r="B88" i="1"/>
  <c r="CA87" i="1"/>
  <c r="BS87" i="1"/>
  <c r="BP87" i="1"/>
  <c r="BO87" i="1"/>
  <c r="A87" i="1" s="1"/>
  <c r="BM87" i="1"/>
  <c r="BT87" i="1" s="1"/>
  <c r="BL87" i="1"/>
  <c r="BK87" i="1"/>
  <c r="BH87" i="1"/>
  <c r="BI87" i="1" s="1"/>
  <c r="G87" i="1"/>
  <c r="F87" i="1"/>
  <c r="E87" i="1"/>
  <c r="B87" i="1"/>
  <c r="CA86" i="1"/>
  <c r="BS86" i="1"/>
  <c r="BP86" i="1"/>
  <c r="BO86" i="1"/>
  <c r="A86" i="1" s="1"/>
  <c r="BM86" i="1"/>
  <c r="BT86" i="1" s="1"/>
  <c r="BL86" i="1"/>
  <c r="BK86" i="1"/>
  <c r="BH86" i="1"/>
  <c r="BI86" i="1" s="1"/>
  <c r="G86" i="1"/>
  <c r="F86" i="1"/>
  <c r="E86" i="1"/>
  <c r="B86" i="1"/>
  <c r="CA85" i="1"/>
  <c r="BS85" i="1"/>
  <c r="BP85" i="1"/>
  <c r="BO85" i="1"/>
  <c r="A85" i="1" s="1"/>
  <c r="BM85" i="1"/>
  <c r="BT85" i="1" s="1"/>
  <c r="BL85" i="1"/>
  <c r="BK85" i="1"/>
  <c r="BH85" i="1"/>
  <c r="BI85" i="1" s="1"/>
  <c r="G85" i="1"/>
  <c r="F85" i="1"/>
  <c r="E85" i="1"/>
  <c r="B85" i="1"/>
  <c r="CA84" i="1"/>
  <c r="BS84" i="1"/>
  <c r="BP84" i="1"/>
  <c r="BO84" i="1"/>
  <c r="A84" i="1" s="1"/>
  <c r="BM84" i="1"/>
  <c r="BT84" i="1" s="1"/>
  <c r="BL84" i="1"/>
  <c r="BK84" i="1"/>
  <c r="BH84" i="1"/>
  <c r="BI84" i="1" s="1"/>
  <c r="G84" i="1"/>
  <c r="F84" i="1"/>
  <c r="E84" i="1"/>
  <c r="B84" i="1"/>
  <c r="CA83" i="1"/>
  <c r="BS83" i="1"/>
  <c r="BP83" i="1"/>
  <c r="BO83" i="1"/>
  <c r="A83" i="1" s="1"/>
  <c r="BM83" i="1"/>
  <c r="BT83" i="1" s="1"/>
  <c r="BL83" i="1"/>
  <c r="BK83" i="1"/>
  <c r="BH83" i="1"/>
  <c r="BI83" i="1" s="1"/>
  <c r="G83" i="1"/>
  <c r="F83" i="1"/>
  <c r="E83" i="1"/>
  <c r="B83" i="1"/>
  <c r="CA82" i="1"/>
  <c r="BS82" i="1"/>
  <c r="BP82" i="1"/>
  <c r="BO82" i="1"/>
  <c r="A82" i="1" s="1"/>
  <c r="BM82" i="1"/>
  <c r="BT82" i="1" s="1"/>
  <c r="BL82" i="1"/>
  <c r="BK82" i="1"/>
  <c r="BH82" i="1"/>
  <c r="BI82" i="1" s="1"/>
  <c r="G82" i="1"/>
  <c r="F82" i="1"/>
  <c r="E82" i="1"/>
  <c r="B82" i="1"/>
  <c r="CA81" i="1"/>
  <c r="BS81" i="1"/>
  <c r="BP81" i="1"/>
  <c r="BO81" i="1"/>
  <c r="A81" i="1" s="1"/>
  <c r="BM81" i="1"/>
  <c r="BT81" i="1" s="1"/>
  <c r="BL81" i="1"/>
  <c r="BK81" i="1"/>
  <c r="BH81" i="1"/>
  <c r="BI81" i="1" s="1"/>
  <c r="G81" i="1"/>
  <c r="F81" i="1"/>
  <c r="E81" i="1"/>
  <c r="B81" i="1"/>
  <c r="CA80" i="1"/>
  <c r="BS80" i="1"/>
  <c r="BP80" i="1"/>
  <c r="BO80" i="1"/>
  <c r="A80" i="1" s="1"/>
  <c r="BM80" i="1"/>
  <c r="BT80" i="1" s="1"/>
  <c r="BL80" i="1"/>
  <c r="BK80" i="1"/>
  <c r="BH80" i="1"/>
  <c r="BI80" i="1" s="1"/>
  <c r="G80" i="1"/>
  <c r="F80" i="1"/>
  <c r="E80" i="1"/>
  <c r="B80" i="1"/>
  <c r="CA79" i="1"/>
  <c r="BS79" i="1"/>
  <c r="BP79" i="1"/>
  <c r="BO79" i="1"/>
  <c r="A79" i="1" s="1"/>
  <c r="BM79" i="1"/>
  <c r="BT79" i="1" s="1"/>
  <c r="BL79" i="1"/>
  <c r="BK79" i="1"/>
  <c r="BH79" i="1"/>
  <c r="BI79" i="1" s="1"/>
  <c r="G79" i="1"/>
  <c r="F79" i="1"/>
  <c r="E79" i="1"/>
  <c r="B79" i="1"/>
  <c r="CA78" i="1"/>
  <c r="BS78" i="1"/>
  <c r="BP78" i="1"/>
  <c r="BO78" i="1"/>
  <c r="A78" i="1" s="1"/>
  <c r="BM78" i="1"/>
  <c r="BT78" i="1" s="1"/>
  <c r="BL78" i="1"/>
  <c r="BK78" i="1"/>
  <c r="BH78" i="1"/>
  <c r="BI78" i="1" s="1"/>
  <c r="G78" i="1"/>
  <c r="F78" i="1"/>
  <c r="E78" i="1"/>
  <c r="B78" i="1"/>
  <c r="CA77" i="1"/>
  <c r="BS77" i="1"/>
  <c r="BP77" i="1"/>
  <c r="BO77" i="1"/>
  <c r="A77" i="1" s="1"/>
  <c r="BM77" i="1"/>
  <c r="BT77" i="1" s="1"/>
  <c r="BL77" i="1"/>
  <c r="BK77" i="1"/>
  <c r="BH77" i="1"/>
  <c r="BI77" i="1" s="1"/>
  <c r="G77" i="1"/>
  <c r="F77" i="1"/>
  <c r="E77" i="1"/>
  <c r="B77" i="1"/>
  <c r="CA76" i="1"/>
  <c r="BS76" i="1"/>
  <c r="BP76" i="1"/>
  <c r="BO76" i="1"/>
  <c r="A76" i="1" s="1"/>
  <c r="BM76" i="1"/>
  <c r="BT76" i="1" s="1"/>
  <c r="BL76" i="1"/>
  <c r="BK76" i="1"/>
  <c r="BH76" i="1"/>
  <c r="BI76" i="1" s="1"/>
  <c r="G76" i="1"/>
  <c r="F76" i="1"/>
  <c r="E76" i="1"/>
  <c r="B76" i="1"/>
  <c r="CA75" i="1"/>
  <c r="BS75" i="1"/>
  <c r="BP75" i="1"/>
  <c r="BO75" i="1"/>
  <c r="A75" i="1" s="1"/>
  <c r="BM75" i="1"/>
  <c r="BT75" i="1" s="1"/>
  <c r="BL75" i="1"/>
  <c r="BK75" i="1"/>
  <c r="BH75" i="1"/>
  <c r="BI75" i="1" s="1"/>
  <c r="G75" i="1"/>
  <c r="F75" i="1"/>
  <c r="E75" i="1"/>
  <c r="B75" i="1"/>
  <c r="CA74" i="1"/>
  <c r="BS74" i="1"/>
  <c r="BP74" i="1"/>
  <c r="BO74" i="1"/>
  <c r="A74" i="1" s="1"/>
  <c r="BM74" i="1"/>
  <c r="BT74" i="1" s="1"/>
  <c r="BL74" i="1"/>
  <c r="BK74" i="1"/>
  <c r="BH74" i="1"/>
  <c r="BI74" i="1" s="1"/>
  <c r="G74" i="1"/>
  <c r="F74" i="1"/>
  <c r="E74" i="1"/>
  <c r="B74" i="1"/>
  <c r="CA73" i="1"/>
  <c r="BS73" i="1"/>
  <c r="BP73" i="1"/>
  <c r="BO73" i="1"/>
  <c r="A73" i="1" s="1"/>
  <c r="BM73" i="1"/>
  <c r="BT73" i="1" s="1"/>
  <c r="BL73" i="1"/>
  <c r="BK73" i="1"/>
  <c r="BH73" i="1"/>
  <c r="BI73" i="1" s="1"/>
  <c r="G73" i="1"/>
  <c r="F73" i="1"/>
  <c r="E73" i="1"/>
  <c r="B73" i="1"/>
  <c r="CA72" i="1"/>
  <c r="BS72" i="1"/>
  <c r="BP72" i="1"/>
  <c r="BO72" i="1"/>
  <c r="A72" i="1" s="1"/>
  <c r="BM72" i="1"/>
  <c r="BT72" i="1" s="1"/>
  <c r="BL72" i="1"/>
  <c r="BK72" i="1"/>
  <c r="BH72" i="1"/>
  <c r="BI72" i="1" s="1"/>
  <c r="G72" i="1"/>
  <c r="F72" i="1"/>
  <c r="E72" i="1"/>
  <c r="B72" i="1"/>
  <c r="CA71" i="1"/>
  <c r="BS71" i="1"/>
  <c r="BP71" i="1"/>
  <c r="BO71" i="1"/>
  <c r="A71" i="1" s="1"/>
  <c r="BM71" i="1"/>
  <c r="BT71" i="1" s="1"/>
  <c r="BL71" i="1"/>
  <c r="BK71" i="1"/>
  <c r="BH71" i="1"/>
  <c r="BI71" i="1" s="1"/>
  <c r="G71" i="1"/>
  <c r="F71" i="1"/>
  <c r="E71" i="1"/>
  <c r="B71" i="1"/>
  <c r="CA70" i="1"/>
  <c r="BS70" i="1"/>
  <c r="BP70" i="1"/>
  <c r="BO70" i="1"/>
  <c r="A70" i="1" s="1"/>
  <c r="BM70" i="1"/>
  <c r="BT70" i="1" s="1"/>
  <c r="BL70" i="1"/>
  <c r="BK70" i="1"/>
  <c r="BH70" i="1"/>
  <c r="BI70" i="1" s="1"/>
  <c r="G70" i="1"/>
  <c r="F70" i="1"/>
  <c r="E70" i="1"/>
  <c r="B70" i="1"/>
  <c r="CA69" i="1"/>
  <c r="BS69" i="1"/>
  <c r="BP69" i="1"/>
  <c r="BO69" i="1"/>
  <c r="A69" i="1" s="1"/>
  <c r="BM69" i="1"/>
  <c r="BT69" i="1" s="1"/>
  <c r="BL69" i="1"/>
  <c r="BK69" i="1"/>
  <c r="BH69" i="1"/>
  <c r="BI69" i="1" s="1"/>
  <c r="G69" i="1"/>
  <c r="F69" i="1"/>
  <c r="E69" i="1"/>
  <c r="B69" i="1"/>
  <c r="CA68" i="1"/>
  <c r="BS68" i="1"/>
  <c r="BP68" i="1"/>
  <c r="BO68" i="1"/>
  <c r="A68" i="1" s="1"/>
  <c r="BM68" i="1"/>
  <c r="BT68" i="1" s="1"/>
  <c r="BL68" i="1"/>
  <c r="BK68" i="1"/>
  <c r="BH68" i="1"/>
  <c r="BI68" i="1" s="1"/>
  <c r="G68" i="1"/>
  <c r="F68" i="1"/>
  <c r="E68" i="1"/>
  <c r="B68" i="1"/>
  <c r="CA67" i="1"/>
  <c r="BS67" i="1"/>
  <c r="BP67" i="1"/>
  <c r="BW67" i="1" s="1"/>
  <c r="D67" i="1" s="1"/>
  <c r="BO67" i="1"/>
  <c r="A67" i="1" s="1"/>
  <c r="BM67" i="1"/>
  <c r="BT67" i="1" s="1"/>
  <c r="BL67" i="1"/>
  <c r="BK67" i="1"/>
  <c r="BH67" i="1"/>
  <c r="BI67" i="1" s="1"/>
  <c r="G67" i="1"/>
  <c r="F67" i="1"/>
  <c r="E67" i="1"/>
  <c r="B67" i="1"/>
  <c r="CA66" i="1"/>
  <c r="BS66" i="1"/>
  <c r="BP66" i="1"/>
  <c r="BO66" i="1"/>
  <c r="A66" i="1" s="1"/>
  <c r="BM66" i="1"/>
  <c r="BT66" i="1" s="1"/>
  <c r="BL66" i="1"/>
  <c r="BK66" i="1"/>
  <c r="BH66" i="1"/>
  <c r="BI66" i="1" s="1"/>
  <c r="G66" i="1"/>
  <c r="F66" i="1"/>
  <c r="E66" i="1"/>
  <c r="B66" i="1"/>
  <c r="CA65" i="1"/>
  <c r="BS65" i="1"/>
  <c r="BP65" i="1"/>
  <c r="BO65" i="1"/>
  <c r="A65" i="1" s="1"/>
  <c r="BM65" i="1"/>
  <c r="BL65" i="1"/>
  <c r="BK65" i="1"/>
  <c r="BH65" i="1"/>
  <c r="BI65" i="1" s="1"/>
  <c r="G65" i="1"/>
  <c r="F65" i="1"/>
  <c r="E65" i="1"/>
  <c r="B65" i="1"/>
  <c r="CA64" i="1"/>
  <c r="BS64" i="1"/>
  <c r="BP64" i="1"/>
  <c r="BO64" i="1"/>
  <c r="A64" i="1" s="1"/>
  <c r="BM64" i="1"/>
  <c r="BT64" i="1" s="1"/>
  <c r="BL64" i="1"/>
  <c r="BK64" i="1"/>
  <c r="BH64" i="1"/>
  <c r="BI64" i="1" s="1"/>
  <c r="G64" i="1"/>
  <c r="F64" i="1"/>
  <c r="E64" i="1"/>
  <c r="B64" i="1"/>
  <c r="CA63" i="1"/>
  <c r="BS63" i="1"/>
  <c r="BP63" i="1"/>
  <c r="BO63" i="1"/>
  <c r="A63" i="1" s="1"/>
  <c r="BM63" i="1"/>
  <c r="BT63" i="1" s="1"/>
  <c r="BL63" i="1"/>
  <c r="BK63" i="1"/>
  <c r="BH63" i="1"/>
  <c r="BI63" i="1" s="1"/>
  <c r="G63" i="1"/>
  <c r="F63" i="1"/>
  <c r="E63" i="1"/>
  <c r="B63" i="1"/>
  <c r="CA62" i="1"/>
  <c r="BS62" i="1"/>
  <c r="BP62" i="1"/>
  <c r="BO62" i="1"/>
  <c r="A62" i="1" s="1"/>
  <c r="BM62" i="1"/>
  <c r="BT62" i="1" s="1"/>
  <c r="BL62" i="1"/>
  <c r="BK62" i="1"/>
  <c r="BH62" i="1"/>
  <c r="BI62" i="1" s="1"/>
  <c r="G62" i="1"/>
  <c r="F62" i="1"/>
  <c r="E62" i="1"/>
  <c r="B62" i="1"/>
  <c r="CA61" i="1"/>
  <c r="BS61" i="1"/>
  <c r="BP61" i="1"/>
  <c r="BO61" i="1"/>
  <c r="A61" i="1" s="1"/>
  <c r="BM61" i="1"/>
  <c r="BT61" i="1" s="1"/>
  <c r="BL61" i="1"/>
  <c r="BK61" i="1"/>
  <c r="BH61" i="1"/>
  <c r="BI61" i="1" s="1"/>
  <c r="G61" i="1"/>
  <c r="F61" i="1"/>
  <c r="E61" i="1"/>
  <c r="B61" i="1"/>
  <c r="CA60" i="1"/>
  <c r="BS60" i="1"/>
  <c r="BP60" i="1"/>
  <c r="BO60" i="1"/>
  <c r="A60" i="1" s="1"/>
  <c r="BM60" i="1"/>
  <c r="BT60" i="1" s="1"/>
  <c r="BL60" i="1"/>
  <c r="BK60" i="1"/>
  <c r="BH60" i="1"/>
  <c r="BI60" i="1" s="1"/>
  <c r="G60" i="1"/>
  <c r="F60" i="1"/>
  <c r="E60" i="1"/>
  <c r="B60" i="1"/>
  <c r="CA59" i="1"/>
  <c r="BS59" i="1"/>
  <c r="BP59" i="1"/>
  <c r="BO59" i="1"/>
  <c r="A59" i="1" s="1"/>
  <c r="BM59" i="1"/>
  <c r="BL59" i="1"/>
  <c r="BK59" i="1"/>
  <c r="BH59" i="1"/>
  <c r="BI59" i="1" s="1"/>
  <c r="G59" i="1"/>
  <c r="F59" i="1"/>
  <c r="E59" i="1"/>
  <c r="B59" i="1"/>
  <c r="CA58" i="1"/>
  <c r="BS58" i="1"/>
  <c r="BP58" i="1"/>
  <c r="BO58" i="1"/>
  <c r="A58" i="1" s="1"/>
  <c r="BM58" i="1"/>
  <c r="BT58" i="1" s="1"/>
  <c r="BL58" i="1"/>
  <c r="BK58" i="1"/>
  <c r="BH58" i="1"/>
  <c r="BI58" i="1" s="1"/>
  <c r="G58" i="1"/>
  <c r="F58" i="1"/>
  <c r="E58" i="1"/>
  <c r="B58" i="1"/>
  <c r="CA57" i="1"/>
  <c r="BS57" i="1"/>
  <c r="BP57" i="1"/>
  <c r="BO57" i="1"/>
  <c r="A57" i="1" s="1"/>
  <c r="BM57" i="1"/>
  <c r="BT57" i="1" s="1"/>
  <c r="BL57" i="1"/>
  <c r="BK57" i="1"/>
  <c r="BH57" i="1"/>
  <c r="BI57" i="1" s="1"/>
  <c r="G57" i="1"/>
  <c r="F57" i="1"/>
  <c r="E57" i="1"/>
  <c r="B57" i="1"/>
  <c r="CA56" i="1"/>
  <c r="BS56" i="1"/>
  <c r="BP56" i="1"/>
  <c r="BO56" i="1"/>
  <c r="A56" i="1" s="1"/>
  <c r="BM56" i="1"/>
  <c r="BT56" i="1" s="1"/>
  <c r="BL56" i="1"/>
  <c r="BK56" i="1"/>
  <c r="BH56" i="1"/>
  <c r="BI56" i="1" s="1"/>
  <c r="G56" i="1"/>
  <c r="F56" i="1"/>
  <c r="E56" i="1"/>
  <c r="B56" i="1"/>
  <c r="CA55" i="1"/>
  <c r="BS55" i="1"/>
  <c r="BP55" i="1"/>
  <c r="BO55" i="1"/>
  <c r="A55" i="1" s="1"/>
  <c r="BM55" i="1"/>
  <c r="BT55" i="1" s="1"/>
  <c r="BL55" i="1"/>
  <c r="BK55" i="1"/>
  <c r="BH55" i="1"/>
  <c r="BI55" i="1" s="1"/>
  <c r="G55" i="1"/>
  <c r="F55" i="1"/>
  <c r="E55" i="1"/>
  <c r="B55" i="1"/>
  <c r="CA54" i="1"/>
  <c r="BS54" i="1"/>
  <c r="BP54" i="1"/>
  <c r="BO54" i="1"/>
  <c r="A54" i="1" s="1"/>
  <c r="BM54" i="1"/>
  <c r="BT54" i="1" s="1"/>
  <c r="BL54" i="1"/>
  <c r="BK54" i="1"/>
  <c r="BH54" i="1"/>
  <c r="BI54" i="1" s="1"/>
  <c r="G54" i="1"/>
  <c r="F54" i="1"/>
  <c r="E54" i="1"/>
  <c r="B54" i="1"/>
  <c r="CA53" i="1"/>
  <c r="BS53" i="1"/>
  <c r="BP53" i="1"/>
  <c r="BO53" i="1"/>
  <c r="A53" i="1" s="1"/>
  <c r="BM53" i="1"/>
  <c r="BT53" i="1" s="1"/>
  <c r="BL53" i="1"/>
  <c r="BK53" i="1"/>
  <c r="BH53" i="1"/>
  <c r="BI53" i="1" s="1"/>
  <c r="G53" i="1"/>
  <c r="F53" i="1"/>
  <c r="E53" i="1"/>
  <c r="B53" i="1"/>
  <c r="CA52" i="1"/>
  <c r="BS52" i="1"/>
  <c r="BP52" i="1"/>
  <c r="BO52" i="1"/>
  <c r="A52" i="1" s="1"/>
  <c r="BM52" i="1"/>
  <c r="BT52" i="1" s="1"/>
  <c r="BL52" i="1"/>
  <c r="BK52" i="1"/>
  <c r="BH52" i="1"/>
  <c r="BI52" i="1" s="1"/>
  <c r="G52" i="1"/>
  <c r="F52" i="1"/>
  <c r="E52" i="1"/>
  <c r="B52" i="1"/>
  <c r="CA51" i="1"/>
  <c r="BS51" i="1"/>
  <c r="BP51" i="1"/>
  <c r="BO51" i="1"/>
  <c r="A51" i="1" s="1"/>
  <c r="BM51" i="1"/>
  <c r="BT51" i="1" s="1"/>
  <c r="BL51" i="1"/>
  <c r="BK51" i="1"/>
  <c r="BH51" i="1"/>
  <c r="BI51" i="1" s="1"/>
  <c r="G51" i="1"/>
  <c r="F51" i="1"/>
  <c r="E51" i="1"/>
  <c r="B51" i="1"/>
  <c r="CA50" i="1"/>
  <c r="BS50" i="1"/>
  <c r="BP50" i="1"/>
  <c r="BO50" i="1"/>
  <c r="A50" i="1" s="1"/>
  <c r="BM50" i="1"/>
  <c r="BT50" i="1" s="1"/>
  <c r="BL50" i="1"/>
  <c r="BK50" i="1"/>
  <c r="BH50" i="1"/>
  <c r="BI50" i="1" s="1"/>
  <c r="G50" i="1"/>
  <c r="F50" i="1"/>
  <c r="E50" i="1"/>
  <c r="B50" i="1"/>
  <c r="CA49" i="1"/>
  <c r="BS49" i="1"/>
  <c r="BP49" i="1"/>
  <c r="BO49" i="1"/>
  <c r="A49" i="1" s="1"/>
  <c r="BM49" i="1"/>
  <c r="BT49" i="1" s="1"/>
  <c r="BL49" i="1"/>
  <c r="BK49" i="1"/>
  <c r="BH49" i="1"/>
  <c r="BI49" i="1" s="1"/>
  <c r="G49" i="1"/>
  <c r="F49" i="1"/>
  <c r="E49" i="1"/>
  <c r="B49" i="1"/>
  <c r="CA48" i="1"/>
  <c r="BS48" i="1"/>
  <c r="BP48" i="1"/>
  <c r="BO48" i="1"/>
  <c r="A48" i="1" s="1"/>
  <c r="BM48" i="1"/>
  <c r="BL48" i="1"/>
  <c r="BK48" i="1"/>
  <c r="BH48" i="1"/>
  <c r="BI48" i="1" s="1"/>
  <c r="G48" i="1"/>
  <c r="F48" i="1"/>
  <c r="E48" i="1"/>
  <c r="B48" i="1"/>
  <c r="CA47" i="1"/>
  <c r="BS47" i="1"/>
  <c r="BP47" i="1"/>
  <c r="BO47" i="1"/>
  <c r="A47" i="1" s="1"/>
  <c r="BM47" i="1"/>
  <c r="BT47" i="1" s="1"/>
  <c r="BL47" i="1"/>
  <c r="BK47" i="1"/>
  <c r="BH47" i="1"/>
  <c r="BI47" i="1" s="1"/>
  <c r="G47" i="1"/>
  <c r="F47" i="1"/>
  <c r="E47" i="1"/>
  <c r="B47" i="1"/>
  <c r="CA46" i="1"/>
  <c r="BS46" i="1"/>
  <c r="BP46" i="1"/>
  <c r="BO46" i="1"/>
  <c r="A46" i="1" s="1"/>
  <c r="BM46" i="1"/>
  <c r="BT46" i="1" s="1"/>
  <c r="BL46" i="1"/>
  <c r="BK46" i="1"/>
  <c r="BH46" i="1"/>
  <c r="BI46" i="1" s="1"/>
  <c r="G46" i="1"/>
  <c r="F46" i="1"/>
  <c r="E46" i="1"/>
  <c r="B46" i="1"/>
  <c r="CA45" i="1"/>
  <c r="BS45" i="1"/>
  <c r="BP45" i="1"/>
  <c r="BO45" i="1"/>
  <c r="A45" i="1" s="1"/>
  <c r="BM45" i="1"/>
  <c r="BT45" i="1" s="1"/>
  <c r="BL45" i="1"/>
  <c r="BK45" i="1"/>
  <c r="BH45" i="1"/>
  <c r="BI45" i="1" s="1"/>
  <c r="G45" i="1"/>
  <c r="F45" i="1"/>
  <c r="E45" i="1"/>
  <c r="B45" i="1"/>
  <c r="CA44" i="1"/>
  <c r="BS44" i="1"/>
  <c r="BP44" i="1"/>
  <c r="BO44" i="1"/>
  <c r="A44" i="1" s="1"/>
  <c r="BM44" i="1"/>
  <c r="BT44" i="1" s="1"/>
  <c r="BL44" i="1"/>
  <c r="BK44" i="1"/>
  <c r="BH44" i="1"/>
  <c r="BI44" i="1" s="1"/>
  <c r="G44" i="1"/>
  <c r="F44" i="1"/>
  <c r="E44" i="1"/>
  <c r="B44" i="1"/>
  <c r="CA43" i="1"/>
  <c r="BS43" i="1"/>
  <c r="BP43" i="1"/>
  <c r="BO43" i="1"/>
  <c r="A43" i="1" s="1"/>
  <c r="BM43" i="1"/>
  <c r="BT43" i="1" s="1"/>
  <c r="BL43" i="1"/>
  <c r="BK43" i="1"/>
  <c r="BH43" i="1"/>
  <c r="BI43" i="1" s="1"/>
  <c r="G43" i="1"/>
  <c r="F43" i="1"/>
  <c r="E43" i="1"/>
  <c r="B43" i="1"/>
  <c r="CA42" i="1"/>
  <c r="BS42" i="1"/>
  <c r="BP42" i="1"/>
  <c r="BO42" i="1"/>
  <c r="A42" i="1" s="1"/>
  <c r="BM42" i="1"/>
  <c r="BT42" i="1" s="1"/>
  <c r="BL42" i="1"/>
  <c r="BK42" i="1"/>
  <c r="BH42" i="1"/>
  <c r="BI42" i="1" s="1"/>
  <c r="G42" i="1"/>
  <c r="F42" i="1"/>
  <c r="E42" i="1"/>
  <c r="B42" i="1"/>
  <c r="CA41" i="1"/>
  <c r="BS41" i="1"/>
  <c r="BP41" i="1"/>
  <c r="BO41" i="1"/>
  <c r="A41" i="1" s="1"/>
  <c r="BM41" i="1"/>
  <c r="BT41" i="1" s="1"/>
  <c r="BL41" i="1"/>
  <c r="BK41" i="1"/>
  <c r="BH41" i="1"/>
  <c r="BI41" i="1" s="1"/>
  <c r="G41" i="1"/>
  <c r="F41" i="1"/>
  <c r="E41" i="1"/>
  <c r="B41" i="1"/>
  <c r="CA40" i="1"/>
  <c r="BS40" i="1"/>
  <c r="BP40" i="1"/>
  <c r="BO40" i="1"/>
  <c r="A40" i="1" s="1"/>
  <c r="BM40" i="1"/>
  <c r="BT40" i="1" s="1"/>
  <c r="BL40" i="1"/>
  <c r="BK40" i="1"/>
  <c r="BH40" i="1"/>
  <c r="BI40" i="1" s="1"/>
  <c r="G40" i="1"/>
  <c r="F40" i="1"/>
  <c r="E40" i="1"/>
  <c r="B40" i="1"/>
  <c r="CA39" i="1"/>
  <c r="BS39" i="1"/>
  <c r="BP39" i="1"/>
  <c r="BO39" i="1"/>
  <c r="A39" i="1" s="1"/>
  <c r="BM39" i="1"/>
  <c r="BT39" i="1" s="1"/>
  <c r="BL39" i="1"/>
  <c r="BK39" i="1"/>
  <c r="BH39" i="1"/>
  <c r="BI39" i="1" s="1"/>
  <c r="G39" i="1"/>
  <c r="F39" i="1"/>
  <c r="E39" i="1"/>
  <c r="B39" i="1"/>
  <c r="CA38" i="1"/>
  <c r="BS38" i="1"/>
  <c r="BP38" i="1"/>
  <c r="BO38" i="1"/>
  <c r="A38" i="1" s="1"/>
  <c r="BM38" i="1"/>
  <c r="BT38" i="1" s="1"/>
  <c r="BL38" i="1"/>
  <c r="BK38" i="1"/>
  <c r="BH38" i="1"/>
  <c r="BI38" i="1" s="1"/>
  <c r="G38" i="1"/>
  <c r="F38" i="1"/>
  <c r="E38" i="1"/>
  <c r="B38" i="1"/>
  <c r="CA37" i="1"/>
  <c r="BS37" i="1"/>
  <c r="BP37" i="1"/>
  <c r="BO37" i="1"/>
  <c r="A37" i="1" s="1"/>
  <c r="BM37" i="1"/>
  <c r="BT37" i="1" s="1"/>
  <c r="BL37" i="1"/>
  <c r="BK37" i="1"/>
  <c r="BH37" i="1"/>
  <c r="BI37" i="1" s="1"/>
  <c r="G37" i="1"/>
  <c r="F37" i="1"/>
  <c r="E37" i="1"/>
  <c r="D37" i="1"/>
  <c r="B37" i="1"/>
  <c r="CA36" i="1"/>
  <c r="BS36" i="1"/>
  <c r="BP36" i="1"/>
  <c r="BO36" i="1"/>
  <c r="A36" i="1" s="1"/>
  <c r="BM36" i="1"/>
  <c r="BT36" i="1" s="1"/>
  <c r="BL36" i="1"/>
  <c r="BK36" i="1"/>
  <c r="BH36" i="1"/>
  <c r="BI36" i="1" s="1"/>
  <c r="G36" i="1"/>
  <c r="F36" i="1"/>
  <c r="E36" i="1"/>
  <c r="B36" i="1"/>
  <c r="CA35" i="1"/>
  <c r="BS35" i="1"/>
  <c r="BP35" i="1"/>
  <c r="BO35" i="1"/>
  <c r="A35" i="1" s="1"/>
  <c r="BM35" i="1"/>
  <c r="BT35" i="1" s="1"/>
  <c r="BL35" i="1"/>
  <c r="BK35" i="1"/>
  <c r="BH35" i="1"/>
  <c r="BI35" i="1" s="1"/>
  <c r="G35" i="1"/>
  <c r="F35" i="1"/>
  <c r="E35" i="1"/>
  <c r="B35" i="1"/>
  <c r="CA34" i="1"/>
  <c r="BS34" i="1"/>
  <c r="BP34" i="1"/>
  <c r="BO34" i="1"/>
  <c r="A34" i="1" s="1"/>
  <c r="BM34" i="1"/>
  <c r="BT34" i="1" s="1"/>
  <c r="BL34" i="1"/>
  <c r="BK34" i="1"/>
  <c r="BH34" i="1"/>
  <c r="BI34" i="1" s="1"/>
  <c r="G34" i="1"/>
  <c r="F34" i="1"/>
  <c r="E34" i="1"/>
  <c r="B34" i="1"/>
  <c r="CA33" i="1"/>
  <c r="BS33" i="1"/>
  <c r="BP33" i="1"/>
  <c r="BO33" i="1"/>
  <c r="A33" i="1" s="1"/>
  <c r="BM33" i="1"/>
  <c r="BT33" i="1" s="1"/>
  <c r="BL33" i="1"/>
  <c r="BK33" i="1"/>
  <c r="BH33" i="1"/>
  <c r="BI33" i="1" s="1"/>
  <c r="G33" i="1"/>
  <c r="F33" i="1"/>
  <c r="E33" i="1"/>
  <c r="B33" i="1"/>
  <c r="CA32" i="1"/>
  <c r="BS32" i="1"/>
  <c r="BP32" i="1"/>
  <c r="BO32" i="1"/>
  <c r="A32" i="1" s="1"/>
  <c r="BM32" i="1"/>
  <c r="BT32" i="1" s="1"/>
  <c r="BL32" i="1"/>
  <c r="BK32" i="1"/>
  <c r="BH32" i="1"/>
  <c r="BI32" i="1" s="1"/>
  <c r="G32" i="1"/>
  <c r="F32" i="1"/>
  <c r="E32" i="1"/>
  <c r="B32" i="1"/>
  <c r="CA31" i="1"/>
  <c r="BS31" i="1"/>
  <c r="BP31" i="1"/>
  <c r="BO31" i="1"/>
  <c r="A31" i="1" s="1"/>
  <c r="BM31" i="1"/>
  <c r="BT31" i="1" s="1"/>
  <c r="BL31" i="1"/>
  <c r="BK31" i="1"/>
  <c r="BH31" i="1"/>
  <c r="BI31" i="1" s="1"/>
  <c r="G31" i="1"/>
  <c r="F31" i="1"/>
  <c r="E31" i="1"/>
  <c r="B31" i="1"/>
  <c r="CA30" i="1"/>
  <c r="BS30" i="1"/>
  <c r="BP30" i="1"/>
  <c r="BO30" i="1"/>
  <c r="A30" i="1" s="1"/>
  <c r="BM30" i="1"/>
  <c r="BT30" i="1" s="1"/>
  <c r="BL30" i="1"/>
  <c r="BK30" i="1"/>
  <c r="BH30" i="1"/>
  <c r="BI30" i="1" s="1"/>
  <c r="G30" i="1"/>
  <c r="F30" i="1"/>
  <c r="E30" i="1"/>
  <c r="B30" i="1"/>
  <c r="CA29" i="1"/>
  <c r="BS29" i="1"/>
  <c r="BP29" i="1"/>
  <c r="BO29" i="1"/>
  <c r="A29" i="1" s="1"/>
  <c r="BM29" i="1"/>
  <c r="BT29" i="1" s="1"/>
  <c r="BL29" i="1"/>
  <c r="BK29" i="1"/>
  <c r="BH29" i="1"/>
  <c r="BI29" i="1" s="1"/>
  <c r="G29" i="1"/>
  <c r="F29" i="1"/>
  <c r="E29" i="1"/>
  <c r="B29" i="1"/>
  <c r="CA28" i="1"/>
  <c r="BS28" i="1"/>
  <c r="BP28" i="1"/>
  <c r="BO28" i="1"/>
  <c r="A28" i="1" s="1"/>
  <c r="BM28" i="1"/>
  <c r="BT28" i="1" s="1"/>
  <c r="BL28" i="1"/>
  <c r="BK28" i="1"/>
  <c r="BH28" i="1"/>
  <c r="BI28" i="1" s="1"/>
  <c r="G28" i="1"/>
  <c r="F28" i="1"/>
  <c r="E28" i="1"/>
  <c r="B28" i="1"/>
  <c r="CA27" i="1"/>
  <c r="BS27" i="1"/>
  <c r="BP27" i="1"/>
  <c r="BO27" i="1"/>
  <c r="A27" i="1" s="1"/>
  <c r="BM27" i="1"/>
  <c r="BT27" i="1" s="1"/>
  <c r="BL27" i="1"/>
  <c r="BK27" i="1"/>
  <c r="BH27" i="1"/>
  <c r="BI27" i="1" s="1"/>
  <c r="G27" i="1"/>
  <c r="F27" i="1"/>
  <c r="E27" i="1"/>
  <c r="B27" i="1"/>
  <c r="CA26" i="1"/>
  <c r="BS26" i="1"/>
  <c r="BP26" i="1"/>
  <c r="BO26" i="1"/>
  <c r="A26" i="1" s="1"/>
  <c r="BM26" i="1"/>
  <c r="BT26" i="1" s="1"/>
  <c r="BL26" i="1"/>
  <c r="BK26" i="1"/>
  <c r="BH26" i="1"/>
  <c r="BI26" i="1" s="1"/>
  <c r="G26" i="1"/>
  <c r="F26" i="1"/>
  <c r="E26" i="1"/>
  <c r="B26" i="1"/>
  <c r="CA25" i="1"/>
  <c r="BS25" i="1"/>
  <c r="BP25" i="1"/>
  <c r="BO25" i="1"/>
  <c r="A25" i="1" s="1"/>
  <c r="BM25" i="1"/>
  <c r="BT25" i="1" s="1"/>
  <c r="BL25" i="1"/>
  <c r="BK25" i="1"/>
  <c r="BH25" i="1"/>
  <c r="BI25" i="1" s="1"/>
  <c r="G25" i="1"/>
  <c r="F25" i="1"/>
  <c r="E25" i="1"/>
  <c r="B25" i="1"/>
  <c r="CA24" i="1"/>
  <c r="BS24" i="1"/>
  <c r="BP24" i="1"/>
  <c r="BO24" i="1"/>
  <c r="A24" i="1" s="1"/>
  <c r="BM24" i="1"/>
  <c r="BT24" i="1" s="1"/>
  <c r="BL24" i="1"/>
  <c r="BK24" i="1"/>
  <c r="BH24" i="1"/>
  <c r="BI24" i="1" s="1"/>
  <c r="G24" i="1"/>
  <c r="F24" i="1"/>
  <c r="E24" i="1"/>
  <c r="B24" i="1"/>
  <c r="CA23" i="1"/>
  <c r="BS23" i="1"/>
  <c r="BP23" i="1"/>
  <c r="BO23" i="1"/>
  <c r="A23" i="1" s="1"/>
  <c r="BM23" i="1"/>
  <c r="BT23" i="1" s="1"/>
  <c r="BL23" i="1"/>
  <c r="BK23" i="1"/>
  <c r="BH23" i="1"/>
  <c r="BI23" i="1" s="1"/>
  <c r="G23" i="1"/>
  <c r="F23" i="1"/>
  <c r="E23" i="1"/>
  <c r="B23" i="1"/>
  <c r="CA22" i="1"/>
  <c r="BS22" i="1"/>
  <c r="BP22" i="1"/>
  <c r="BO22" i="1"/>
  <c r="A22" i="1" s="1"/>
  <c r="BM22" i="1"/>
  <c r="BT22" i="1" s="1"/>
  <c r="BL22" i="1"/>
  <c r="BK22" i="1"/>
  <c r="BH22" i="1"/>
  <c r="BI22" i="1" s="1"/>
  <c r="G22" i="1"/>
  <c r="F22" i="1"/>
  <c r="E22" i="1"/>
  <c r="B22" i="1"/>
  <c r="CA21" i="1"/>
  <c r="BS21" i="1"/>
  <c r="BP21" i="1"/>
  <c r="BO21" i="1"/>
  <c r="A21" i="1" s="1"/>
  <c r="BM21" i="1"/>
  <c r="BT21" i="1" s="1"/>
  <c r="BL21" i="1"/>
  <c r="BK21" i="1"/>
  <c r="BH21" i="1"/>
  <c r="BI21" i="1" s="1"/>
  <c r="G21" i="1"/>
  <c r="F21" i="1"/>
  <c r="E21" i="1"/>
  <c r="B21" i="1"/>
  <c r="CA20" i="1"/>
  <c r="BS20" i="1"/>
  <c r="BP20" i="1"/>
  <c r="BO20" i="1"/>
  <c r="A20" i="1" s="1"/>
  <c r="BM20" i="1"/>
  <c r="BT20" i="1" s="1"/>
  <c r="BL20" i="1"/>
  <c r="BK20" i="1"/>
  <c r="BH20" i="1"/>
  <c r="BI20" i="1" s="1"/>
  <c r="G20" i="1"/>
  <c r="F20" i="1"/>
  <c r="E20" i="1"/>
  <c r="B20" i="1"/>
  <c r="CA19" i="1"/>
  <c r="BS19" i="1"/>
  <c r="BP19" i="1"/>
  <c r="BO19" i="1"/>
  <c r="A19" i="1" s="1"/>
  <c r="BM19" i="1"/>
  <c r="BT19" i="1" s="1"/>
  <c r="BL19" i="1"/>
  <c r="BK19" i="1"/>
  <c r="BH19" i="1"/>
  <c r="BI19" i="1" s="1"/>
  <c r="G19" i="1"/>
  <c r="F19" i="1"/>
  <c r="E19" i="1"/>
  <c r="B19" i="1"/>
  <c r="CA18" i="1"/>
  <c r="BS18" i="1"/>
  <c r="BP18" i="1"/>
  <c r="BO18" i="1"/>
  <c r="A18" i="1" s="1"/>
  <c r="BM18" i="1"/>
  <c r="BT18" i="1" s="1"/>
  <c r="BL18" i="1"/>
  <c r="BK18" i="1"/>
  <c r="BH18" i="1"/>
  <c r="BI18" i="1" s="1"/>
  <c r="G18" i="1"/>
  <c r="F18" i="1"/>
  <c r="E18" i="1"/>
  <c r="B18" i="1"/>
  <c r="CA17" i="1"/>
  <c r="BS17" i="1"/>
  <c r="BP17" i="1"/>
  <c r="BO17" i="1"/>
  <c r="A17" i="1" s="1"/>
  <c r="BM17" i="1"/>
  <c r="BT17" i="1" s="1"/>
  <c r="BL17" i="1"/>
  <c r="BK17" i="1"/>
  <c r="BH17" i="1"/>
  <c r="BI17" i="1" s="1"/>
  <c r="G17" i="1"/>
  <c r="F17" i="1"/>
  <c r="E17" i="1"/>
  <c r="B17" i="1"/>
  <c r="CA16" i="1"/>
  <c r="BS16" i="1"/>
  <c r="BP16" i="1"/>
  <c r="BO16" i="1"/>
  <c r="A16" i="1" s="1"/>
  <c r="BM16" i="1"/>
  <c r="BT16" i="1" s="1"/>
  <c r="BL16" i="1"/>
  <c r="BK16" i="1"/>
  <c r="G16" i="1"/>
  <c r="F16" i="1"/>
  <c r="E16" i="1"/>
  <c r="B16" i="1"/>
  <c r="CA15" i="1"/>
  <c r="BS15" i="1"/>
  <c r="BP15" i="1"/>
  <c r="BO15" i="1"/>
  <c r="A15" i="1" s="1"/>
  <c r="BM15" i="1"/>
  <c r="BT15" i="1" s="1"/>
  <c r="BL15" i="1"/>
  <c r="BK15" i="1"/>
  <c r="BH15" i="1"/>
  <c r="BI15" i="1" s="1"/>
  <c r="G15" i="1"/>
  <c r="F15" i="1"/>
  <c r="E15" i="1"/>
  <c r="B15" i="1"/>
  <c r="CA14" i="1"/>
  <c r="BS14" i="1"/>
  <c r="BP14" i="1"/>
  <c r="BO14" i="1"/>
  <c r="A14" i="1" s="1"/>
  <c r="BM14" i="1"/>
  <c r="BL14" i="1"/>
  <c r="BK14" i="1"/>
  <c r="BH14" i="1"/>
  <c r="BI14" i="1" s="1"/>
  <c r="G14" i="1"/>
  <c r="F14" i="1"/>
  <c r="E14" i="1"/>
  <c r="B14" i="1"/>
  <c r="CA13" i="1"/>
  <c r="BS13" i="1"/>
  <c r="BP13" i="1"/>
  <c r="BW13" i="1" s="1"/>
  <c r="D13" i="1" s="1"/>
  <c r="BO13" i="1"/>
  <c r="A13" i="1" s="1"/>
  <c r="BM13" i="1"/>
  <c r="BT13" i="1" s="1"/>
  <c r="BL13" i="1"/>
  <c r="BK13" i="1"/>
  <c r="BH13" i="1"/>
  <c r="BI13" i="1" s="1"/>
  <c r="G13" i="1"/>
  <c r="F13" i="1"/>
  <c r="E13" i="1"/>
  <c r="B13" i="1"/>
  <c r="CA12" i="1"/>
  <c r="BS12" i="1"/>
  <c r="BP12" i="1"/>
  <c r="BO12" i="1"/>
  <c r="A12" i="1" s="1"/>
  <c r="BM12" i="1"/>
  <c r="BT12" i="1" s="1"/>
  <c r="BL12" i="1"/>
  <c r="BK12" i="1"/>
  <c r="BH12" i="1"/>
  <c r="BI12" i="1" s="1"/>
  <c r="G12" i="1"/>
  <c r="F12" i="1"/>
  <c r="E12" i="1"/>
  <c r="B12" i="1"/>
  <c r="CA11" i="1"/>
  <c r="BS11" i="1"/>
  <c r="BP11" i="1"/>
  <c r="BO11" i="1"/>
  <c r="A11" i="1" s="1"/>
  <c r="BM11" i="1"/>
  <c r="BT11" i="1" s="1"/>
  <c r="BL11" i="1"/>
  <c r="BK11" i="1"/>
  <c r="BH11" i="1"/>
  <c r="BI11" i="1" s="1"/>
  <c r="G11" i="1"/>
  <c r="F11" i="1"/>
  <c r="E11" i="1"/>
  <c r="B11" i="1"/>
  <c r="CA10" i="1"/>
  <c r="BS10" i="1"/>
  <c r="BP10" i="1"/>
  <c r="BO10" i="1"/>
  <c r="A10" i="1" s="1"/>
  <c r="BM10" i="1"/>
  <c r="BT10" i="1" s="1"/>
  <c r="BL10" i="1"/>
  <c r="BK10" i="1"/>
  <c r="BH10" i="1"/>
  <c r="BI10" i="1" s="1"/>
  <c r="G10" i="1"/>
  <c r="F10" i="1"/>
  <c r="E10" i="1"/>
  <c r="B10" i="1"/>
  <c r="CA9" i="1"/>
  <c r="BS9" i="1"/>
  <c r="BP9" i="1"/>
  <c r="BO9" i="1"/>
  <c r="A9" i="1" s="1"/>
  <c r="BM9" i="1"/>
  <c r="BT9" i="1" s="1"/>
  <c r="BL9" i="1"/>
  <c r="BK9" i="1"/>
  <c r="BH9" i="1"/>
  <c r="BI9" i="1" s="1"/>
  <c r="G9" i="1"/>
  <c r="F9" i="1"/>
  <c r="E9" i="1"/>
  <c r="B9" i="1"/>
  <c r="CA8" i="1"/>
  <c r="BS8" i="1"/>
  <c r="BP8" i="1"/>
  <c r="BO8" i="1"/>
  <c r="A8" i="1" s="1"/>
  <c r="BM8" i="1"/>
  <c r="BT8" i="1" s="1"/>
  <c r="BL8" i="1"/>
  <c r="BK8" i="1"/>
  <c r="BH8" i="1"/>
  <c r="BI8" i="1" s="1"/>
  <c r="G8" i="1"/>
  <c r="F8" i="1"/>
  <c r="E8" i="1"/>
  <c r="B8" i="1"/>
  <c r="CA7" i="1"/>
  <c r="BS7" i="1"/>
  <c r="BP7" i="1"/>
  <c r="BO7" i="1"/>
  <c r="A7" i="1" s="1"/>
  <c r="BM7" i="1"/>
  <c r="BT7" i="1" s="1"/>
  <c r="BL7" i="1"/>
  <c r="BK7" i="1"/>
  <c r="BH7" i="1"/>
  <c r="BI7" i="1" s="1"/>
  <c r="G7" i="1"/>
  <c r="F7" i="1"/>
  <c r="E7" i="1"/>
  <c r="B7" i="1"/>
  <c r="CA6" i="1"/>
  <c r="BS6" i="1"/>
  <c r="BP6" i="1"/>
  <c r="BO6" i="1"/>
  <c r="A6" i="1" s="1"/>
  <c r="BM6" i="1"/>
  <c r="BT6" i="1" s="1"/>
  <c r="BL6" i="1"/>
  <c r="BK6" i="1"/>
  <c r="BH6" i="1"/>
  <c r="BI6" i="1" s="1"/>
  <c r="G6" i="1"/>
  <c r="F6" i="1"/>
  <c r="E6" i="1"/>
  <c r="B6" i="1"/>
  <c r="CA5" i="1"/>
  <c r="BS5" i="1"/>
  <c r="BP5" i="1"/>
  <c r="BO5" i="1"/>
  <c r="A5" i="1" s="1"/>
  <c r="BM5" i="1"/>
  <c r="BT5" i="1" s="1"/>
  <c r="BL5" i="1"/>
  <c r="BK5" i="1"/>
  <c r="BH5" i="1"/>
  <c r="BI5" i="1" s="1"/>
  <c r="G5" i="1"/>
  <c r="F5" i="1"/>
  <c r="E5" i="1"/>
  <c r="B5" i="1"/>
  <c r="CA4" i="1"/>
  <c r="BS4" i="1"/>
  <c r="BP4" i="1"/>
  <c r="BO4" i="1"/>
  <c r="A4" i="1" s="1"/>
  <c r="BM4" i="1"/>
  <c r="BT4" i="1" s="1"/>
  <c r="BL4" i="1"/>
  <c r="BK4" i="1"/>
  <c r="BH4" i="1"/>
  <c r="BI4" i="1" s="1"/>
  <c r="G4" i="1"/>
  <c r="F4" i="1"/>
  <c r="E4" i="1"/>
  <c r="B4" i="1"/>
  <c r="C1" i="1"/>
  <c r="BV736" i="1" l="1"/>
  <c r="BV1062" i="1"/>
  <c r="BV303" i="1"/>
  <c r="BV811" i="1"/>
  <c r="BV571" i="1"/>
  <c r="BV452" i="1"/>
  <c r="BV507" i="1"/>
  <c r="BV488" i="1"/>
  <c r="BV616" i="1"/>
  <c r="BV524" i="1"/>
  <c r="BV649" i="1"/>
  <c r="BV849" i="1"/>
  <c r="BR32" i="1"/>
  <c r="BR315" i="1"/>
  <c r="BV350" i="1"/>
  <c r="BV370" i="1"/>
  <c r="BV427" i="1"/>
  <c r="BV31" i="1"/>
  <c r="BV118" i="1"/>
  <c r="BR143" i="1"/>
  <c r="BV894" i="1"/>
  <c r="BV905" i="1"/>
  <c r="BR491" i="1"/>
  <c r="BV497" i="1"/>
  <c r="BV501" i="1"/>
  <c r="BV567" i="1"/>
  <c r="BV689" i="1"/>
  <c r="BV715" i="1"/>
  <c r="BR1048" i="1"/>
  <c r="BN4" i="1"/>
  <c r="BV52" i="1"/>
  <c r="BV80" i="1"/>
  <c r="BR182" i="1"/>
  <c r="BV234" i="1"/>
  <c r="BV360" i="1"/>
  <c r="BV577" i="1"/>
  <c r="BN690" i="1"/>
  <c r="BN856" i="1"/>
  <c r="BR919" i="1"/>
  <c r="BV920" i="1"/>
  <c r="BR946" i="1"/>
  <c r="BV999" i="1"/>
  <c r="BV1001" i="1"/>
  <c r="BR1001" i="1"/>
  <c r="BV11" i="1"/>
  <c r="BV22" i="1"/>
  <c r="BV174" i="1"/>
  <c r="BN316" i="1"/>
  <c r="BV578" i="1"/>
  <c r="BV655" i="1"/>
  <c r="BR325" i="1"/>
  <c r="BR330" i="1"/>
  <c r="BV379" i="1"/>
  <c r="BV422" i="1"/>
  <c r="BV446" i="1"/>
  <c r="BV485" i="1"/>
  <c r="BR508" i="1"/>
  <c r="BR552" i="1"/>
  <c r="BV718" i="1"/>
  <c r="BV787" i="1"/>
  <c r="BV807" i="1"/>
  <c r="BV955" i="1"/>
  <c r="BV957" i="1"/>
  <c r="BV967" i="1"/>
  <c r="BN1010" i="1"/>
  <c r="BN1012" i="1"/>
  <c r="BR1026" i="1"/>
  <c r="BR24" i="1"/>
  <c r="BV70" i="1"/>
  <c r="BV148" i="1"/>
  <c r="BV258" i="1"/>
  <c r="BR265" i="1"/>
  <c r="BV12" i="1"/>
  <c r="BV25" i="1"/>
  <c r="BN63" i="1"/>
  <c r="BR84" i="1"/>
  <c r="BN207" i="1"/>
  <c r="BV226" i="1"/>
  <c r="BV248" i="1"/>
  <c r="BV250" i="1"/>
  <c r="BV311" i="1"/>
  <c r="BV334" i="1"/>
  <c r="BV376" i="1"/>
  <c r="BV437" i="1"/>
  <c r="BV494" i="1"/>
  <c r="BV530" i="1"/>
  <c r="BV541" i="1"/>
  <c r="BV545" i="1"/>
  <c r="BV551" i="1"/>
  <c r="BV557" i="1"/>
  <c r="BR582" i="1"/>
  <c r="BV653" i="1"/>
  <c r="BV739" i="1"/>
  <c r="BV753" i="1"/>
  <c r="BN865" i="1"/>
  <c r="BV903" i="1"/>
  <c r="BR906" i="1"/>
  <c r="BV927" i="1"/>
  <c r="BV929" i="1"/>
  <c r="BN1005" i="1"/>
  <c r="BV45" i="1"/>
  <c r="BV115" i="1"/>
  <c r="BV56" i="1"/>
  <c r="BV326" i="1"/>
  <c r="BR334" i="1"/>
  <c r="BR355" i="1"/>
  <c r="BV358" i="1"/>
  <c r="BR442" i="1"/>
  <c r="BN458" i="1"/>
  <c r="BV527" i="1"/>
  <c r="BV536" i="1"/>
  <c r="BN578" i="1"/>
  <c r="BN580" i="1"/>
  <c r="BV590" i="1"/>
  <c r="BV594" i="1"/>
  <c r="BV630" i="1"/>
  <c r="BV652" i="1"/>
  <c r="BV741" i="1"/>
  <c r="BN751" i="1"/>
  <c r="BV754" i="1"/>
  <c r="BV858" i="1"/>
  <c r="BV890" i="1"/>
  <c r="BV1011" i="1"/>
  <c r="BV6" i="1"/>
  <c r="BV18" i="1"/>
  <c r="BV28" i="1"/>
  <c r="BV30" i="1"/>
  <c r="BV46" i="1"/>
  <c r="BN76" i="1"/>
  <c r="BV82" i="1"/>
  <c r="BV98" i="1"/>
  <c r="BV134" i="1"/>
  <c r="BN172" i="1"/>
  <c r="BV176" i="1"/>
  <c r="BN210" i="1"/>
  <c r="BV215" i="1"/>
  <c r="BV290" i="1"/>
  <c r="BV342" i="1"/>
  <c r="BV352" i="1"/>
  <c r="BV354" i="1"/>
  <c r="BV384" i="1"/>
  <c r="BV395" i="1"/>
  <c r="BN403" i="1"/>
  <c r="BN24" i="1"/>
  <c r="BV42" i="1"/>
  <c r="BV50" i="1"/>
  <c r="BV100" i="1"/>
  <c r="BV104" i="1"/>
  <c r="BV113" i="1"/>
  <c r="BV138" i="1"/>
  <c r="BV151" i="1"/>
  <c r="BV160" i="1"/>
  <c r="BV196" i="1"/>
  <c r="BV198" i="1"/>
  <c r="BV244" i="1"/>
  <c r="BV246" i="1"/>
  <c r="BV253" i="1"/>
  <c r="BV254" i="1"/>
  <c r="BN269" i="1"/>
  <c r="BV275" i="1"/>
  <c r="BN280" i="1"/>
  <c r="BV286" i="1"/>
  <c r="BW351" i="1"/>
  <c r="D351" i="1" s="1"/>
  <c r="BV407" i="1"/>
  <c r="BV409" i="1"/>
  <c r="BN686" i="1"/>
  <c r="BN112" i="1"/>
  <c r="BN153" i="1"/>
  <c r="BN205" i="1"/>
  <c r="BN211" i="1"/>
  <c r="BN243" i="1"/>
  <c r="BV435" i="1"/>
  <c r="BV440" i="1"/>
  <c r="BV443" i="1"/>
  <c r="BN1033" i="1"/>
  <c r="BN444" i="1"/>
  <c r="BN450" i="1"/>
  <c r="BV467" i="1"/>
  <c r="BV486" i="1"/>
  <c r="BN493" i="1"/>
  <c r="BV511" i="1"/>
  <c r="BV514" i="1"/>
  <c r="BN535" i="1"/>
  <c r="BR535" i="1"/>
  <c r="BN543" i="1"/>
  <c r="BV561" i="1"/>
  <c r="BN569" i="1"/>
  <c r="BV587" i="1"/>
  <c r="BV606" i="1"/>
  <c r="BV636" i="1"/>
  <c r="BN640" i="1"/>
  <c r="BV643" i="1"/>
  <c r="BV647" i="1"/>
  <c r="BV662" i="1"/>
  <c r="BN681" i="1"/>
  <c r="BN684" i="1"/>
  <c r="BN714" i="1"/>
  <c r="BV729" i="1"/>
  <c r="BN731" i="1"/>
  <c r="BV758" i="1"/>
  <c r="BN760" i="1"/>
  <c r="BV795" i="1"/>
  <c r="BN803" i="1"/>
  <c r="BN814" i="1"/>
  <c r="BV843" i="1"/>
  <c r="BV862" i="1"/>
  <c r="BV870" i="1"/>
  <c r="BV909" i="1"/>
  <c r="BV918" i="1"/>
  <c r="BV924" i="1"/>
  <c r="BV965" i="1"/>
  <c r="BV978" i="1"/>
  <c r="BV987" i="1"/>
  <c r="BV1005" i="1"/>
  <c r="BV1030" i="1"/>
  <c r="BV1049" i="1"/>
  <c r="BN1053" i="1"/>
  <c r="BV439" i="1"/>
  <c r="BV462" i="1"/>
  <c r="BV464" i="1"/>
  <c r="BV503" i="1"/>
  <c r="BN513" i="1"/>
  <c r="BV554" i="1"/>
  <c r="BV556" i="1"/>
  <c r="BN588" i="1"/>
  <c r="BV597" i="1"/>
  <c r="BN602" i="1"/>
  <c r="BV614" i="1"/>
  <c r="BV620" i="1"/>
  <c r="BV632" i="1"/>
  <c r="BV642" i="1"/>
  <c r="BN657" i="1"/>
  <c r="BV719" i="1"/>
  <c r="BV757" i="1"/>
  <c r="BR805" i="1"/>
  <c r="BR813" i="1"/>
  <c r="BN867" i="1"/>
  <c r="BN937" i="1"/>
  <c r="BN1060" i="1"/>
  <c r="BN553" i="1"/>
  <c r="BN584" i="1"/>
  <c r="BV645" i="1"/>
  <c r="BN752" i="1"/>
  <c r="BV777" i="1"/>
  <c r="BV799" i="1"/>
  <c r="BV818" i="1"/>
  <c r="BN884" i="1"/>
  <c r="BV886" i="1"/>
  <c r="BV889" i="1"/>
  <c r="BV915" i="1"/>
  <c r="BN932" i="1"/>
  <c r="BV954" i="1"/>
  <c r="BN985" i="1"/>
  <c r="BV1023" i="1"/>
  <c r="BV1031" i="1"/>
  <c r="BV1034" i="1"/>
  <c r="BV8" i="1"/>
  <c r="BN16" i="1"/>
  <c r="BN57" i="1"/>
  <c r="BV73" i="1"/>
  <c r="BR83" i="1"/>
  <c r="BN84" i="1"/>
  <c r="BN91" i="1"/>
  <c r="BN123" i="1"/>
  <c r="BV139" i="1"/>
  <c r="BN176" i="1"/>
  <c r="BV183" i="1"/>
  <c r="BN187" i="1"/>
  <c r="BN455" i="1"/>
  <c r="BT600" i="1"/>
  <c r="BR600" i="1" s="1"/>
  <c r="BN600" i="1"/>
  <c r="BV27" i="1"/>
  <c r="BV29" i="1"/>
  <c r="BV37" i="1"/>
  <c r="BN47" i="1"/>
  <c r="BN50" i="1"/>
  <c r="BV88" i="1"/>
  <c r="BV90" i="1"/>
  <c r="BV122" i="1"/>
  <c r="BN127" i="1"/>
  <c r="BN168" i="1"/>
  <c r="BN173" i="1"/>
  <c r="BN179" i="1"/>
  <c r="BV180" i="1"/>
  <c r="BN182" i="1"/>
  <c r="BN14" i="1"/>
  <c r="BV64" i="1"/>
  <c r="BV66" i="1"/>
  <c r="BV85" i="1"/>
  <c r="BV92" i="1"/>
  <c r="BN106" i="1"/>
  <c r="BN141" i="1"/>
  <c r="BN150" i="1"/>
  <c r="BN161" i="1"/>
  <c r="BN166" i="1"/>
  <c r="BN184" i="1"/>
  <c r="BV186" i="1"/>
  <c r="BV194" i="1"/>
  <c r="BN196" i="1"/>
  <c r="BN240" i="1"/>
  <c r="BW404" i="1"/>
  <c r="D404" i="1" s="1"/>
  <c r="BV624" i="1"/>
  <c r="BN636" i="1"/>
  <c r="BV640" i="1"/>
  <c r="BR644" i="1"/>
  <c r="BV666" i="1"/>
  <c r="BV671" i="1"/>
  <c r="BN675" i="1"/>
  <c r="BV682" i="1"/>
  <c r="BN688" i="1"/>
  <c r="BR898" i="1"/>
  <c r="BV222" i="1"/>
  <c r="BN252" i="1"/>
  <c r="BR266" i="1"/>
  <c r="BR269" i="1"/>
  <c r="BN272" i="1"/>
  <c r="BR273" i="1"/>
  <c r="BV276" i="1"/>
  <c r="BV280" i="1"/>
  <c r="BV291" i="1"/>
  <c r="BN293" i="1"/>
  <c r="BV302" i="1"/>
  <c r="BV323" i="1"/>
  <c r="BV327" i="1"/>
  <c r="BV332" i="1"/>
  <c r="BV338" i="1"/>
  <c r="BV344" i="1"/>
  <c r="BV361" i="1"/>
  <c r="BV364" i="1"/>
  <c r="BV378" i="1"/>
  <c r="BN392" i="1"/>
  <c r="BV398" i="1"/>
  <c r="BV429" i="1"/>
  <c r="BR433" i="1"/>
  <c r="BV466" i="1"/>
  <c r="BV473" i="1"/>
  <c r="BV474" i="1"/>
  <c r="BV479" i="1"/>
  <c r="BV481" i="1"/>
  <c r="BV490" i="1"/>
  <c r="BR496" i="1"/>
  <c r="BV498" i="1"/>
  <c r="BV553" i="1"/>
  <c r="BR561" i="1"/>
  <c r="BV568" i="1"/>
  <c r="BV603" i="1"/>
  <c r="BN692" i="1"/>
  <c r="BV814" i="1"/>
  <c r="BV974" i="1"/>
  <c r="BV976" i="1"/>
  <c r="BV202" i="1"/>
  <c r="BN216" i="1"/>
  <c r="BR226" i="1"/>
  <c r="BV231" i="1"/>
  <c r="BV355" i="1"/>
  <c r="BN357" i="1"/>
  <c r="BV373" i="1"/>
  <c r="BR373" i="1"/>
  <c r="BV375" i="1"/>
  <c r="BN377" i="1"/>
  <c r="BV391" i="1"/>
  <c r="BV400" i="1"/>
  <c r="BV428" i="1"/>
  <c r="BR429" i="1"/>
  <c r="BN430" i="1"/>
  <c r="BV431" i="1"/>
  <c r="BV449" i="1"/>
  <c r="BV453" i="1"/>
  <c r="BV483" i="1"/>
  <c r="BN489" i="1"/>
  <c r="BV508" i="1"/>
  <c r="BV539" i="1"/>
  <c r="BV546" i="1"/>
  <c r="BV574" i="1"/>
  <c r="BR586" i="1"/>
  <c r="BN587" i="1"/>
  <c r="BN607" i="1"/>
  <c r="BV619" i="1"/>
  <c r="BV626" i="1"/>
  <c r="BN628" i="1"/>
  <c r="BV629" i="1"/>
  <c r="BR657" i="1"/>
  <c r="BN676" i="1"/>
  <c r="BN679" i="1"/>
  <c r="BV680" i="1"/>
  <c r="BR685" i="1"/>
  <c r="BV694" i="1"/>
  <c r="BR787" i="1"/>
  <c r="BW800" i="1"/>
  <c r="D800" i="1" s="1"/>
  <c r="BV821" i="1"/>
  <c r="BV939" i="1"/>
  <c r="BV962" i="1"/>
  <c r="BV224" i="1"/>
  <c r="BV228" i="1"/>
  <c r="BN248" i="1"/>
  <c r="BR275" i="1"/>
  <c r="BV289" i="1"/>
  <c r="BV298" i="1"/>
  <c r="BN300" i="1"/>
  <c r="BN304" i="1"/>
  <c r="BN358" i="1"/>
  <c r="BN372" i="1"/>
  <c r="BN379" i="1"/>
  <c r="BV388" i="1"/>
  <c r="BN405" i="1"/>
  <c r="BW415" i="1"/>
  <c r="D415" i="1" s="1"/>
  <c r="BV441" i="1"/>
  <c r="BV447" i="1"/>
  <c r="BV455" i="1"/>
  <c r="BV471" i="1"/>
  <c r="BN494" i="1"/>
  <c r="BV499" i="1"/>
  <c r="BV504" i="1"/>
  <c r="BV505" i="1"/>
  <c r="BN512" i="1"/>
  <c r="BN671" i="1"/>
  <c r="BV760" i="1"/>
  <c r="BV762" i="1"/>
  <c r="BV772" i="1"/>
  <c r="BR779" i="1"/>
  <c r="BV800" i="1"/>
  <c r="BN857" i="1"/>
  <c r="BN860" i="1"/>
  <c r="BV868" i="1"/>
  <c r="BN949" i="1"/>
  <c r="BV951" i="1"/>
  <c r="BV982" i="1"/>
  <c r="BN992" i="1"/>
  <c r="BV1024" i="1"/>
  <c r="BV1043" i="1"/>
  <c r="BV1045" i="1"/>
  <c r="BV1052" i="1"/>
  <c r="BV1061" i="1"/>
  <c r="BV723" i="1"/>
  <c r="BV725" i="1"/>
  <c r="BV750" i="1"/>
  <c r="BV771" i="1"/>
  <c r="BV780" i="1"/>
  <c r="BN793" i="1"/>
  <c r="BV805" i="1"/>
  <c r="BN818" i="1"/>
  <c r="BR821" i="1"/>
  <c r="BN828" i="1"/>
  <c r="BN831" i="1"/>
  <c r="BN841" i="1"/>
  <c r="BV845" i="1"/>
  <c r="BN847" i="1"/>
  <c r="BN892" i="1"/>
  <c r="BV893" i="1"/>
  <c r="BV900" i="1"/>
  <c r="BV919" i="1"/>
  <c r="BV930" i="1"/>
  <c r="BN940" i="1"/>
  <c r="BV943" i="1"/>
  <c r="BN946" i="1"/>
  <c r="BN950" i="1"/>
  <c r="BN955" i="1"/>
  <c r="BV961" i="1"/>
  <c r="BV971" i="1"/>
  <c r="BV980" i="1"/>
  <c r="BV985" i="1"/>
  <c r="BV996" i="1"/>
  <c r="BN1019" i="1"/>
  <c r="BV1020" i="1"/>
  <c r="BV1022" i="1"/>
  <c r="BR1037" i="1"/>
  <c r="BV1044" i="1"/>
  <c r="BR1045" i="1"/>
  <c r="BV1055" i="1"/>
  <c r="BV686" i="1"/>
  <c r="BV699" i="1"/>
  <c r="BR717" i="1"/>
  <c r="BV742" i="1"/>
  <c r="BR743" i="1"/>
  <c r="BR759" i="1"/>
  <c r="BV761" i="1"/>
  <c r="BN779" i="1"/>
  <c r="BN790" i="1"/>
  <c r="BV802" i="1"/>
  <c r="BV810" i="1"/>
  <c r="BV815" i="1"/>
  <c r="BR817" i="1"/>
  <c r="BV820" i="1"/>
  <c r="BR826" i="1"/>
  <c r="BN843" i="1"/>
  <c r="BV866" i="1"/>
  <c r="BV882" i="1"/>
  <c r="BV883" i="1"/>
  <c r="BN891" i="1"/>
  <c r="BV901" i="1"/>
  <c r="BN914" i="1"/>
  <c r="BN938" i="1"/>
  <c r="BV953" i="1"/>
  <c r="BN958" i="1"/>
  <c r="BV970" i="1"/>
  <c r="BV973" i="1"/>
  <c r="BV975" i="1"/>
  <c r="BV986" i="1"/>
  <c r="BR263" i="1"/>
  <c r="BV4" i="1"/>
  <c r="BN7" i="1"/>
  <c r="BV16" i="1"/>
  <c r="BN18" i="1"/>
  <c r="BN19" i="1"/>
  <c r="BV20" i="1"/>
  <c r="BV24" i="1"/>
  <c r="BN36" i="1"/>
  <c r="BV41" i="1"/>
  <c r="BV44" i="1"/>
  <c r="BV53" i="1"/>
  <c r="BV57" i="1"/>
  <c r="BV61" i="1"/>
  <c r="BR61" i="1"/>
  <c r="BW63" i="1"/>
  <c r="D63" i="1" s="1"/>
  <c r="BV69" i="1"/>
  <c r="BV72" i="1"/>
  <c r="BV76" i="1"/>
  <c r="BV77" i="1"/>
  <c r="BN80" i="1"/>
  <c r="BN86" i="1"/>
  <c r="BN90" i="1"/>
  <c r="BV95" i="1"/>
  <c r="BN98" i="1"/>
  <c r="BV106" i="1"/>
  <c r="BV111" i="1"/>
  <c r="BN116" i="1"/>
  <c r="BN118" i="1"/>
  <c r="BV123" i="1"/>
  <c r="BV129" i="1"/>
  <c r="BN131" i="1"/>
  <c r="BN135" i="1"/>
  <c r="BN149" i="1"/>
  <c r="BN151" i="1"/>
  <c r="BN192" i="1"/>
  <c r="BN193" i="1"/>
  <c r="BN198" i="1"/>
  <c r="BN201" i="1"/>
  <c r="BN217" i="1"/>
  <c r="BV218" i="1"/>
  <c r="BN227" i="1"/>
  <c r="BV238" i="1"/>
  <c r="BV247" i="1"/>
  <c r="BN250" i="1"/>
  <c r="BN256" i="1"/>
  <c r="BR259" i="1"/>
  <c r="BN270" i="1"/>
  <c r="BV282" i="1"/>
  <c r="BV284" i="1"/>
  <c r="BV285" i="1"/>
  <c r="BV292" i="1"/>
  <c r="BV300" i="1"/>
  <c r="BN310" i="1"/>
  <c r="BV318" i="1"/>
  <c r="BV319" i="1"/>
  <c r="BN345" i="1"/>
  <c r="BR354" i="1"/>
  <c r="BN11" i="1"/>
  <c r="BN31" i="1"/>
  <c r="BN45" i="1"/>
  <c r="BN55" i="1"/>
  <c r="BN68" i="1"/>
  <c r="BN70" i="1"/>
  <c r="BN94" i="1"/>
  <c r="BN120" i="1"/>
  <c r="BN134" i="1"/>
  <c r="BV140" i="1"/>
  <c r="BV143" i="1"/>
  <c r="BV149" i="1"/>
  <c r="BV161" i="1"/>
  <c r="BV179" i="1"/>
  <c r="BV184" i="1"/>
  <c r="BR193" i="1"/>
  <c r="BN267" i="1"/>
  <c r="BN296" i="1"/>
  <c r="BV299" i="1"/>
  <c r="BN306" i="1"/>
  <c r="BV316" i="1"/>
  <c r="BN321" i="1"/>
  <c r="BN325" i="1"/>
  <c r="BN331" i="1"/>
  <c r="BN336" i="1"/>
  <c r="BR353" i="1"/>
  <c r="BV14" i="1"/>
  <c r="BV17" i="1"/>
  <c r="BN27" i="1"/>
  <c r="BV35" i="1"/>
  <c r="BV38" i="1"/>
  <c r="BV43" i="1"/>
  <c r="BV48" i="1"/>
  <c r="BV54" i="1"/>
  <c r="BV55" i="1"/>
  <c r="BV59" i="1"/>
  <c r="BV60" i="1"/>
  <c r="BV74" i="1"/>
  <c r="BN88" i="1"/>
  <c r="BN89" i="1"/>
  <c r="BN92" i="1"/>
  <c r="BV102" i="1"/>
  <c r="BV120" i="1"/>
  <c r="BN124" i="1"/>
  <c r="BN158" i="1"/>
  <c r="BN162" i="1"/>
  <c r="BV163" i="1"/>
  <c r="BN170" i="1"/>
  <c r="BV171" i="1"/>
  <c r="BN197" i="1"/>
  <c r="BV204" i="1"/>
  <c r="BV211" i="1"/>
  <c r="BN219" i="1"/>
  <c r="BV230" i="1"/>
  <c r="BV240" i="1"/>
  <c r="BN261" i="1"/>
  <c r="BN264" i="1"/>
  <c r="BV266" i="1"/>
  <c r="BV274" i="1"/>
  <c r="BV279" i="1"/>
  <c r="BN283" i="1"/>
  <c r="BN287" i="1"/>
  <c r="BN290" i="1"/>
  <c r="BV293" i="1"/>
  <c r="BN295" i="1"/>
  <c r="BR298" i="1"/>
  <c r="BN308" i="1"/>
  <c r="BN335" i="1"/>
  <c r="BN341" i="1"/>
  <c r="BR350" i="1"/>
  <c r="BV363" i="1"/>
  <c r="BN136" i="1"/>
  <c r="BV147" i="1"/>
  <c r="BV155" i="1"/>
  <c r="BV167" i="1"/>
  <c r="BV170" i="1"/>
  <c r="BN218" i="1"/>
  <c r="BV346" i="1"/>
  <c r="BN346" i="1"/>
  <c r="BV339" i="1"/>
  <c r="BN343" i="1"/>
  <c r="BN348" i="1"/>
  <c r="BV353" i="1"/>
  <c r="BV362" i="1"/>
  <c r="BV366" i="1"/>
  <c r="BV367" i="1"/>
  <c r="BV372" i="1"/>
  <c r="BN390" i="1"/>
  <c r="BV397" i="1"/>
  <c r="BV402" i="1"/>
  <c r="BV414" i="1"/>
  <c r="BN422" i="1"/>
  <c r="BN429" i="1"/>
  <c r="BV430" i="1"/>
  <c r="BN438" i="1"/>
  <c r="BV444" i="1"/>
  <c r="BN446" i="1"/>
  <c r="BV456" i="1"/>
  <c r="BV459" i="1"/>
  <c r="BN461" i="1"/>
  <c r="BV477" i="1"/>
  <c r="BN502" i="1"/>
  <c r="BV520" i="1"/>
  <c r="BV563" i="1"/>
  <c r="BN579" i="1"/>
  <c r="BN583" i="1"/>
  <c r="BV589" i="1"/>
  <c r="BV598" i="1"/>
  <c r="BN601" i="1"/>
  <c r="BN616" i="1"/>
  <c r="BV637" i="1"/>
  <c r="BN644" i="1"/>
  <c r="BN661" i="1"/>
  <c r="BV665" i="1"/>
  <c r="BV668" i="1"/>
  <c r="BN672" i="1"/>
  <c r="BV690" i="1"/>
  <c r="BN703" i="1"/>
  <c r="BN712" i="1"/>
  <c r="BN338" i="1"/>
  <c r="BV382" i="1"/>
  <c r="BN432" i="1"/>
  <c r="BN433" i="1"/>
  <c r="BN467" i="1"/>
  <c r="BN497" i="1"/>
  <c r="BN506" i="1"/>
  <c r="BV510" i="1"/>
  <c r="BV512" i="1"/>
  <c r="BR519" i="1"/>
  <c r="BV562" i="1"/>
  <c r="BV565" i="1"/>
  <c r="BV566" i="1"/>
  <c r="BN574" i="1"/>
  <c r="BN575" i="1"/>
  <c r="BR576" i="1"/>
  <c r="BN582" i="1"/>
  <c r="BR583" i="1"/>
  <c r="BV584" i="1"/>
  <c r="BN597" i="1"/>
  <c r="BN649" i="1"/>
  <c r="BN654" i="1"/>
  <c r="BV656" i="1"/>
  <c r="BV673" i="1"/>
  <c r="BN699" i="1"/>
  <c r="BV711" i="1"/>
  <c r="BN711" i="1"/>
  <c r="BN408" i="1"/>
  <c r="BN410" i="1"/>
  <c r="BV418" i="1"/>
  <c r="BN441" i="1"/>
  <c r="BV450" i="1"/>
  <c r="BV458" i="1"/>
  <c r="BR466" i="1"/>
  <c r="BN550" i="1"/>
  <c r="BN567" i="1"/>
  <c r="BV607" i="1"/>
  <c r="BV610" i="1"/>
  <c r="BV623" i="1"/>
  <c r="BN624" i="1"/>
  <c r="BN652" i="1"/>
  <c r="BN370" i="1"/>
  <c r="BV374" i="1"/>
  <c r="BV445" i="1"/>
  <c r="BV496" i="1"/>
  <c r="BV500" i="1"/>
  <c r="BV521" i="1"/>
  <c r="BN682" i="1"/>
  <c r="BV688" i="1"/>
  <c r="BN706" i="1"/>
  <c r="BV706" i="1"/>
  <c r="BV697" i="1"/>
  <c r="BV700" i="1"/>
  <c r="BV704" i="1"/>
  <c r="BV708" i="1"/>
  <c r="BV720" i="1"/>
  <c r="BV722" i="1"/>
  <c r="BV728" i="1"/>
  <c r="BV732" i="1"/>
  <c r="BN759" i="1"/>
  <c r="BV769" i="1"/>
  <c r="BV770" i="1"/>
  <c r="BN773" i="1"/>
  <c r="BN776" i="1"/>
  <c r="BN780" i="1"/>
  <c r="BV782" i="1"/>
  <c r="BR782" i="1"/>
  <c r="BV783" i="1"/>
  <c r="BV790" i="1"/>
  <c r="BV796" i="1"/>
  <c r="BV801" i="1"/>
  <c r="BV804" i="1"/>
  <c r="BR830" i="1"/>
  <c r="BV832" i="1"/>
  <c r="BN840" i="1"/>
  <c r="BV857" i="1"/>
  <c r="BV860" i="1"/>
  <c r="BV875" i="1"/>
  <c r="BN882" i="1"/>
  <c r="BN738" i="1"/>
  <c r="BN746" i="1"/>
  <c r="BN756" i="1"/>
  <c r="BN835" i="1"/>
  <c r="BN839" i="1"/>
  <c r="BN702" i="1"/>
  <c r="BV703" i="1"/>
  <c r="BN718" i="1"/>
  <c r="BN724" i="1"/>
  <c r="BV730" i="1"/>
  <c r="BN733" i="1"/>
  <c r="BV735" i="1"/>
  <c r="BN742" i="1"/>
  <c r="BN744" i="1"/>
  <c r="BN745" i="1"/>
  <c r="BV746" i="1"/>
  <c r="BV747" i="1"/>
  <c r="BV778" i="1"/>
  <c r="BV797" i="1"/>
  <c r="BV803" i="1"/>
  <c r="BN810" i="1"/>
  <c r="BV816" i="1"/>
  <c r="BV822" i="1"/>
  <c r="BV831" i="1"/>
  <c r="BN837" i="1"/>
  <c r="BV838" i="1"/>
  <c r="BV852" i="1"/>
  <c r="BN870" i="1"/>
  <c r="BV874" i="1"/>
  <c r="BV877" i="1"/>
  <c r="BV879" i="1"/>
  <c r="BN888" i="1"/>
  <c r="BN893" i="1"/>
  <c r="BV714" i="1"/>
  <c r="BN727" i="1"/>
  <c r="BN777" i="1"/>
  <c r="BN833" i="1"/>
  <c r="BN881" i="1"/>
  <c r="BN899" i="1"/>
  <c r="BN905" i="1"/>
  <c r="BN930" i="1"/>
  <c r="BN941" i="1"/>
  <c r="BN968" i="1"/>
  <c r="BN994" i="1"/>
  <c r="BN1001" i="1"/>
  <c r="BN1009" i="1"/>
  <c r="BV1013" i="1"/>
  <c r="BN1023" i="1"/>
  <c r="BV1028" i="1"/>
  <c r="BN1029" i="1"/>
  <c r="BN1036" i="1"/>
  <c r="BN1038" i="1"/>
  <c r="BV1047" i="1"/>
  <c r="BN1049" i="1"/>
  <c r="BN945" i="1"/>
  <c r="BW950" i="1"/>
  <c r="D950" i="1" s="1"/>
  <c r="BN1000" i="1"/>
  <c r="BN1006" i="1"/>
  <c r="BN1024" i="1"/>
  <c r="BN1026" i="1"/>
  <c r="BN1027" i="1"/>
  <c r="BR1047" i="1"/>
  <c r="BV897" i="1"/>
  <c r="BN901" i="1"/>
  <c r="BN926" i="1"/>
  <c r="BV932" i="1"/>
  <c r="BV937" i="1"/>
  <c r="BV940" i="1"/>
  <c r="BN943" i="1"/>
  <c r="BV956" i="1"/>
  <c r="BV977" i="1"/>
  <c r="BV979" i="1"/>
  <c r="BN980" i="1"/>
  <c r="BV981" i="1"/>
  <c r="BV989" i="1"/>
  <c r="BN991" i="1"/>
  <c r="BV1000" i="1"/>
  <c r="BV1016" i="1"/>
  <c r="BN1020" i="1"/>
  <c r="BV1037" i="1"/>
  <c r="BV1042" i="1"/>
  <c r="BN1044" i="1"/>
  <c r="BV1046" i="1"/>
  <c r="BN1052" i="1"/>
  <c r="BV1053" i="1"/>
  <c r="BN1059" i="1"/>
  <c r="BN933" i="1"/>
  <c r="BW937" i="1"/>
  <c r="D937" i="1" s="1"/>
  <c r="BW221" i="1"/>
  <c r="D221" i="1" s="1"/>
  <c r="C267" i="1"/>
  <c r="BW222" i="1"/>
  <c r="D222" i="1" s="1"/>
  <c r="BR359" i="1"/>
  <c r="C10" i="1"/>
  <c r="BR28" i="1"/>
  <c r="BR40" i="1"/>
  <c r="BW55" i="1"/>
  <c r="D55" i="1" s="1"/>
  <c r="BR159" i="1"/>
  <c r="BR214" i="1"/>
  <c r="BR225" i="1"/>
  <c r="BW254" i="1"/>
  <c r="D254" i="1" s="1"/>
  <c r="BR287" i="1"/>
  <c r="BR297" i="1"/>
  <c r="BR310" i="1"/>
  <c r="BU327" i="1"/>
  <c r="BW10" i="1"/>
  <c r="D10" i="1" s="1"/>
  <c r="BR37" i="1"/>
  <c r="C124" i="1"/>
  <c r="C182" i="1"/>
  <c r="C261" i="1"/>
  <c r="BW363" i="1"/>
  <c r="D363" i="1" s="1"/>
  <c r="BR7" i="1"/>
  <c r="BR10" i="1"/>
  <c r="BR16" i="1"/>
  <c r="BU16" i="1"/>
  <c r="BR21" i="1"/>
  <c r="C24" i="1"/>
  <c r="C27" i="1"/>
  <c r="BR38" i="1"/>
  <c r="BR73" i="1"/>
  <c r="C88" i="1"/>
  <c r="BR118" i="1"/>
  <c r="BR142" i="1"/>
  <c r="BR148" i="1"/>
  <c r="BR178" i="1"/>
  <c r="BW240" i="1"/>
  <c r="D240" i="1" s="1"/>
  <c r="BR278" i="1"/>
  <c r="BR323" i="1"/>
  <c r="BR488" i="1"/>
  <c r="BR537" i="1"/>
  <c r="BR541" i="1"/>
  <c r="BR676" i="1"/>
  <c r="BR749" i="1"/>
  <c r="BR773" i="1"/>
  <c r="BR784" i="1"/>
  <c r="BR819" i="1"/>
  <c r="BR827" i="1"/>
  <c r="BR829" i="1"/>
  <c r="BR862" i="1"/>
  <c r="BR899" i="1"/>
  <c r="BR945" i="1"/>
  <c r="BR1014" i="1"/>
  <c r="BR371" i="1"/>
  <c r="BR383" i="1"/>
  <c r="BR395" i="1"/>
  <c r="BR430" i="1"/>
  <c r="BR510" i="1"/>
  <c r="BR556" i="1"/>
  <c r="BR755" i="1"/>
  <c r="BR841" i="1"/>
  <c r="BR831" i="1"/>
  <c r="BR868" i="1"/>
  <c r="BR17" i="1"/>
  <c r="BR42" i="1"/>
  <c r="BR78" i="1"/>
  <c r="BR110" i="1"/>
  <c r="BR125" i="1"/>
  <c r="BR147" i="1"/>
  <c r="BR175" i="1"/>
  <c r="BR195" i="1"/>
  <c r="BR209" i="1"/>
  <c r="BR218" i="1"/>
  <c r="BR247" i="1"/>
  <c r="BR35" i="1"/>
  <c r="C44" i="1"/>
  <c r="BR44" i="1"/>
  <c r="BR60" i="1"/>
  <c r="BR82" i="1"/>
  <c r="BR100" i="1"/>
  <c r="BW104" i="1"/>
  <c r="D104" i="1" s="1"/>
  <c r="BR129" i="1"/>
  <c r="BR186" i="1"/>
  <c r="BR253" i="1"/>
  <c r="BR5" i="1"/>
  <c r="BR63" i="1"/>
  <c r="BR67" i="1"/>
  <c r="BR89" i="1"/>
  <c r="BR120" i="1"/>
  <c r="BW138" i="1"/>
  <c r="D138" i="1" s="1"/>
  <c r="BR138" i="1"/>
  <c r="BR202" i="1"/>
  <c r="BR231" i="1"/>
  <c r="BR239" i="1"/>
  <c r="BR98" i="1"/>
  <c r="BR106" i="1"/>
  <c r="BR113" i="1"/>
  <c r="C113" i="1"/>
  <c r="BR215" i="1"/>
  <c r="BR223" i="1"/>
  <c r="BR227" i="1"/>
  <c r="BV192" i="1"/>
  <c r="BW209" i="1"/>
  <c r="D209" i="1" s="1"/>
  <c r="BR251" i="1"/>
  <c r="BR285" i="1"/>
  <c r="BW288" i="1"/>
  <c r="D288" i="1" s="1"/>
  <c r="BV141" i="1"/>
  <c r="BV182" i="1"/>
  <c r="BT250" i="1"/>
  <c r="BV252" i="1"/>
  <c r="BV21" i="1"/>
  <c r="BV26" i="1"/>
  <c r="BV39" i="1"/>
  <c r="BN46" i="1"/>
  <c r="BN65" i="1"/>
  <c r="BW66" i="1"/>
  <c r="D66" i="1" s="1"/>
  <c r="BN73" i="1"/>
  <c r="BN82" i="1"/>
  <c r="BV86" i="1"/>
  <c r="BW88" i="1"/>
  <c r="D88" i="1" s="1"/>
  <c r="BR95" i="1"/>
  <c r="BW95" i="1"/>
  <c r="D95" i="1" s="1"/>
  <c r="BV97" i="1"/>
  <c r="BN103" i="1"/>
  <c r="BN104" i="1"/>
  <c r="BN113" i="1"/>
  <c r="BU115" i="1"/>
  <c r="BR126" i="1"/>
  <c r="BV127" i="1"/>
  <c r="BN129" i="1"/>
  <c r="BV136" i="1"/>
  <c r="BN145" i="1"/>
  <c r="BN147" i="1"/>
  <c r="BW163" i="1"/>
  <c r="D163" i="1" s="1"/>
  <c r="BN164" i="1"/>
  <c r="BV168" i="1"/>
  <c r="BU171" i="1"/>
  <c r="BW172" i="1"/>
  <c r="D172" i="1" s="1"/>
  <c r="BV177" i="1"/>
  <c r="BN186" i="1"/>
  <c r="BN189" i="1"/>
  <c r="BW192" i="1"/>
  <c r="D192" i="1" s="1"/>
  <c r="BN199" i="1"/>
  <c r="BN202" i="1"/>
  <c r="BV209" i="1"/>
  <c r="BV217" i="1"/>
  <c r="BU221" i="1"/>
  <c r="BN231" i="1"/>
  <c r="BN246" i="1"/>
  <c r="BN247" i="1"/>
  <c r="BV267" i="1"/>
  <c r="BV278" i="1"/>
  <c r="BN278" i="1"/>
  <c r="BR279" i="1"/>
  <c r="BR293" i="1"/>
  <c r="BR306" i="1"/>
  <c r="C319" i="1"/>
  <c r="BW193" i="1"/>
  <c r="D193" i="1" s="1"/>
  <c r="BW196" i="1"/>
  <c r="D196" i="1" s="1"/>
  <c r="BV219" i="1"/>
  <c r="BR307" i="1"/>
  <c r="BN6" i="1"/>
  <c r="BN44" i="1"/>
  <c r="BW50" i="1"/>
  <c r="D50" i="1" s="1"/>
  <c r="C58" i="1"/>
  <c r="BN8" i="1"/>
  <c r="BN9" i="1"/>
  <c r="BU10" i="1"/>
  <c r="BW11" i="1"/>
  <c r="D11" i="1" s="1"/>
  <c r="BN13" i="1"/>
  <c r="BT14" i="1"/>
  <c r="BU14" i="1" s="1"/>
  <c r="BW15" i="1"/>
  <c r="D15" i="1" s="1"/>
  <c r="BR19" i="1"/>
  <c r="BR20" i="1"/>
  <c r="BW25" i="1"/>
  <c r="D25" i="1" s="1"/>
  <c r="BR33" i="1"/>
  <c r="BN38" i="1"/>
  <c r="BN40" i="1"/>
  <c r="BW45" i="1"/>
  <c r="D45" i="1" s="1"/>
  <c r="BN48" i="1"/>
  <c r="BR49" i="1"/>
  <c r="BN56" i="1"/>
  <c r="BR56" i="1"/>
  <c r="BN59" i="1"/>
  <c r="BT59" i="1"/>
  <c r="BR59" i="1" s="1"/>
  <c r="BN67" i="1"/>
  <c r="BR70" i="1"/>
  <c r="BV79" i="1"/>
  <c r="BV84" i="1"/>
  <c r="BR86" i="1"/>
  <c r="BR88" i="1"/>
  <c r="BR92" i="1"/>
  <c r="BV94" i="1"/>
  <c r="BN99" i="1"/>
  <c r="BR101" i="1"/>
  <c r="BR102" i="1"/>
  <c r="BR109" i="1"/>
  <c r="BN111" i="1"/>
  <c r="BV117" i="1"/>
  <c r="BV121" i="1"/>
  <c r="BN122" i="1"/>
  <c r="BW122" i="1"/>
  <c r="D122" i="1" s="1"/>
  <c r="BN128" i="1"/>
  <c r="BV131" i="1"/>
  <c r="BV137" i="1"/>
  <c r="BN138" i="1"/>
  <c r="BN142" i="1"/>
  <c r="BV144" i="1"/>
  <c r="BN146" i="1"/>
  <c r="BN152" i="1"/>
  <c r="BV153" i="1"/>
  <c r="BN159" i="1"/>
  <c r="BN160" i="1"/>
  <c r="BN165" i="1"/>
  <c r="BV169" i="1"/>
  <c r="BR169" i="1"/>
  <c r="BN171" i="1"/>
  <c r="BN178" i="1"/>
  <c r="BN180" i="1"/>
  <c r="BN183" i="1"/>
  <c r="BR183" i="1"/>
  <c r="BV185" i="1"/>
  <c r="BV188" i="1"/>
  <c r="BN191" i="1"/>
  <c r="BU192" i="1"/>
  <c r="BN200" i="1"/>
  <c r="BN203" i="1"/>
  <c r="BN204" i="1"/>
  <c r="BV206" i="1"/>
  <c r="BV207" i="1"/>
  <c r="BV208" i="1"/>
  <c r="BR217" i="1"/>
  <c r="BN224" i="1"/>
  <c r="BN228" i="1"/>
  <c r="BN232" i="1"/>
  <c r="BN233" i="1"/>
  <c r="BN234" i="1"/>
  <c r="BN235" i="1"/>
  <c r="BN236" i="1"/>
  <c r="BN241" i="1"/>
  <c r="BN242" i="1"/>
  <c r="BV243" i="1"/>
  <c r="BN244" i="1"/>
  <c r="BN245" i="1"/>
  <c r="BN249" i="1"/>
  <c r="BN255" i="1"/>
  <c r="BV256" i="1"/>
  <c r="BV270" i="1"/>
  <c r="BR270" i="1"/>
  <c r="BN271" i="1"/>
  <c r="BN279" i="1"/>
  <c r="BR295" i="1"/>
  <c r="BV295" i="1"/>
  <c r="BW477" i="1"/>
  <c r="D477" i="1" s="1"/>
  <c r="BR156" i="1"/>
  <c r="BV10" i="1"/>
  <c r="BW521" i="1"/>
  <c r="D521" i="1" s="1"/>
  <c r="BU735" i="1"/>
  <c r="BU652" i="1"/>
  <c r="BU521" i="1"/>
  <c r="BU598" i="1"/>
  <c r="C350" i="1"/>
  <c r="BU429" i="1"/>
  <c r="BU343" i="1"/>
  <c r="C325" i="1"/>
  <c r="BN5" i="1"/>
  <c r="BR11" i="1"/>
  <c r="BN12" i="1"/>
  <c r="BN15" i="1"/>
  <c r="BN17" i="1"/>
  <c r="BN23" i="1"/>
  <c r="BN25" i="1"/>
  <c r="BN28" i="1"/>
  <c r="BN29" i="1"/>
  <c r="BR31" i="1"/>
  <c r="BN32" i="1"/>
  <c r="BN35" i="1"/>
  <c r="BN42" i="1"/>
  <c r="BR45" i="1"/>
  <c r="BN51" i="1"/>
  <c r="BN53" i="1"/>
  <c r="BV58" i="1"/>
  <c r="BV62" i="1"/>
  <c r="BV63" i="1"/>
  <c r="BN71" i="1"/>
  <c r="BN72" i="1"/>
  <c r="BN74" i="1"/>
  <c r="BN75" i="1"/>
  <c r="BV78" i="1"/>
  <c r="BN87" i="1"/>
  <c r="BV89" i="1"/>
  <c r="BN102" i="1"/>
  <c r="BN107" i="1"/>
  <c r="BN108" i="1"/>
  <c r="BW113" i="1"/>
  <c r="D113" i="1" s="1"/>
  <c r="BN115" i="1"/>
  <c r="BN119" i="1"/>
  <c r="C143" i="1"/>
  <c r="BV145" i="1"/>
  <c r="BR151" i="1"/>
  <c r="BN155" i="1"/>
  <c r="BN156" i="1"/>
  <c r="BV164" i="1"/>
  <c r="BN175" i="1"/>
  <c r="BN181" i="1"/>
  <c r="C185" i="1"/>
  <c r="BN190" i="1"/>
  <c r="BR191" i="1"/>
  <c r="BN195" i="1"/>
  <c r="BV199" i="1"/>
  <c r="BR205" i="1"/>
  <c r="BR207" i="1"/>
  <c r="BR211" i="1"/>
  <c r="BN214" i="1"/>
  <c r="BN215" i="1"/>
  <c r="BU217" i="1"/>
  <c r="BN220" i="1"/>
  <c r="BN223" i="1"/>
  <c r="BN225" i="1"/>
  <c r="BN229" i="1"/>
  <c r="BN230" i="1"/>
  <c r="BV239" i="1"/>
  <c r="BN251" i="1"/>
  <c r="BR255" i="1"/>
  <c r="BN257" i="1"/>
  <c r="BN258" i="1"/>
  <c r="BN263" i="1"/>
  <c r="BV264" i="1"/>
  <c r="BV265" i="1"/>
  <c r="BR267" i="1"/>
  <c r="BN276" i="1"/>
  <c r="BN298" i="1"/>
  <c r="C343" i="1"/>
  <c r="BR347" i="1"/>
  <c r="BN274" i="1"/>
  <c r="BT274" i="1"/>
  <c r="BR274" i="1" s="1"/>
  <c r="BN282" i="1"/>
  <c r="BT282" i="1"/>
  <c r="BN288" i="1"/>
  <c r="BR299" i="1"/>
  <c r="BN301" i="1"/>
  <c r="BN305" i="1"/>
  <c r="BV308" i="1"/>
  <c r="BV310" i="1"/>
  <c r="BR311" i="1"/>
  <c r="BN315" i="1"/>
  <c r="BN319" i="1"/>
  <c r="BN320" i="1"/>
  <c r="BN332" i="1"/>
  <c r="BN333" i="1"/>
  <c r="BR339" i="1"/>
  <c r="BN340" i="1"/>
  <c r="BV341" i="1"/>
  <c r="BR367" i="1"/>
  <c r="BR377" i="1"/>
  <c r="BN402" i="1"/>
  <c r="BT402" i="1"/>
  <c r="BU402" i="1" s="1"/>
  <c r="BV410" i="1"/>
  <c r="BT413" i="1"/>
  <c r="BN413" i="1"/>
  <c r="BW420" i="1"/>
  <c r="D420" i="1" s="1"/>
  <c r="BV433" i="1"/>
  <c r="BN434" i="1"/>
  <c r="BV434" i="1"/>
  <c r="BW493" i="1"/>
  <c r="D493" i="1" s="1"/>
  <c r="BR544" i="1"/>
  <c r="BN572" i="1"/>
  <c r="BV572" i="1"/>
  <c r="C662" i="1"/>
  <c r="BV306" i="1"/>
  <c r="BU319" i="1"/>
  <c r="BV330" i="1"/>
  <c r="BN330" i="1"/>
  <c r="BN355" i="1"/>
  <c r="BT357" i="1"/>
  <c r="BR357" i="1" s="1"/>
  <c r="BR365" i="1"/>
  <c r="BN368" i="1"/>
  <c r="BT370" i="1"/>
  <c r="BR370" i="1" s="1"/>
  <c r="BR387" i="1"/>
  <c r="BV390" i="1"/>
  <c r="BV394" i="1"/>
  <c r="BV406" i="1"/>
  <c r="BN406" i="1"/>
  <c r="BR418" i="1"/>
  <c r="BV420" i="1"/>
  <c r="BN420" i="1"/>
  <c r="BW444" i="1"/>
  <c r="D444" i="1" s="1"/>
  <c r="BR445" i="1"/>
  <c r="BV461" i="1"/>
  <c r="BN481" i="1"/>
  <c r="BR497" i="1"/>
  <c r="BR554" i="1"/>
  <c r="BN581" i="1"/>
  <c r="BV581" i="1"/>
  <c r="BT594" i="1"/>
  <c r="BU594" i="1" s="1"/>
  <c r="BN594" i="1"/>
  <c r="C684" i="1"/>
  <c r="BW735" i="1"/>
  <c r="D735" i="1" s="1"/>
  <c r="C735" i="1"/>
  <c r="BN260" i="1"/>
  <c r="BN281" i="1"/>
  <c r="BV283" i="1"/>
  <c r="BN284" i="1"/>
  <c r="BV288" i="1"/>
  <c r="BV294" i="1"/>
  <c r="BV312" i="1"/>
  <c r="BW332" i="1"/>
  <c r="D332" i="1" s="1"/>
  <c r="BR341" i="1"/>
  <c r="BV343" i="1"/>
  <c r="BN350" i="1"/>
  <c r="BR351" i="1"/>
  <c r="BN352" i="1"/>
  <c r="BW352" i="1"/>
  <c r="D352" i="1" s="1"/>
  <c r="BN354" i="1"/>
  <c r="BW354" i="1"/>
  <c r="D354" i="1" s="1"/>
  <c r="BN359" i="1"/>
  <c r="BR381" i="1"/>
  <c r="BT382" i="1"/>
  <c r="BN382" i="1"/>
  <c r="BR390" i="1"/>
  <c r="BR391" i="1"/>
  <c r="C391" i="1"/>
  <c r="BR425" i="1"/>
  <c r="BR461" i="1"/>
  <c r="BN490" i="1"/>
  <c r="BR492" i="1"/>
  <c r="BR501" i="1"/>
  <c r="BV515" i="1"/>
  <c r="BN515" i="1"/>
  <c r="BN549" i="1"/>
  <c r="BV549" i="1"/>
  <c r="BW576" i="1"/>
  <c r="D576" i="1" s="1"/>
  <c r="C603" i="1"/>
  <c r="BR603" i="1"/>
  <c r="BN723" i="1"/>
  <c r="BT723" i="1"/>
  <c r="BU723" i="1" s="1"/>
  <c r="BR283" i="1"/>
  <c r="BU306" i="1"/>
  <c r="BN307" i="1"/>
  <c r="BN324" i="1"/>
  <c r="BR379" i="1"/>
  <c r="BV386" i="1"/>
  <c r="BN386" i="1"/>
  <c r="BR404" i="1"/>
  <c r="C404" i="1"/>
  <c r="BR405" i="1"/>
  <c r="C405" i="1"/>
  <c r="BR416" i="1"/>
  <c r="BV426" i="1"/>
  <c r="BN426" i="1"/>
  <c r="BR437" i="1"/>
  <c r="BR495" i="1"/>
  <c r="BW500" i="1"/>
  <c r="D500" i="1" s="1"/>
  <c r="BT522" i="1"/>
  <c r="BN522" i="1"/>
  <c r="BV564" i="1"/>
  <c r="BN564" i="1"/>
  <c r="C567" i="1"/>
  <c r="BW574" i="1"/>
  <c r="D574" i="1" s="1"/>
  <c r="BT592" i="1"/>
  <c r="BW592" i="1" s="1"/>
  <c r="D592" i="1" s="1"/>
  <c r="BN592" i="1"/>
  <c r="BR612" i="1"/>
  <c r="BR613" i="1"/>
  <c r="BT632" i="1"/>
  <c r="BN632" i="1"/>
  <c r="BR639" i="1"/>
  <c r="BR641" i="1"/>
  <c r="BT673" i="1"/>
  <c r="BR673" i="1" s="1"/>
  <c r="BN673" i="1"/>
  <c r="BN388" i="1"/>
  <c r="BV405" i="1"/>
  <c r="BR406" i="1"/>
  <c r="BN409" i="1"/>
  <c r="BN414" i="1"/>
  <c r="BN415" i="1"/>
  <c r="BR417" i="1"/>
  <c r="BN418" i="1"/>
  <c r="BN439" i="1"/>
  <c r="BR439" i="1"/>
  <c r="BR446" i="1"/>
  <c r="BV448" i="1"/>
  <c r="BN449" i="1"/>
  <c r="BN453" i="1"/>
  <c r="BN457" i="1"/>
  <c r="BN463" i="1"/>
  <c r="BN466" i="1"/>
  <c r="BR467" i="1"/>
  <c r="BV468" i="1"/>
  <c r="BV469" i="1"/>
  <c r="BN473" i="1"/>
  <c r="BT473" i="1"/>
  <c r="BU473" i="1" s="1"/>
  <c r="BR481" i="1"/>
  <c r="BN482" i="1"/>
  <c r="BN484" i="1"/>
  <c r="BR489" i="1"/>
  <c r="BN491" i="1"/>
  <c r="BN492" i="1"/>
  <c r="BV492" i="1"/>
  <c r="BN499" i="1"/>
  <c r="BN507" i="1"/>
  <c r="BT507" i="1"/>
  <c r="BU507" i="1" s="1"/>
  <c r="BN525" i="1"/>
  <c r="BN530" i="1"/>
  <c r="BN545" i="1"/>
  <c r="BV555" i="1"/>
  <c r="BN557" i="1"/>
  <c r="BN559" i="1"/>
  <c r="BV559" i="1"/>
  <c r="BV560" i="1"/>
  <c r="BW588" i="1"/>
  <c r="D588" i="1" s="1"/>
  <c r="BR601" i="1"/>
  <c r="BN606" i="1"/>
  <c r="BV622" i="1"/>
  <c r="BW636" i="1"/>
  <c r="D636" i="1" s="1"/>
  <c r="BT642" i="1"/>
  <c r="BU642" i="1" s="1"/>
  <c r="BN642" i="1"/>
  <c r="BR668" i="1"/>
  <c r="BR670" i="1"/>
  <c r="BV676" i="1"/>
  <c r="BT728" i="1"/>
  <c r="BU728" i="1" s="1"/>
  <c r="BN728" i="1"/>
  <c r="BN375" i="1"/>
  <c r="BW376" i="1"/>
  <c r="D376" i="1" s="1"/>
  <c r="BN380" i="1"/>
  <c r="BV383" i="1"/>
  <c r="BN398" i="1"/>
  <c r="BN404" i="1"/>
  <c r="BT409" i="1"/>
  <c r="C409" i="1" s="1"/>
  <c r="BN411" i="1"/>
  <c r="BN425" i="1"/>
  <c r="BN436" i="1"/>
  <c r="BN437" i="1"/>
  <c r="BN443" i="1"/>
  <c r="BN447" i="1"/>
  <c r="BT449" i="1"/>
  <c r="C449" i="1" s="1"/>
  <c r="BN454" i="1"/>
  <c r="BN465" i="1"/>
  <c r="BN472" i="1"/>
  <c r="BV476" i="1"/>
  <c r="BR476" i="1"/>
  <c r="BN480" i="1"/>
  <c r="BU483" i="1"/>
  <c r="BN485" i="1"/>
  <c r="BV487" i="1"/>
  <c r="BN518" i="1"/>
  <c r="BN539" i="1"/>
  <c r="BV543" i="1"/>
  <c r="BR547" i="1"/>
  <c r="BN548" i="1"/>
  <c r="BV548" i="1"/>
  <c r="BU548" i="1"/>
  <c r="BR558" i="1"/>
  <c r="BN562" i="1"/>
  <c r="BN565" i="1"/>
  <c r="BR574" i="1"/>
  <c r="BV579" i="1"/>
  <c r="BV582" i="1"/>
  <c r="BV585" i="1"/>
  <c r="BV595" i="1"/>
  <c r="BN595" i="1"/>
  <c r="BV601" i="1"/>
  <c r="BN612" i="1"/>
  <c r="BR617" i="1"/>
  <c r="BR620" i="1"/>
  <c r="BR623" i="1"/>
  <c r="BT626" i="1"/>
  <c r="C626" i="1" s="1"/>
  <c r="BN626" i="1"/>
  <c r="BT627" i="1"/>
  <c r="BN627" i="1"/>
  <c r="BV633" i="1"/>
  <c r="BT649" i="1"/>
  <c r="BW649" i="1" s="1"/>
  <c r="D649" i="1" s="1"/>
  <c r="BR659" i="1"/>
  <c r="BV684" i="1"/>
  <c r="BR697" i="1"/>
  <c r="BT710" i="1"/>
  <c r="BW710" i="1" s="1"/>
  <c r="D710" i="1" s="1"/>
  <c r="BN710" i="1"/>
  <c r="BU321" i="1"/>
  <c r="BV322" i="1"/>
  <c r="BN327" i="1"/>
  <c r="BN328" i="1"/>
  <c r="BV329" i="1"/>
  <c r="BN334" i="1"/>
  <c r="BU334" i="1"/>
  <c r="BV347" i="1"/>
  <c r="BN349" i="1"/>
  <c r="BN356" i="1"/>
  <c r="BN365" i="1"/>
  <c r="BR366" i="1"/>
  <c r="BN369" i="1"/>
  <c r="BV371" i="1"/>
  <c r="BN376" i="1"/>
  <c r="BV381" i="1"/>
  <c r="BN384" i="1"/>
  <c r="BN385" i="1"/>
  <c r="BN387" i="1"/>
  <c r="BT398" i="1"/>
  <c r="BW398" i="1" s="1"/>
  <c r="D398" i="1" s="1"/>
  <c r="BN401" i="1"/>
  <c r="BU405" i="1"/>
  <c r="BV411" i="1"/>
  <c r="BV412" i="1"/>
  <c r="BV416" i="1"/>
  <c r="BN417" i="1"/>
  <c r="BV419" i="1"/>
  <c r="BV423" i="1"/>
  <c r="BN428" i="1"/>
  <c r="BR436" i="1"/>
  <c r="BN451" i="1"/>
  <c r="BN460" i="1"/>
  <c r="BW466" i="1"/>
  <c r="D466" i="1" s="1"/>
  <c r="BN479" i="1"/>
  <c r="BN486" i="1"/>
  <c r="BN498" i="1"/>
  <c r="BN538" i="1"/>
  <c r="BN541" i="1"/>
  <c r="BN561" i="1"/>
  <c r="BR569" i="1"/>
  <c r="BN590" i="1"/>
  <c r="BW590" i="1"/>
  <c r="D590" i="1" s="1"/>
  <c r="BT597" i="1"/>
  <c r="C597" i="1" s="1"/>
  <c r="BN603" i="1"/>
  <c r="BN609" i="1"/>
  <c r="BR616" i="1"/>
  <c r="BN635" i="1"/>
  <c r="BV635" i="1"/>
  <c r="BR636" i="1"/>
  <c r="BV639" i="1"/>
  <c r="BN639" i="1"/>
  <c r="BW653" i="1"/>
  <c r="D653" i="1" s="1"/>
  <c r="BR658" i="1"/>
  <c r="C661" i="1"/>
  <c r="BN668" i="1"/>
  <c r="BN670" i="1"/>
  <c r="BT682" i="1"/>
  <c r="BR684" i="1"/>
  <c r="BR690" i="1"/>
  <c r="BW714" i="1"/>
  <c r="D714" i="1" s="1"/>
  <c r="BR766" i="1"/>
  <c r="BR789" i="1"/>
  <c r="BN791" i="1"/>
  <c r="BR792" i="1"/>
  <c r="BV793" i="1"/>
  <c r="BN796" i="1"/>
  <c r="BN797" i="1"/>
  <c r="BN805" i="1"/>
  <c r="BT818" i="1"/>
  <c r="BU818" i="1" s="1"/>
  <c r="BW819" i="1"/>
  <c r="D819" i="1" s="1"/>
  <c r="BV628" i="1"/>
  <c r="BR646" i="1"/>
  <c r="BV658" i="1"/>
  <c r="BV660" i="1"/>
  <c r="BN665" i="1"/>
  <c r="BT665" i="1"/>
  <c r="C665" i="1" s="1"/>
  <c r="BV674" i="1"/>
  <c r="BN678" i="1"/>
  <c r="BT678" i="1"/>
  <c r="BR678" i="1" s="1"/>
  <c r="BV696" i="1"/>
  <c r="BN696" i="1"/>
  <c r="BV698" i="1"/>
  <c r="BR705" i="1"/>
  <c r="BR708" i="1"/>
  <c r="BR722" i="1"/>
  <c r="BV724" i="1"/>
  <c r="BV744" i="1"/>
  <c r="BR753" i="1"/>
  <c r="BV764" i="1"/>
  <c r="BN764" i="1"/>
  <c r="BV774" i="1"/>
  <c r="BN774" i="1"/>
  <c r="BT776" i="1"/>
  <c r="C776" i="1" s="1"/>
  <c r="BV841" i="1"/>
  <c r="BV851" i="1"/>
  <c r="BN851" i="1"/>
  <c r="BN510" i="1"/>
  <c r="BW512" i="1"/>
  <c r="D512" i="1" s="1"/>
  <c r="BN514" i="1"/>
  <c r="BT514" i="1"/>
  <c r="BW514" i="1" s="1"/>
  <c r="D514" i="1" s="1"/>
  <c r="BN517" i="1"/>
  <c r="BN524" i="1"/>
  <c r="BV526" i="1"/>
  <c r="BN532" i="1"/>
  <c r="BT532" i="1"/>
  <c r="C532" i="1" s="1"/>
  <c r="BN533" i="1"/>
  <c r="BN534" i="1"/>
  <c r="BV542" i="1"/>
  <c r="BR549" i="1"/>
  <c r="BN551" i="1"/>
  <c r="BV558" i="1"/>
  <c r="BW568" i="1"/>
  <c r="D568" i="1" s="1"/>
  <c r="BV570" i="1"/>
  <c r="BV573" i="1"/>
  <c r="BV576" i="1"/>
  <c r="BN586" i="1"/>
  <c r="BR590" i="1"/>
  <c r="BN593" i="1"/>
  <c r="BN599" i="1"/>
  <c r="BN621" i="1"/>
  <c r="BN625" i="1"/>
  <c r="BR628" i="1"/>
  <c r="BV634" i="1"/>
  <c r="BN647" i="1"/>
  <c r="BV648" i="1"/>
  <c r="BN651" i="1"/>
  <c r="BV657" i="1"/>
  <c r="BR660" i="1"/>
  <c r="BN662" i="1"/>
  <c r="BN663" i="1"/>
  <c r="BN664" i="1"/>
  <c r="BN669" i="1"/>
  <c r="BV683" i="1"/>
  <c r="BV692" i="1"/>
  <c r="BR695" i="1"/>
  <c r="BV701" i="1"/>
  <c r="BR704" i="1"/>
  <c r="BN708" i="1"/>
  <c r="BV716" i="1"/>
  <c r="BR725" i="1"/>
  <c r="BR727" i="1"/>
  <c r="BN732" i="1"/>
  <c r="BV733" i="1"/>
  <c r="BV738" i="1"/>
  <c r="BN741" i="1"/>
  <c r="BV745" i="1"/>
  <c r="BV748" i="1"/>
  <c r="BN750" i="1"/>
  <c r="BT750" i="1"/>
  <c r="BR750" i="1" s="1"/>
  <c r="BV759" i="1"/>
  <c r="BT777" i="1"/>
  <c r="BN787" i="1"/>
  <c r="BT790" i="1"/>
  <c r="BR790" i="1" s="1"/>
  <c r="BR798" i="1"/>
  <c r="BN504" i="1"/>
  <c r="BN505" i="1"/>
  <c r="BV509" i="1"/>
  <c r="BN511" i="1"/>
  <c r="BR511" i="1"/>
  <c r="BN516" i="1"/>
  <c r="BN519" i="1"/>
  <c r="BN527" i="1"/>
  <c r="BN528" i="1"/>
  <c r="BN529" i="1"/>
  <c r="BT533" i="1"/>
  <c r="BU533" i="1" s="1"/>
  <c r="BV537" i="1"/>
  <c r="BN544" i="1"/>
  <c r="BN547" i="1"/>
  <c r="BN554" i="1"/>
  <c r="BR563" i="1"/>
  <c r="BN577" i="1"/>
  <c r="BV591" i="1"/>
  <c r="BR591" i="1"/>
  <c r="BR599" i="1"/>
  <c r="BV600" i="1"/>
  <c r="BN604" i="1"/>
  <c r="BN610" i="1"/>
  <c r="BT610" i="1"/>
  <c r="BW610" i="1" s="1"/>
  <c r="D610" i="1" s="1"/>
  <c r="BN611" i="1"/>
  <c r="BN615" i="1"/>
  <c r="BN617" i="1"/>
  <c r="BV618" i="1"/>
  <c r="BN620" i="1"/>
  <c r="BN623" i="1"/>
  <c r="BW634" i="1"/>
  <c r="D634" i="1" s="1"/>
  <c r="BN638" i="1"/>
  <c r="BN641" i="1"/>
  <c r="BV650" i="1"/>
  <c r="BR651" i="1"/>
  <c r="BN655" i="1"/>
  <c r="BT655" i="1"/>
  <c r="BW655" i="1" s="1"/>
  <c r="D655" i="1" s="1"/>
  <c r="BU662" i="1"/>
  <c r="BN667" i="1"/>
  <c r="BN680" i="1"/>
  <c r="BN693" i="1"/>
  <c r="BT699" i="1"/>
  <c r="BR702" i="1"/>
  <c r="BR706" i="1"/>
  <c r="BR730" i="1"/>
  <c r="BN753" i="1"/>
  <c r="BN755" i="1"/>
  <c r="BN757" i="1"/>
  <c r="BN763" i="1"/>
  <c r="BN769" i="1"/>
  <c r="BN789" i="1"/>
  <c r="BV794" i="1"/>
  <c r="BV839" i="1"/>
  <c r="BT897" i="1"/>
  <c r="BN897" i="1"/>
  <c r="BR905" i="1"/>
  <c r="BW951" i="1"/>
  <c r="D951" i="1" s="1"/>
  <c r="BV808" i="1"/>
  <c r="BR810" i="1"/>
  <c r="BV819" i="1"/>
  <c r="BR825" i="1"/>
  <c r="BR834" i="1"/>
  <c r="BV835" i="1"/>
  <c r="BV836" i="1"/>
  <c r="BV856" i="1"/>
  <c r="BR876" i="1"/>
  <c r="BR882" i="1"/>
  <c r="BR896" i="1"/>
  <c r="BT920" i="1"/>
  <c r="BU920" i="1" s="1"/>
  <c r="BN920" i="1"/>
  <c r="BV709" i="1"/>
  <c r="BV710" i="1"/>
  <c r="BN716" i="1"/>
  <c r="BT716" i="1"/>
  <c r="BV717" i="1"/>
  <c r="BV721" i="1"/>
  <c r="BN734" i="1"/>
  <c r="BN735" i="1"/>
  <c r="BR738" i="1"/>
  <c r="BN739" i="1"/>
  <c r="BT739" i="1"/>
  <c r="BV740" i="1"/>
  <c r="BN743" i="1"/>
  <c r="BN761" i="1"/>
  <c r="BV765" i="1"/>
  <c r="BR765" i="1"/>
  <c r="BV773" i="1"/>
  <c r="BV775" i="1"/>
  <c r="BN782" i="1"/>
  <c r="BV786" i="1"/>
  <c r="BR786" i="1"/>
  <c r="BN800" i="1"/>
  <c r="BN802" i="1"/>
  <c r="BT802" i="1"/>
  <c r="BN806" i="1"/>
  <c r="BN812" i="1"/>
  <c r="BV817" i="1"/>
  <c r="BW821" i="1"/>
  <c r="D821" i="1" s="1"/>
  <c r="BN822" i="1"/>
  <c r="BV827" i="1"/>
  <c r="BV828" i="1"/>
  <c r="BV840" i="1"/>
  <c r="BN842" i="1"/>
  <c r="BV848" i="1"/>
  <c r="BN852" i="1"/>
  <c r="BV855" i="1"/>
  <c r="BN855" i="1"/>
  <c r="BN858" i="1"/>
  <c r="BN859" i="1"/>
  <c r="BN862" i="1"/>
  <c r="BV863" i="1"/>
  <c r="BN863" i="1"/>
  <c r="BN866" i="1"/>
  <c r="BN868" i="1"/>
  <c r="BW869" i="1"/>
  <c r="D869" i="1" s="1"/>
  <c r="BV885" i="1"/>
  <c r="BN885" i="1"/>
  <c r="BW933" i="1"/>
  <c r="D933" i="1" s="1"/>
  <c r="BT980" i="1"/>
  <c r="BR980" i="1" s="1"/>
  <c r="BN695" i="1"/>
  <c r="BV705" i="1"/>
  <c r="BN707" i="1"/>
  <c r="BV712" i="1"/>
  <c r="BN713" i="1"/>
  <c r="BN737" i="1"/>
  <c r="BV749" i="1"/>
  <c r="BT761" i="1"/>
  <c r="BW761" i="1" s="1"/>
  <c r="D761" i="1" s="1"/>
  <c r="BN766" i="1"/>
  <c r="BN767" i="1"/>
  <c r="BN771" i="1"/>
  <c r="BT771" i="1"/>
  <c r="BU771" i="1" s="1"/>
  <c r="BN798" i="1"/>
  <c r="BN809" i="1"/>
  <c r="BR812" i="1"/>
  <c r="BN838" i="1"/>
  <c r="BR857" i="1"/>
  <c r="C868" i="1"/>
  <c r="BN871" i="1"/>
  <c r="BT889" i="1"/>
  <c r="BN889" i="1"/>
  <c r="BT908" i="1"/>
  <c r="C908" i="1" s="1"/>
  <c r="BN908" i="1"/>
  <c r="BV910" i="1"/>
  <c r="BN910" i="1"/>
  <c r="BV917" i="1"/>
  <c r="BN917" i="1"/>
  <c r="BV933" i="1"/>
  <c r="BR949" i="1"/>
  <c r="BV892" i="1"/>
  <c r="BV899" i="1"/>
  <c r="BV914" i="1"/>
  <c r="BV928" i="1"/>
  <c r="BV952" i="1"/>
  <c r="BR954" i="1"/>
  <c r="BN959" i="1"/>
  <c r="BV959" i="1"/>
  <c r="BR960" i="1"/>
  <c r="BR999" i="1"/>
  <c r="BR1011" i="1"/>
  <c r="BV1012" i="1"/>
  <c r="BN1013" i="1"/>
  <c r="BT1013" i="1"/>
  <c r="BV1027" i="1"/>
  <c r="BR1031" i="1"/>
  <c r="BV1036" i="1"/>
  <c r="BN1058" i="1"/>
  <c r="BV1058" i="1"/>
  <c r="BV847" i="1"/>
  <c r="BV853" i="1"/>
  <c r="BN854" i="1"/>
  <c r="BV864" i="1"/>
  <c r="BV867" i="1"/>
  <c r="BN872" i="1"/>
  <c r="BN886" i="1"/>
  <c r="BV887" i="1"/>
  <c r="BV891" i="1"/>
  <c r="BV895" i="1"/>
  <c r="BV911" i="1"/>
  <c r="BR914" i="1"/>
  <c r="BN923" i="1"/>
  <c r="BN925" i="1"/>
  <c r="BV926" i="1"/>
  <c r="BN929" i="1"/>
  <c r="BN954" i="1"/>
  <c r="BN989" i="1"/>
  <c r="BR1005" i="1"/>
  <c r="BR1019" i="1"/>
  <c r="BT1020" i="1"/>
  <c r="BV1021" i="1"/>
  <c r="BR814" i="1"/>
  <c r="BN815" i="1"/>
  <c r="BT815" i="1"/>
  <c r="BV823" i="1"/>
  <c r="BV833" i="1"/>
  <c r="BR843" i="1"/>
  <c r="BN844" i="1"/>
  <c r="BN845" i="1"/>
  <c r="BN850" i="1"/>
  <c r="BV873" i="1"/>
  <c r="BN874" i="1"/>
  <c r="BV876" i="1"/>
  <c r="BN878" i="1"/>
  <c r="BN890" i="1"/>
  <c r="BV896" i="1"/>
  <c r="BN898" i="1"/>
  <c r="BW898" i="1"/>
  <c r="D898" i="1" s="1"/>
  <c r="BN900" i="1"/>
  <c r="BV908" i="1"/>
  <c r="BV912" i="1"/>
  <c r="BN921" i="1"/>
  <c r="BV922" i="1"/>
  <c r="BR922" i="1"/>
  <c r="BR932" i="1"/>
  <c r="BV934" i="1"/>
  <c r="BN948" i="1"/>
  <c r="BN965" i="1"/>
  <c r="BV966" i="1"/>
  <c r="BN970" i="1"/>
  <c r="BN978" i="1"/>
  <c r="BN993" i="1"/>
  <c r="BV993" i="1"/>
  <c r="BN1004" i="1"/>
  <c r="BV1008" i="1"/>
  <c r="BN1008" i="1"/>
  <c r="BR1016" i="1"/>
  <c r="BV1038" i="1"/>
  <c r="BN1042" i="1"/>
  <c r="BN1062" i="1"/>
  <c r="BV946" i="1"/>
  <c r="BV949" i="1"/>
  <c r="BV950" i="1"/>
  <c r="BN964" i="1"/>
  <c r="BN967" i="1"/>
  <c r="BN971" i="1"/>
  <c r="BN975" i="1"/>
  <c r="BN977" i="1"/>
  <c r="BT977" i="1"/>
  <c r="BN984" i="1"/>
  <c r="BV991" i="1"/>
  <c r="BV992" i="1"/>
  <c r="BN999" i="1"/>
  <c r="BN1002" i="1"/>
  <c r="BN1007" i="1"/>
  <c r="BV1009" i="1"/>
  <c r="BN1011" i="1"/>
  <c r="BR1012" i="1"/>
  <c r="BV1019" i="1"/>
  <c r="BT1024" i="1"/>
  <c r="BV1041" i="1"/>
  <c r="BT1049" i="1"/>
  <c r="BN927" i="1"/>
  <c r="BV935" i="1"/>
  <c r="BV938" i="1"/>
  <c r="BV948" i="1"/>
  <c r="BR971" i="1"/>
  <c r="BR975" i="1"/>
  <c r="BR992" i="1"/>
  <c r="BV1004" i="1"/>
  <c r="BR1007" i="1"/>
  <c r="BN1016" i="1"/>
  <c r="BR1027" i="1"/>
  <c r="BT1046" i="1"/>
  <c r="BU1046" i="1" s="1"/>
  <c r="BN1046" i="1"/>
  <c r="BT1061" i="1"/>
  <c r="BU1061" i="1" s="1"/>
  <c r="BN1061" i="1"/>
  <c r="BV1048" i="1"/>
  <c r="BR1062" i="1"/>
  <c r="BV1010" i="1"/>
  <c r="BN1014" i="1"/>
  <c r="BN1022" i="1"/>
  <c r="BT1022" i="1"/>
  <c r="C1022" i="1" s="1"/>
  <c r="BV1029" i="1"/>
  <c r="BN1047" i="1"/>
  <c r="BN1050" i="1"/>
  <c r="BV1054" i="1"/>
  <c r="BV1057" i="1"/>
  <c r="BR1058" i="1"/>
  <c r="BN1015" i="1"/>
  <c r="BR1029" i="1"/>
  <c r="BN1034" i="1"/>
  <c r="BT1034" i="1"/>
  <c r="BN1035" i="1"/>
  <c r="BN1040" i="1"/>
  <c r="C69" i="1"/>
  <c r="BW80" i="1"/>
  <c r="D80" i="1" s="1"/>
  <c r="BU153" i="1"/>
  <c r="BU174" i="1"/>
  <c r="C993" i="1"/>
  <c r="C793" i="1"/>
  <c r="BW447" i="1"/>
  <c r="D447" i="1" s="1"/>
  <c r="C178" i="1"/>
  <c r="C92" i="1"/>
  <c r="C20" i="1"/>
  <c r="C905" i="1"/>
  <c r="BU539" i="1"/>
  <c r="BU235" i="1"/>
  <c r="C118" i="1"/>
  <c r="BU433" i="1"/>
  <c r="BW346" i="1"/>
  <c r="D346" i="1" s="1"/>
  <c r="C82" i="1"/>
  <c r="BU46" i="1"/>
  <c r="BU346" i="1"/>
  <c r="C233" i="1"/>
  <c r="BW29" i="1"/>
  <c r="D29" i="1" s="1"/>
  <c r="C334" i="1"/>
  <c r="C269" i="1"/>
  <c r="C202" i="1"/>
  <c r="BU793" i="1"/>
  <c r="BW551" i="1"/>
  <c r="D551" i="1" s="1"/>
  <c r="C458" i="1"/>
  <c r="BU391" i="1"/>
  <c r="BW258" i="1"/>
  <c r="D258" i="1" s="1"/>
  <c r="BU196" i="1"/>
  <c r="C129" i="1"/>
  <c r="BW42" i="1"/>
  <c r="D42" i="1" s="1"/>
  <c r="BW31" i="1"/>
  <c r="D31" i="1" s="1"/>
  <c r="C539" i="1"/>
  <c r="BU515" i="1"/>
  <c r="C412" i="1"/>
  <c r="BU258" i="1"/>
  <c r="BW127" i="1"/>
  <c r="D127" i="1" s="1"/>
  <c r="BW617" i="1"/>
  <c r="D617" i="1" s="1"/>
  <c r="C433" i="1"/>
  <c r="C151" i="1"/>
  <c r="BW57" i="1"/>
  <c r="D57" i="1" s="1"/>
  <c r="BW797" i="1"/>
  <c r="D797" i="1" s="1"/>
  <c r="C466" i="1"/>
  <c r="BW176" i="1"/>
  <c r="D176" i="1" s="1"/>
  <c r="C56" i="1"/>
  <c r="BW981" i="1"/>
  <c r="D981" i="1" s="1"/>
  <c r="BW757" i="1"/>
  <c r="D757" i="1" s="1"/>
  <c r="BW422" i="1"/>
  <c r="D422" i="1" s="1"/>
  <c r="C217" i="1"/>
  <c r="BW910" i="1"/>
  <c r="D910" i="1" s="1"/>
  <c r="C263" i="1"/>
  <c r="BW184" i="1"/>
  <c r="D184" i="1" s="1"/>
  <c r="C80" i="1"/>
  <c r="BW1009" i="1"/>
  <c r="D1009" i="1" s="1"/>
  <c r="BU852" i="1"/>
  <c r="BU757" i="1"/>
  <c r="BU572" i="1"/>
  <c r="C530" i="1"/>
  <c r="BW186" i="1"/>
  <c r="D186" i="1" s="1"/>
  <c r="BW178" i="1"/>
  <c r="D178" i="1" s="1"/>
  <c r="BU74" i="1"/>
  <c r="C40" i="1"/>
  <c r="BU70" i="1"/>
  <c r="BW174" i="1"/>
  <c r="D174" i="1" s="1"/>
  <c r="BW8" i="1"/>
  <c r="D8" i="1" s="1"/>
  <c r="BW22" i="1"/>
  <c r="D22" i="1" s="1"/>
  <c r="BW61" i="1"/>
  <c r="D61" i="1" s="1"/>
  <c r="BU129" i="1"/>
  <c r="BU134" i="1"/>
  <c r="BU211" i="1"/>
  <c r="BW300" i="1"/>
  <c r="D300" i="1" s="1"/>
  <c r="C302" i="1"/>
  <c r="BU508" i="1"/>
  <c r="C485" i="1"/>
  <c r="BW141" i="1"/>
  <c r="D141" i="1" s="1"/>
  <c r="BW218" i="1"/>
  <c r="D218" i="1" s="1"/>
  <c r="BW372" i="1"/>
  <c r="D372" i="1" s="1"/>
  <c r="BU526" i="1"/>
  <c r="BW561" i="1"/>
  <c r="D561" i="1" s="1"/>
  <c r="C718" i="1"/>
  <c r="BW169" i="1"/>
  <c r="D169" i="1" s="1"/>
  <c r="BW905" i="1"/>
  <c r="D905" i="1" s="1"/>
  <c r="C72" i="1"/>
  <c r="BW236" i="1"/>
  <c r="D236" i="1" s="1"/>
  <c r="BW6" i="1"/>
  <c r="D6" i="1" s="1"/>
  <c r="BW179" i="1"/>
  <c r="D179" i="1" s="1"/>
  <c r="BW284" i="1"/>
  <c r="D284" i="1" s="1"/>
  <c r="C561" i="1"/>
  <c r="BU20" i="1"/>
  <c r="BW341" i="1"/>
  <c r="D341" i="1" s="1"/>
  <c r="BW384" i="1"/>
  <c r="D384" i="1" s="1"/>
  <c r="BW416" i="1"/>
  <c r="D416" i="1" s="1"/>
  <c r="BU458" i="1"/>
  <c r="BW552" i="1"/>
  <c r="D552" i="1" s="1"/>
  <c r="BW44" i="1"/>
  <c r="D44" i="1" s="1"/>
  <c r="BW84" i="1"/>
  <c r="D84" i="1" s="1"/>
  <c r="C383" i="1"/>
  <c r="C497" i="1"/>
  <c r="C752" i="1"/>
  <c r="BW686" i="1"/>
  <c r="D686" i="1" s="1"/>
  <c r="BW668" i="1"/>
  <c r="D668" i="1" s="1"/>
  <c r="BW120" i="1"/>
  <c r="D120" i="1" s="1"/>
  <c r="C854" i="1"/>
  <c r="BW314" i="1"/>
  <c r="D314" i="1" s="1"/>
  <c r="BW348" i="1"/>
  <c r="D348" i="1" s="1"/>
  <c r="BW414" i="1"/>
  <c r="D414" i="1" s="1"/>
  <c r="BW497" i="1"/>
  <c r="D497" i="1" s="1"/>
  <c r="BW76" i="1"/>
  <c r="D76" i="1" s="1"/>
  <c r="BW153" i="1"/>
  <c r="D153" i="1" s="1"/>
  <c r="BU206" i="1"/>
  <c r="BW213" i="1"/>
  <c r="D213" i="1" s="1"/>
  <c r="BW229" i="1"/>
  <c r="D229" i="1" s="1"/>
  <c r="BW312" i="1"/>
  <c r="D312" i="1" s="1"/>
  <c r="C510" i="1"/>
  <c r="C96" i="1"/>
  <c r="BR96" i="1"/>
  <c r="BW96" i="1"/>
  <c r="D96" i="1" s="1"/>
  <c r="BR389" i="1"/>
  <c r="C389" i="1"/>
  <c r="BR132" i="1"/>
  <c r="C132" i="1"/>
  <c r="BN109" i="1"/>
  <c r="BV109" i="1"/>
  <c r="BR166" i="1"/>
  <c r="BR427" i="1"/>
  <c r="C427" i="1"/>
  <c r="BW427" i="1"/>
  <c r="D427" i="1" s="1"/>
  <c r="BW448" i="1"/>
  <c r="D448" i="1" s="1"/>
  <c r="BT618" i="1"/>
  <c r="BN618" i="1"/>
  <c r="BW876" i="1"/>
  <c r="D876" i="1" s="1"/>
  <c r="C81" i="1"/>
  <c r="BR81" i="1"/>
  <c r="BU166" i="1"/>
  <c r="BV203" i="1"/>
  <c r="BN313" i="1"/>
  <c r="BV359" i="1"/>
  <c r="BV687" i="1"/>
  <c r="BN687" i="1"/>
  <c r="BR77" i="1"/>
  <c r="C77" i="1"/>
  <c r="BW77" i="1"/>
  <c r="D77" i="1" s="1"/>
  <c r="BR135" i="1"/>
  <c r="C135" i="1"/>
  <c r="BW135" i="1"/>
  <c r="D135" i="1" s="1"/>
  <c r="BN140" i="1"/>
  <c r="C246" i="1"/>
  <c r="BR246" i="1"/>
  <c r="C100" i="1"/>
  <c r="BR153" i="1"/>
  <c r="C153" i="1"/>
  <c r="BR192" i="1"/>
  <c r="C192" i="1"/>
  <c r="BU246" i="1"/>
  <c r="BR364" i="1"/>
  <c r="C364" i="1"/>
  <c r="C459" i="1"/>
  <c r="BR459" i="1"/>
  <c r="BW459" i="1"/>
  <c r="D459" i="1" s="1"/>
  <c r="BW491" i="1"/>
  <c r="D491" i="1" s="1"/>
  <c r="BW554" i="1"/>
  <c r="D554" i="1" s="1"/>
  <c r="BV605" i="1"/>
  <c r="BN605" i="1"/>
  <c r="BR26" i="1"/>
  <c r="C26" i="1"/>
  <c r="BW85" i="1"/>
  <c r="D85" i="1" s="1"/>
  <c r="BN125" i="1"/>
  <c r="BV125" i="1"/>
  <c r="BW134" i="1"/>
  <c r="D134" i="1" s="1"/>
  <c r="BN144" i="1"/>
  <c r="BV162" i="1"/>
  <c r="BV175" i="1"/>
  <c r="C198" i="1"/>
  <c r="BR198" i="1"/>
  <c r="BN424" i="1"/>
  <c r="BN459" i="1"/>
  <c r="BR1051" i="1"/>
  <c r="BW1051" i="1"/>
  <c r="D1051" i="1" s="1"/>
  <c r="C1051" i="1"/>
  <c r="BV15" i="1"/>
  <c r="BR69" i="1"/>
  <c r="BW253" i="1"/>
  <c r="D253" i="1" s="1"/>
  <c r="BW430" i="1"/>
  <c r="D430" i="1" s="1"/>
  <c r="BR443" i="1"/>
  <c r="BW467" i="1"/>
  <c r="D467" i="1" s="1"/>
  <c r="BR53" i="1"/>
  <c r="C53" i="1"/>
  <c r="BN58" i="1"/>
  <c r="BN62" i="1"/>
  <c r="BW106" i="1"/>
  <c r="D106" i="1" s="1"/>
  <c r="BR121" i="1"/>
  <c r="C121" i="1"/>
  <c r="BW144" i="1"/>
  <c r="D144" i="1" s="1"/>
  <c r="BW212" i="1"/>
  <c r="D212" i="1" s="1"/>
  <c r="BR230" i="1"/>
  <c r="BT237" i="1"/>
  <c r="BU237" i="1" s="1"/>
  <c r="BN237" i="1"/>
  <c r="BN262" i="1"/>
  <c r="BV262" i="1"/>
  <c r="BW364" i="1"/>
  <c r="D364" i="1" s="1"/>
  <c r="BW424" i="1"/>
  <c r="D424" i="1" s="1"/>
  <c r="BR614" i="1"/>
  <c r="C614" i="1"/>
  <c r="BR18" i="1"/>
  <c r="C18" i="1"/>
  <c r="BW18" i="1"/>
  <c r="D18" i="1" s="1"/>
  <c r="BV75" i="1"/>
  <c r="BW231" i="1"/>
  <c r="D231" i="1" s="1"/>
  <c r="BR321" i="1"/>
  <c r="C321" i="1"/>
  <c r="BR438" i="1"/>
  <c r="C438" i="1"/>
  <c r="BR520" i="1"/>
  <c r="C520" i="1"/>
  <c r="BW533" i="1"/>
  <c r="D533" i="1" s="1"/>
  <c r="BR548" i="1"/>
  <c r="BT629" i="1"/>
  <c r="BU629" i="1" s="1"/>
  <c r="BN629" i="1"/>
  <c r="BV663" i="1"/>
  <c r="BU18" i="1"/>
  <c r="C52" i="1"/>
  <c r="BW58" i="1"/>
  <c r="D58" i="1" s="1"/>
  <c r="BW75" i="1"/>
  <c r="D75" i="1" s="1"/>
  <c r="C75" i="1"/>
  <c r="BR75" i="1"/>
  <c r="BV107" i="1"/>
  <c r="BR116" i="1"/>
  <c r="C116" i="1"/>
  <c r="C117" i="1"/>
  <c r="BR117" i="1"/>
  <c r="BW129" i="1"/>
  <c r="D129" i="1" s="1"/>
  <c r="BR136" i="1"/>
  <c r="BV146" i="1"/>
  <c r="BR200" i="1"/>
  <c r="C200" i="1"/>
  <c r="BW200" i="1"/>
  <c r="D200" i="1" s="1"/>
  <c r="BW327" i="1"/>
  <c r="D327" i="1" s="1"/>
  <c r="C437" i="1"/>
  <c r="C443" i="1"/>
  <c r="BR486" i="1"/>
  <c r="BN487" i="1"/>
  <c r="BN520" i="1"/>
  <c r="C548" i="1"/>
  <c r="BW578" i="1"/>
  <c r="D578" i="1" s="1"/>
  <c r="BN715" i="1"/>
  <c r="BT715" i="1"/>
  <c r="BU715" i="1" s="1"/>
  <c r="C79" i="1"/>
  <c r="BW79" i="1"/>
  <c r="D79" i="1" s="1"/>
  <c r="BR79" i="1"/>
  <c r="BW107" i="1"/>
  <c r="D107" i="1" s="1"/>
  <c r="C120" i="1"/>
  <c r="BW131" i="1"/>
  <c r="D131" i="1" s="1"/>
  <c r="BR190" i="1"/>
  <c r="C190" i="1"/>
  <c r="BW190" i="1"/>
  <c r="D190" i="1" s="1"/>
  <c r="BV220" i="1"/>
  <c r="BV281" i="1"/>
  <c r="BW297" i="1"/>
  <c r="D297" i="1" s="1"/>
  <c r="C486" i="1"/>
  <c r="BW519" i="1"/>
  <c r="D519" i="1" s="1"/>
  <c r="BU577" i="1"/>
  <c r="BU585" i="1"/>
  <c r="BR694" i="1"/>
  <c r="BW694" i="1"/>
  <c r="D694" i="1" s="1"/>
  <c r="C694" i="1"/>
  <c r="BW102" i="1"/>
  <c r="D102" i="1" s="1"/>
  <c r="BU106" i="1"/>
  <c r="C110" i="1"/>
  <c r="BU110" i="1"/>
  <c r="BV133" i="1"/>
  <c r="BN133" i="1"/>
  <c r="BU141" i="1"/>
  <c r="BU151" i="1"/>
  <c r="BV165" i="1"/>
  <c r="BW185" i="1"/>
  <c r="D185" i="1" s="1"/>
  <c r="BU189" i="1"/>
  <c r="BR219" i="1"/>
  <c r="C219" i="1"/>
  <c r="BR220" i="1"/>
  <c r="C220" i="1"/>
  <c r="BW242" i="1"/>
  <c r="D242" i="1" s="1"/>
  <c r="BW261" i="1"/>
  <c r="D261" i="1" s="1"/>
  <c r="BR271" i="1"/>
  <c r="C271" i="1"/>
  <c r="BW271" i="1"/>
  <c r="D271" i="1" s="1"/>
  <c r="BW338" i="1"/>
  <c r="D338" i="1" s="1"/>
  <c r="BW343" i="1"/>
  <c r="D343" i="1" s="1"/>
  <c r="C345" i="1"/>
  <c r="BR345" i="1"/>
  <c r="BR362" i="1"/>
  <c r="C362" i="1"/>
  <c r="BR450" i="1"/>
  <c r="C450" i="1"/>
  <c r="BU505" i="1"/>
  <c r="BW556" i="1"/>
  <c r="D556" i="1" s="1"/>
  <c r="C689" i="1"/>
  <c r="BR689" i="1"/>
  <c r="BW689" i="1"/>
  <c r="D689" i="1" s="1"/>
  <c r="BU787" i="1"/>
  <c r="BN816" i="1"/>
  <c r="BV13" i="1"/>
  <c r="C31" i="1"/>
  <c r="C33" i="1"/>
  <c r="BN54" i="1"/>
  <c r="C78" i="1"/>
  <c r="BU98" i="1"/>
  <c r="BW164" i="1"/>
  <c r="D164" i="1" s="1"/>
  <c r="BR165" i="1"/>
  <c r="C165" i="1"/>
  <c r="BW165" i="1"/>
  <c r="D165" i="1" s="1"/>
  <c r="BU169" i="1"/>
  <c r="BR185" i="1"/>
  <c r="BW189" i="1"/>
  <c r="D189" i="1" s="1"/>
  <c r="C194" i="1"/>
  <c r="BR204" i="1"/>
  <c r="C204" i="1"/>
  <c r="BU219" i="1"/>
  <c r="BV245" i="1"/>
  <c r="BN268" i="1"/>
  <c r="BV268" i="1"/>
  <c r="BW272" i="1"/>
  <c r="D272" i="1" s="1"/>
  <c r="BW276" i="1"/>
  <c r="D276" i="1" s="1"/>
  <c r="BR292" i="1"/>
  <c r="C292" i="1"/>
  <c r="C303" i="1"/>
  <c r="BR303" i="1"/>
  <c r="BW303" i="1"/>
  <c r="D303" i="1" s="1"/>
  <c r="BR304" i="1"/>
  <c r="C304" i="1"/>
  <c r="BW304" i="1"/>
  <c r="D304" i="1" s="1"/>
  <c r="BR356" i="1"/>
  <c r="C356" i="1"/>
  <c r="BW356" i="1"/>
  <c r="D356" i="1" s="1"/>
  <c r="BW361" i="1"/>
  <c r="D361" i="1" s="1"/>
  <c r="BN362" i="1"/>
  <c r="BW373" i="1"/>
  <c r="D373" i="1" s="1"/>
  <c r="C379" i="1"/>
  <c r="BR380" i="1"/>
  <c r="C380" i="1"/>
  <c r="BW380" i="1"/>
  <c r="D380" i="1" s="1"/>
  <c r="C403" i="1"/>
  <c r="BU450" i="1"/>
  <c r="C479" i="1"/>
  <c r="BW494" i="1"/>
  <c r="D494" i="1" s="1"/>
  <c r="BU497" i="1"/>
  <c r="BW541" i="1"/>
  <c r="D541" i="1" s="1"/>
  <c r="BU549" i="1"/>
  <c r="C550" i="1"/>
  <c r="BR550" i="1"/>
  <c r="BW585" i="1"/>
  <c r="D585" i="1" s="1"/>
  <c r="BU599" i="1"/>
  <c r="BW688" i="1"/>
  <c r="D688" i="1" s="1"/>
  <c r="BN689" i="1"/>
  <c r="BW745" i="1"/>
  <c r="D745" i="1" s="1"/>
  <c r="C774" i="1"/>
  <c r="BU774" i="1"/>
  <c r="BW782" i="1"/>
  <c r="D782" i="1" s="1"/>
  <c r="BR8" i="1"/>
  <c r="C8" i="1"/>
  <c r="BV9" i="1"/>
  <c r="BR13" i="1"/>
  <c r="C13" i="1"/>
  <c r="BN20" i="1"/>
  <c r="BU27" i="1"/>
  <c r="BV36" i="1"/>
  <c r="BN39" i="1"/>
  <c r="BN43" i="1"/>
  <c r="BR50" i="1"/>
  <c r="C50" i="1"/>
  <c r="BV67" i="1"/>
  <c r="BW82" i="1"/>
  <c r="D82" i="1" s="1"/>
  <c r="BW90" i="1"/>
  <c r="D90" i="1" s="1"/>
  <c r="C102" i="1"/>
  <c r="BU117" i="1"/>
  <c r="BU126" i="1"/>
  <c r="BV128" i="1"/>
  <c r="BV142" i="1"/>
  <c r="BR158" i="1"/>
  <c r="BN177" i="1"/>
  <c r="BN194" i="1"/>
  <c r="BV195" i="1"/>
  <c r="BU204" i="1"/>
  <c r="BR221" i="1"/>
  <c r="C221" i="1"/>
  <c r="BW241" i="1"/>
  <c r="D241" i="1" s="1"/>
  <c r="BW243" i="1"/>
  <c r="D243" i="1" s="1"/>
  <c r="BW244" i="1"/>
  <c r="D244" i="1" s="1"/>
  <c r="BR245" i="1"/>
  <c r="C245" i="1"/>
  <c r="BW262" i="1"/>
  <c r="D262" i="1" s="1"/>
  <c r="C297" i="1"/>
  <c r="BU303" i="1"/>
  <c r="BN374" i="1"/>
  <c r="BT374" i="1"/>
  <c r="BU374" i="1" s="1"/>
  <c r="BU379" i="1"/>
  <c r="BW395" i="1"/>
  <c r="D395" i="1" s="1"/>
  <c r="C395" i="1"/>
  <c r="BN448" i="1"/>
  <c r="BR469" i="1"/>
  <c r="BR494" i="1"/>
  <c r="BW505" i="1"/>
  <c r="D505" i="1" s="1"/>
  <c r="BN573" i="1"/>
  <c r="BN596" i="1"/>
  <c r="BV596" i="1"/>
  <c r="BV625" i="1"/>
  <c r="BR643" i="1"/>
  <c r="BW643" i="1"/>
  <c r="D643" i="1" s="1"/>
  <c r="BV644" i="1"/>
  <c r="BR770" i="1"/>
  <c r="BU811" i="1"/>
  <c r="BN813" i="1"/>
  <c r="BV813" i="1"/>
  <c r="BW885" i="1"/>
  <c r="D885" i="1" s="1"/>
  <c r="BR885" i="1"/>
  <c r="BR926" i="1"/>
  <c r="BW926" i="1"/>
  <c r="D926" i="1" s="1"/>
  <c r="C926" i="1"/>
  <c r="BW955" i="1"/>
  <c r="D955" i="1" s="1"/>
  <c r="C313" i="1"/>
  <c r="BR313" i="1"/>
  <c r="BR463" i="1"/>
  <c r="C475" i="1"/>
  <c r="BR475" i="1"/>
  <c r="BU118" i="1"/>
  <c r="BV307" i="1"/>
  <c r="BN399" i="1"/>
  <c r="BV399" i="1"/>
  <c r="BR483" i="1"/>
  <c r="BW483" i="1"/>
  <c r="D483" i="1" s="1"/>
  <c r="C483" i="1"/>
  <c r="BN69" i="1"/>
  <c r="C166" i="1"/>
  <c r="BN212" i="1"/>
  <c r="BV212" i="1"/>
  <c r="BW269" i="1"/>
  <c r="D269" i="1" s="1"/>
  <c r="BV336" i="1"/>
  <c r="C440" i="1"/>
  <c r="C144" i="1"/>
  <c r="BR144" i="1"/>
  <c r="BN154" i="1"/>
  <c r="BR155" i="1"/>
  <c r="C155" i="1"/>
  <c r="BT393" i="1"/>
  <c r="BU393" i="1" s="1"/>
  <c r="BN393" i="1"/>
  <c r="C482" i="1"/>
  <c r="BW537" i="1"/>
  <c r="D537" i="1" s="1"/>
  <c r="BR718" i="1"/>
  <c r="BV737" i="1"/>
  <c r="BT912" i="1"/>
  <c r="BU912" i="1" s="1"/>
  <c r="BN912" i="1"/>
  <c r="BV1051" i="1"/>
  <c r="BN1051" i="1"/>
  <c r="BR22" i="1"/>
  <c r="C22" i="1"/>
  <c r="BN52" i="1"/>
  <c r="BW69" i="1"/>
  <c r="D69" i="1" s="1"/>
  <c r="BW92" i="1"/>
  <c r="D92" i="1" s="1"/>
  <c r="C104" i="1"/>
  <c r="BR104" i="1"/>
  <c r="C227" i="1"/>
  <c r="BV460" i="1"/>
  <c r="BN589" i="1"/>
  <c r="BW603" i="1"/>
  <c r="D603" i="1" s="1"/>
  <c r="BW718" i="1"/>
  <c r="D718" i="1" s="1"/>
  <c r="BW828" i="1"/>
  <c r="D828" i="1" s="1"/>
  <c r="BW849" i="1"/>
  <c r="D849" i="1" s="1"/>
  <c r="C849" i="1"/>
  <c r="BR849" i="1"/>
  <c r="BN906" i="1"/>
  <c r="BV906" i="1"/>
  <c r="BN22" i="1"/>
  <c r="BN26" i="1"/>
  <c r="BR252" i="1"/>
  <c r="C252" i="1"/>
  <c r="BR458" i="1"/>
  <c r="BN41" i="1"/>
  <c r="BW151" i="1"/>
  <c r="D151" i="1" s="1"/>
  <c r="BV157" i="1"/>
  <c r="BN157" i="1"/>
  <c r="BW161" i="1"/>
  <c r="D161" i="1" s="1"/>
  <c r="BR322" i="1"/>
  <c r="C322" i="1"/>
  <c r="BW322" i="1"/>
  <c r="D322" i="1" s="1"/>
  <c r="BN795" i="1"/>
  <c r="BT795" i="1"/>
  <c r="BU795" i="1" s="1"/>
  <c r="C37" i="1"/>
  <c r="BR52" i="1"/>
  <c r="BW98" i="1"/>
  <c r="D98" i="1" s="1"/>
  <c r="BV200" i="1"/>
  <c r="C230" i="1"/>
  <c r="BV681" i="1"/>
  <c r="BT48" i="1"/>
  <c r="BU48" i="1" s="1"/>
  <c r="BW586" i="1"/>
  <c r="D586" i="1" s="1"/>
  <c r="C598" i="1"/>
  <c r="BR752" i="1"/>
  <c r="BV824" i="1"/>
  <c r="BN824" i="1"/>
  <c r="BR902" i="1"/>
  <c r="C902" i="1"/>
  <c r="C55" i="1"/>
  <c r="BR55" i="1"/>
  <c r="BW86" i="1"/>
  <c r="D86" i="1" s="1"/>
  <c r="BR4" i="1"/>
  <c r="C4" i="1"/>
  <c r="BU8" i="1"/>
  <c r="BR9" i="1"/>
  <c r="C9" i="1"/>
  <c r="BW9" i="1"/>
  <c r="D9" i="1" s="1"/>
  <c r="BU12" i="1"/>
  <c r="BW16" i="1"/>
  <c r="D16" i="1" s="1"/>
  <c r="BN21" i="1"/>
  <c r="C35" i="1"/>
  <c r="BU35" i="1"/>
  <c r="BW49" i="1"/>
  <c r="D49" i="1" s="1"/>
  <c r="BW54" i="1"/>
  <c r="D54" i="1" s="1"/>
  <c r="BN60" i="1"/>
  <c r="BN64" i="1"/>
  <c r="BT94" i="1"/>
  <c r="BW94" i="1" s="1"/>
  <c r="D94" i="1" s="1"/>
  <c r="C122" i="1"/>
  <c r="BR122" i="1"/>
  <c r="C128" i="1"/>
  <c r="BR128" i="1"/>
  <c r="BW170" i="1"/>
  <c r="D170" i="1" s="1"/>
  <c r="BR176" i="1"/>
  <c r="C176" i="1"/>
  <c r="BU201" i="1"/>
  <c r="C209" i="1"/>
  <c r="BW219" i="1"/>
  <c r="D219" i="1" s="1"/>
  <c r="BW226" i="1"/>
  <c r="D226" i="1" s="1"/>
  <c r="BW233" i="1"/>
  <c r="D233" i="1" s="1"/>
  <c r="BW238" i="1"/>
  <c r="D238" i="1" s="1"/>
  <c r="BN239" i="1"/>
  <c r="C258" i="1"/>
  <c r="BR258" i="1"/>
  <c r="BR272" i="1"/>
  <c r="C272" i="1"/>
  <c r="BW355" i="1"/>
  <c r="D355" i="1" s="1"/>
  <c r="C355" i="1"/>
  <c r="C366" i="1"/>
  <c r="BW386" i="1"/>
  <c r="D386" i="1" s="1"/>
  <c r="BW418" i="1"/>
  <c r="D418" i="1" s="1"/>
  <c r="C420" i="1"/>
  <c r="BR420" i="1"/>
  <c r="BN421" i="1"/>
  <c r="BV421" i="1"/>
  <c r="C426" i="1"/>
  <c r="BU426" i="1"/>
  <c r="C464" i="1"/>
  <c r="BR464" i="1"/>
  <c r="C488" i="1"/>
  <c r="C494" i="1"/>
  <c r="C519" i="1"/>
  <c r="BN523" i="1"/>
  <c r="BV523" i="1"/>
  <c r="C543" i="1"/>
  <c r="C557" i="1"/>
  <c r="BR557" i="1"/>
  <c r="BW557" i="1"/>
  <c r="D557" i="1" s="1"/>
  <c r="C563" i="1"/>
  <c r="BW571" i="1"/>
  <c r="D571" i="1" s="1"/>
  <c r="BW582" i="1"/>
  <c r="D582" i="1" s="1"/>
  <c r="C586" i="1"/>
  <c r="C595" i="1"/>
  <c r="BR595" i="1"/>
  <c r="BW595" i="1"/>
  <c r="D595" i="1" s="1"/>
  <c r="C607" i="1"/>
  <c r="BR607" i="1"/>
  <c r="C625" i="1"/>
  <c r="BR625" i="1"/>
  <c r="C643" i="1"/>
  <c r="BU643" i="1"/>
  <c r="BW658" i="1"/>
  <c r="D658" i="1" s="1"/>
  <c r="BW672" i="1"/>
  <c r="D672" i="1" s="1"/>
  <c r="BN691" i="1"/>
  <c r="BV691" i="1"/>
  <c r="C738" i="1"/>
  <c r="BR747" i="1"/>
  <c r="C747" i="1"/>
  <c r="BW754" i="1"/>
  <c r="D754" i="1" s="1"/>
  <c r="BW774" i="1"/>
  <c r="D774" i="1" s="1"/>
  <c r="C775" i="1"/>
  <c r="BR775" i="1"/>
  <c r="BW775" i="1"/>
  <c r="D775" i="1" s="1"/>
  <c r="BN853" i="1"/>
  <c r="C885" i="1"/>
  <c r="BU885" i="1"/>
  <c r="BW901" i="1"/>
  <c r="D901" i="1" s="1"/>
  <c r="BU999" i="1"/>
  <c r="BR39" i="1"/>
  <c r="C39" i="1"/>
  <c r="BW39" i="1"/>
  <c r="D39" i="1" s="1"/>
  <c r="BR72" i="1"/>
  <c r="BR167" i="1"/>
  <c r="C167" i="1"/>
  <c r="BR264" i="1"/>
  <c r="C264" i="1"/>
  <c r="BN314" i="1"/>
  <c r="BV314" i="1"/>
  <c r="BT546" i="1"/>
  <c r="BN546" i="1"/>
  <c r="BR85" i="1"/>
  <c r="C85" i="1"/>
  <c r="BN96" i="1"/>
  <c r="BN101" i="1"/>
  <c r="BV101" i="1"/>
  <c r="BV105" i="1"/>
  <c r="BN105" i="1"/>
  <c r="BW108" i="1"/>
  <c r="D108" i="1" s="1"/>
  <c r="BN167" i="1"/>
  <c r="BU427" i="1"/>
  <c r="C455" i="1"/>
  <c r="BR455" i="1"/>
  <c r="BW455" i="1"/>
  <c r="D455" i="1" s="1"/>
  <c r="BN503" i="1"/>
  <c r="BT503" i="1"/>
  <c r="BW503" i="1" s="1"/>
  <c r="D503" i="1" s="1"/>
  <c r="BW72" i="1"/>
  <c r="D72" i="1" s="1"/>
  <c r="BN85" i="1"/>
  <c r="C134" i="1"/>
  <c r="BR154" i="1"/>
  <c r="C154" i="1"/>
  <c r="BW154" i="1"/>
  <c r="D154" i="1" s="1"/>
  <c r="BW264" i="1"/>
  <c r="D264" i="1" s="1"/>
  <c r="BN736" i="1"/>
  <c r="BV767" i="1"/>
  <c r="BN30" i="1"/>
  <c r="BV197" i="1"/>
  <c r="BR228" i="1"/>
  <c r="C228" i="1"/>
  <c r="BW228" i="1"/>
  <c r="D228" i="1" s="1"/>
  <c r="BW247" i="1"/>
  <c r="D247" i="1" s="1"/>
  <c r="BV328" i="1"/>
  <c r="C463" i="1"/>
  <c r="C537" i="1"/>
  <c r="BT701" i="1"/>
  <c r="BU701" i="1" s="1"/>
  <c r="BN701" i="1"/>
  <c r="BW758" i="1"/>
  <c r="D758" i="1" s="1"/>
  <c r="BV7" i="1"/>
  <c r="BR160" i="1"/>
  <c r="C211" i="1"/>
  <c r="BN275" i="1"/>
  <c r="BR328" i="1"/>
  <c r="C328" i="1"/>
  <c r="C337" i="1"/>
  <c r="BR337" i="1"/>
  <c r="BN364" i="1"/>
  <c r="BW567" i="1"/>
  <c r="D567" i="1" s="1"/>
  <c r="BR567" i="1"/>
  <c r="BV604" i="1"/>
  <c r="BV34" i="1"/>
  <c r="BN34" i="1"/>
  <c r="BN49" i="1"/>
  <c r="BV49" i="1"/>
  <c r="BU160" i="1"/>
  <c r="BR308" i="1"/>
  <c r="C308" i="1"/>
  <c r="C327" i="1"/>
  <c r="BR327" i="1"/>
  <c r="BV417" i="1"/>
  <c r="BR656" i="1"/>
  <c r="BW656" i="1"/>
  <c r="D656" i="1" s="1"/>
  <c r="C656" i="1"/>
  <c r="BR34" i="1"/>
  <c r="C34" i="1"/>
  <c r="BR124" i="1"/>
  <c r="C160" i="1"/>
  <c r="C163" i="1"/>
  <c r="BR163" i="1"/>
  <c r="BV438" i="1"/>
  <c r="C478" i="1"/>
  <c r="BR478" i="1"/>
  <c r="BV116" i="1"/>
  <c r="BW130" i="1"/>
  <c r="D130" i="1" s="1"/>
  <c r="BR157" i="1"/>
  <c r="C157" i="1"/>
  <c r="BW180" i="1"/>
  <c r="D180" i="1" s="1"/>
  <c r="BN478" i="1"/>
  <c r="C487" i="1"/>
  <c r="BR487" i="1"/>
  <c r="BW487" i="1"/>
  <c r="D487" i="1" s="1"/>
  <c r="C526" i="1"/>
  <c r="BR526" i="1"/>
  <c r="BV664" i="1"/>
  <c r="C23" i="1"/>
  <c r="BR23" i="1"/>
  <c r="BW34" i="1"/>
  <c r="D34" i="1" s="1"/>
  <c r="BW41" i="1"/>
  <c r="D41" i="1" s="1"/>
  <c r="BW62" i="1"/>
  <c r="D62" i="1" s="1"/>
  <c r="BV71" i="1"/>
  <c r="BV87" i="1"/>
  <c r="BR161" i="1"/>
  <c r="C161" i="1"/>
  <c r="BV190" i="1"/>
  <c r="BR236" i="1"/>
  <c r="C236" i="1"/>
  <c r="BR291" i="1"/>
  <c r="BW291" i="1"/>
  <c r="D291" i="1" s="1"/>
  <c r="BU337" i="1"/>
  <c r="BR451" i="1"/>
  <c r="C451" i="1"/>
  <c r="BU459" i="1"/>
  <c r="BR71" i="1"/>
  <c r="C71" i="1"/>
  <c r="BW71" i="1"/>
  <c r="D71" i="1" s="1"/>
  <c r="BW74" i="1"/>
  <c r="D74" i="1" s="1"/>
  <c r="C86" i="1"/>
  <c r="BU86" i="1"/>
  <c r="C106" i="1"/>
  <c r="C136" i="1"/>
  <c r="BR141" i="1"/>
  <c r="C141" i="1"/>
  <c r="BW204" i="1"/>
  <c r="D204" i="1" s="1"/>
  <c r="BW214" i="1"/>
  <c r="D214" i="1" s="1"/>
  <c r="BW286" i="1"/>
  <c r="D286" i="1" s="1"/>
  <c r="BW350" i="1"/>
  <c r="D350" i="1" s="1"/>
  <c r="BW394" i="1"/>
  <c r="D394" i="1" s="1"/>
  <c r="BU486" i="1"/>
  <c r="BR506" i="1"/>
  <c r="C506" i="1"/>
  <c r="BR512" i="1"/>
  <c r="C512" i="1"/>
  <c r="BW540" i="1"/>
  <c r="D540" i="1" s="1"/>
  <c r="BR542" i="1"/>
  <c r="C542" i="1"/>
  <c r="BW598" i="1"/>
  <c r="D598" i="1" s="1"/>
  <c r="BW628" i="1"/>
  <c r="D628" i="1" s="1"/>
  <c r="BV695" i="1"/>
  <c r="C54" i="1"/>
  <c r="BR54" i="1"/>
  <c r="BT65" i="1"/>
  <c r="BW65" i="1" s="1"/>
  <c r="D65" i="1" s="1"/>
  <c r="BU82" i="1"/>
  <c r="BU163" i="1"/>
  <c r="C169" i="1"/>
  <c r="BU199" i="1"/>
  <c r="C291" i="1"/>
  <c r="BV304" i="1"/>
  <c r="BW315" i="1"/>
  <c r="D315" i="1" s="1"/>
  <c r="BV356" i="1"/>
  <c r="BW437" i="1"/>
  <c r="D437" i="1" s="1"/>
  <c r="BN495" i="1"/>
  <c r="BV495" i="1"/>
  <c r="BW539" i="1"/>
  <c r="D539" i="1" s="1"/>
  <c r="BW548" i="1"/>
  <c r="D548" i="1" s="1"/>
  <c r="BW862" i="1"/>
  <c r="D862" i="1" s="1"/>
  <c r="BV936" i="1"/>
  <c r="BN936" i="1"/>
  <c r="BW4" i="1"/>
  <c r="D4" i="1" s="1"/>
  <c r="BR27" i="1"/>
  <c r="BW28" i="1"/>
  <c r="D28" i="1" s="1"/>
  <c r="BU31" i="1"/>
  <c r="C42" i="1"/>
  <c r="BU42" i="1"/>
  <c r="BW43" i="1"/>
  <c r="D43" i="1" s="1"/>
  <c r="C63" i="1"/>
  <c r="BU63" i="1"/>
  <c r="BR108" i="1"/>
  <c r="BU122" i="1"/>
  <c r="BU176" i="1"/>
  <c r="BW182" i="1"/>
  <c r="D182" i="1" s="1"/>
  <c r="BW194" i="1"/>
  <c r="D194" i="1" s="1"/>
  <c r="BR233" i="1"/>
  <c r="BR244" i="1"/>
  <c r="C244" i="1"/>
  <c r="BW257" i="1"/>
  <c r="D257" i="1" s="1"/>
  <c r="BN259" i="1"/>
  <c r="BV259" i="1"/>
  <c r="BR277" i="1"/>
  <c r="C277" i="1"/>
  <c r="BW277" i="1"/>
  <c r="D277" i="1" s="1"/>
  <c r="BR289" i="1"/>
  <c r="C289" i="1"/>
  <c r="BW379" i="1"/>
  <c r="D379" i="1" s="1"/>
  <c r="C385" i="1"/>
  <c r="BR386" i="1"/>
  <c r="BU447" i="1"/>
  <c r="BR448" i="1"/>
  <c r="C448" i="1"/>
  <c r="C456" i="1"/>
  <c r="BR456" i="1"/>
  <c r="BW456" i="1"/>
  <c r="D456" i="1" s="1"/>
  <c r="BV484" i="1"/>
  <c r="BW495" i="1"/>
  <c r="D495" i="1" s="1"/>
  <c r="BW499" i="1"/>
  <c r="D499" i="1" s="1"/>
  <c r="BV522" i="1"/>
  <c r="BW530" i="1"/>
  <c r="D530" i="1" s="1"/>
  <c r="BW544" i="1"/>
  <c r="D544" i="1" s="1"/>
  <c r="BR573" i="1"/>
  <c r="C573" i="1"/>
  <c r="BW581" i="1"/>
  <c r="D581" i="1" s="1"/>
  <c r="BV583" i="1"/>
  <c r="BW690" i="1"/>
  <c r="D690" i="1" s="1"/>
  <c r="C722" i="1"/>
  <c r="C770" i="1"/>
  <c r="BU775" i="1"/>
  <c r="BW811" i="1"/>
  <c r="D811" i="1" s="1"/>
  <c r="C1010" i="1"/>
  <c r="BR1010" i="1"/>
  <c r="BW56" i="1"/>
  <c r="D56" i="1" s="1"/>
  <c r="BR76" i="1"/>
  <c r="BV81" i="1"/>
  <c r="BN81" i="1"/>
  <c r="BN114" i="1"/>
  <c r="BV114" i="1"/>
  <c r="BW118" i="1"/>
  <c r="D118" i="1" s="1"/>
  <c r="BW306" i="1"/>
  <c r="D306" i="1" s="1"/>
  <c r="C619" i="1"/>
  <c r="BR619" i="1"/>
  <c r="BW619" i="1"/>
  <c r="D619" i="1" s="1"/>
  <c r="BW73" i="1"/>
  <c r="D73" i="1" s="1"/>
  <c r="C76" i="1"/>
  <c r="C108" i="1"/>
  <c r="BV135" i="1"/>
  <c r="BR140" i="1"/>
  <c r="C140" i="1"/>
  <c r="BU233" i="1"/>
  <c r="BW319" i="1"/>
  <c r="D319" i="1" s="1"/>
  <c r="BN619" i="1"/>
  <c r="BV669" i="1"/>
  <c r="BR736" i="1"/>
  <c r="C736" i="1"/>
  <c r="BN768" i="1"/>
  <c r="BV768" i="1"/>
  <c r="BW798" i="1"/>
  <c r="D798" i="1" s="1"/>
  <c r="C990" i="1"/>
  <c r="BW990" i="1"/>
  <c r="D990" i="1" s="1"/>
  <c r="BR990" i="1"/>
  <c r="C30" i="1"/>
  <c r="BR30" i="1"/>
  <c r="BV93" i="1"/>
  <c r="BN93" i="1"/>
  <c r="C105" i="1"/>
  <c r="BR105" i="1"/>
  <c r="BR206" i="1"/>
  <c r="C206" i="1"/>
  <c r="BW206" i="1"/>
  <c r="D206" i="1" s="1"/>
  <c r="BV335" i="1"/>
  <c r="BR415" i="1"/>
  <c r="C415" i="1"/>
  <c r="BU455" i="1"/>
  <c r="BW508" i="1"/>
  <c r="D508" i="1" s="1"/>
  <c r="BR719" i="1"/>
  <c r="C719" i="1"/>
  <c r="BW719" i="1"/>
  <c r="D719" i="1" s="1"/>
  <c r="BW989" i="1"/>
  <c r="D989" i="1" s="1"/>
  <c r="BN37" i="1"/>
  <c r="BN77" i="1"/>
  <c r="BR93" i="1"/>
  <c r="C93" i="1"/>
  <c r="BW93" i="1"/>
  <c r="D93" i="1" s="1"/>
  <c r="C97" i="1"/>
  <c r="BR97" i="1"/>
  <c r="BW100" i="1"/>
  <c r="D100" i="1" s="1"/>
  <c r="BN130" i="1"/>
  <c r="BV130" i="1"/>
  <c r="BW167" i="1"/>
  <c r="D167" i="1" s="1"/>
  <c r="BR172" i="1"/>
  <c r="C172" i="1"/>
  <c r="C306" i="1"/>
  <c r="BW313" i="1"/>
  <c r="D313" i="1" s="1"/>
  <c r="BW334" i="1"/>
  <c r="D334" i="1" s="1"/>
  <c r="BR424" i="1"/>
  <c r="C424" i="1"/>
  <c r="C508" i="1"/>
  <c r="BR589" i="1"/>
  <c r="C589" i="1"/>
  <c r="BR188" i="1"/>
  <c r="C188" i="1"/>
  <c r="C341" i="1"/>
  <c r="BW736" i="1"/>
  <c r="D736" i="1" s="1"/>
  <c r="BW30" i="1"/>
  <c r="D30" i="1" s="1"/>
  <c r="BR41" i="1"/>
  <c r="C41" i="1"/>
  <c r="C62" i="1"/>
  <c r="BR62" i="1"/>
  <c r="C162" i="1"/>
  <c r="BR162" i="1"/>
  <c r="BR174" i="1"/>
  <c r="C174" i="1"/>
  <c r="C460" i="1"/>
  <c r="BR460" i="1"/>
  <c r="BN33" i="1"/>
  <c r="BW52" i="1"/>
  <c r="D52" i="1" s="1"/>
  <c r="BV225" i="1"/>
  <c r="BR300" i="1"/>
  <c r="C300" i="1"/>
  <c r="BV403" i="1"/>
  <c r="C668" i="1"/>
  <c r="BN121" i="1"/>
  <c r="BW155" i="1"/>
  <c r="D155" i="1" s="1"/>
  <c r="BW160" i="1"/>
  <c r="D160" i="1" s="1"/>
  <c r="BU230" i="1"/>
  <c r="BV242" i="1"/>
  <c r="BW252" i="1"/>
  <c r="D252" i="1" s="1"/>
  <c r="BN322" i="1"/>
  <c r="BR431" i="1"/>
  <c r="C431" i="1"/>
  <c r="BW431" i="1"/>
  <c r="D431" i="1" s="1"/>
  <c r="BV451" i="1"/>
  <c r="BR662" i="1"/>
  <c r="BW33" i="1"/>
  <c r="D33" i="1" s="1"/>
  <c r="BR66" i="1"/>
  <c r="C66" i="1"/>
  <c r="BR137" i="1"/>
  <c r="C137" i="1"/>
  <c r="BN185" i="1"/>
  <c r="BV232" i="1"/>
  <c r="BR261" i="1"/>
  <c r="BR309" i="1"/>
  <c r="C309" i="1"/>
  <c r="BU437" i="1"/>
  <c r="BV506" i="1"/>
  <c r="C664" i="1"/>
  <c r="BR664" i="1"/>
  <c r="BU1043" i="1"/>
  <c r="BU1036" i="1"/>
  <c r="BU1032" i="1"/>
  <c r="BU1060" i="1"/>
  <c r="BU1051" i="1"/>
  <c r="BU1029" i="1"/>
  <c r="BU1021" i="1"/>
  <c r="BU1014" i="1"/>
  <c r="BU1010" i="1"/>
  <c r="BU1007" i="1"/>
  <c r="BU1003" i="1"/>
  <c r="BU1044" i="1"/>
  <c r="BU1017" i="1"/>
  <c r="BU1057" i="1"/>
  <c r="BU988" i="1"/>
  <c r="BU984" i="1"/>
  <c r="BU979" i="1"/>
  <c r="BU975" i="1"/>
  <c r="BU971" i="1"/>
  <c r="BU968" i="1"/>
  <c r="BU1048" i="1"/>
  <c r="BU1035" i="1"/>
  <c r="BU1026" i="1"/>
  <c r="BU1015" i="1"/>
  <c r="BU997" i="1"/>
  <c r="BU994" i="1"/>
  <c r="BU991" i="1"/>
  <c r="BU1052" i="1"/>
  <c r="BU1042" i="1"/>
  <c r="BU1040" i="1"/>
  <c r="BU1004" i="1"/>
  <c r="BU989" i="1"/>
  <c r="BU1062" i="1"/>
  <c r="BU1002" i="1"/>
  <c r="BU969" i="1"/>
  <c r="BU962" i="1"/>
  <c r="C1062" i="1"/>
  <c r="BU1054" i="1"/>
  <c r="BU1023" i="1"/>
  <c r="C1016" i="1"/>
  <c r="C1014" i="1"/>
  <c r="BU1012" i="1"/>
  <c r="BU1000" i="1"/>
  <c r="BU1039" i="1"/>
  <c r="C1039" i="1"/>
  <c r="BU1008" i="1"/>
  <c r="BU995" i="1"/>
  <c r="C971" i="1"/>
  <c r="BU895" i="1"/>
  <c r="BU891" i="1"/>
  <c r="BU887" i="1"/>
  <c r="BW1047" i="1"/>
  <c r="D1047" i="1" s="1"/>
  <c r="BU1031" i="1"/>
  <c r="C1031" i="1"/>
  <c r="C1026" i="1"/>
  <c r="BW1023" i="1"/>
  <c r="D1023" i="1" s="1"/>
  <c r="BU990" i="1"/>
  <c r="BU958" i="1"/>
  <c r="BU952" i="1"/>
  <c r="BU945" i="1"/>
  <c r="BU1059" i="1"/>
  <c r="BU992" i="1"/>
  <c r="BU961" i="1"/>
  <c r="BU916" i="1"/>
  <c r="BU878" i="1"/>
  <c r="BU1053" i="1"/>
  <c r="BU1047" i="1"/>
  <c r="BU956" i="1"/>
  <c r="BU949" i="1"/>
  <c r="BU935" i="1"/>
  <c r="BU928" i="1"/>
  <c r="BU884" i="1"/>
  <c r="BW1042" i="1"/>
  <c r="D1042" i="1" s="1"/>
  <c r="C1029" i="1"/>
  <c r="BU972" i="1"/>
  <c r="C954" i="1"/>
  <c r="BU923" i="1"/>
  <c r="BU918" i="1"/>
  <c r="BU909" i="1"/>
  <c r="BU886" i="1"/>
  <c r="BW1039" i="1"/>
  <c r="D1039" i="1" s="1"/>
  <c r="C998" i="1"/>
  <c r="BU950" i="1"/>
  <c r="BU898" i="1"/>
  <c r="BU862" i="1"/>
  <c r="BU850" i="1"/>
  <c r="BU836" i="1"/>
  <c r="BU1045" i="1"/>
  <c r="BW1026" i="1"/>
  <c r="D1026" i="1" s="1"/>
  <c r="BU998" i="1"/>
  <c r="BU921" i="1"/>
  <c r="BU914" i="1"/>
  <c r="BU896" i="1"/>
  <c r="BU843" i="1"/>
  <c r="BU827" i="1"/>
  <c r="BU817" i="1"/>
  <c r="BW1058" i="1"/>
  <c r="D1058" i="1" s="1"/>
  <c r="BU1001" i="1"/>
  <c r="BW991" i="1"/>
  <c r="D991" i="1" s="1"/>
  <c r="BU966" i="1"/>
  <c r="BU946" i="1"/>
  <c r="BU938" i="1"/>
  <c r="BU936" i="1"/>
  <c r="C898" i="1"/>
  <c r="BU865" i="1"/>
  <c r="BU840" i="1"/>
  <c r="BU833" i="1"/>
  <c r="BW983" i="1"/>
  <c r="D983" i="1" s="1"/>
  <c r="C983" i="1"/>
  <c r="BU947" i="1"/>
  <c r="BU882" i="1"/>
  <c r="BU1037" i="1"/>
  <c r="BU1006" i="1"/>
  <c r="C995" i="1"/>
  <c r="C979" i="1"/>
  <c r="BW963" i="1"/>
  <c r="D963" i="1" s="1"/>
  <c r="BW954" i="1"/>
  <c r="D954" i="1" s="1"/>
  <c r="C949" i="1"/>
  <c r="C947" i="1"/>
  <c r="C940" i="1"/>
  <c r="C882" i="1"/>
  <c r="BU1011" i="1"/>
  <c r="BW995" i="1"/>
  <c r="D995" i="1" s="1"/>
  <c r="BU983" i="1"/>
  <c r="BU976" i="1"/>
  <c r="BU911" i="1"/>
  <c r="C1011" i="1"/>
  <c r="BW999" i="1"/>
  <c r="D999" i="1" s="1"/>
  <c r="BU963" i="1"/>
  <c r="BU954" i="1"/>
  <c r="BU944" i="1"/>
  <c r="BU913" i="1"/>
  <c r="BU906" i="1"/>
  <c r="BU904" i="1"/>
  <c r="BU874" i="1"/>
  <c r="BU872" i="1"/>
  <c r="BU853" i="1"/>
  <c r="BU826" i="1"/>
  <c r="BU797" i="1"/>
  <c r="BU784" i="1"/>
  <c r="C1060" i="1"/>
  <c r="C975" i="1"/>
  <c r="BU965" i="1"/>
  <c r="BU953" i="1"/>
  <c r="BW947" i="1"/>
  <c r="D947" i="1" s="1"/>
  <c r="BU933" i="1"/>
  <c r="BU892" i="1"/>
  <c r="BU890" i="1"/>
  <c r="BU816" i="1"/>
  <c r="BU803" i="1"/>
  <c r="BU800" i="1"/>
  <c r="BU783" i="1"/>
  <c r="BU769" i="1"/>
  <c r="BU744" i="1"/>
  <c r="C1012" i="1"/>
  <c r="BU996" i="1"/>
  <c r="C996" i="1"/>
  <c r="BU941" i="1"/>
  <c r="BU930" i="1"/>
  <c r="BU919" i="1"/>
  <c r="C919" i="1"/>
  <c r="BU846" i="1"/>
  <c r="BU842" i="1"/>
  <c r="BU825" i="1"/>
  <c r="BU806" i="1"/>
  <c r="BU766" i="1"/>
  <c r="BU759" i="1"/>
  <c r="BU1033" i="1"/>
  <c r="BU1019" i="1"/>
  <c r="BU922" i="1"/>
  <c r="BU875" i="1"/>
  <c r="BU857" i="1"/>
  <c r="BU831" i="1"/>
  <c r="BU814" i="1"/>
  <c r="BU786" i="1"/>
  <c r="BU748" i="1"/>
  <c r="BU738" i="1"/>
  <c r="BU731" i="1"/>
  <c r="BU705" i="1"/>
  <c r="BU692" i="1"/>
  <c r="BU672" i="1"/>
  <c r="C1019" i="1"/>
  <c r="BW940" i="1"/>
  <c r="D940" i="1" s="1"/>
  <c r="C922" i="1"/>
  <c r="BW886" i="1"/>
  <c r="D886" i="1" s="1"/>
  <c r="BU868" i="1"/>
  <c r="BU866" i="1"/>
  <c r="C857" i="1"/>
  <c r="BU823" i="1"/>
  <c r="BU809" i="1"/>
  <c r="BU779" i="1"/>
  <c r="BU763" i="1"/>
  <c r="BU718" i="1"/>
  <c r="BU702" i="1"/>
  <c r="C997" i="1"/>
  <c r="BU987" i="1"/>
  <c r="C960" i="1"/>
  <c r="BW945" i="1"/>
  <c r="D945" i="1" s="1"/>
  <c r="C945" i="1"/>
  <c r="BW941" i="1"/>
  <c r="D941" i="1" s="1"/>
  <c r="C935" i="1"/>
  <c r="BU917" i="1"/>
  <c r="BU901" i="1"/>
  <c r="BU870" i="1"/>
  <c r="BU867" i="1"/>
  <c r="BU858" i="1"/>
  <c r="BU837" i="1"/>
  <c r="C785" i="1"/>
  <c r="BU760" i="1"/>
  <c r="C753" i="1"/>
  <c r="BU736" i="1"/>
  <c r="BU707" i="1"/>
  <c r="BU700" i="1"/>
  <c r="BU686" i="1"/>
  <c r="BU683" i="1"/>
  <c r="BU663" i="1"/>
  <c r="BU647" i="1"/>
  <c r="BU621" i="1"/>
  <c r="BU608" i="1"/>
  <c r="BU595" i="1"/>
  <c r="C1058" i="1"/>
  <c r="C1053" i="1"/>
  <c r="BU973" i="1"/>
  <c r="BU960" i="1"/>
  <c r="BU957" i="1"/>
  <c r="C957" i="1"/>
  <c r="C917" i="1"/>
  <c r="C913" i="1"/>
  <c r="BU883" i="1"/>
  <c r="BU876" i="1"/>
  <c r="BU873" i="1"/>
  <c r="BU855" i="1"/>
  <c r="BU839" i="1"/>
  <c r="C810" i="1"/>
  <c r="BU808" i="1"/>
  <c r="BU751" i="1"/>
  <c r="BU749" i="1"/>
  <c r="BU729" i="1"/>
  <c r="BU724" i="1"/>
  <c r="C707" i="1"/>
  <c r="C697" i="1"/>
  <c r="BU660" i="1"/>
  <c r="BU634" i="1"/>
  <c r="BU1058" i="1"/>
  <c r="BU985" i="1"/>
  <c r="BU847" i="1"/>
  <c r="BU828" i="1"/>
  <c r="BU812" i="1"/>
  <c r="BU810" i="1"/>
  <c r="BU789" i="1"/>
  <c r="BU758" i="1"/>
  <c r="BU747" i="1"/>
  <c r="BU740" i="1"/>
  <c r="BU657" i="1"/>
  <c r="BU644" i="1"/>
  <c r="BU631" i="1"/>
  <c r="BU615" i="1"/>
  <c r="BU602" i="1"/>
  <c r="BU589" i="1"/>
  <c r="BU582" i="1"/>
  <c r="BU940" i="1"/>
  <c r="BU864" i="1"/>
  <c r="BU860" i="1"/>
  <c r="BU834" i="1"/>
  <c r="BU821" i="1"/>
  <c r="BU819" i="1"/>
  <c r="BU801" i="1"/>
  <c r="BU756" i="1"/>
  <c r="BU745" i="1"/>
  <c r="BU703" i="1"/>
  <c r="BU654" i="1"/>
  <c r="BU641" i="1"/>
  <c r="BU628" i="1"/>
  <c r="BU981" i="1"/>
  <c r="BU910" i="1"/>
  <c r="C910" i="1"/>
  <c r="C888" i="1"/>
  <c r="BW883" i="1"/>
  <c r="D883" i="1" s="1"/>
  <c r="BW861" i="1"/>
  <c r="D861" i="1" s="1"/>
  <c r="BW822" i="1"/>
  <c r="D822" i="1" s="1"/>
  <c r="BW813" i="1"/>
  <c r="D813" i="1" s="1"/>
  <c r="BW796" i="1"/>
  <c r="D796" i="1" s="1"/>
  <c r="BW768" i="1"/>
  <c r="D768" i="1" s="1"/>
  <c r="C639" i="1"/>
  <c r="BU635" i="1"/>
  <c r="BU633" i="1"/>
  <c r="BU625" i="1"/>
  <c r="BU619" i="1"/>
  <c r="BU604" i="1"/>
  <c r="BW591" i="1"/>
  <c r="D591" i="1" s="1"/>
  <c r="BU893" i="1"/>
  <c r="BU861" i="1"/>
  <c r="C843" i="1"/>
  <c r="BU820" i="1"/>
  <c r="C813" i="1"/>
  <c r="BU791" i="1"/>
  <c r="BW785" i="1"/>
  <c r="D785" i="1" s="1"/>
  <c r="BW778" i="1"/>
  <c r="D778" i="1" s="1"/>
  <c r="BU773" i="1"/>
  <c r="BU637" i="1"/>
  <c r="C633" i="1"/>
  <c r="BU623" i="1"/>
  <c r="BU617" i="1"/>
  <c r="C604" i="1"/>
  <c r="BU593" i="1"/>
  <c r="BU576" i="1"/>
  <c r="BU557" i="1"/>
  <c r="BW1050" i="1"/>
  <c r="D1050" i="1" s="1"/>
  <c r="C1007" i="1"/>
  <c r="BU932" i="1"/>
  <c r="BW839" i="1"/>
  <c r="D839" i="1" s="1"/>
  <c r="BU822" i="1"/>
  <c r="C819" i="1"/>
  <c r="BU813" i="1"/>
  <c r="BU796" i="1"/>
  <c r="BU794" i="1"/>
  <c r="C778" i="1"/>
  <c r="BU768" i="1"/>
  <c r="C768" i="1"/>
  <c r="BU765" i="1"/>
  <c r="C702" i="1"/>
  <c r="BU689" i="1"/>
  <c r="BU687" i="1"/>
  <c r="C623" i="1"/>
  <c r="C617" i="1"/>
  <c r="BU613" i="1"/>
  <c r="BU591" i="1"/>
  <c r="BU583" i="1"/>
  <c r="BU580" i="1"/>
  <c r="BU1050" i="1"/>
  <c r="BW1007" i="1"/>
  <c r="D1007" i="1" s="1"/>
  <c r="BU970" i="1"/>
  <c r="BU939" i="1"/>
  <c r="BU937" i="1"/>
  <c r="BU880" i="1"/>
  <c r="C822" i="1"/>
  <c r="C796" i="1"/>
  <c r="BU785" i="1"/>
  <c r="BU782" i="1"/>
  <c r="BU778" i="1"/>
  <c r="C765" i="1"/>
  <c r="BW753" i="1"/>
  <c r="D753" i="1" s="1"/>
  <c r="BU743" i="1"/>
  <c r="BU730" i="1"/>
  <c r="BU721" i="1"/>
  <c r="BU713" i="1"/>
  <c r="BU711" i="1"/>
  <c r="BU709" i="1"/>
  <c r="BU695" i="1"/>
  <c r="BU693" i="1"/>
  <c r="BU691" i="1"/>
  <c r="BU685" i="1"/>
  <c r="BU658" i="1"/>
  <c r="C613" i="1"/>
  <c r="BU609" i="1"/>
  <c r="C591" i="1"/>
  <c r="BU554" i="1"/>
  <c r="BU547" i="1"/>
  <c r="BW1044" i="1"/>
  <c r="D1044" i="1" s="1"/>
  <c r="BW1030" i="1"/>
  <c r="D1030" i="1" s="1"/>
  <c r="C1000" i="1"/>
  <c r="C937" i="1"/>
  <c r="C914" i="1"/>
  <c r="BW899" i="1"/>
  <c r="D899" i="1" s="1"/>
  <c r="C862" i="1"/>
  <c r="BU859" i="1"/>
  <c r="BU845" i="1"/>
  <c r="BW837" i="1"/>
  <c r="D837" i="1" s="1"/>
  <c r="BW772" i="1"/>
  <c r="D772" i="1" s="1"/>
  <c r="BU762" i="1"/>
  <c r="C746" i="1"/>
  <c r="C743" i="1"/>
  <c r="BU732" i="1"/>
  <c r="BU677" i="1"/>
  <c r="BW639" i="1"/>
  <c r="D639" i="1" s="1"/>
  <c r="BU528" i="1"/>
  <c r="BU525" i="1"/>
  <c r="BU499" i="1"/>
  <c r="BU490" i="1"/>
  <c r="BU444" i="1"/>
  <c r="BU441" i="1"/>
  <c r="BU435" i="1"/>
  <c r="BU400" i="1"/>
  <c r="BU396" i="1"/>
  <c r="BU392" i="1"/>
  <c r="BU388" i="1"/>
  <c r="BU384" i="1"/>
  <c r="BU380" i="1"/>
  <c r="BU376" i="1"/>
  <c r="BU372" i="1"/>
  <c r="BU368" i="1"/>
  <c r="BU364" i="1"/>
  <c r="BU360" i="1"/>
  <c r="BU356" i="1"/>
  <c r="BU352" i="1"/>
  <c r="BU348" i="1"/>
  <c r="BU344" i="1"/>
  <c r="BU340" i="1"/>
  <c r="BU336" i="1"/>
  <c r="BU332" i="1"/>
  <c r="BU328" i="1"/>
  <c r="BU324" i="1"/>
  <c r="BU320" i="1"/>
  <c r="BU316" i="1"/>
  <c r="BU312" i="1"/>
  <c r="BU308" i="1"/>
  <c r="BU304" i="1"/>
  <c r="BU300" i="1"/>
  <c r="BU296" i="1"/>
  <c r="BU292" i="1"/>
  <c r="BU288" i="1"/>
  <c r="BU284" i="1"/>
  <c r="BU280" i="1"/>
  <c r="BU276" i="1"/>
  <c r="BU272" i="1"/>
  <c r="BU268" i="1"/>
  <c r="BU264" i="1"/>
  <c r="BU260" i="1"/>
  <c r="BU256" i="1"/>
  <c r="BU252" i="1"/>
  <c r="BU1038" i="1"/>
  <c r="BU899" i="1"/>
  <c r="BU869" i="1"/>
  <c r="C831" i="1"/>
  <c r="BU805" i="1"/>
  <c r="BU737" i="1"/>
  <c r="BU704" i="1"/>
  <c r="BU690" i="1"/>
  <c r="BU679" i="1"/>
  <c r="BU674" i="1"/>
  <c r="BW669" i="1"/>
  <c r="D669" i="1" s="1"/>
  <c r="BU659" i="1"/>
  <c r="BU612" i="1"/>
  <c r="BU605" i="1"/>
  <c r="BU560" i="1"/>
  <c r="BU555" i="1"/>
  <c r="BU552" i="1"/>
  <c r="BU541" i="1"/>
  <c r="BU538" i="1"/>
  <c r="BU509" i="1"/>
  <c r="BU496" i="1"/>
  <c r="BU493" i="1"/>
  <c r="BU487" i="1"/>
  <c r="BU478" i="1"/>
  <c r="BU432" i="1"/>
  <c r="BU428" i="1"/>
  <c r="BU424" i="1"/>
  <c r="BU420" i="1"/>
  <c r="BU416" i="1"/>
  <c r="BU412" i="1"/>
  <c r="BU408" i="1"/>
  <c r="BU404" i="1"/>
  <c r="C1038" i="1"/>
  <c r="BU1030" i="1"/>
  <c r="BW930" i="1"/>
  <c r="D930" i="1" s="1"/>
  <c r="BW873" i="1"/>
  <c r="D873" i="1" s="1"/>
  <c r="C826" i="1"/>
  <c r="BU792" i="1"/>
  <c r="C792" i="1"/>
  <c r="BU772" i="1"/>
  <c r="C704" i="1"/>
  <c r="BU698" i="1"/>
  <c r="C690" i="1"/>
  <c r="BU669" i="1"/>
  <c r="C659" i="1"/>
  <c r="BU651" i="1"/>
  <c r="BU646" i="1"/>
  <c r="BU639" i="1"/>
  <c r="C612" i="1"/>
  <c r="BU590" i="1"/>
  <c r="BU575" i="1"/>
  <c r="BU563" i="1"/>
  <c r="C549" i="1"/>
  <c r="BU544" i="1"/>
  <c r="BU535" i="1"/>
  <c r="BU519" i="1"/>
  <c r="BU502" i="1"/>
  <c r="BU484" i="1"/>
  <c r="BU481" i="1"/>
  <c r="BU475" i="1"/>
  <c r="BU466" i="1"/>
  <c r="BU926" i="1"/>
  <c r="BU905" i="1"/>
  <c r="BU894" i="1"/>
  <c r="BU888" i="1"/>
  <c r="BU877" i="1"/>
  <c r="BW858" i="1"/>
  <c r="D858" i="1" s="1"/>
  <c r="BU849" i="1"/>
  <c r="BU752" i="1"/>
  <c r="BU734" i="1"/>
  <c r="BU726" i="1"/>
  <c r="C651" i="1"/>
  <c r="C646" i="1"/>
  <c r="C641" i="1"/>
  <c r="BU607" i="1"/>
  <c r="BU573" i="1"/>
  <c r="BU558" i="1"/>
  <c r="BU513" i="1"/>
  <c r="BU472" i="1"/>
  <c r="BU469" i="1"/>
  <c r="BU463" i="1"/>
  <c r="BU454" i="1"/>
  <c r="C1027" i="1"/>
  <c r="BW1016" i="1"/>
  <c r="D1016" i="1" s="1"/>
  <c r="C1001" i="1"/>
  <c r="BU900" i="1"/>
  <c r="BU851" i="1"/>
  <c r="BW845" i="1"/>
  <c r="D845" i="1" s="1"/>
  <c r="C827" i="1"/>
  <c r="BU767" i="1"/>
  <c r="BW760" i="1"/>
  <c r="D760" i="1" s="1"/>
  <c r="BU742" i="1"/>
  <c r="BU645" i="1"/>
  <c r="BU622" i="1"/>
  <c r="BW606" i="1"/>
  <c r="D606" i="1" s="1"/>
  <c r="C599" i="1"/>
  <c r="BU596" i="1"/>
  <c r="BU578" i="1"/>
  <c r="BU553" i="1"/>
  <c r="BU504" i="1"/>
  <c r="BW489" i="1"/>
  <c r="D489" i="1" s="1"/>
  <c r="BU474" i="1"/>
  <c r="C461" i="1"/>
  <c r="BU453" i="1"/>
  <c r="BU434" i="1"/>
  <c r="BU410" i="1"/>
  <c r="BU399" i="1"/>
  <c r="BU361" i="1"/>
  <c r="BW359" i="1"/>
  <c r="D359" i="1" s="1"/>
  <c r="BU335" i="1"/>
  <c r="BU294" i="1"/>
  <c r="BU289" i="1"/>
  <c r="BU286" i="1"/>
  <c r="BU257" i="1"/>
  <c r="BU254" i="1"/>
  <c r="BU248" i="1"/>
  <c r="BU245" i="1"/>
  <c r="BU232" i="1"/>
  <c r="BU229" i="1"/>
  <c r="BU216" i="1"/>
  <c r="BU213" i="1"/>
  <c r="BU200" i="1"/>
  <c r="BU197" i="1"/>
  <c r="BU184" i="1"/>
  <c r="BU181" i="1"/>
  <c r="BU168" i="1"/>
  <c r="BU149" i="1"/>
  <c r="BU139" i="1"/>
  <c r="BU974" i="1"/>
  <c r="BU955" i="1"/>
  <c r="BU903" i="1"/>
  <c r="BU871" i="1"/>
  <c r="BU835" i="1"/>
  <c r="C834" i="1"/>
  <c r="BW827" i="1"/>
  <c r="D827" i="1" s="1"/>
  <c r="C812" i="1"/>
  <c r="BU788" i="1"/>
  <c r="C779" i="1"/>
  <c r="BU753" i="1"/>
  <c r="BW708" i="1"/>
  <c r="D708" i="1" s="1"/>
  <c r="BW697" i="1"/>
  <c r="D697" i="1" s="1"/>
  <c r="BU670" i="1"/>
  <c r="BU664" i="1"/>
  <c r="BU636" i="1"/>
  <c r="C596" i="1"/>
  <c r="C583" i="1"/>
  <c r="C578" i="1"/>
  <c r="BU564" i="1"/>
  <c r="BU442" i="1"/>
  <c r="BU430" i="1"/>
  <c r="C387" i="1"/>
  <c r="BU373" i="1"/>
  <c r="BU354" i="1"/>
  <c r="BU347" i="1"/>
  <c r="BU330" i="1"/>
  <c r="BU325" i="1"/>
  <c r="BU307" i="1"/>
  <c r="C299" i="1"/>
  <c r="BU263" i="1"/>
  <c r="BU242" i="1"/>
  <c r="BU226" i="1"/>
  <c r="BU210" i="1"/>
  <c r="BU194" i="1"/>
  <c r="BU178" i="1"/>
  <c r="BU159" i="1"/>
  <c r="BU1016" i="1"/>
  <c r="BU967" i="1"/>
  <c r="BU799" i="1"/>
  <c r="C799" i="1"/>
  <c r="BW749" i="1"/>
  <c r="D749" i="1" s="1"/>
  <c r="BU741" i="1"/>
  <c r="BU725" i="1"/>
  <c r="BU722" i="1"/>
  <c r="BU719" i="1"/>
  <c r="BU712" i="1"/>
  <c r="BU684" i="1"/>
  <c r="BW680" i="1"/>
  <c r="D680" i="1" s="1"/>
  <c r="C670" i="1"/>
  <c r="BU667" i="1"/>
  <c r="C667" i="1"/>
  <c r="C657" i="1"/>
  <c r="C636" i="1"/>
  <c r="BU611" i="1"/>
  <c r="BU606" i="1"/>
  <c r="BU566" i="1"/>
  <c r="BU540" i="1"/>
  <c r="BU536" i="1"/>
  <c r="BU511" i="1"/>
  <c r="BU491" i="1"/>
  <c r="BU489" i="1"/>
  <c r="BU476" i="1"/>
  <c r="BU470" i="1"/>
  <c r="BU436" i="1"/>
  <c r="BU419" i="1"/>
  <c r="BU417" i="1"/>
  <c r="BU385" i="1"/>
  <c r="BU366" i="1"/>
  <c r="BU359" i="1"/>
  <c r="BU302" i="1"/>
  <c r="BU297" i="1"/>
  <c r="C283" i="1"/>
  <c r="BU269" i="1"/>
  <c r="BU266" i="1"/>
  <c r="C251" i="1"/>
  <c r="BU239" i="1"/>
  <c r="BU223" i="1"/>
  <c r="BU207" i="1"/>
  <c r="BU191" i="1"/>
  <c r="BU175" i="1"/>
  <c r="BU162" i="1"/>
  <c r="BU156" i="1"/>
  <c r="BU143" i="1"/>
  <c r="BU907" i="1"/>
  <c r="BU708" i="1"/>
  <c r="BU697" i="1"/>
  <c r="BU568" i="1"/>
  <c r="BU542" i="1"/>
  <c r="BU534" i="1"/>
  <c r="BU495" i="1"/>
  <c r="C489" i="1"/>
  <c r="BU482" i="1"/>
  <c r="BU440" i="1"/>
  <c r="BU438" i="1"/>
  <c r="BU406" i="1"/>
  <c r="BU397" i="1"/>
  <c r="BU378" i="1"/>
  <c r="BU371" i="1"/>
  <c r="BU333" i="1"/>
  <c r="BU315" i="1"/>
  <c r="BU275" i="1"/>
  <c r="BU136" i="1"/>
  <c r="BU132" i="1"/>
  <c r="BU128" i="1"/>
  <c r="BU124" i="1"/>
  <c r="BU120" i="1"/>
  <c r="BU116" i="1"/>
  <c r="BU112" i="1"/>
  <c r="BU108" i="1"/>
  <c r="BU104" i="1"/>
  <c r="BU100" i="1"/>
  <c r="BU96" i="1"/>
  <c r="BU92" i="1"/>
  <c r="BU88" i="1"/>
  <c r="BU84" i="1"/>
  <c r="BU80" i="1"/>
  <c r="BU76" i="1"/>
  <c r="BU72" i="1"/>
  <c r="BU68" i="1"/>
  <c r="BU64" i="1"/>
  <c r="BU60" i="1"/>
  <c r="BU56" i="1"/>
  <c r="BU52" i="1"/>
  <c r="BU44" i="1"/>
  <c r="BU40" i="1"/>
  <c r="BU844" i="1"/>
  <c r="BU720" i="1"/>
  <c r="BW674" i="1"/>
  <c r="D674" i="1" s="1"/>
  <c r="BW645" i="1"/>
  <c r="D645" i="1" s="1"/>
  <c r="BU638" i="1"/>
  <c r="BU630" i="1"/>
  <c r="BW604" i="1"/>
  <c r="D604" i="1" s="1"/>
  <c r="BU584" i="1"/>
  <c r="BU581" i="1"/>
  <c r="BU565" i="1"/>
  <c r="BU545" i="1"/>
  <c r="BU523" i="1"/>
  <c r="BU452" i="1"/>
  <c r="BU411" i="1"/>
  <c r="BU369" i="1"/>
  <c r="C365" i="1"/>
  <c r="BU358" i="1"/>
  <c r="BU331" i="1"/>
  <c r="BU314" i="1"/>
  <c r="BW279" i="1"/>
  <c r="D279" i="1" s="1"/>
  <c r="BU243" i="1"/>
  <c r="BU241" i="1"/>
  <c r="BU222" i="1"/>
  <c r="BU220" i="1"/>
  <c r="C191" i="1"/>
  <c r="BU179" i="1"/>
  <c r="BU177" i="1"/>
  <c r="BU164" i="1"/>
  <c r="C156" i="1"/>
  <c r="BU137" i="1"/>
  <c r="BU130" i="1"/>
  <c r="BU123" i="1"/>
  <c r="BU121" i="1"/>
  <c r="BU114" i="1"/>
  <c r="BU87" i="1"/>
  <c r="BU71" i="1"/>
  <c r="BU50" i="1"/>
  <c r="BU43" i="1"/>
  <c r="BU29" i="1"/>
  <c r="BU22" i="1"/>
  <c r="BU6" i="1"/>
  <c r="C467" i="1"/>
  <c r="BU457" i="1"/>
  <c r="BU443" i="1"/>
  <c r="BU389" i="1"/>
  <c r="BU322" i="1"/>
  <c r="C279" i="1"/>
  <c r="C253" i="1"/>
  <c r="BU227" i="1"/>
  <c r="BU1005" i="1"/>
  <c r="BU993" i="1"/>
  <c r="C992" i="1"/>
  <c r="BW934" i="1"/>
  <c r="D934" i="1" s="1"/>
  <c r="BU929" i="1"/>
  <c r="BU856" i="1"/>
  <c r="BU829" i="1"/>
  <c r="BU798" i="1"/>
  <c r="BU781" i="1"/>
  <c r="BU706" i="1"/>
  <c r="BU661" i="1"/>
  <c r="BU653" i="1"/>
  <c r="BU616" i="1"/>
  <c r="BU601" i="1"/>
  <c r="BU556" i="1"/>
  <c r="BU531" i="1"/>
  <c r="BU446" i="1"/>
  <c r="C418" i="1"/>
  <c r="C406" i="1"/>
  <c r="BU394" i="1"/>
  <c r="BU387" i="1"/>
  <c r="C367" i="1"/>
  <c r="BU338" i="1"/>
  <c r="BU309" i="1"/>
  <c r="BW283" i="1"/>
  <c r="D283" i="1" s="1"/>
  <c r="BU281" i="1"/>
  <c r="BW251" i="1"/>
  <c r="D251" i="1" s="1"/>
  <c r="BU249" i="1"/>
  <c r="C243" i="1"/>
  <c r="BU218" i="1"/>
  <c r="BU214" i="1"/>
  <c r="BU187" i="1"/>
  <c r="BU185" i="1"/>
  <c r="C179" i="1"/>
  <c r="BU152" i="1"/>
  <c r="BU150" i="1"/>
  <c r="BU107" i="1"/>
  <c r="BU99" i="1"/>
  <c r="BU61" i="1"/>
  <c r="C511" i="1"/>
  <c r="BU501" i="1"/>
  <c r="BU349" i="1"/>
  <c r="C285" i="1"/>
  <c r="BU271" i="1"/>
  <c r="BU267" i="1"/>
  <c r="C1005" i="1"/>
  <c r="BW974" i="1"/>
  <c r="D974" i="1" s="1"/>
  <c r="C829" i="1"/>
  <c r="C798" i="1"/>
  <c r="BW724" i="1"/>
  <c r="D724" i="1" s="1"/>
  <c r="BU620" i="1"/>
  <c r="C576" i="1"/>
  <c r="BU570" i="1"/>
  <c r="C556" i="1"/>
  <c r="BU518" i="1"/>
  <c r="BW501" i="1"/>
  <c r="D501" i="1" s="1"/>
  <c r="C501" i="1"/>
  <c r="BU498" i="1"/>
  <c r="C481" i="1"/>
  <c r="BU467" i="1"/>
  <c r="BU465" i="1"/>
  <c r="C446" i="1"/>
  <c r="BU423" i="1"/>
  <c r="BU401" i="1"/>
  <c r="BU318" i="1"/>
  <c r="BU298" i="1"/>
  <c r="BU285" i="1"/>
  <c r="BU279" i="1"/>
  <c r="BU277" i="1"/>
  <c r="BU273" i="1"/>
  <c r="BU253" i="1"/>
  <c r="BU247" i="1"/>
  <c r="BU212" i="1"/>
  <c r="BU208" i="1"/>
  <c r="BU183" i="1"/>
  <c r="BU148" i="1"/>
  <c r="BU102" i="1"/>
  <c r="BU81" i="1"/>
  <c r="BU54" i="1"/>
  <c r="BU47" i="1"/>
  <c r="BU33" i="1"/>
  <c r="BU26" i="1"/>
  <c r="BU19" i="1"/>
  <c r="BW624" i="1"/>
  <c r="D624" i="1" s="1"/>
  <c r="C558" i="1"/>
  <c r="BU425" i="1"/>
  <c r="BU362" i="1"/>
  <c r="C311" i="1"/>
  <c r="C247" i="1"/>
  <c r="C239" i="1"/>
  <c r="BW1031" i="1"/>
  <c r="D1031" i="1" s="1"/>
  <c r="BU934" i="1"/>
  <c r="BU863" i="1"/>
  <c r="BU780" i="1"/>
  <c r="BW766" i="1"/>
  <c r="D766" i="1" s="1"/>
  <c r="BW742" i="1"/>
  <c r="D742" i="1" s="1"/>
  <c r="BW633" i="1"/>
  <c r="D633" i="1" s="1"/>
  <c r="C620" i="1"/>
  <c r="C498" i="1"/>
  <c r="BU462" i="1"/>
  <c r="BU351" i="1"/>
  <c r="BU311" i="1"/>
  <c r="BU287" i="1"/>
  <c r="BU283" i="1"/>
  <c r="BU255" i="1"/>
  <c r="BU251" i="1"/>
  <c r="BU78" i="1"/>
  <c r="BU13" i="1"/>
  <c r="BW890" i="1"/>
  <c r="D890" i="1" s="1"/>
  <c r="BU807" i="1"/>
  <c r="C789" i="1"/>
  <c r="C784" i="1"/>
  <c r="BW755" i="1"/>
  <c r="D755" i="1" s="1"/>
  <c r="C755" i="1"/>
  <c r="BW746" i="1"/>
  <c r="D746" i="1" s="1"/>
  <c r="BU586" i="1"/>
  <c r="BU567" i="1"/>
  <c r="BU561" i="1"/>
  <c r="BW515" i="1"/>
  <c r="D515" i="1" s="1"/>
  <c r="BU415" i="1"/>
  <c r="BU353" i="1"/>
  <c r="BW335" i="1"/>
  <c r="D335" i="1" s="1"/>
  <c r="BW263" i="1"/>
  <c r="D263" i="1" s="1"/>
  <c r="BU225" i="1"/>
  <c r="C932" i="1"/>
  <c r="BU925" i="1"/>
  <c r="BW874" i="1"/>
  <c r="D874" i="1" s="1"/>
  <c r="BU838" i="1"/>
  <c r="BW820" i="1"/>
  <c r="D820" i="1" s="1"/>
  <c r="BW791" i="1"/>
  <c r="D791" i="1" s="1"/>
  <c r="BU714" i="1"/>
  <c r="BU688" i="1"/>
  <c r="BU666" i="1"/>
  <c r="C652" i="1"/>
  <c r="BW647" i="1"/>
  <c r="D647" i="1" s="1"/>
  <c r="BU588" i="1"/>
  <c r="BU571" i="1"/>
  <c r="BW560" i="1"/>
  <c r="D560" i="1" s="1"/>
  <c r="BU551" i="1"/>
  <c r="BU529" i="1"/>
  <c r="BW525" i="1"/>
  <c r="D525" i="1" s="1"/>
  <c r="C477" i="1"/>
  <c r="BW461" i="1"/>
  <c r="D461" i="1" s="1"/>
  <c r="BU422" i="1"/>
  <c r="BU375" i="1"/>
  <c r="BU363" i="1"/>
  <c r="BU329" i="1"/>
  <c r="BU305" i="1"/>
  <c r="BW299" i="1"/>
  <c r="D299" i="1" s="1"/>
  <c r="C266" i="1"/>
  <c r="BU238" i="1"/>
  <c r="BU224" i="1"/>
  <c r="BU198" i="1"/>
  <c r="BU145" i="1"/>
  <c r="C126" i="1"/>
  <c r="BW101" i="1"/>
  <c r="D101" i="1" s="1"/>
  <c r="BU97" i="1"/>
  <c r="BW83" i="1"/>
  <c r="D83" i="1" s="1"/>
  <c r="BU66" i="1"/>
  <c r="BU57" i="1"/>
  <c r="BU53" i="1"/>
  <c r="BU51" i="1"/>
  <c r="BW32" i="1"/>
  <c r="D32" i="1" s="1"/>
  <c r="BU25" i="1"/>
  <c r="BU23" i="1"/>
  <c r="BW21" i="1"/>
  <c r="D21" i="1" s="1"/>
  <c r="BU339" i="1"/>
  <c r="BW248" i="1"/>
  <c r="D248" i="1" s="1"/>
  <c r="C142" i="1"/>
  <c r="BU62" i="1"/>
  <c r="C675" i="1"/>
  <c r="BW523" i="1"/>
  <c r="D523" i="1" s="1"/>
  <c r="BU431" i="1"/>
  <c r="BU365" i="1"/>
  <c r="BU345" i="1"/>
  <c r="BW307" i="1"/>
  <c r="D307" i="1" s="1"/>
  <c r="BU270" i="1"/>
  <c r="BU170" i="1"/>
  <c r="C896" i="1"/>
  <c r="BU506" i="1"/>
  <c r="BW367" i="1"/>
  <c r="D367" i="1" s="1"/>
  <c r="BU234" i="1"/>
  <c r="C218" i="1"/>
  <c r="BU144" i="1"/>
  <c r="BW111" i="1"/>
  <c r="D111" i="1" s="1"/>
  <c r="BU67" i="1"/>
  <c r="BU978" i="1"/>
  <c r="C569" i="1"/>
  <c r="BU479" i="1"/>
  <c r="BU383" i="1"/>
  <c r="BU262" i="1"/>
  <c r="BU259" i="1"/>
  <c r="C207" i="1"/>
  <c r="BU37" i="1"/>
  <c r="BU640" i="1"/>
  <c r="BU451" i="1"/>
  <c r="BU377" i="1"/>
  <c r="BU367" i="1"/>
  <c r="BW358" i="1"/>
  <c r="D358" i="1" s="1"/>
  <c r="BU231" i="1"/>
  <c r="C225" i="1"/>
  <c r="BU215" i="1"/>
  <c r="BU202" i="1"/>
  <c r="BU146" i="1"/>
  <c r="C125" i="1"/>
  <c r="BU942" i="1"/>
  <c r="BU668" i="1"/>
  <c r="BU624" i="1"/>
  <c r="BU386" i="1"/>
  <c r="C377" i="1"/>
  <c r="BU350" i="1"/>
  <c r="BW344" i="1"/>
  <c r="D344" i="1" s="1"/>
  <c r="C231" i="1"/>
  <c r="C215" i="1"/>
  <c r="BW187" i="1"/>
  <c r="D187" i="1" s="1"/>
  <c r="C1018" i="1"/>
  <c r="BW993" i="1"/>
  <c r="D993" i="1" s="1"/>
  <c r="BW903" i="1"/>
  <c r="D903" i="1" s="1"/>
  <c r="C874" i="1"/>
  <c r="C838" i="1"/>
  <c r="BW769" i="1"/>
  <c r="D769" i="1" s="1"/>
  <c r="BU727" i="1"/>
  <c r="BU717" i="1"/>
  <c r="C717" i="1"/>
  <c r="BW692" i="1"/>
  <c r="D692" i="1" s="1"/>
  <c r="BU676" i="1"/>
  <c r="C671" i="1"/>
  <c r="BU574" i="1"/>
  <c r="BU559" i="1"/>
  <c r="C559" i="1"/>
  <c r="BU500" i="1"/>
  <c r="BU477" i="1"/>
  <c r="C429" i="1"/>
  <c r="C422" i="1"/>
  <c r="BU418" i="1"/>
  <c r="BU381" i="1"/>
  <c r="C354" i="1"/>
  <c r="C346" i="1"/>
  <c r="C329" i="1"/>
  <c r="BU240" i="1"/>
  <c r="BU193" i="1"/>
  <c r="BU186" i="1"/>
  <c r="BU155" i="1"/>
  <c r="BU147" i="1"/>
  <c r="BU138" i="1"/>
  <c r="BU131" i="1"/>
  <c r="BU119" i="1"/>
  <c r="BU105" i="1"/>
  <c r="BU95" i="1"/>
  <c r="BU91" i="1"/>
  <c r="C70" i="1"/>
  <c r="BU49" i="1"/>
  <c r="BU38" i="1"/>
  <c r="BU310" i="1"/>
  <c r="BW232" i="1"/>
  <c r="D232" i="1" s="1"/>
  <c r="C183" i="1"/>
  <c r="C89" i="1"/>
  <c r="BU41" i="1"/>
  <c r="BU9" i="1"/>
  <c r="BW659" i="1"/>
  <c r="D659" i="1" s="1"/>
  <c r="C587" i="1"/>
  <c r="BU510" i="1"/>
  <c r="C223" i="1"/>
  <c r="C175" i="1"/>
  <c r="BU75" i="1"/>
  <c r="BU30" i="1"/>
  <c r="BW835" i="1"/>
  <c r="D835" i="1" s="1"/>
  <c r="C590" i="1"/>
  <c r="BU569" i="1"/>
  <c r="BU562" i="1"/>
  <c r="BU520" i="1"/>
  <c r="BU448" i="1"/>
  <c r="BU414" i="1"/>
  <c r="C339" i="1"/>
  <c r="BU301" i="1"/>
  <c r="C205" i="1"/>
  <c r="BU125" i="1"/>
  <c r="BU73" i="1"/>
  <c r="BU58" i="1"/>
  <c r="BU951" i="1"/>
  <c r="BW929" i="1"/>
  <c r="D929" i="1" s="1"/>
  <c r="BU804" i="1"/>
  <c r="C804" i="1"/>
  <c r="BU754" i="1"/>
  <c r="BU421" i="1"/>
  <c r="BW331" i="1"/>
  <c r="D331" i="1" s="1"/>
  <c r="C298" i="1"/>
  <c r="BU190" i="1"/>
  <c r="C964" i="1"/>
  <c r="BU295" i="1"/>
  <c r="BU111" i="1"/>
  <c r="BU39" i="1"/>
  <c r="C416" i="1"/>
  <c r="BW197" i="1"/>
  <c r="D197" i="1" s="1"/>
  <c r="BU1018" i="1"/>
  <c r="C959" i="1"/>
  <c r="BU915" i="1"/>
  <c r="BU881" i="1"/>
  <c r="BU841" i="1"/>
  <c r="BW744" i="1"/>
  <c r="D744" i="1" s="1"/>
  <c r="C727" i="1"/>
  <c r="C676" i="1"/>
  <c r="BU671" i="1"/>
  <c r="BW584" i="1"/>
  <c r="D584" i="1" s="1"/>
  <c r="BW579" i="1"/>
  <c r="D579" i="1" s="1"/>
  <c r="BW496" i="1"/>
  <c r="D496" i="1" s="1"/>
  <c r="BU461" i="1"/>
  <c r="BU439" i="1"/>
  <c r="C439" i="1"/>
  <c r="C425" i="1"/>
  <c r="C381" i="1"/>
  <c r="C359" i="1"/>
  <c r="C351" i="1"/>
  <c r="BU299" i="1"/>
  <c r="BU293" i="1"/>
  <c r="C287" i="1"/>
  <c r="C226" i="1"/>
  <c r="BU188" i="1"/>
  <c r="C147" i="1"/>
  <c r="BU133" i="1"/>
  <c r="BU103" i="1"/>
  <c r="BU101" i="1"/>
  <c r="BU93" i="1"/>
  <c r="BU89" i="1"/>
  <c r="BU83" i="1"/>
  <c r="BU45" i="1"/>
  <c r="BU36" i="1"/>
  <c r="BU34" i="1"/>
  <c r="BU32" i="1"/>
  <c r="BU21" i="1"/>
  <c r="BU15" i="1"/>
  <c r="BU7" i="1"/>
  <c r="BU5" i="1"/>
  <c r="C186" i="1"/>
  <c r="BU79" i="1"/>
  <c r="C7" i="1"/>
  <c r="C5" i="1"/>
  <c r="BU824" i="1"/>
  <c r="BU733" i="1"/>
  <c r="BU681" i="1"/>
  <c r="BW637" i="1"/>
  <c r="D637" i="1" s="1"/>
  <c r="BU516" i="1"/>
  <c r="BU488" i="1"/>
  <c r="C278" i="1"/>
  <c r="C109" i="1"/>
  <c r="C11" i="1"/>
  <c r="BU650" i="1"/>
  <c r="BW452" i="1"/>
  <c r="D452" i="1" s="1"/>
  <c r="BW399" i="1"/>
  <c r="D399" i="1" s="1"/>
  <c r="BW177" i="1"/>
  <c r="D177" i="1" s="1"/>
  <c r="BU77" i="1"/>
  <c r="C759" i="1"/>
  <c r="BW700" i="1"/>
  <c r="D700" i="1" s="1"/>
  <c r="BW663" i="1"/>
  <c r="D663" i="1" s="1"/>
  <c r="BU471" i="1"/>
  <c r="C390" i="1"/>
  <c r="BU180" i="1"/>
  <c r="C28" i="1"/>
  <c r="C554" i="1"/>
  <c r="BU527" i="1"/>
  <c r="C502" i="1"/>
  <c r="BW347" i="1"/>
  <c r="D347" i="1" s="1"/>
  <c r="BW149" i="1"/>
  <c r="D149" i="1" s="1"/>
  <c r="BU113" i="1"/>
  <c r="C73" i="1"/>
  <c r="BU1027" i="1"/>
  <c r="BW635" i="1"/>
  <c r="D635" i="1" s="1"/>
  <c r="BW545" i="1"/>
  <c r="D545" i="1" s="1"/>
  <c r="BU537" i="1"/>
  <c r="BU530" i="1"/>
  <c r="BU395" i="1"/>
  <c r="BU355" i="1"/>
  <c r="BU228" i="1"/>
  <c r="BU209" i="1"/>
  <c r="C1050" i="1"/>
  <c r="BU959" i="1"/>
  <c r="C841" i="1"/>
  <c r="BU755" i="1"/>
  <c r="BU656" i="1"/>
  <c r="BW601" i="1"/>
  <c r="D601" i="1" s="1"/>
  <c r="C535" i="1"/>
  <c r="BU524" i="1"/>
  <c r="BU480" i="1"/>
  <c r="BU468" i="1"/>
  <c r="BW453" i="1"/>
  <c r="D453" i="1" s="1"/>
  <c r="BU407" i="1"/>
  <c r="BW387" i="1"/>
  <c r="D387" i="1" s="1"/>
  <c r="BU317" i="1"/>
  <c r="C293" i="1"/>
  <c r="BU278" i="1"/>
  <c r="BU205" i="1"/>
  <c r="BU203" i="1"/>
  <c r="BW152" i="1"/>
  <c r="D152" i="1" s="1"/>
  <c r="BU142" i="1"/>
  <c r="BU140" i="1"/>
  <c r="BU109" i="1"/>
  <c r="BU85" i="1"/>
  <c r="C83" i="1"/>
  <c r="C32" i="1"/>
  <c r="C21" i="1"/>
  <c r="BU17" i="1"/>
  <c r="BU11" i="1"/>
  <c r="BW973" i="1"/>
  <c r="D973" i="1" s="1"/>
  <c r="BU948" i="1"/>
  <c r="BU943" i="1"/>
  <c r="BU854" i="1"/>
  <c r="BW825" i="1"/>
  <c r="D825" i="1" s="1"/>
  <c r="C720" i="1"/>
  <c r="BU696" i="1"/>
  <c r="BU587" i="1"/>
  <c r="BU579" i="1"/>
  <c r="BW562" i="1"/>
  <c r="D562" i="1" s="1"/>
  <c r="BU550" i="1"/>
  <c r="BU543" i="1"/>
  <c r="BW531" i="1"/>
  <c r="D531" i="1" s="1"/>
  <c r="BU485" i="1"/>
  <c r="BU464" i="1"/>
  <c r="BU445" i="1"/>
  <c r="BU403" i="1"/>
  <c r="BU323" i="1"/>
  <c r="BU195" i="1"/>
  <c r="BU157" i="1"/>
  <c r="BU135" i="1"/>
  <c r="C101" i="1"/>
  <c r="C45" i="1"/>
  <c r="BW872" i="1"/>
  <c r="D872" i="1" s="1"/>
  <c r="BU390" i="1"/>
  <c r="BU265" i="1"/>
  <c r="BU165" i="1"/>
  <c r="BU830" i="1"/>
  <c r="BU614" i="1"/>
  <c r="BU492" i="1"/>
  <c r="BU313" i="1"/>
  <c r="C310" i="1"/>
  <c r="BU167" i="1"/>
  <c r="C60" i="1"/>
  <c r="BU28" i="1"/>
  <c r="BW759" i="1"/>
  <c r="D759" i="1" s="1"/>
  <c r="BW630" i="1"/>
  <c r="D630" i="1" s="1"/>
  <c r="BU460" i="1"/>
  <c r="BW441" i="1"/>
  <c r="D441" i="1" s="1"/>
  <c r="C414" i="1"/>
  <c r="C301" i="1"/>
  <c r="BU154" i="1"/>
  <c r="BU69" i="1"/>
  <c r="BU764" i="1"/>
  <c r="BU680" i="1"/>
  <c r="BU675" i="1"/>
  <c r="BU456" i="1"/>
  <c r="C270" i="1"/>
  <c r="C67" i="1"/>
  <c r="BU24" i="1"/>
  <c r="BU902" i="1"/>
  <c r="BU603" i="1"/>
  <c r="C582" i="1"/>
  <c r="BW572" i="1"/>
  <c r="D572" i="1" s="1"/>
  <c r="BU341" i="1"/>
  <c r="BW280" i="1"/>
  <c r="D280" i="1" s="1"/>
  <c r="BU182" i="1"/>
  <c r="BU172" i="1"/>
  <c r="BU161" i="1"/>
  <c r="BW35" i="1"/>
  <c r="D35" i="1" s="1"/>
  <c r="BR58" i="1"/>
  <c r="BW87" i="1"/>
  <c r="D87" i="1" s="1"/>
  <c r="BW121" i="1"/>
  <c r="D121" i="1" s="1"/>
  <c r="BN137" i="1"/>
  <c r="BR146" i="1"/>
  <c r="C146" i="1"/>
  <c r="BW146" i="1"/>
  <c r="D146" i="1" s="1"/>
  <c r="BV152" i="1"/>
  <c r="BW157" i="1"/>
  <c r="D157" i="1" s="1"/>
  <c r="C199" i="1"/>
  <c r="BR199" i="1"/>
  <c r="BW199" i="1"/>
  <c r="D199" i="1" s="1"/>
  <c r="BR201" i="1"/>
  <c r="BW215" i="1"/>
  <c r="D215" i="1" s="1"/>
  <c r="BW224" i="1"/>
  <c r="D224" i="1" s="1"/>
  <c r="BU236" i="1"/>
  <c r="BU261" i="1"/>
  <c r="BU291" i="1"/>
  <c r="BV345" i="1"/>
  <c r="BW388" i="1"/>
  <c r="D388" i="1" s="1"/>
  <c r="BN396" i="1"/>
  <c r="BV396" i="1"/>
  <c r="BR470" i="1"/>
  <c r="C470" i="1"/>
  <c r="BW478" i="1"/>
  <c r="D478" i="1" s="1"/>
  <c r="BU648" i="1"/>
  <c r="C814" i="1"/>
  <c r="C816" i="1"/>
  <c r="BR816" i="1"/>
  <c r="BW816" i="1"/>
  <c r="D816" i="1" s="1"/>
  <c r="BW962" i="1"/>
  <c r="D962" i="1" s="1"/>
  <c r="C61" i="1"/>
  <c r="BW70" i="1"/>
  <c r="D70" i="1" s="1"/>
  <c r="BN79" i="1"/>
  <c r="BN83" i="1"/>
  <c r="BV83" i="1"/>
  <c r="BU90" i="1"/>
  <c r="C98" i="1"/>
  <c r="BW99" i="1"/>
  <c r="D99" i="1" s="1"/>
  <c r="BW115" i="1"/>
  <c r="D115" i="1" s="1"/>
  <c r="BW145" i="1"/>
  <c r="D145" i="1" s="1"/>
  <c r="BW308" i="1"/>
  <c r="D308" i="1" s="1"/>
  <c r="C315" i="1"/>
  <c r="BW316" i="1"/>
  <c r="D316" i="1" s="1"/>
  <c r="BV331" i="1"/>
  <c r="BV380" i="1"/>
  <c r="BU512" i="1"/>
  <c r="BN542" i="1"/>
  <c r="BV550" i="1"/>
  <c r="BU694" i="1"/>
  <c r="BV812" i="1"/>
  <c r="C860" i="1"/>
  <c r="BU964" i="1"/>
  <c r="BW38" i="1"/>
  <c r="D38" i="1" s="1"/>
  <c r="BW53" i="1"/>
  <c r="D53" i="1" s="1"/>
  <c r="C133" i="1"/>
  <c r="BR133" i="1"/>
  <c r="BW137" i="1"/>
  <c r="D137" i="1" s="1"/>
  <c r="BU4" i="1"/>
  <c r="BW20" i="1"/>
  <c r="D20" i="1" s="1"/>
  <c r="BW27" i="1"/>
  <c r="D27" i="1" s="1"/>
  <c r="BW12" i="1"/>
  <c r="D12" i="1" s="1"/>
  <c r="BW17" i="1"/>
  <c r="D17" i="1" s="1"/>
  <c r="BW24" i="1"/>
  <c r="D24" i="1" s="1"/>
  <c r="C25" i="1"/>
  <c r="BR25" i="1"/>
  <c r="BV32" i="1"/>
  <c r="BR46" i="1"/>
  <c r="C46" i="1"/>
  <c r="BW46" i="1"/>
  <c r="D46" i="1" s="1"/>
  <c r="BW51" i="1"/>
  <c r="D51" i="1" s="1"/>
  <c r="C51" i="1"/>
  <c r="BR51" i="1"/>
  <c r="BU55" i="1"/>
  <c r="BR64" i="1"/>
  <c r="C64" i="1"/>
  <c r="BW64" i="1"/>
  <c r="D64" i="1" s="1"/>
  <c r="BR80" i="1"/>
  <c r="BR123" i="1"/>
  <c r="C123" i="1"/>
  <c r="BW123" i="1"/>
  <c r="D123" i="1" s="1"/>
  <c r="BU127" i="1"/>
  <c r="BR134" i="1"/>
  <c r="C158" i="1"/>
  <c r="BU158" i="1"/>
  <c r="BR171" i="1"/>
  <c r="C171" i="1"/>
  <c r="BW171" i="1"/>
  <c r="D171" i="1" s="1"/>
  <c r="BR194" i="1"/>
  <c r="C201" i="1"/>
  <c r="BW202" i="1"/>
  <c r="D202" i="1" s="1"/>
  <c r="BW217" i="1"/>
  <c r="D217" i="1" s="1"/>
  <c r="BV223" i="1"/>
  <c r="BU244" i="1"/>
  <c r="C255" i="1"/>
  <c r="BW256" i="1"/>
  <c r="D256" i="1" s="1"/>
  <c r="BN265" i="1"/>
  <c r="BN277" i="1"/>
  <c r="BR288" i="1"/>
  <c r="C288" i="1"/>
  <c r="BN289" i="1"/>
  <c r="BV313" i="1"/>
  <c r="BR319" i="1"/>
  <c r="BV320" i="1"/>
  <c r="BW324" i="1"/>
  <c r="D324" i="1" s="1"/>
  <c r="BT326" i="1"/>
  <c r="BN326" i="1"/>
  <c r="C330" i="1"/>
  <c r="BW330" i="1"/>
  <c r="D330" i="1" s="1"/>
  <c r="BT342" i="1"/>
  <c r="BW342" i="1" s="1"/>
  <c r="D342" i="1" s="1"/>
  <c r="BN342" i="1"/>
  <c r="BN371" i="1"/>
  <c r="C386" i="1"/>
  <c r="BW405" i="1"/>
  <c r="D405" i="1" s="1"/>
  <c r="BW412" i="1"/>
  <c r="D412" i="1" s="1"/>
  <c r="BW433" i="1"/>
  <c r="D433" i="1" s="1"/>
  <c r="BR440" i="1"/>
  <c r="C469" i="1"/>
  <c r="BN474" i="1"/>
  <c r="BV475" i="1"/>
  <c r="BN475" i="1"/>
  <c r="BR482" i="1"/>
  <c r="C484" i="1"/>
  <c r="BR484" i="1"/>
  <c r="BU494" i="1"/>
  <c r="C521" i="1"/>
  <c r="BR521" i="1"/>
  <c r="BR530" i="1"/>
  <c r="BN531" i="1"/>
  <c r="BV531" i="1"/>
  <c r="BV538" i="1"/>
  <c r="C581" i="1"/>
  <c r="BR609" i="1"/>
  <c r="C609" i="1"/>
  <c r="BW616" i="1"/>
  <c r="D616" i="1" s="1"/>
  <c r="BU746" i="1"/>
  <c r="BW762" i="1"/>
  <c r="D762" i="1" s="1"/>
  <c r="BU770" i="1"/>
  <c r="C852" i="1"/>
  <c r="BR852" i="1"/>
  <c r="BW852" i="1"/>
  <c r="D852" i="1" s="1"/>
  <c r="BW917" i="1"/>
  <c r="D917" i="1" s="1"/>
  <c r="C925" i="1"/>
  <c r="BU927" i="1"/>
  <c r="BW987" i="1"/>
  <c r="D987" i="1" s="1"/>
  <c r="BR987" i="1"/>
  <c r="C987" i="1"/>
  <c r="BN990" i="1"/>
  <c r="BV990" i="1"/>
  <c r="BU1009" i="1"/>
  <c r="BV150" i="1"/>
  <c r="BW207" i="1"/>
  <c r="D207" i="1" s="1"/>
  <c r="BV210" i="1"/>
  <c r="BW289" i="1"/>
  <c r="D289" i="1" s="1"/>
  <c r="C295" i="1"/>
  <c r="BR336" i="1"/>
  <c r="C336" i="1"/>
  <c r="BW362" i="1"/>
  <c r="D362" i="1" s="1"/>
  <c r="BV368" i="1"/>
  <c r="BR378" i="1"/>
  <c r="C378" i="1"/>
  <c r="BV425" i="1"/>
  <c r="BW434" i="1"/>
  <c r="D434" i="1" s="1"/>
  <c r="BR534" i="1"/>
  <c r="C534" i="1"/>
  <c r="BW534" i="1"/>
  <c r="D534" i="1" s="1"/>
  <c r="C538" i="1"/>
  <c r="BR538" i="1"/>
  <c r="C767" i="1"/>
  <c r="BR767" i="1"/>
  <c r="BW812" i="1"/>
  <c r="D812" i="1" s="1"/>
  <c r="BN995" i="1"/>
  <c r="BV995" i="1"/>
  <c r="BT1055" i="1"/>
  <c r="BU1055" i="1" s="1"/>
  <c r="BN1055" i="1"/>
  <c r="BV23" i="1"/>
  <c r="BR168" i="1"/>
  <c r="C168" i="1"/>
  <c r="BW259" i="1"/>
  <c r="D259" i="1" s="1"/>
  <c r="BV296" i="1"/>
  <c r="BR368" i="1"/>
  <c r="C368" i="1"/>
  <c r="BR631" i="1"/>
  <c r="C631" i="1"/>
  <c r="BW641" i="1"/>
  <c r="D641" i="1" s="1"/>
  <c r="BV734" i="1"/>
  <c r="BW91" i="1"/>
  <c r="D91" i="1" s="1"/>
  <c r="BV112" i="1"/>
  <c r="BN126" i="1"/>
  <c r="BV126" i="1"/>
  <c r="BW223" i="1"/>
  <c r="D223" i="1" s="1"/>
  <c r="BR234" i="1"/>
  <c r="C234" i="1"/>
  <c r="BW278" i="1"/>
  <c r="D278" i="1" s="1"/>
  <c r="BR301" i="1"/>
  <c r="BV489" i="1"/>
  <c r="BV547" i="1"/>
  <c r="C555" i="1"/>
  <c r="C734" i="1"/>
  <c r="BR734" i="1"/>
  <c r="BW7" i="1"/>
  <c r="D7" i="1" s="1"/>
  <c r="BV19" i="1"/>
  <c r="BN66" i="1"/>
  <c r="BW81" i="1"/>
  <c r="D81" i="1" s="1"/>
  <c r="BV178" i="1"/>
  <c r="BN213" i="1"/>
  <c r="BW265" i="1"/>
  <c r="D265" i="1" s="1"/>
  <c r="BW273" i="1"/>
  <c r="D273" i="1" s="1"/>
  <c r="BV305" i="1"/>
  <c r="C369" i="1"/>
  <c r="BR369" i="1"/>
  <c r="BN400" i="1"/>
  <c r="BV472" i="1"/>
  <c r="BW524" i="1"/>
  <c r="D524" i="1" s="1"/>
  <c r="BN555" i="1"/>
  <c r="BR733" i="1"/>
  <c r="BW733" i="1"/>
  <c r="D733" i="1" s="1"/>
  <c r="BW841" i="1"/>
  <c r="D841" i="1" s="1"/>
  <c r="BR944" i="1"/>
  <c r="C944" i="1"/>
  <c r="BW944" i="1"/>
  <c r="D944" i="1" s="1"/>
  <c r="BR57" i="1"/>
  <c r="C57" i="1"/>
  <c r="BV68" i="1"/>
  <c r="BV385" i="1"/>
  <c r="C500" i="1"/>
  <c r="BR500" i="1"/>
  <c r="BR696" i="1"/>
  <c r="BV842" i="1"/>
  <c r="BR880" i="1"/>
  <c r="C880" i="1"/>
  <c r="BW880" i="1"/>
  <c r="D880" i="1" s="1"/>
  <c r="BT924" i="1"/>
  <c r="BN924" i="1"/>
  <c r="BR943" i="1"/>
  <c r="BW943" i="1"/>
  <c r="D943" i="1" s="1"/>
  <c r="BW23" i="1"/>
  <c r="D23" i="1" s="1"/>
  <c r="BV40" i="1"/>
  <c r="BW125" i="1"/>
  <c r="D125" i="1" s="1"/>
  <c r="BR150" i="1"/>
  <c r="BV166" i="1"/>
  <c r="BW198" i="1"/>
  <c r="D198" i="1" s="1"/>
  <c r="BR203" i="1"/>
  <c r="C203" i="1"/>
  <c r="BT290" i="1"/>
  <c r="BU290" i="1" s="1"/>
  <c r="C318" i="1"/>
  <c r="BR385" i="1"/>
  <c r="BW397" i="1"/>
  <c r="D397" i="1" s="1"/>
  <c r="BR407" i="1"/>
  <c r="C407" i="1"/>
  <c r="BV432" i="1"/>
  <c r="BW442" i="1"/>
  <c r="D442" i="1" s="1"/>
  <c r="C445" i="1"/>
  <c r="BW446" i="1"/>
  <c r="D446" i="1" s="1"/>
  <c r="BV454" i="1"/>
  <c r="C465" i="1"/>
  <c r="BR465" i="1"/>
  <c r="BW465" i="1"/>
  <c r="D465" i="1" s="1"/>
  <c r="C468" i="1"/>
  <c r="BR468" i="1"/>
  <c r="BW468" i="1"/>
  <c r="D468" i="1" s="1"/>
  <c r="BR480" i="1"/>
  <c r="BW480" i="1"/>
  <c r="D480" i="1" s="1"/>
  <c r="BW492" i="1"/>
  <c r="D492" i="1" s="1"/>
  <c r="BR524" i="1"/>
  <c r="C524" i="1"/>
  <c r="BN536" i="1"/>
  <c r="BW538" i="1"/>
  <c r="D538" i="1" s="1"/>
  <c r="BW555" i="1"/>
  <c r="D555" i="1" s="1"/>
  <c r="BR566" i="1"/>
  <c r="BW614" i="1"/>
  <c r="D614" i="1" s="1"/>
  <c r="BW660" i="1"/>
  <c r="D660" i="1" s="1"/>
  <c r="C696" i="1"/>
  <c r="BN722" i="1"/>
  <c r="C809" i="1"/>
  <c r="BR809" i="1"/>
  <c r="BW838" i="1"/>
  <c r="D838" i="1" s="1"/>
  <c r="C842" i="1"/>
  <c r="BW842" i="1"/>
  <c r="D842" i="1" s="1"/>
  <c r="BR842" i="1"/>
  <c r="BW855" i="1"/>
  <c r="D855" i="1" s="1"/>
  <c r="BN916" i="1"/>
  <c r="BR939" i="1"/>
  <c r="C939" i="1"/>
  <c r="BW939" i="1"/>
  <c r="D939" i="1" s="1"/>
  <c r="C943" i="1"/>
  <c r="BR966" i="1"/>
  <c r="C966" i="1"/>
  <c r="BV968" i="1"/>
  <c r="BR15" i="1"/>
  <c r="C15" i="1"/>
  <c r="C38" i="1"/>
  <c r="C49" i="1"/>
  <c r="BW60" i="1"/>
  <c r="D60" i="1" s="1"/>
  <c r="BR91" i="1"/>
  <c r="BV108" i="1"/>
  <c r="BW112" i="1"/>
  <c r="D112" i="1" s="1"/>
  <c r="BR115" i="1"/>
  <c r="C115" i="1"/>
  <c r="BW117" i="1"/>
  <c r="D117" i="1" s="1"/>
  <c r="BW126" i="1"/>
  <c r="D126" i="1" s="1"/>
  <c r="C138" i="1"/>
  <c r="BR145" i="1"/>
  <c r="C159" i="1"/>
  <c r="BW168" i="1"/>
  <c r="D168" i="1" s="1"/>
  <c r="C193" i="1"/>
  <c r="BN206" i="1"/>
  <c r="BW210" i="1"/>
  <c r="D210" i="1" s="1"/>
  <c r="BV214" i="1"/>
  <c r="BV233" i="1"/>
  <c r="C242" i="1"/>
  <c r="BV269" i="1"/>
  <c r="BW270" i="1"/>
  <c r="D270" i="1" s="1"/>
  <c r="BR284" i="1"/>
  <c r="C284" i="1"/>
  <c r="BN291" i="1"/>
  <c r="BN294" i="1"/>
  <c r="BW296" i="1"/>
  <c r="D296" i="1" s="1"/>
  <c r="BV315" i="1"/>
  <c r="BN318" i="1"/>
  <c r="BR340" i="1"/>
  <c r="C340" i="1"/>
  <c r="BV348" i="1"/>
  <c r="C349" i="1"/>
  <c r="BR349" i="1"/>
  <c r="BN360" i="1"/>
  <c r="BN366" i="1"/>
  <c r="BW368" i="1"/>
  <c r="D368" i="1" s="1"/>
  <c r="BR388" i="1"/>
  <c r="C388" i="1"/>
  <c r="BR397" i="1"/>
  <c r="BV401" i="1"/>
  <c r="BV408" i="1"/>
  <c r="BR412" i="1"/>
  <c r="C417" i="1"/>
  <c r="BN419" i="1"/>
  <c r="BR422" i="1"/>
  <c r="BW429" i="1"/>
  <c r="D429" i="1" s="1"/>
  <c r="C432" i="1"/>
  <c r="BR432" i="1"/>
  <c r="BW432" i="1"/>
  <c r="D432" i="1" s="1"/>
  <c r="BR454" i="1"/>
  <c r="C454" i="1"/>
  <c r="BN462" i="1"/>
  <c r="BW472" i="1"/>
  <c r="D472" i="1" s="1"/>
  <c r="BW488" i="1"/>
  <c r="D488" i="1" s="1"/>
  <c r="BN501" i="1"/>
  <c r="BW510" i="1"/>
  <c r="D510" i="1" s="1"/>
  <c r="BW511" i="1"/>
  <c r="D511" i="1" s="1"/>
  <c r="BV518" i="1"/>
  <c r="BN526" i="1"/>
  <c r="BV544" i="1"/>
  <c r="BR555" i="1"/>
  <c r="BW563" i="1"/>
  <c r="D563" i="1" s="1"/>
  <c r="C574" i="1"/>
  <c r="BV575" i="1"/>
  <c r="C585" i="1"/>
  <c r="BR585" i="1"/>
  <c r="BR602" i="1"/>
  <c r="C602" i="1"/>
  <c r="BN608" i="1"/>
  <c r="BV608" i="1"/>
  <c r="BW652" i="1"/>
  <c r="D652" i="1" s="1"/>
  <c r="BN653" i="1"/>
  <c r="BR671" i="1"/>
  <c r="BW671" i="1"/>
  <c r="D671" i="1" s="1"/>
  <c r="BV672" i="1"/>
  <c r="BN677" i="1"/>
  <c r="BV677" i="1"/>
  <c r="BV693" i="1"/>
  <c r="BN697" i="1"/>
  <c r="BN698" i="1"/>
  <c r="C706" i="1"/>
  <c r="C729" i="1"/>
  <c r="BR729" i="1"/>
  <c r="BW729" i="1"/>
  <c r="D729" i="1" s="1"/>
  <c r="C733" i="1"/>
  <c r="BR751" i="1"/>
  <c r="C751" i="1"/>
  <c r="BW751" i="1"/>
  <c r="D751" i="1" s="1"/>
  <c r="BR808" i="1"/>
  <c r="C808" i="1"/>
  <c r="BW808" i="1"/>
  <c r="D808" i="1" s="1"/>
  <c r="BR838" i="1"/>
  <c r="BR881" i="1"/>
  <c r="C881" i="1"/>
  <c r="BW882" i="1"/>
  <c r="D882" i="1" s="1"/>
  <c r="BR915" i="1"/>
  <c r="C915" i="1"/>
  <c r="BW915" i="1"/>
  <c r="D915" i="1" s="1"/>
  <c r="BN939" i="1"/>
  <c r="BR1018" i="1"/>
  <c r="BR256" i="1"/>
  <c r="C256" i="1"/>
  <c r="BV287" i="1"/>
  <c r="BW353" i="1"/>
  <c r="D353" i="1" s="1"/>
  <c r="BV387" i="1"/>
  <c r="BV513" i="1"/>
  <c r="BR527" i="1"/>
  <c r="BW737" i="1"/>
  <c r="D737" i="1" s="1"/>
  <c r="BR737" i="1"/>
  <c r="C737" i="1"/>
  <c r="BW952" i="1"/>
  <c r="D952" i="1" s="1"/>
  <c r="C952" i="1"/>
  <c r="BR952" i="1"/>
  <c r="BV51" i="1"/>
  <c r="BV99" i="1"/>
  <c r="BR180" i="1"/>
  <c r="C180" i="1"/>
  <c r="BW225" i="1"/>
  <c r="D225" i="1" s="1"/>
  <c r="BV229" i="1"/>
  <c r="C259" i="1"/>
  <c r="BN273" i="1"/>
  <c r="BN351" i="1"/>
  <c r="BV351" i="1"/>
  <c r="BR513" i="1"/>
  <c r="C513" i="1"/>
  <c r="BR36" i="1"/>
  <c r="C36" i="1"/>
  <c r="BW140" i="1"/>
  <c r="D140" i="1" s="1"/>
  <c r="BV216" i="1"/>
  <c r="BR257" i="1"/>
  <c r="C257" i="1"/>
  <c r="BV369" i="1"/>
  <c r="BR411" i="1"/>
  <c r="C411" i="1"/>
  <c r="C492" i="1"/>
  <c r="BV611" i="1"/>
  <c r="BW620" i="1"/>
  <c r="D620" i="1" s="1"/>
  <c r="C660" i="1"/>
  <c r="BV707" i="1"/>
  <c r="BV756" i="1"/>
  <c r="BV806" i="1"/>
  <c r="C953" i="1"/>
  <c r="BR953" i="1"/>
  <c r="BN97" i="1"/>
  <c r="C112" i="1"/>
  <c r="BV181" i="1"/>
  <c r="BV235" i="1"/>
  <c r="BW260" i="1"/>
  <c r="D260" i="1" s="1"/>
  <c r="BV263" i="1"/>
  <c r="C265" i="1"/>
  <c r="BR268" i="1"/>
  <c r="C268" i="1"/>
  <c r="BW293" i="1"/>
  <c r="D293" i="1" s="1"/>
  <c r="BR332" i="1"/>
  <c r="C332" i="1"/>
  <c r="BW417" i="1"/>
  <c r="D417" i="1" s="1"/>
  <c r="BN442" i="1"/>
  <c r="BW527" i="1"/>
  <c r="D527" i="1" s="1"/>
  <c r="BV580" i="1"/>
  <c r="C638" i="1"/>
  <c r="BR638" i="1"/>
  <c r="BN660" i="1"/>
  <c r="BW805" i="1"/>
  <c r="D805" i="1" s="1"/>
  <c r="BN95" i="1"/>
  <c r="BW105" i="1"/>
  <c r="D105" i="1" s="1"/>
  <c r="BN221" i="1"/>
  <c r="BR242" i="1"/>
  <c r="BV249" i="1"/>
  <c r="BW323" i="1"/>
  <c r="D323" i="1" s="1"/>
  <c r="BW381" i="1"/>
  <c r="D381" i="1" s="1"/>
  <c r="BR394" i="1"/>
  <c r="C394" i="1"/>
  <c r="C472" i="1"/>
  <c r="BR485" i="1"/>
  <c r="BR543" i="1"/>
  <c r="BV661" i="1"/>
  <c r="BW676" i="1"/>
  <c r="D676" i="1" s="1"/>
  <c r="BR854" i="1"/>
  <c r="C916" i="1"/>
  <c r="BR916" i="1"/>
  <c r="C17" i="1"/>
  <c r="BW234" i="1"/>
  <c r="D234" i="1" s="1"/>
  <c r="BR249" i="1"/>
  <c r="C249" i="1"/>
  <c r="C273" i="1"/>
  <c r="BR294" i="1"/>
  <c r="C294" i="1"/>
  <c r="BN302" i="1"/>
  <c r="BR333" i="1"/>
  <c r="C333" i="1"/>
  <c r="BR360" i="1"/>
  <c r="C360" i="1"/>
  <c r="BW19" i="1"/>
  <c r="D19" i="1" s="1"/>
  <c r="BN78" i="1"/>
  <c r="C91" i="1"/>
  <c r="C95" i="1"/>
  <c r="BR112" i="1"/>
  <c r="BW114" i="1"/>
  <c r="D114" i="1" s="1"/>
  <c r="C145" i="1"/>
  <c r="BT173" i="1"/>
  <c r="BW173" i="1" s="1"/>
  <c r="D173" i="1" s="1"/>
  <c r="BW181" i="1"/>
  <c r="D181" i="1" s="1"/>
  <c r="BR189" i="1"/>
  <c r="C189" i="1"/>
  <c r="BW195" i="1"/>
  <c r="D195" i="1" s="1"/>
  <c r="BW205" i="1"/>
  <c r="D205" i="1" s="1"/>
  <c r="BW208" i="1"/>
  <c r="D208" i="1" s="1"/>
  <c r="C214" i="1"/>
  <c r="BN222" i="1"/>
  <c r="BR240" i="1"/>
  <c r="C240" i="1"/>
  <c r="BW246" i="1"/>
  <c r="D246" i="1" s="1"/>
  <c r="BW266" i="1"/>
  <c r="D266" i="1" s="1"/>
  <c r="BR276" i="1"/>
  <c r="C276" i="1"/>
  <c r="BW302" i="1"/>
  <c r="D302" i="1" s="1"/>
  <c r="BW339" i="1"/>
  <c r="D339" i="1" s="1"/>
  <c r="BR346" i="1"/>
  <c r="C401" i="1"/>
  <c r="BR401" i="1"/>
  <c r="C408" i="1"/>
  <c r="BR408" i="1"/>
  <c r="BW411" i="1"/>
  <c r="D411" i="1" s="1"/>
  <c r="BN423" i="1"/>
  <c r="BW464" i="1"/>
  <c r="D464" i="1" s="1"/>
  <c r="BR472" i="1"/>
  <c r="BR477" i="1"/>
  <c r="C480" i="1"/>
  <c r="BW481" i="1"/>
  <c r="D481" i="1" s="1"/>
  <c r="BW485" i="1"/>
  <c r="D485" i="1" s="1"/>
  <c r="BR490" i="1"/>
  <c r="C490" i="1"/>
  <c r="BT517" i="1"/>
  <c r="BR518" i="1"/>
  <c r="C518" i="1"/>
  <c r="BW518" i="1"/>
  <c r="D518" i="1" s="1"/>
  <c r="BW543" i="1"/>
  <c r="D543" i="1" s="1"/>
  <c r="C544" i="1"/>
  <c r="BN552" i="1"/>
  <c r="BV552" i="1"/>
  <c r="BR559" i="1"/>
  <c r="C566" i="1"/>
  <c r="BR575" i="1"/>
  <c r="BW575" i="1"/>
  <c r="D575" i="1" s="1"/>
  <c r="C575" i="1"/>
  <c r="BW593" i="1"/>
  <c r="D593" i="1" s="1"/>
  <c r="BW607" i="1"/>
  <c r="D607" i="1" s="1"/>
  <c r="BR652" i="1"/>
  <c r="BR677" i="1"/>
  <c r="C677" i="1"/>
  <c r="BW677" i="1"/>
  <c r="D677" i="1" s="1"/>
  <c r="C693" i="1"/>
  <c r="BR693" i="1"/>
  <c r="BW696" i="1"/>
  <c r="D696" i="1" s="1"/>
  <c r="BW717" i="1"/>
  <c r="D717" i="1" s="1"/>
  <c r="BW722" i="1"/>
  <c r="D722" i="1" s="1"/>
  <c r="BW727" i="1"/>
  <c r="D727" i="1" s="1"/>
  <c r="BN729" i="1"/>
  <c r="BN740" i="1"/>
  <c r="C745" i="1"/>
  <c r="BR745" i="1"/>
  <c r="BN775" i="1"/>
  <c r="BW779" i="1"/>
  <c r="D779" i="1" s="1"/>
  <c r="BW792" i="1"/>
  <c r="D792" i="1" s="1"/>
  <c r="BR874" i="1"/>
  <c r="BR875" i="1"/>
  <c r="C875" i="1"/>
  <c r="BV251" i="1"/>
  <c r="BW298" i="1"/>
  <c r="D298" i="1" s="1"/>
  <c r="BR320" i="1"/>
  <c r="C320" i="1"/>
  <c r="BW484" i="1"/>
  <c r="D484" i="1" s="1"/>
  <c r="BW558" i="1"/>
  <c r="D558" i="1" s="1"/>
  <c r="C687" i="1"/>
  <c r="BR687" i="1"/>
  <c r="BW732" i="1"/>
  <c r="D732" i="1" s="1"/>
  <c r="BV755" i="1"/>
  <c r="BW823" i="1"/>
  <c r="D823" i="1" s="1"/>
  <c r="BV257" i="1"/>
  <c r="BR348" i="1"/>
  <c r="C348" i="1"/>
  <c r="BN378" i="1"/>
  <c r="C452" i="1"/>
  <c r="BV457" i="1"/>
  <c r="BR471" i="1"/>
  <c r="BR479" i="1"/>
  <c r="C527" i="1"/>
  <c r="C658" i="1"/>
  <c r="BR754" i="1"/>
  <c r="C754" i="1"/>
  <c r="BV784" i="1"/>
  <c r="BN784" i="1"/>
  <c r="BR951" i="1"/>
  <c r="BW978" i="1"/>
  <c r="D978" i="1" s="1"/>
  <c r="BR978" i="1"/>
  <c r="C978" i="1"/>
  <c r="BN998" i="1"/>
  <c r="BV998" i="1"/>
  <c r="BW175" i="1"/>
  <c r="D175" i="1" s="1"/>
  <c r="BW396" i="1"/>
  <c r="D396" i="1" s="1"/>
  <c r="BW410" i="1"/>
  <c r="D410" i="1" s="1"/>
  <c r="C442" i="1"/>
  <c r="BN566" i="1"/>
  <c r="BV621" i="1"/>
  <c r="BV638" i="1"/>
  <c r="C782" i="1"/>
  <c r="BT931" i="1"/>
  <c r="BW931" i="1" s="1"/>
  <c r="D931" i="1" s="1"/>
  <c r="BN931" i="1"/>
  <c r="BV994" i="1"/>
  <c r="BV47" i="1"/>
  <c r="BR170" i="1"/>
  <c r="C170" i="1"/>
  <c r="BW281" i="1"/>
  <c r="D281" i="1" s="1"/>
  <c r="C371" i="1"/>
  <c r="BV493" i="1"/>
  <c r="BV593" i="1"/>
  <c r="BN953" i="1"/>
  <c r="BW47" i="1"/>
  <c r="D47" i="1" s="1"/>
  <c r="BN117" i="1"/>
  <c r="BV124" i="1"/>
  <c r="BW159" i="1"/>
  <c r="D159" i="1" s="1"/>
  <c r="BR181" i="1"/>
  <c r="C181" i="1"/>
  <c r="BV201" i="1"/>
  <c r="BR208" i="1"/>
  <c r="C208" i="1"/>
  <c r="BW535" i="1"/>
  <c r="D535" i="1" s="1"/>
  <c r="BW566" i="1"/>
  <c r="D566" i="1" s="1"/>
  <c r="C580" i="1"/>
  <c r="BR580" i="1"/>
  <c r="BR587" i="1"/>
  <c r="BW587" i="1"/>
  <c r="D587" i="1" s="1"/>
  <c r="C593" i="1"/>
  <c r="C29" i="1"/>
  <c r="BR29" i="1"/>
  <c r="C68" i="1"/>
  <c r="BR74" i="1"/>
  <c r="C74" i="1"/>
  <c r="BN110" i="1"/>
  <c r="BV110" i="1"/>
  <c r="BN208" i="1"/>
  <c r="BV255" i="1"/>
  <c r="BW268" i="1"/>
  <c r="D268" i="1" s="1"/>
  <c r="BN337" i="1"/>
  <c r="BV340" i="1"/>
  <c r="BV349" i="1"/>
  <c r="BN394" i="1"/>
  <c r="BW5" i="1"/>
  <c r="D5" i="1" s="1"/>
  <c r="BR12" i="1"/>
  <c r="C12" i="1"/>
  <c r="C19" i="1"/>
  <c r="C47" i="1"/>
  <c r="BR47" i="1"/>
  <c r="BW68" i="1"/>
  <c r="D68" i="1" s="1"/>
  <c r="BV103" i="1"/>
  <c r="BW109" i="1"/>
  <c r="D109" i="1" s="1"/>
  <c r="BN132" i="1"/>
  <c r="BW136" i="1"/>
  <c r="D136" i="1" s="1"/>
  <c r="C139" i="1"/>
  <c r="BR139" i="1"/>
  <c r="BW148" i="1"/>
  <c r="D148" i="1" s="1"/>
  <c r="C148" i="1"/>
  <c r="BW203" i="1"/>
  <c r="D203" i="1" s="1"/>
  <c r="BR224" i="1"/>
  <c r="C224" i="1"/>
  <c r="BR238" i="1"/>
  <c r="C238" i="1"/>
  <c r="BW249" i="1"/>
  <c r="D249" i="1" s="1"/>
  <c r="BR302" i="1"/>
  <c r="BR305" i="1"/>
  <c r="BN309" i="1"/>
  <c r="BW318" i="1"/>
  <c r="D318" i="1" s="1"/>
  <c r="BW321" i="1"/>
  <c r="D321" i="1" s="1"/>
  <c r="BR324" i="1"/>
  <c r="C324" i="1"/>
  <c r="BR329" i="1"/>
  <c r="BW333" i="1"/>
  <c r="D333" i="1" s="1"/>
  <c r="BW360" i="1"/>
  <c r="D360" i="1" s="1"/>
  <c r="BR363" i="1"/>
  <c r="BW366" i="1"/>
  <c r="D366" i="1" s="1"/>
  <c r="C373" i="1"/>
  <c r="C375" i="1"/>
  <c r="BR375" i="1"/>
  <c r="BW375" i="1"/>
  <c r="D375" i="1" s="1"/>
  <c r="BN389" i="1"/>
  <c r="BW407" i="1"/>
  <c r="D407" i="1" s="1"/>
  <c r="BR419" i="1"/>
  <c r="C419" i="1"/>
  <c r="BW419" i="1"/>
  <c r="D419" i="1" s="1"/>
  <c r="BW443" i="1"/>
  <c r="D443" i="1" s="1"/>
  <c r="BR462" i="1"/>
  <c r="C462" i="1"/>
  <c r="BW469" i="1"/>
  <c r="D469" i="1" s="1"/>
  <c r="BW486" i="1"/>
  <c r="D486" i="1" s="1"/>
  <c r="BR529" i="1"/>
  <c r="BR551" i="1"/>
  <c r="BR571" i="1"/>
  <c r="BR588" i="1"/>
  <c r="C588" i="1"/>
  <c r="BR593" i="1"/>
  <c r="BW622" i="1"/>
  <c r="D622" i="1" s="1"/>
  <c r="C634" i="1"/>
  <c r="BR634" i="1"/>
  <c r="C648" i="1"/>
  <c r="BR648" i="1"/>
  <c r="BR714" i="1"/>
  <c r="BR807" i="1"/>
  <c r="C807" i="1"/>
  <c r="BW807" i="1"/>
  <c r="D807" i="1" s="1"/>
  <c r="C821" i="1"/>
  <c r="BW831" i="1"/>
  <c r="D831" i="1" s="1"/>
  <c r="BT832" i="1"/>
  <c r="BU832" i="1" s="1"/>
  <c r="BN832" i="1"/>
  <c r="BW868" i="1"/>
  <c r="D868" i="1" s="1"/>
  <c r="BN875" i="1"/>
  <c r="BV159" i="1"/>
  <c r="BW267" i="1"/>
  <c r="D267" i="1" s="1"/>
  <c r="C281" i="1"/>
  <c r="BR281" i="1"/>
  <c r="C435" i="1"/>
  <c r="BR435" i="1"/>
  <c r="BV480" i="1"/>
  <c r="BW520" i="1"/>
  <c r="D520" i="1" s="1"/>
  <c r="BV528" i="1"/>
  <c r="C640" i="1"/>
  <c r="BR640" i="1"/>
  <c r="BW640" i="1"/>
  <c r="D640" i="1" s="1"/>
  <c r="C764" i="1"/>
  <c r="BR764" i="1"/>
  <c r="C783" i="1"/>
  <c r="BR783" i="1"/>
  <c r="BW783" i="1"/>
  <c r="D783" i="1" s="1"/>
  <c r="BR824" i="1"/>
  <c r="C824" i="1"/>
  <c r="BT1028" i="1"/>
  <c r="BU1028" i="1" s="1"/>
  <c r="BN1028" i="1"/>
  <c r="BW26" i="1"/>
  <c r="D26" i="1" s="1"/>
  <c r="BR43" i="1"/>
  <c r="C43" i="1"/>
  <c r="BR87" i="1"/>
  <c r="C87" i="1"/>
  <c r="BV91" i="1"/>
  <c r="BR107" i="1"/>
  <c r="C107" i="1"/>
  <c r="C150" i="1"/>
  <c r="C210" i="1"/>
  <c r="BR210" i="1"/>
  <c r="C262" i="1"/>
  <c r="BR262" i="1"/>
  <c r="C275" i="1"/>
  <c r="BW310" i="1"/>
  <c r="D310" i="1" s="1"/>
  <c r="BR314" i="1"/>
  <c r="C314" i="1"/>
  <c r="BR317" i="1"/>
  <c r="C317" i="1"/>
  <c r="BW328" i="1"/>
  <c r="D328" i="1" s="1"/>
  <c r="BW383" i="1"/>
  <c r="D383" i="1" s="1"/>
  <c r="BN435" i="1"/>
  <c r="BR528" i="1"/>
  <c r="C528" i="1"/>
  <c r="BW528" i="1"/>
  <c r="D528" i="1" s="1"/>
  <c r="BR570" i="1"/>
  <c r="C570" i="1"/>
  <c r="BW570" i="1"/>
  <c r="D570" i="1" s="1"/>
  <c r="BV615" i="1"/>
  <c r="BN952" i="1"/>
  <c r="BW979" i="1"/>
  <c r="D979" i="1" s="1"/>
  <c r="BR99" i="1"/>
  <c r="C99" i="1"/>
  <c r="BR103" i="1"/>
  <c r="C103" i="1"/>
  <c r="BV119" i="1"/>
  <c r="BW183" i="1"/>
  <c r="D183" i="1" s="1"/>
  <c r="BN188" i="1"/>
  <c r="BR213" i="1"/>
  <c r="C213" i="1"/>
  <c r="BR229" i="1"/>
  <c r="C229" i="1"/>
  <c r="BN317" i="1"/>
  <c r="BR400" i="1"/>
  <c r="C400" i="1"/>
  <c r="BR414" i="1"/>
  <c r="C457" i="1"/>
  <c r="BR457" i="1"/>
  <c r="C471" i="1"/>
  <c r="BN570" i="1"/>
  <c r="BW596" i="1"/>
  <c r="D596" i="1" s="1"/>
  <c r="C615" i="1"/>
  <c r="BR615" i="1"/>
  <c r="BN631" i="1"/>
  <c r="BV713" i="1"/>
  <c r="BN944" i="1"/>
  <c r="BV944" i="1"/>
  <c r="BV997" i="1"/>
  <c r="BN997" i="1"/>
  <c r="BR119" i="1"/>
  <c r="C119" i="1"/>
  <c r="BW119" i="1"/>
  <c r="D119" i="1" s="1"/>
  <c r="BW128" i="1"/>
  <c r="D128" i="1" s="1"/>
  <c r="BR131" i="1"/>
  <c r="C131" i="1"/>
  <c r="BV191" i="1"/>
  <c r="BR216" i="1"/>
  <c r="C216" i="1"/>
  <c r="BW216" i="1"/>
  <c r="D216" i="1" s="1"/>
  <c r="BW295" i="1"/>
  <c r="D295" i="1" s="1"/>
  <c r="BW435" i="1"/>
  <c r="D435" i="1" s="1"/>
  <c r="BR516" i="1"/>
  <c r="C516" i="1"/>
  <c r="BR611" i="1"/>
  <c r="BW611" i="1"/>
  <c r="D611" i="1" s="1"/>
  <c r="C611" i="1"/>
  <c r="BW706" i="1"/>
  <c r="D706" i="1" s="1"/>
  <c r="C756" i="1"/>
  <c r="BR756" i="1"/>
  <c r="C801" i="1"/>
  <c r="BR801" i="1"/>
  <c r="C951" i="1"/>
  <c r="BW147" i="1"/>
  <c r="D147" i="1" s="1"/>
  <c r="BW150" i="1"/>
  <c r="D150" i="1" s="1"/>
  <c r="BN163" i="1"/>
  <c r="BV261" i="1"/>
  <c r="BV333" i="1"/>
  <c r="BW336" i="1"/>
  <c r="D336" i="1" s="1"/>
  <c r="C353" i="1"/>
  <c r="BR403" i="1"/>
  <c r="BW403" i="1"/>
  <c r="D403" i="1" s="1"/>
  <c r="BV415" i="1"/>
  <c r="BV465" i="1"/>
  <c r="BW471" i="1"/>
  <c r="D471" i="1" s="1"/>
  <c r="BW479" i="1"/>
  <c r="D479" i="1" s="1"/>
  <c r="C493" i="1"/>
  <c r="BR493" i="1"/>
  <c r="BR536" i="1"/>
  <c r="C536" i="1"/>
  <c r="BN801" i="1"/>
  <c r="BV809" i="1"/>
  <c r="BW97" i="1"/>
  <c r="D97" i="1" s="1"/>
  <c r="C195" i="1"/>
  <c r="BV227" i="1"/>
  <c r="BV271" i="1"/>
  <c r="C323" i="1"/>
  <c r="BR6" i="1"/>
  <c r="C6" i="1"/>
  <c r="BN10" i="1"/>
  <c r="C16" i="1"/>
  <c r="BV33" i="1"/>
  <c r="BW36" i="1"/>
  <c r="D36" i="1" s="1"/>
  <c r="BW40" i="1"/>
  <c r="D40" i="1" s="1"/>
  <c r="BN61" i="1"/>
  <c r="BV65" i="1"/>
  <c r="BR68" i="1"/>
  <c r="BW78" i="1"/>
  <c r="D78" i="1" s="1"/>
  <c r="C84" i="1"/>
  <c r="BW89" i="1"/>
  <c r="D89" i="1" s="1"/>
  <c r="BR90" i="1"/>
  <c r="C90" i="1"/>
  <c r="BV96" i="1"/>
  <c r="BN100" i="1"/>
  <c r="BW110" i="1"/>
  <c r="D110" i="1" s="1"/>
  <c r="BV132" i="1"/>
  <c r="BN139" i="1"/>
  <c r="BW143" i="1"/>
  <c r="D143" i="1" s="1"/>
  <c r="BN148" i="1"/>
  <c r="BV156" i="1"/>
  <c r="BN169" i="1"/>
  <c r="BV187" i="1"/>
  <c r="BR196" i="1"/>
  <c r="C196" i="1"/>
  <c r="BR222" i="1"/>
  <c r="C222" i="1"/>
  <c r="BW227" i="1"/>
  <c r="D227" i="1" s="1"/>
  <c r="BR235" i="1"/>
  <c r="C235" i="1"/>
  <c r="BW235" i="1"/>
  <c r="D235" i="1" s="1"/>
  <c r="BV241" i="1"/>
  <c r="BV277" i="1"/>
  <c r="BW285" i="1"/>
  <c r="D285" i="1" s="1"/>
  <c r="BN292" i="1"/>
  <c r="BN297" i="1"/>
  <c r="C305" i="1"/>
  <c r="BV309" i="1"/>
  <c r="BR318" i="1"/>
  <c r="BV324" i="1"/>
  <c r="C338" i="1"/>
  <c r="BR338" i="1"/>
  <c r="BR343" i="1"/>
  <c r="BN344" i="1"/>
  <c r="BN347" i="1"/>
  <c r="C363" i="1"/>
  <c r="BN373" i="1"/>
  <c r="BV389" i="1"/>
  <c r="BW391" i="1"/>
  <c r="D391" i="1" s="1"/>
  <c r="C397" i="1"/>
  <c r="BV413" i="1"/>
  <c r="BR423" i="1"/>
  <c r="C423" i="1"/>
  <c r="BW423" i="1"/>
  <c r="D423" i="1" s="1"/>
  <c r="BR426" i="1"/>
  <c r="BW440" i="1"/>
  <c r="D440" i="1" s="1"/>
  <c r="BW454" i="1"/>
  <c r="D454" i="1" s="1"/>
  <c r="BV470" i="1"/>
  <c r="BN470" i="1"/>
  <c r="BV478" i="1"/>
  <c r="BN509" i="1"/>
  <c r="C529" i="1"/>
  <c r="BR539" i="1"/>
  <c r="C551" i="1"/>
  <c r="C552" i="1"/>
  <c r="C553" i="1"/>
  <c r="BR553" i="1"/>
  <c r="BW553" i="1"/>
  <c r="D553" i="1" s="1"/>
  <c r="BR564" i="1"/>
  <c r="C564" i="1"/>
  <c r="BW564" i="1"/>
  <c r="D564" i="1" s="1"/>
  <c r="C571" i="1"/>
  <c r="C628" i="1"/>
  <c r="BN634" i="1"/>
  <c r="BN648" i="1"/>
  <c r="BN674" i="1"/>
  <c r="C703" i="1"/>
  <c r="BR709" i="1"/>
  <c r="BW709" i="1"/>
  <c r="D709" i="1" s="1"/>
  <c r="C709" i="1"/>
  <c r="C714" i="1"/>
  <c r="BR735" i="1"/>
  <c r="BR740" i="1"/>
  <c r="BW740" i="1"/>
  <c r="D740" i="1" s="1"/>
  <c r="C740" i="1"/>
  <c r="C763" i="1"/>
  <c r="BR763" i="1"/>
  <c r="BR774" i="1"/>
  <c r="BR781" i="1"/>
  <c r="C781" i="1"/>
  <c r="BW781" i="1"/>
  <c r="D781" i="1" s="1"/>
  <c r="C797" i="1"/>
  <c r="BR797" i="1"/>
  <c r="BN821" i="1"/>
  <c r="BR860" i="1"/>
  <c r="BN869" i="1"/>
  <c r="BV869" i="1"/>
  <c r="BW369" i="1"/>
  <c r="D369" i="1" s="1"/>
  <c r="BW475" i="1"/>
  <c r="D475" i="1" s="1"/>
  <c r="BV482" i="1"/>
  <c r="BV529" i="1"/>
  <c r="BW536" i="1"/>
  <c r="D536" i="1" s="1"/>
  <c r="BR581" i="1"/>
  <c r="C608" i="1"/>
  <c r="BR608" i="1"/>
  <c r="BV609" i="1"/>
  <c r="C621" i="1"/>
  <c r="BR621" i="1"/>
  <c r="BW638" i="1"/>
  <c r="D638" i="1" s="1"/>
  <c r="BW683" i="1"/>
  <c r="D683" i="1" s="1"/>
  <c r="BW703" i="1"/>
  <c r="D703" i="1" s="1"/>
  <c r="BR711" i="1"/>
  <c r="C711" i="1"/>
  <c r="BW711" i="1"/>
  <c r="D711" i="1" s="1"/>
  <c r="C713" i="1"/>
  <c r="BR713" i="1"/>
  <c r="C748" i="1"/>
  <c r="BR762" i="1"/>
  <c r="C762" i="1"/>
  <c r="BW780" i="1"/>
  <c r="D780" i="1" s="1"/>
  <c r="BR780" i="1"/>
  <c r="C823" i="1"/>
  <c r="BR823" i="1"/>
  <c r="BN830" i="1"/>
  <c r="BV830" i="1"/>
  <c r="BV834" i="1"/>
  <c r="BN834" i="1"/>
  <c r="BW843" i="1"/>
  <c r="D843" i="1" s="1"/>
  <c r="BW992" i="1"/>
  <c r="D992" i="1" s="1"/>
  <c r="C994" i="1"/>
  <c r="BR994" i="1"/>
  <c r="BV1006" i="1"/>
  <c r="BV5" i="1"/>
  <c r="BR114" i="1"/>
  <c r="BR130" i="1"/>
  <c r="BV158" i="1"/>
  <c r="BR164" i="1"/>
  <c r="BV172" i="1"/>
  <c r="BN174" i="1"/>
  <c r="BR177" i="1"/>
  <c r="BR179" i="1"/>
  <c r="BV193" i="1"/>
  <c r="BR197" i="1"/>
  <c r="C197" i="1"/>
  <c r="BR212" i="1"/>
  <c r="C212" i="1"/>
  <c r="BW220" i="1"/>
  <c r="D220" i="1" s="1"/>
  <c r="BV236" i="1"/>
  <c r="BN238" i="1"/>
  <c r="BR241" i="1"/>
  <c r="BR243" i="1"/>
  <c r="BV260" i="1"/>
  <c r="BN299" i="1"/>
  <c r="BN323" i="1"/>
  <c r="BR331" i="1"/>
  <c r="BW340" i="1"/>
  <c r="D340" i="1" s="1"/>
  <c r="C358" i="1"/>
  <c r="BR358" i="1"/>
  <c r="BN363" i="1"/>
  <c r="BW365" i="1"/>
  <c r="D365" i="1" s="1"/>
  <c r="BN383" i="1"/>
  <c r="BR392" i="1"/>
  <c r="C392" i="1"/>
  <c r="BV404" i="1"/>
  <c r="BW406" i="1"/>
  <c r="D406" i="1" s="1"/>
  <c r="C421" i="1"/>
  <c r="BR421" i="1"/>
  <c r="BV436" i="1"/>
  <c r="C447" i="1"/>
  <c r="BR447" i="1"/>
  <c r="BR452" i="1"/>
  <c r="BW460" i="1"/>
  <c r="D460" i="1" s="1"/>
  <c r="BV463" i="1"/>
  <c r="C476" i="1"/>
  <c r="BW490" i="1"/>
  <c r="D490" i="1" s="1"/>
  <c r="BV491" i="1"/>
  <c r="C495" i="1"/>
  <c r="BR498" i="1"/>
  <c r="BV502" i="1"/>
  <c r="BR523" i="1"/>
  <c r="BW542" i="1"/>
  <c r="D542" i="1" s="1"/>
  <c r="BN571" i="1"/>
  <c r="C577" i="1"/>
  <c r="BR577" i="1"/>
  <c r="BW580" i="1"/>
  <c r="D580" i="1" s="1"/>
  <c r="BR584" i="1"/>
  <c r="BW589" i="1"/>
  <c r="D589" i="1" s="1"/>
  <c r="BN598" i="1"/>
  <c r="C616" i="1"/>
  <c r="BV617" i="1"/>
  <c r="BW625" i="1"/>
  <c r="D625" i="1" s="1"/>
  <c r="BV654" i="1"/>
  <c r="BR703" i="1"/>
  <c r="BR720" i="1"/>
  <c r="C725" i="1"/>
  <c r="BW747" i="1"/>
  <c r="D747" i="1" s="1"/>
  <c r="BN748" i="1"/>
  <c r="BN762" i="1"/>
  <c r="C780" i="1"/>
  <c r="C787" i="1"/>
  <c r="BV791" i="1"/>
  <c r="BN804" i="1"/>
  <c r="C865" i="1"/>
  <c r="BR865" i="1"/>
  <c r="BR1006" i="1"/>
  <c r="C1006" i="1"/>
  <c r="BW1006" i="1"/>
  <c r="D1006" i="1" s="1"/>
  <c r="BR1040" i="1"/>
  <c r="C1040" i="1"/>
  <c r="BR232" i="1"/>
  <c r="C232" i="1"/>
  <c r="BR509" i="1"/>
  <c r="C509" i="1"/>
  <c r="BV516" i="1"/>
  <c r="C547" i="1"/>
  <c r="C605" i="1"/>
  <c r="BR605" i="1"/>
  <c r="C114" i="1"/>
  <c r="C130" i="1"/>
  <c r="BR152" i="1"/>
  <c r="C152" i="1"/>
  <c r="BW162" i="1"/>
  <c r="D162" i="1" s="1"/>
  <c r="C164" i="1"/>
  <c r="C177" i="1"/>
  <c r="BR187" i="1"/>
  <c r="C187" i="1"/>
  <c r="C241" i="1"/>
  <c r="BW245" i="1"/>
  <c r="D245" i="1" s="1"/>
  <c r="BR260" i="1"/>
  <c r="C260" i="1"/>
  <c r="BW275" i="1"/>
  <c r="D275" i="1" s="1"/>
  <c r="BR316" i="1"/>
  <c r="C316" i="1"/>
  <c r="BW345" i="1"/>
  <c r="D345" i="1" s="1"/>
  <c r="BW371" i="1"/>
  <c r="D371" i="1" s="1"/>
  <c r="BW385" i="1"/>
  <c r="D385" i="1" s="1"/>
  <c r="C436" i="1"/>
  <c r="C444" i="1"/>
  <c r="BR444" i="1"/>
  <c r="BN468" i="1"/>
  <c r="BW470" i="1"/>
  <c r="D470" i="1" s="1"/>
  <c r="C491" i="1"/>
  <c r="C499" i="1"/>
  <c r="BR499" i="1"/>
  <c r="BR502" i="1"/>
  <c r="BW526" i="1"/>
  <c r="D526" i="1" s="1"/>
  <c r="BR531" i="1"/>
  <c r="C531" i="1"/>
  <c r="BW550" i="1"/>
  <c r="D550" i="1" s="1"/>
  <c r="BW559" i="1"/>
  <c r="D559" i="1" s="1"/>
  <c r="BN560" i="1"/>
  <c r="C584" i="1"/>
  <c r="C601" i="1"/>
  <c r="BW608" i="1"/>
  <c r="D608" i="1" s="1"/>
  <c r="C653" i="1"/>
  <c r="BR653" i="1"/>
  <c r="BR654" i="1"/>
  <c r="C654" i="1"/>
  <c r="BW661" i="1"/>
  <c r="D661" i="1" s="1"/>
  <c r="BR661" i="1"/>
  <c r="BW670" i="1"/>
  <c r="D670" i="1" s="1"/>
  <c r="BW707" i="1"/>
  <c r="D707" i="1" s="1"/>
  <c r="C721" i="1"/>
  <c r="BR721" i="1"/>
  <c r="BW721" i="1"/>
  <c r="D721" i="1" s="1"/>
  <c r="BN725" i="1"/>
  <c r="BN726" i="1"/>
  <c r="BV726" i="1"/>
  <c r="BN749" i="1"/>
  <c r="BW752" i="1"/>
  <c r="D752" i="1" s="1"/>
  <c r="BN758" i="1"/>
  <c r="BW767" i="1"/>
  <c r="D767" i="1" s="1"/>
  <c r="C791" i="1"/>
  <c r="BR791" i="1"/>
  <c r="BV826" i="1"/>
  <c r="BN826" i="1"/>
  <c r="BW829" i="1"/>
  <c r="D829" i="1" s="1"/>
  <c r="BW856" i="1"/>
  <c r="D856" i="1" s="1"/>
  <c r="BR856" i="1"/>
  <c r="BW860" i="1"/>
  <c r="D860" i="1" s="1"/>
  <c r="BW1014" i="1"/>
  <c r="D1014" i="1" s="1"/>
  <c r="BW1032" i="1"/>
  <c r="D1032" i="1" s="1"/>
  <c r="BW255" i="1"/>
  <c r="D255" i="1" s="1"/>
  <c r="BV534" i="1"/>
  <c r="BR111" i="1"/>
  <c r="C111" i="1"/>
  <c r="BW116" i="1"/>
  <c r="D116" i="1" s="1"/>
  <c r="BR127" i="1"/>
  <c r="C127" i="1"/>
  <c r="BW132" i="1"/>
  <c r="D132" i="1" s="1"/>
  <c r="BW156" i="1"/>
  <c r="D156" i="1" s="1"/>
  <c r="BW166" i="1"/>
  <c r="D166" i="1" s="1"/>
  <c r="BW191" i="1"/>
  <c r="D191" i="1" s="1"/>
  <c r="BW201" i="1"/>
  <c r="D201" i="1" s="1"/>
  <c r="BW230" i="1"/>
  <c r="D230" i="1" s="1"/>
  <c r="BR254" i="1"/>
  <c r="C254" i="1"/>
  <c r="BN266" i="1"/>
  <c r="BV272" i="1"/>
  <c r="BR286" i="1"/>
  <c r="C286" i="1"/>
  <c r="BW292" i="1"/>
  <c r="D292" i="1" s="1"/>
  <c r="BW301" i="1"/>
  <c r="D301" i="1" s="1"/>
  <c r="BW305" i="1"/>
  <c r="D305" i="1" s="1"/>
  <c r="BW311" i="1"/>
  <c r="D311" i="1" s="1"/>
  <c r="BR312" i="1"/>
  <c r="C312" i="1"/>
  <c r="BW329" i="1"/>
  <c r="D329" i="1" s="1"/>
  <c r="C361" i="1"/>
  <c r="BR361" i="1"/>
  <c r="BW426" i="1"/>
  <c r="D426" i="1" s="1"/>
  <c r="BW428" i="1"/>
  <c r="D428" i="1" s="1"/>
  <c r="BW476" i="1"/>
  <c r="D476" i="1" s="1"/>
  <c r="BR505" i="1"/>
  <c r="C505" i="1"/>
  <c r="BW509" i="1"/>
  <c r="D509" i="1" s="1"/>
  <c r="BR545" i="1"/>
  <c r="BR568" i="1"/>
  <c r="C568" i="1"/>
  <c r="BN585" i="1"/>
  <c r="BW605" i="1"/>
  <c r="D605" i="1" s="1"/>
  <c r="C622" i="1"/>
  <c r="BR622" i="1"/>
  <c r="BR630" i="1"/>
  <c r="BW646" i="1"/>
  <c r="D646" i="1" s="1"/>
  <c r="C650" i="1"/>
  <c r="BR650" i="1"/>
  <c r="BW650" i="1"/>
  <c r="D650" i="1" s="1"/>
  <c r="C666" i="1"/>
  <c r="BR666" i="1"/>
  <c r="BW666" i="1"/>
  <c r="D666" i="1" s="1"/>
  <c r="BN685" i="1"/>
  <c r="BV685" i="1"/>
  <c r="C700" i="1"/>
  <c r="BR700" i="1"/>
  <c r="BW704" i="1"/>
  <c r="D704" i="1" s="1"/>
  <c r="BR726" i="1"/>
  <c r="BW726" i="1"/>
  <c r="D726" i="1" s="1"/>
  <c r="C726" i="1"/>
  <c r="BW748" i="1"/>
  <c r="D748" i="1" s="1"/>
  <c r="BW810" i="1"/>
  <c r="D810" i="1" s="1"/>
  <c r="BN836" i="1"/>
  <c r="BR864" i="1"/>
  <c r="BW864" i="1"/>
  <c r="D864" i="1" s="1"/>
  <c r="C864" i="1"/>
  <c r="BN895" i="1"/>
  <c r="BW287" i="1"/>
  <c r="D287" i="1" s="1"/>
  <c r="BR296" i="1"/>
  <c r="C296" i="1"/>
  <c r="BW320" i="1"/>
  <c r="D320" i="1" s="1"/>
  <c r="BV325" i="1"/>
  <c r="BR376" i="1"/>
  <c r="C376" i="1"/>
  <c r="BV392" i="1"/>
  <c r="BW408" i="1"/>
  <c r="D408" i="1" s="1"/>
  <c r="C428" i="1"/>
  <c r="BN143" i="1"/>
  <c r="BR149" i="1"/>
  <c r="C149" i="1"/>
  <c r="BR184" i="1"/>
  <c r="C184" i="1"/>
  <c r="BN209" i="1"/>
  <c r="BV213" i="1"/>
  <c r="BN226" i="1"/>
  <c r="BR248" i="1"/>
  <c r="C248" i="1"/>
  <c r="BN254" i="1"/>
  <c r="BR280" i="1"/>
  <c r="C280" i="1"/>
  <c r="BN286" i="1"/>
  <c r="BV297" i="1"/>
  <c r="BN312" i="1"/>
  <c r="BV317" i="1"/>
  <c r="BW325" i="1"/>
  <c r="D325" i="1" s="1"/>
  <c r="C331" i="1"/>
  <c r="BV337" i="1"/>
  <c r="BR352" i="1"/>
  <c r="C352" i="1"/>
  <c r="BV357" i="1"/>
  <c r="BN361" i="1"/>
  <c r="BV377" i="1"/>
  <c r="BN381" i="1"/>
  <c r="BW390" i="1"/>
  <c r="D390" i="1" s="1"/>
  <c r="BW392" i="1"/>
  <c r="D392" i="1" s="1"/>
  <c r="BN395" i="1"/>
  <c r="BN397" i="1"/>
  <c r="BN412" i="1"/>
  <c r="BV424" i="1"/>
  <c r="BR428" i="1"/>
  <c r="BW436" i="1"/>
  <c r="D436" i="1" s="1"/>
  <c r="BW439" i="1"/>
  <c r="D439" i="1" s="1"/>
  <c r="BV442" i="1"/>
  <c r="BN445" i="1"/>
  <c r="C453" i="1"/>
  <c r="BR453" i="1"/>
  <c r="BN456" i="1"/>
  <c r="BW458" i="1"/>
  <c r="D458" i="1" s="1"/>
  <c r="BW482" i="1"/>
  <c r="D482" i="1" s="1"/>
  <c r="BN483" i="1"/>
  <c r="BN500" i="1"/>
  <c r="BW504" i="1"/>
  <c r="D504" i="1" s="1"/>
  <c r="BW516" i="1"/>
  <c r="D516" i="1" s="1"/>
  <c r="C523" i="1"/>
  <c r="BV532" i="1"/>
  <c r="BN540" i="1"/>
  <c r="BV540" i="1"/>
  <c r="C545" i="1"/>
  <c r="C560" i="1"/>
  <c r="BR560" i="1"/>
  <c r="BR562" i="1"/>
  <c r="C562" i="1"/>
  <c r="BN563" i="1"/>
  <c r="BN568" i="1"/>
  <c r="BV588" i="1"/>
  <c r="BV602" i="1"/>
  <c r="BN622" i="1"/>
  <c r="C630" i="1"/>
  <c r="BV631" i="1"/>
  <c r="BN650" i="1"/>
  <c r="BV651" i="1"/>
  <c r="BN666" i="1"/>
  <c r="BV667" i="1"/>
  <c r="BR679" i="1"/>
  <c r="BW679" i="1"/>
  <c r="D679" i="1" s="1"/>
  <c r="C679" i="1"/>
  <c r="BW684" i="1"/>
  <c r="D684" i="1" s="1"/>
  <c r="BN700" i="1"/>
  <c r="BN709" i="1"/>
  <c r="BW725" i="1"/>
  <c r="D725" i="1" s="1"/>
  <c r="BR744" i="1"/>
  <c r="C744" i="1"/>
  <c r="BR748" i="1"/>
  <c r="C757" i="1"/>
  <c r="BR757" i="1"/>
  <c r="BR758" i="1"/>
  <c r="C758" i="1"/>
  <c r="BW787" i="1"/>
  <c r="D787" i="1" s="1"/>
  <c r="BN788" i="1"/>
  <c r="BV788" i="1"/>
  <c r="C856" i="1"/>
  <c r="BW865" i="1"/>
  <c r="D865" i="1" s="1"/>
  <c r="BR923" i="1"/>
  <c r="C923" i="1"/>
  <c r="BW923" i="1"/>
  <c r="D923" i="1" s="1"/>
  <c r="C969" i="1"/>
  <c r="BR969" i="1"/>
  <c r="BV301" i="1"/>
  <c r="C307" i="1"/>
  <c r="BW317" i="1"/>
  <c r="D317" i="1" s="1"/>
  <c r="BR335" i="1"/>
  <c r="BN339" i="1"/>
  <c r="BR344" i="1"/>
  <c r="C344" i="1"/>
  <c r="C347" i="1"/>
  <c r="BW349" i="1"/>
  <c r="D349" i="1" s="1"/>
  <c r="BV365" i="1"/>
  <c r="BR399" i="1"/>
  <c r="BR410" i="1"/>
  <c r="BW421" i="1"/>
  <c r="D421" i="1" s="1"/>
  <c r="BN427" i="1"/>
  <c r="C430" i="1"/>
  <c r="BR434" i="1"/>
  <c r="BW457" i="1"/>
  <c r="D457" i="1" s="1"/>
  <c r="BN471" i="1"/>
  <c r="BR474" i="1"/>
  <c r="BN496" i="1"/>
  <c r="BR504" i="1"/>
  <c r="BV519" i="1"/>
  <c r="BN521" i="1"/>
  <c r="BV525" i="1"/>
  <c r="BR540" i="1"/>
  <c r="C540" i="1"/>
  <c r="BR578" i="1"/>
  <c r="BV586" i="1"/>
  <c r="BR596" i="1"/>
  <c r="BW599" i="1"/>
  <c r="D599" i="1" s="1"/>
  <c r="BN630" i="1"/>
  <c r="BN637" i="1"/>
  <c r="BR645" i="1"/>
  <c r="BN646" i="1"/>
  <c r="BV646" i="1"/>
  <c r="BW648" i="1"/>
  <c r="D648" i="1" s="1"/>
  <c r="BR667" i="1"/>
  <c r="C681" i="1"/>
  <c r="BR681" i="1"/>
  <c r="BR691" i="1"/>
  <c r="C695" i="1"/>
  <c r="C712" i="1"/>
  <c r="BR712" i="1"/>
  <c r="C730" i="1"/>
  <c r="BW734" i="1"/>
  <c r="D734" i="1" s="1"/>
  <c r="C741" i="1"/>
  <c r="BR741" i="1"/>
  <c r="BV743" i="1"/>
  <c r="BN785" i="1"/>
  <c r="BV785" i="1"/>
  <c r="BW834" i="1"/>
  <c r="D834" i="1" s="1"/>
  <c r="C836" i="1"/>
  <c r="BR836" i="1"/>
  <c r="BV837" i="1"/>
  <c r="BR851" i="1"/>
  <c r="BW857" i="1"/>
  <c r="D857" i="1" s="1"/>
  <c r="BV872" i="1"/>
  <c r="BR877" i="1"/>
  <c r="BW877" i="1"/>
  <c r="D877" i="1" s="1"/>
  <c r="C877" i="1"/>
  <c r="BV881" i="1"/>
  <c r="BN887" i="1"/>
  <c r="C904" i="1"/>
  <c r="BR904" i="1"/>
  <c r="BW904" i="1"/>
  <c r="D904" i="1" s="1"/>
  <c r="BN913" i="1"/>
  <c r="BV913" i="1"/>
  <c r="BN919" i="1"/>
  <c r="C967" i="1"/>
  <c r="BR967" i="1"/>
  <c r="BW967" i="1"/>
  <c r="D967" i="1" s="1"/>
  <c r="BN311" i="1"/>
  <c r="C335" i="1"/>
  <c r="BW337" i="1"/>
  <c r="D337" i="1" s="1"/>
  <c r="BN391" i="1"/>
  <c r="BR396" i="1"/>
  <c r="C396" i="1"/>
  <c r="C399" i="1"/>
  <c r="BW401" i="1"/>
  <c r="D401" i="1" s="1"/>
  <c r="BN407" i="1"/>
  <c r="C410" i="1"/>
  <c r="C434" i="1"/>
  <c r="C474" i="1"/>
  <c r="BN477" i="1"/>
  <c r="BW502" i="1"/>
  <c r="D502" i="1" s="1"/>
  <c r="C504" i="1"/>
  <c r="BN508" i="1"/>
  <c r="BR525" i="1"/>
  <c r="C525" i="1"/>
  <c r="BN591" i="1"/>
  <c r="BN633" i="1"/>
  <c r="BW642" i="1"/>
  <c r="D642" i="1" s="1"/>
  <c r="BW685" i="1"/>
  <c r="D685" i="1" s="1"/>
  <c r="BW713" i="1"/>
  <c r="D713" i="1" s="1"/>
  <c r="BN717" i="1"/>
  <c r="BW764" i="1"/>
  <c r="D764" i="1" s="1"/>
  <c r="BN765" i="1"/>
  <c r="C788" i="1"/>
  <c r="BR788" i="1"/>
  <c r="BW788" i="1"/>
  <c r="D788" i="1" s="1"/>
  <c r="BW809" i="1"/>
  <c r="D809" i="1" s="1"/>
  <c r="BW817" i="1"/>
  <c r="D817" i="1" s="1"/>
  <c r="C828" i="1"/>
  <c r="BR828" i="1"/>
  <c r="C835" i="1"/>
  <c r="BR835" i="1"/>
  <c r="C847" i="1"/>
  <c r="BR847" i="1"/>
  <c r="C851" i="1"/>
  <c r="C871" i="1"/>
  <c r="BR871" i="1"/>
  <c r="BR872" i="1"/>
  <c r="C872" i="1"/>
  <c r="BR894" i="1"/>
  <c r="BW894" i="1"/>
  <c r="D894" i="1" s="1"/>
  <c r="C894" i="1"/>
  <c r="C974" i="1"/>
  <c r="BR974" i="1"/>
  <c r="C989" i="1"/>
  <c r="BR989" i="1"/>
  <c r="BR1017" i="1"/>
  <c r="C1017" i="1"/>
  <c r="BW1017" i="1"/>
  <c r="D1017" i="1" s="1"/>
  <c r="BW309" i="1"/>
  <c r="D309" i="1" s="1"/>
  <c r="BR384" i="1"/>
  <c r="C384" i="1"/>
  <c r="BW389" i="1"/>
  <c r="D389" i="1" s="1"/>
  <c r="BW451" i="1"/>
  <c r="D451" i="1" s="1"/>
  <c r="BW463" i="1"/>
  <c r="D463" i="1" s="1"/>
  <c r="BN488" i="1"/>
  <c r="C496" i="1"/>
  <c r="BW498" i="1"/>
  <c r="D498" i="1" s="1"/>
  <c r="BW506" i="1"/>
  <c r="D506" i="1" s="1"/>
  <c r="BW513" i="1"/>
  <c r="D513" i="1" s="1"/>
  <c r="BW573" i="1"/>
  <c r="D573" i="1" s="1"/>
  <c r="BW612" i="1"/>
  <c r="D612" i="1" s="1"/>
  <c r="BV613" i="1"/>
  <c r="BN613" i="1"/>
  <c r="BR637" i="1"/>
  <c r="C637" i="1"/>
  <c r="BN781" i="1"/>
  <c r="C794" i="1"/>
  <c r="BR794" i="1"/>
  <c r="BW836" i="1"/>
  <c r="D836" i="1" s="1"/>
  <c r="BT848" i="1"/>
  <c r="BU848" i="1" s="1"/>
  <c r="BN848" i="1"/>
  <c r="BR887" i="1"/>
  <c r="C887" i="1"/>
  <c r="BW887" i="1"/>
  <c r="D887" i="1" s="1"/>
  <c r="BW918" i="1"/>
  <c r="D918" i="1" s="1"/>
  <c r="C956" i="1"/>
  <c r="BR956" i="1"/>
  <c r="BR1035" i="1"/>
  <c r="BW1035" i="1"/>
  <c r="D1035" i="1" s="1"/>
  <c r="C1035" i="1"/>
  <c r="BV154" i="1"/>
  <c r="BV173" i="1"/>
  <c r="BV189" i="1"/>
  <c r="BV205" i="1"/>
  <c r="BV221" i="1"/>
  <c r="BV237" i="1"/>
  <c r="BN253" i="1"/>
  <c r="BV273" i="1"/>
  <c r="BN285" i="1"/>
  <c r="BN303" i="1"/>
  <c r="BV321" i="1"/>
  <c r="BN329" i="1"/>
  <c r="BN353" i="1"/>
  <c r="BN367" i="1"/>
  <c r="BR372" i="1"/>
  <c r="C372" i="1"/>
  <c r="BW377" i="1"/>
  <c r="D377" i="1" s="1"/>
  <c r="BV393" i="1"/>
  <c r="BN416" i="1"/>
  <c r="BW425" i="1"/>
  <c r="D425" i="1" s="1"/>
  <c r="BN431" i="1"/>
  <c r="C441" i="1"/>
  <c r="BR441" i="1"/>
  <c r="BW445" i="1"/>
  <c r="D445" i="1" s="1"/>
  <c r="BN469" i="1"/>
  <c r="C515" i="1"/>
  <c r="BR515" i="1"/>
  <c r="BV535" i="1"/>
  <c r="BN537" i="1"/>
  <c r="C541" i="1"/>
  <c r="BW547" i="1"/>
  <c r="D547" i="1" s="1"/>
  <c r="BN558" i="1"/>
  <c r="C565" i="1"/>
  <c r="BR565" i="1"/>
  <c r="BW569" i="1"/>
  <c r="D569" i="1" s="1"/>
  <c r="BN576" i="1"/>
  <c r="C579" i="1"/>
  <c r="BR579" i="1"/>
  <c r="BW609" i="1"/>
  <c r="D609" i="1" s="1"/>
  <c r="BW623" i="1"/>
  <c r="D623" i="1" s="1"/>
  <c r="C645" i="1"/>
  <c r="BN656" i="1"/>
  <c r="BN658" i="1"/>
  <c r="BN659" i="1"/>
  <c r="BV659" i="1"/>
  <c r="BV678" i="1"/>
  <c r="C688" i="1"/>
  <c r="BR688" i="1"/>
  <c r="C691" i="1"/>
  <c r="BW695" i="1"/>
  <c r="D695" i="1" s="1"/>
  <c r="BW720" i="1"/>
  <c r="D720" i="1" s="1"/>
  <c r="BN721" i="1"/>
  <c r="C732" i="1"/>
  <c r="BR732" i="1"/>
  <c r="BW738" i="1"/>
  <c r="D738" i="1" s="1"/>
  <c r="BW773" i="1"/>
  <c r="D773" i="1" s="1"/>
  <c r="BV781" i="1"/>
  <c r="BW784" i="1"/>
  <c r="D784" i="1" s="1"/>
  <c r="BR793" i="1"/>
  <c r="BR804" i="1"/>
  <c r="BN829" i="1"/>
  <c r="BV829" i="1"/>
  <c r="C863" i="1"/>
  <c r="BR863" i="1"/>
  <c r="C866" i="1"/>
  <c r="BR866" i="1"/>
  <c r="BW866" i="1"/>
  <c r="D866" i="1" s="1"/>
  <c r="BW871" i="1"/>
  <c r="D871" i="1" s="1"/>
  <c r="BN909" i="1"/>
  <c r="BN956" i="1"/>
  <c r="C976" i="1"/>
  <c r="BR976" i="1"/>
  <c r="BW438" i="1"/>
  <c r="D438" i="1" s="1"/>
  <c r="BN440" i="1"/>
  <c r="BW565" i="1"/>
  <c r="D565" i="1" s="1"/>
  <c r="BR572" i="1"/>
  <c r="C572" i="1"/>
  <c r="BW577" i="1"/>
  <c r="D577" i="1" s="1"/>
  <c r="BR598" i="1"/>
  <c r="BW615" i="1"/>
  <c r="D615" i="1" s="1"/>
  <c r="C644" i="1"/>
  <c r="BW664" i="1"/>
  <c r="D664" i="1" s="1"/>
  <c r="C669" i="1"/>
  <c r="BR669" i="1"/>
  <c r="C672" i="1"/>
  <c r="BR672" i="1"/>
  <c r="BW693" i="1"/>
  <c r="D693" i="1" s="1"/>
  <c r="BR698" i="1"/>
  <c r="C698" i="1"/>
  <c r="BN705" i="1"/>
  <c r="C805" i="1"/>
  <c r="C806" i="1"/>
  <c r="BR806" i="1"/>
  <c r="BN819" i="1"/>
  <c r="BV850" i="1"/>
  <c r="BV854" i="1"/>
  <c r="BV878" i="1"/>
  <c r="BV921" i="1"/>
  <c r="BR927" i="1"/>
  <c r="C927" i="1"/>
  <c r="BR937" i="1"/>
  <c r="BW969" i="1"/>
  <c r="D969" i="1" s="1"/>
  <c r="BW1001" i="1"/>
  <c r="D1001" i="1" s="1"/>
  <c r="BW450" i="1"/>
  <c r="D450" i="1" s="1"/>
  <c r="BN452" i="1"/>
  <c r="BR674" i="1"/>
  <c r="BN754" i="1"/>
  <c r="BW789" i="1"/>
  <c r="D789" i="1" s="1"/>
  <c r="BN807" i="1"/>
  <c r="BW826" i="1"/>
  <c r="D826" i="1" s="1"/>
  <c r="C830" i="1"/>
  <c r="C846" i="1"/>
  <c r="BR846" i="1"/>
  <c r="BR850" i="1"/>
  <c r="BW850" i="1"/>
  <c r="D850" i="1" s="1"/>
  <c r="C850" i="1"/>
  <c r="C900" i="1"/>
  <c r="BR900" i="1"/>
  <c r="C921" i="1"/>
  <c r="BR921" i="1"/>
  <c r="BN928" i="1"/>
  <c r="BN961" i="1"/>
  <c r="C970" i="1"/>
  <c r="BR970" i="1"/>
  <c r="BW970" i="1"/>
  <c r="D970" i="1" s="1"/>
  <c r="BR1038" i="1"/>
  <c r="BW462" i="1"/>
  <c r="D462" i="1" s="1"/>
  <c r="BN464" i="1"/>
  <c r="BN556" i="1"/>
  <c r="BV569" i="1"/>
  <c r="C606" i="1"/>
  <c r="BR606" i="1"/>
  <c r="BW621" i="1"/>
  <c r="D621" i="1" s="1"/>
  <c r="BV627" i="1"/>
  <c r="C635" i="1"/>
  <c r="BR635" i="1"/>
  <c r="BN645" i="1"/>
  <c r="BW654" i="1"/>
  <c r="D654" i="1" s="1"/>
  <c r="BW662" i="1"/>
  <c r="D662" i="1" s="1"/>
  <c r="BV670" i="1"/>
  <c r="C674" i="1"/>
  <c r="BV675" i="1"/>
  <c r="C680" i="1"/>
  <c r="BR680" i="1"/>
  <c r="C683" i="1"/>
  <c r="BR683" i="1"/>
  <c r="C685" i="1"/>
  <c r="BN719" i="1"/>
  <c r="BV727" i="1"/>
  <c r="BW743" i="1"/>
  <c r="D743" i="1" s="1"/>
  <c r="BN770" i="1"/>
  <c r="BN794" i="1"/>
  <c r="BR803" i="1"/>
  <c r="C803" i="1"/>
  <c r="BW803" i="1"/>
  <c r="D803" i="1" s="1"/>
  <c r="C845" i="1"/>
  <c r="BR845" i="1"/>
  <c r="BN846" i="1"/>
  <c r="C853" i="1"/>
  <c r="BR853" i="1"/>
  <c r="BW853" i="1"/>
  <c r="D853" i="1" s="1"/>
  <c r="BW870" i="1"/>
  <c r="D870" i="1" s="1"/>
  <c r="C870" i="1"/>
  <c r="BR870" i="1"/>
  <c r="BN879" i="1"/>
  <c r="BT879" i="1"/>
  <c r="BW1048" i="1"/>
  <c r="D1048" i="1" s="1"/>
  <c r="C1048" i="1"/>
  <c r="BW474" i="1"/>
  <c r="D474" i="1" s="1"/>
  <c r="BN476" i="1"/>
  <c r="BV517" i="1"/>
  <c r="BV533" i="1"/>
  <c r="BW583" i="1"/>
  <c r="D583" i="1" s="1"/>
  <c r="BW613" i="1"/>
  <c r="D613" i="1" s="1"/>
  <c r="BW644" i="1"/>
  <c r="D644" i="1" s="1"/>
  <c r="BR675" i="1"/>
  <c r="BN683" i="1"/>
  <c r="BW691" i="1"/>
  <c r="D691" i="1" s="1"/>
  <c r="BW702" i="1"/>
  <c r="D702" i="1" s="1"/>
  <c r="BW730" i="1"/>
  <c r="D730" i="1" s="1"/>
  <c r="BR746" i="1"/>
  <c r="BN747" i="1"/>
  <c r="BV751" i="1"/>
  <c r="C760" i="1"/>
  <c r="BR760" i="1"/>
  <c r="BV763" i="1"/>
  <c r="C773" i="1"/>
  <c r="BN783" i="1"/>
  <c r="BW793" i="1"/>
  <c r="D793" i="1" s="1"/>
  <c r="BR799" i="1"/>
  <c r="BW814" i="1"/>
  <c r="D814" i="1" s="1"/>
  <c r="BN820" i="1"/>
  <c r="BW830" i="1"/>
  <c r="D830" i="1" s="1"/>
  <c r="BN880" i="1"/>
  <c r="BV880" i="1"/>
  <c r="BR891" i="1"/>
  <c r="C891" i="1"/>
  <c r="BV916" i="1"/>
  <c r="BR928" i="1"/>
  <c r="C928" i="1"/>
  <c r="BR959" i="1"/>
  <c r="BW960" i="1"/>
  <c r="D960" i="1" s="1"/>
  <c r="C961" i="1"/>
  <c r="BR961" i="1"/>
  <c r="BW1003" i="1"/>
  <c r="D1003" i="1" s="1"/>
  <c r="C1033" i="1"/>
  <c r="BR1033" i="1"/>
  <c r="BV599" i="1"/>
  <c r="BW602" i="1"/>
  <c r="D602" i="1" s="1"/>
  <c r="BR604" i="1"/>
  <c r="BR633" i="1"/>
  <c r="BV641" i="1"/>
  <c r="BN643" i="1"/>
  <c r="C647" i="1"/>
  <c r="BR647" i="1"/>
  <c r="C663" i="1"/>
  <c r="BR663" i="1"/>
  <c r="BW681" i="1"/>
  <c r="D681" i="1" s="1"/>
  <c r="BN694" i="1"/>
  <c r="C705" i="1"/>
  <c r="BV731" i="1"/>
  <c r="C749" i="1"/>
  <c r="BW763" i="1"/>
  <c r="D763" i="1" s="1"/>
  <c r="BW765" i="1"/>
  <c r="D765" i="1" s="1"/>
  <c r="BR768" i="1"/>
  <c r="BV789" i="1"/>
  <c r="BR796" i="1"/>
  <c r="BW801" i="1"/>
  <c r="D801" i="1" s="1"/>
  <c r="BR822" i="1"/>
  <c r="C833" i="1"/>
  <c r="BR833" i="1"/>
  <c r="BR837" i="1"/>
  <c r="C837" i="1"/>
  <c r="BV844" i="1"/>
  <c r="BW847" i="1"/>
  <c r="D847" i="1" s="1"/>
  <c r="BW863" i="1"/>
  <c r="D863" i="1" s="1"/>
  <c r="BN864" i="1"/>
  <c r="BN873" i="1"/>
  <c r="BW892" i="1"/>
  <c r="D892" i="1" s="1"/>
  <c r="BN894" i="1"/>
  <c r="BV925" i="1"/>
  <c r="BV958" i="1"/>
  <c r="C968" i="1"/>
  <c r="BR968" i="1"/>
  <c r="BW994" i="1"/>
  <c r="D994" i="1" s="1"/>
  <c r="BW631" i="1"/>
  <c r="D631" i="1" s="1"/>
  <c r="C731" i="1"/>
  <c r="BR731" i="1"/>
  <c r="BW741" i="1"/>
  <c r="D741" i="1" s="1"/>
  <c r="BW756" i="1"/>
  <c r="D756" i="1" s="1"/>
  <c r="BN772" i="1"/>
  <c r="C786" i="1"/>
  <c r="BV792" i="1"/>
  <c r="BN792" i="1"/>
  <c r="BW799" i="1"/>
  <c r="D799" i="1" s="1"/>
  <c r="C817" i="1"/>
  <c r="C844" i="1"/>
  <c r="BR844" i="1"/>
  <c r="C861" i="1"/>
  <c r="BR861" i="1"/>
  <c r="BR888" i="1"/>
  <c r="BR903" i="1"/>
  <c r="C903" i="1"/>
  <c r="BR925" i="1"/>
  <c r="BW925" i="1"/>
  <c r="D925" i="1" s="1"/>
  <c r="C958" i="1"/>
  <c r="BR958" i="1"/>
  <c r="BW958" i="1"/>
  <c r="D958" i="1" s="1"/>
  <c r="BR964" i="1"/>
  <c r="BV592" i="1"/>
  <c r="BV612" i="1"/>
  <c r="BN614" i="1"/>
  <c r="BW675" i="1"/>
  <c r="D675" i="1" s="1"/>
  <c r="C686" i="1"/>
  <c r="BR686" i="1"/>
  <c r="C692" i="1"/>
  <c r="BR692" i="1"/>
  <c r="BR724" i="1"/>
  <c r="C724" i="1"/>
  <c r="BV752" i="1"/>
  <c r="BV779" i="1"/>
  <c r="BN817" i="1"/>
  <c r="C859" i="1"/>
  <c r="BR859" i="1"/>
  <c r="C873" i="1"/>
  <c r="BR873" i="1"/>
  <c r="BV898" i="1"/>
  <c r="BR938" i="1"/>
  <c r="C938" i="1"/>
  <c r="BW938" i="1"/>
  <c r="D938" i="1" s="1"/>
  <c r="BV941" i="1"/>
  <c r="C1052" i="1"/>
  <c r="BR1052" i="1"/>
  <c r="BR1054" i="1"/>
  <c r="C1054" i="1"/>
  <c r="BW1054" i="1"/>
  <c r="D1054" i="1" s="1"/>
  <c r="C624" i="1"/>
  <c r="BR624" i="1"/>
  <c r="BW651" i="1"/>
  <c r="D651" i="1" s="1"/>
  <c r="BW667" i="1"/>
  <c r="D667" i="1" s="1"/>
  <c r="BW698" i="1"/>
  <c r="D698" i="1" s="1"/>
  <c r="BW705" i="1"/>
  <c r="D705" i="1" s="1"/>
  <c r="C708" i="1"/>
  <c r="BN720" i="1"/>
  <c r="C742" i="1"/>
  <c r="BR742" i="1"/>
  <c r="C769" i="1"/>
  <c r="BR769" i="1"/>
  <c r="C772" i="1"/>
  <c r="BR772" i="1"/>
  <c r="BW786" i="1"/>
  <c r="D786" i="1" s="1"/>
  <c r="BN808" i="1"/>
  <c r="BN823" i="1"/>
  <c r="BW851" i="1"/>
  <c r="D851" i="1" s="1"/>
  <c r="BR855" i="1"/>
  <c r="C855" i="1"/>
  <c r="BR911" i="1"/>
  <c r="C911" i="1"/>
  <c r="BW911" i="1"/>
  <c r="D911" i="1" s="1"/>
  <c r="BR929" i="1"/>
  <c r="C929" i="1"/>
  <c r="BW964" i="1"/>
  <c r="D964" i="1" s="1"/>
  <c r="C985" i="1"/>
  <c r="BR985" i="1"/>
  <c r="BW985" i="1"/>
  <c r="D985" i="1" s="1"/>
  <c r="BN987" i="1"/>
  <c r="BN1017" i="1"/>
  <c r="BV1017" i="1"/>
  <c r="C1030" i="1"/>
  <c r="BR1030" i="1"/>
  <c r="BV702" i="1"/>
  <c r="BN704" i="1"/>
  <c r="BR707" i="1"/>
  <c r="BV766" i="1"/>
  <c r="BN778" i="1"/>
  <c r="BV798" i="1"/>
  <c r="C820" i="1"/>
  <c r="BR820" i="1"/>
  <c r="BN861" i="1"/>
  <c r="BW867" i="1"/>
  <c r="D867" i="1" s="1"/>
  <c r="BV884" i="1"/>
  <c r="BR917" i="1"/>
  <c r="C936" i="1"/>
  <c r="BR936" i="1"/>
  <c r="BW949" i="1"/>
  <c r="D949" i="1" s="1"/>
  <c r="BN974" i="1"/>
  <c r="BW997" i="1"/>
  <c r="D997" i="1" s="1"/>
  <c r="BR997" i="1"/>
  <c r="BW712" i="1"/>
  <c r="D712" i="1" s="1"/>
  <c r="C766" i="1"/>
  <c r="BV776" i="1"/>
  <c r="BR785" i="1"/>
  <c r="C800" i="1"/>
  <c r="BR800" i="1"/>
  <c r="BN827" i="1"/>
  <c r="BR839" i="1"/>
  <c r="C839" i="1"/>
  <c r="BV861" i="1"/>
  <c r="C883" i="1"/>
  <c r="BR883" i="1"/>
  <c r="C884" i="1"/>
  <c r="BR884" i="1"/>
  <c r="BN918" i="1"/>
  <c r="BR935" i="1"/>
  <c r="BR957" i="1"/>
  <c r="BW972" i="1"/>
  <c r="D972" i="1" s="1"/>
  <c r="BN730" i="1"/>
  <c r="BR778" i="1"/>
  <c r="C811" i="1"/>
  <c r="BR811" i="1"/>
  <c r="BW824" i="1"/>
  <c r="D824" i="1" s="1"/>
  <c r="BN825" i="1"/>
  <c r="BV825" i="1"/>
  <c r="BN849" i="1"/>
  <c r="C858" i="1"/>
  <c r="BR858" i="1"/>
  <c r="BR867" i="1"/>
  <c r="C867" i="1"/>
  <c r="BR895" i="1"/>
  <c r="C895" i="1"/>
  <c r="BW895" i="1"/>
  <c r="D895" i="1" s="1"/>
  <c r="BR901" i="1"/>
  <c r="C901" i="1"/>
  <c r="BN902" i="1"/>
  <c r="BN904" i="1"/>
  <c r="BW906" i="1"/>
  <c r="D906" i="1" s="1"/>
  <c r="C906" i="1"/>
  <c r="C942" i="1"/>
  <c r="BR942" i="1"/>
  <c r="C962" i="1"/>
  <c r="BR962" i="1"/>
  <c r="BN969" i="1"/>
  <c r="BV969" i="1"/>
  <c r="BR1000" i="1"/>
  <c r="BW1008" i="1"/>
  <c r="D1008" i="1" s="1"/>
  <c r="BR1015" i="1"/>
  <c r="BW1015" i="1"/>
  <c r="D1015" i="1" s="1"/>
  <c r="C1015" i="1"/>
  <c r="BN1041" i="1"/>
  <c r="BT1041" i="1"/>
  <c r="BU1041" i="1" s="1"/>
  <c r="BV679" i="1"/>
  <c r="BW770" i="1"/>
  <c r="D770" i="1" s="1"/>
  <c r="BN786" i="1"/>
  <c r="BW804" i="1"/>
  <c r="D804" i="1" s="1"/>
  <c r="BN811" i="1"/>
  <c r="C825" i="1"/>
  <c r="C840" i="1"/>
  <c r="BR840" i="1"/>
  <c r="BV846" i="1"/>
  <c r="BV859" i="1"/>
  <c r="BV865" i="1"/>
  <c r="BR892" i="1"/>
  <c r="C892" i="1"/>
  <c r="BV902" i="1"/>
  <c r="BV904" i="1"/>
  <c r="BR910" i="1"/>
  <c r="BW914" i="1"/>
  <c r="D914" i="1" s="1"/>
  <c r="C918" i="1"/>
  <c r="BR918" i="1"/>
  <c r="BW922" i="1"/>
  <c r="D922" i="1" s="1"/>
  <c r="BW932" i="1"/>
  <c r="D932" i="1" s="1"/>
  <c r="BN942" i="1"/>
  <c r="C946" i="1"/>
  <c r="BN947" i="1"/>
  <c r="BV947" i="1"/>
  <c r="BN962" i="1"/>
  <c r="BN981" i="1"/>
  <c r="BW1005" i="1"/>
  <c r="D1005" i="1" s="1"/>
  <c r="BN1037" i="1"/>
  <c r="BW794" i="1"/>
  <c r="D794" i="1" s="1"/>
  <c r="BN799" i="1"/>
  <c r="BW840" i="1"/>
  <c r="D840" i="1" s="1"/>
  <c r="BW846" i="1"/>
  <c r="D846" i="1" s="1"/>
  <c r="BW859" i="1"/>
  <c r="D859" i="1" s="1"/>
  <c r="C869" i="1"/>
  <c r="BR869" i="1"/>
  <c r="BR878" i="1"/>
  <c r="C878" i="1"/>
  <c r="BR890" i="1"/>
  <c r="BW913" i="1"/>
  <c r="D913" i="1" s="1"/>
  <c r="BW936" i="1"/>
  <c r="D936" i="1" s="1"/>
  <c r="C981" i="1"/>
  <c r="BR981" i="1"/>
  <c r="BW833" i="1"/>
  <c r="D833" i="1" s="1"/>
  <c r="C890" i="1"/>
  <c r="C893" i="1"/>
  <c r="BR893" i="1"/>
  <c r="BW893" i="1"/>
  <c r="D893" i="1" s="1"/>
  <c r="BN896" i="1"/>
  <c r="BW907" i="1"/>
  <c r="D907" i="1" s="1"/>
  <c r="BR913" i="1"/>
  <c r="BW919" i="1"/>
  <c r="D919" i="1" s="1"/>
  <c r="BN934" i="1"/>
  <c r="BN957" i="1"/>
  <c r="BN960" i="1"/>
  <c r="BV960" i="1"/>
  <c r="BV972" i="1"/>
  <c r="BW976" i="1"/>
  <c r="D976" i="1" s="1"/>
  <c r="BR996" i="1"/>
  <c r="BN1043" i="1"/>
  <c r="BN1057" i="1"/>
  <c r="C876" i="1"/>
  <c r="BN963" i="1"/>
  <c r="BV963" i="1"/>
  <c r="C972" i="1"/>
  <c r="BR972" i="1"/>
  <c r="BN983" i="1"/>
  <c r="BV983" i="1"/>
  <c r="C1003" i="1"/>
  <c r="BR1003" i="1"/>
  <c r="BW1038" i="1"/>
  <c r="D1038" i="1" s="1"/>
  <c r="BN1039" i="1"/>
  <c r="BV1039" i="1"/>
  <c r="BW854" i="1"/>
  <c r="D854" i="1" s="1"/>
  <c r="BN876" i="1"/>
  <c r="BW878" i="1"/>
  <c r="D878" i="1" s="1"/>
  <c r="BV888" i="1"/>
  <c r="BR907" i="1"/>
  <c r="C907" i="1"/>
  <c r="BN911" i="1"/>
  <c r="BV923" i="1"/>
  <c r="BV931" i="1"/>
  <c r="BR934" i="1"/>
  <c r="C934" i="1"/>
  <c r="BV942" i="1"/>
  <c r="BR948" i="1"/>
  <c r="C948" i="1"/>
  <c r="BW948" i="1"/>
  <c r="D948" i="1" s="1"/>
  <c r="BN972" i="1"/>
  <c r="BN982" i="1"/>
  <c r="BT982" i="1"/>
  <c r="BU982" i="1" s="1"/>
  <c r="BN1003" i="1"/>
  <c r="BR1053" i="1"/>
  <c r="BR1057" i="1"/>
  <c r="C1057" i="1"/>
  <c r="BN877" i="1"/>
  <c r="BW891" i="1"/>
  <c r="D891" i="1" s="1"/>
  <c r="C909" i="1"/>
  <c r="BR909" i="1"/>
  <c r="BW916" i="1"/>
  <c r="D916" i="1" s="1"/>
  <c r="BR947" i="1"/>
  <c r="BV964" i="1"/>
  <c r="BR983" i="1"/>
  <c r="BW1011" i="1"/>
  <c r="D1011" i="1" s="1"/>
  <c r="BV1040" i="1"/>
  <c r="BN1045" i="1"/>
  <c r="BW1062" i="1"/>
  <c r="D1062" i="1" s="1"/>
  <c r="BN883" i="1"/>
  <c r="BN907" i="1"/>
  <c r="BW921" i="1"/>
  <c r="D921" i="1" s="1"/>
  <c r="BR940" i="1"/>
  <c r="BW942" i="1"/>
  <c r="D942" i="1" s="1"/>
  <c r="C955" i="1"/>
  <c r="BR955" i="1"/>
  <c r="BW968" i="1"/>
  <c r="D968" i="1" s="1"/>
  <c r="BN988" i="1"/>
  <c r="BV988" i="1"/>
  <c r="BT1025" i="1"/>
  <c r="BW1025" i="1" s="1"/>
  <c r="D1025" i="1" s="1"/>
  <c r="BN1025" i="1"/>
  <c r="C899" i="1"/>
  <c r="BW902" i="1"/>
  <c r="D902" i="1" s="1"/>
  <c r="BV907" i="1"/>
  <c r="BW928" i="1"/>
  <c r="D928" i="1" s="1"/>
  <c r="BW957" i="1"/>
  <c r="D957" i="1" s="1"/>
  <c r="BW966" i="1"/>
  <c r="D966" i="1" s="1"/>
  <c r="BW1018" i="1"/>
  <c r="D1018" i="1" s="1"/>
  <c r="BW896" i="1"/>
  <c r="D896" i="1" s="1"/>
  <c r="BW909" i="1"/>
  <c r="D909" i="1" s="1"/>
  <c r="BN935" i="1"/>
  <c r="BR950" i="1"/>
  <c r="C950" i="1"/>
  <c r="BR988" i="1"/>
  <c r="C988" i="1"/>
  <c r="BW996" i="1"/>
  <c r="D996" i="1" s="1"/>
  <c r="BR1044" i="1"/>
  <c r="C1044" i="1"/>
  <c r="BW875" i="1"/>
  <c r="D875" i="1" s="1"/>
  <c r="BR886" i="1"/>
  <c r="BR941" i="1"/>
  <c r="C941" i="1"/>
  <c r="BR995" i="1"/>
  <c r="BR998" i="1"/>
  <c r="BV1002" i="1"/>
  <c r="BW1004" i="1"/>
  <c r="D1004" i="1" s="1"/>
  <c r="BW1029" i="1"/>
  <c r="D1029" i="1" s="1"/>
  <c r="BN1030" i="1"/>
  <c r="BW1036" i="1"/>
  <c r="D1036" i="1" s="1"/>
  <c r="BR1043" i="1"/>
  <c r="C1043" i="1"/>
  <c r="BW1045" i="1"/>
  <c r="D1045" i="1" s="1"/>
  <c r="BV1059" i="1"/>
  <c r="BV871" i="1"/>
  <c r="BW881" i="1"/>
  <c r="D881" i="1" s="1"/>
  <c r="C886" i="1"/>
  <c r="BR933" i="1"/>
  <c r="BV945" i="1"/>
  <c r="BW956" i="1"/>
  <c r="D956" i="1" s="1"/>
  <c r="BW961" i="1"/>
  <c r="D961" i="1" s="1"/>
  <c r="BR963" i="1"/>
  <c r="C973" i="1"/>
  <c r="BR973" i="1"/>
  <c r="BR1002" i="1"/>
  <c r="C1002" i="1"/>
  <c r="BW1002" i="1"/>
  <c r="D1002" i="1" s="1"/>
  <c r="BN1021" i="1"/>
  <c r="BW1033" i="1"/>
  <c r="D1033" i="1" s="1"/>
  <c r="C1042" i="1"/>
  <c r="BR1042" i="1"/>
  <c r="C1045" i="1"/>
  <c r="BR1059" i="1"/>
  <c r="C1059" i="1"/>
  <c r="BW1059" i="1"/>
  <c r="D1059" i="1" s="1"/>
  <c r="BN915" i="1"/>
  <c r="BN922" i="1"/>
  <c r="C933" i="1"/>
  <c r="BN951" i="1"/>
  <c r="C963" i="1"/>
  <c r="BW975" i="1"/>
  <c r="D975" i="1" s="1"/>
  <c r="BN976" i="1"/>
  <c r="BR1004" i="1"/>
  <c r="C1004" i="1"/>
  <c r="BN1018" i="1"/>
  <c r="BV1018" i="1"/>
  <c r="BN1031" i="1"/>
  <c r="BW888" i="1"/>
  <c r="D888" i="1" s="1"/>
  <c r="BN903" i="1"/>
  <c r="BR930" i="1"/>
  <c r="C930" i="1"/>
  <c r="BW935" i="1"/>
  <c r="D935" i="1" s="1"/>
  <c r="BW959" i="1"/>
  <c r="D959" i="1" s="1"/>
  <c r="C965" i="1"/>
  <c r="BR965" i="1"/>
  <c r="BN986" i="1"/>
  <c r="BT986" i="1"/>
  <c r="BU986" i="1" s="1"/>
  <c r="BW1012" i="1"/>
  <c r="D1012" i="1" s="1"/>
  <c r="BR1021" i="1"/>
  <c r="C1021" i="1"/>
  <c r="BW1027" i="1"/>
  <c r="D1027" i="1" s="1"/>
  <c r="BW1043" i="1"/>
  <c r="D1043" i="1" s="1"/>
  <c r="BW1053" i="1"/>
  <c r="D1053" i="1" s="1"/>
  <c r="BW965" i="1"/>
  <c r="D965" i="1" s="1"/>
  <c r="BV984" i="1"/>
  <c r="BR1008" i="1"/>
  <c r="BW1010" i="1"/>
  <c r="D1010" i="1" s="1"/>
  <c r="BN1032" i="1"/>
  <c r="BV1060" i="1"/>
  <c r="BN979" i="1"/>
  <c r="BR984" i="1"/>
  <c r="C984" i="1"/>
  <c r="BR993" i="1"/>
  <c r="BW1000" i="1"/>
  <c r="D1000" i="1" s="1"/>
  <c r="C1008" i="1"/>
  <c r="BV1032" i="1"/>
  <c r="BW1060" i="1"/>
  <c r="D1060" i="1" s="1"/>
  <c r="BR1060" i="1"/>
  <c r="BW971" i="1"/>
  <c r="D971" i="1" s="1"/>
  <c r="BW988" i="1"/>
  <c r="D988" i="1" s="1"/>
  <c r="BW998" i="1"/>
  <c r="D998" i="1" s="1"/>
  <c r="BR1032" i="1"/>
  <c r="C1032" i="1"/>
  <c r="BW1057" i="1"/>
  <c r="D1057" i="1" s="1"/>
  <c r="BR979" i="1"/>
  <c r="C991" i="1"/>
  <c r="BR991" i="1"/>
  <c r="BN996" i="1"/>
  <c r="BW1019" i="1"/>
  <c r="D1019" i="1" s="1"/>
  <c r="BN966" i="1"/>
  <c r="BN973" i="1"/>
  <c r="BW984" i="1"/>
  <c r="D984" i="1" s="1"/>
  <c r="C999" i="1"/>
  <c r="BV1026" i="1"/>
  <c r="C1037" i="1"/>
  <c r="BW1040" i="1"/>
  <c r="D1040" i="1" s="1"/>
  <c r="C1047" i="1"/>
  <c r="BV1050" i="1"/>
  <c r="BR1009" i="1"/>
  <c r="C1009" i="1"/>
  <c r="BR1050" i="1"/>
  <c r="BT1056" i="1"/>
  <c r="BN1056" i="1"/>
  <c r="BV1003" i="1"/>
  <c r="BV1015" i="1"/>
  <c r="BV1033" i="1"/>
  <c r="BV1035" i="1"/>
  <c r="BW1037" i="1"/>
  <c r="D1037" i="1" s="1"/>
  <c r="BN1048" i="1"/>
  <c r="BV1007" i="1"/>
  <c r="BV1014" i="1"/>
  <c r="BW1021" i="1"/>
  <c r="D1021" i="1" s="1"/>
  <c r="C1023" i="1"/>
  <c r="BR1023" i="1"/>
  <c r="BV1025" i="1"/>
  <c r="BR1039" i="1"/>
  <c r="BW1052" i="1"/>
  <c r="D1052" i="1" s="1"/>
  <c r="BV1056" i="1"/>
  <c r="BR1036" i="1"/>
  <c r="C1036" i="1"/>
  <c r="BN1054" i="1"/>
  <c r="C818" i="1" l="1"/>
  <c r="C274" i="1"/>
  <c r="C771" i="1"/>
  <c r="BR642" i="1"/>
  <c r="BW357" i="1"/>
  <c r="D357" i="1" s="1"/>
  <c r="C761" i="1"/>
  <c r="C723" i="1"/>
  <c r="BW723" i="1"/>
  <c r="D723" i="1" s="1"/>
  <c r="C632" i="1"/>
  <c r="BW777" i="1"/>
  <c r="D777" i="1" s="1"/>
  <c r="BW728" i="1"/>
  <c r="D728" i="1" s="1"/>
  <c r="BW532" i="1"/>
  <c r="D532" i="1" s="1"/>
  <c r="BR777" i="1"/>
  <c r="BR507" i="1"/>
  <c r="C777" i="1"/>
  <c r="C655" i="1"/>
  <c r="BU610" i="1"/>
  <c r="BR897" i="1"/>
  <c r="BU897" i="1"/>
  <c r="BR1049" i="1"/>
  <c r="BW1061" i="1"/>
  <c r="D1061" i="1" s="1"/>
  <c r="C1061" i="1"/>
  <c r="C682" i="1"/>
  <c r="C673" i="1"/>
  <c r="C592" i="1"/>
  <c r="BR815" i="1"/>
  <c r="BU673" i="1"/>
  <c r="BR977" i="1"/>
  <c r="BR1022" i="1"/>
  <c r="BU1022" i="1"/>
  <c r="C1046" i="1"/>
  <c r="BR413" i="1"/>
  <c r="BW473" i="1"/>
  <c r="D473" i="1" s="1"/>
  <c r="BW776" i="1"/>
  <c r="D776" i="1" s="1"/>
  <c r="BW715" i="1"/>
  <c r="D715" i="1" s="1"/>
  <c r="BR776" i="1"/>
  <c r="BR771" i="1"/>
  <c r="BW597" i="1"/>
  <c r="D597" i="1" s="1"/>
  <c r="C642" i="1"/>
  <c r="BR522" i="1"/>
  <c r="BW1049" i="1"/>
  <c r="D1049" i="1" s="1"/>
  <c r="BW818" i="1"/>
  <c r="D818" i="1" s="1"/>
  <c r="BU665" i="1"/>
  <c r="BU382" i="1"/>
  <c r="BU413" i="1"/>
  <c r="BU597" i="1"/>
  <c r="BW665" i="1"/>
  <c r="D665" i="1" s="1"/>
  <c r="C600" i="1"/>
  <c r="BU980" i="1"/>
  <c r="BW980" i="1"/>
  <c r="D980" i="1" s="1"/>
  <c r="C473" i="1"/>
  <c r="BW594" i="1"/>
  <c r="D594" i="1" s="1"/>
  <c r="BW413" i="1"/>
  <c r="D413" i="1" s="1"/>
  <c r="C980" i="1"/>
  <c r="BW771" i="1"/>
  <c r="D771" i="1" s="1"/>
  <c r="BR818" i="1"/>
  <c r="C716" i="1"/>
  <c r="BR594" i="1"/>
  <c r="BR655" i="1"/>
  <c r="BW237" i="1"/>
  <c r="D237" i="1" s="1"/>
  <c r="C522" i="1"/>
  <c r="C413" i="1"/>
  <c r="BU761" i="1"/>
  <c r="C897" i="1"/>
  <c r="BW600" i="1"/>
  <c r="D600" i="1" s="1"/>
  <c r="BW795" i="1"/>
  <c r="D795" i="1" s="1"/>
  <c r="BW507" i="1"/>
  <c r="D507" i="1" s="1"/>
  <c r="C728" i="1"/>
  <c r="BR728" i="1"/>
  <c r="BR610" i="1"/>
  <c r="BR1020" i="1"/>
  <c r="BR1024" i="1"/>
  <c r="BR627" i="1"/>
  <c r="C627" i="1"/>
  <c r="BR532" i="1"/>
  <c r="BU678" i="1"/>
  <c r="BU776" i="1"/>
  <c r="BW382" i="1"/>
  <c r="D382" i="1" s="1"/>
  <c r="BW802" i="1"/>
  <c r="D802" i="1" s="1"/>
  <c r="BU977" i="1"/>
  <c r="BU357" i="1"/>
  <c r="BR514" i="1"/>
  <c r="C802" i="1"/>
  <c r="BU370" i="1"/>
  <c r="BW409" i="1"/>
  <c r="D409" i="1" s="1"/>
  <c r="C402" i="1"/>
  <c r="BU514" i="1"/>
  <c r="BU600" i="1"/>
  <c r="BU1024" i="1"/>
  <c r="BW370" i="1"/>
  <c r="D370" i="1" s="1"/>
  <c r="C357" i="1"/>
  <c r="C610" i="1"/>
  <c r="C920" i="1"/>
  <c r="BU649" i="1"/>
  <c r="BU409" i="1"/>
  <c r="BU449" i="1"/>
  <c r="BU627" i="1"/>
  <c r="BU1034" i="1"/>
  <c r="BW1046" i="1"/>
  <c r="D1046" i="1" s="1"/>
  <c r="C1013" i="1"/>
  <c r="C507" i="1"/>
  <c r="BW449" i="1"/>
  <c r="D449" i="1" s="1"/>
  <c r="BW1013" i="1"/>
  <c r="D1013" i="1" s="1"/>
  <c r="C1020" i="1"/>
  <c r="BR1013" i="1"/>
  <c r="C514" i="1"/>
  <c r="BW627" i="1"/>
  <c r="D627" i="1" s="1"/>
  <c r="BW522" i="1"/>
  <c r="D522" i="1" s="1"/>
  <c r="BW678" i="1"/>
  <c r="D678" i="1" s="1"/>
  <c r="BU65" i="1"/>
  <c r="C533" i="1"/>
  <c r="C750" i="1"/>
  <c r="BU908" i="1"/>
  <c r="BU592" i="1"/>
  <c r="BW790" i="1"/>
  <c r="D790" i="1" s="1"/>
  <c r="BW750" i="1"/>
  <c r="D750" i="1" s="1"/>
  <c r="BU682" i="1"/>
  <c r="BW14" i="1"/>
  <c r="D14" i="1" s="1"/>
  <c r="C14" i="1"/>
  <c r="BR889" i="1"/>
  <c r="BW908" i="1"/>
  <c r="D908" i="1" s="1"/>
  <c r="C790" i="1"/>
  <c r="BW889" i="1"/>
  <c r="D889" i="1" s="1"/>
  <c r="C889" i="1"/>
  <c r="BW920" i="1"/>
  <c r="D920" i="1" s="1"/>
  <c r="BR682" i="1"/>
  <c r="BW673" i="1"/>
  <c r="D673" i="1" s="1"/>
  <c r="BU59" i="1"/>
  <c r="BU750" i="1"/>
  <c r="C282" i="1"/>
  <c r="BU790" i="1"/>
  <c r="BU889" i="1"/>
  <c r="C59" i="1"/>
  <c r="C370" i="1"/>
  <c r="BW59" i="1"/>
  <c r="D59" i="1" s="1"/>
  <c r="BR649" i="1"/>
  <c r="BW682" i="1"/>
  <c r="D682" i="1" s="1"/>
  <c r="BU250" i="1"/>
  <c r="C649" i="1"/>
  <c r="BW282" i="1"/>
  <c r="D282" i="1" s="1"/>
  <c r="BR597" i="1"/>
  <c r="BW626" i="1"/>
  <c r="D626" i="1" s="1"/>
  <c r="BU626" i="1"/>
  <c r="C977" i="1"/>
  <c r="C1034" i="1"/>
  <c r="BR473" i="1"/>
  <c r="BW402" i="1"/>
  <c r="D402" i="1" s="1"/>
  <c r="C739" i="1"/>
  <c r="BW977" i="1"/>
  <c r="D977" i="1" s="1"/>
  <c r="BW1024" i="1"/>
  <c r="D1024" i="1" s="1"/>
  <c r="BW912" i="1"/>
  <c r="D912" i="1" s="1"/>
  <c r="BW699" i="1"/>
  <c r="D699" i="1" s="1"/>
  <c r="BW1022" i="1"/>
  <c r="D1022" i="1" s="1"/>
  <c r="BU655" i="1"/>
  <c r="BU699" i="1"/>
  <c r="BW897" i="1"/>
  <c r="D897" i="1" s="1"/>
  <c r="C594" i="1"/>
  <c r="C699" i="1"/>
  <c r="BU532" i="1"/>
  <c r="BU716" i="1"/>
  <c r="C710" i="1"/>
  <c r="BU710" i="1"/>
  <c r="BU777" i="1"/>
  <c r="C382" i="1"/>
  <c r="BW250" i="1"/>
  <c r="D250" i="1" s="1"/>
  <c r="BU398" i="1"/>
  <c r="C398" i="1"/>
  <c r="C1024" i="1"/>
  <c r="BR716" i="1"/>
  <c r="BR665" i="1"/>
  <c r="BU815" i="1"/>
  <c r="BU632" i="1"/>
  <c r="BU94" i="1"/>
  <c r="BW716" i="1"/>
  <c r="D716" i="1" s="1"/>
  <c r="BU522" i="1"/>
  <c r="BW1034" i="1"/>
  <c r="D1034" i="1" s="1"/>
  <c r="C250" i="1"/>
  <c r="C678" i="1"/>
  <c r="BR382" i="1"/>
  <c r="BR250" i="1"/>
  <c r="BU739" i="1"/>
  <c r="BR739" i="1"/>
  <c r="C1049" i="1"/>
  <c r="BU1049" i="1"/>
  <c r="BW739" i="1"/>
  <c r="D739" i="1" s="1"/>
  <c r="C815" i="1"/>
  <c r="BW815" i="1"/>
  <c r="D815" i="1" s="1"/>
  <c r="BW982" i="1"/>
  <c r="D982" i="1" s="1"/>
  <c r="BW1055" i="1"/>
  <c r="D1055" i="1" s="1"/>
  <c r="BW632" i="1"/>
  <c r="D632" i="1" s="1"/>
  <c r="BW1041" i="1"/>
  <c r="D1041" i="1" s="1"/>
  <c r="BU802" i="1"/>
  <c r="BR1034" i="1"/>
  <c r="BR282" i="1"/>
  <c r="BR632" i="1"/>
  <c r="BU1025" i="1"/>
  <c r="BR592" i="1"/>
  <c r="BW274" i="1"/>
  <c r="D274" i="1" s="1"/>
  <c r="BR14" i="1"/>
  <c r="BU274" i="1"/>
  <c r="BU1013" i="1"/>
  <c r="BR1046" i="1"/>
  <c r="BR908" i="1"/>
  <c r="BR398" i="1"/>
  <c r="BR626" i="1"/>
  <c r="BR402" i="1"/>
  <c r="BU342" i="1"/>
  <c r="BU1020" i="1"/>
  <c r="BR1061" i="1"/>
  <c r="BR699" i="1"/>
  <c r="BR920" i="1"/>
  <c r="BR802" i="1"/>
  <c r="BR710" i="1"/>
  <c r="BR723" i="1"/>
  <c r="BU282" i="1"/>
  <c r="BW1020" i="1"/>
  <c r="D1020" i="1" s="1"/>
  <c r="BR761" i="1"/>
  <c r="BR533" i="1"/>
  <c r="BR449" i="1"/>
  <c r="BR409" i="1"/>
  <c r="BR517" i="1"/>
  <c r="C517" i="1"/>
  <c r="BW517" i="1"/>
  <c r="D517" i="1" s="1"/>
  <c r="BR1056" i="1"/>
  <c r="BW1056" i="1"/>
  <c r="D1056" i="1" s="1"/>
  <c r="C1056" i="1"/>
  <c r="C879" i="1"/>
  <c r="BR879" i="1"/>
  <c r="BW879" i="1"/>
  <c r="D879" i="1" s="1"/>
  <c r="C924" i="1"/>
  <c r="BR924" i="1"/>
  <c r="BW924" i="1"/>
  <c r="D924" i="1" s="1"/>
  <c r="BW393" i="1"/>
  <c r="D393" i="1" s="1"/>
  <c r="C503" i="1"/>
  <c r="BR503" i="1"/>
  <c r="C618" i="1"/>
  <c r="BR618" i="1"/>
  <c r="BW618" i="1"/>
  <c r="D618" i="1" s="1"/>
  <c r="BR832" i="1"/>
  <c r="BW832" i="1"/>
  <c r="D832" i="1" s="1"/>
  <c r="C832" i="1"/>
  <c r="C1055" i="1"/>
  <c r="BR1055" i="1"/>
  <c r="BU1056" i="1"/>
  <c r="BR715" i="1"/>
  <c r="C715" i="1"/>
  <c r="C546" i="1"/>
  <c r="BR546" i="1"/>
  <c r="BW546" i="1"/>
  <c r="D546" i="1" s="1"/>
  <c r="BR173" i="1"/>
  <c r="C173" i="1"/>
  <c r="BU173" i="1"/>
  <c r="C65" i="1"/>
  <c r="BR65" i="1"/>
  <c r="C94" i="1"/>
  <c r="BR94" i="1"/>
  <c r="C795" i="1"/>
  <c r="BR795" i="1"/>
  <c r="BR374" i="1"/>
  <c r="C374" i="1"/>
  <c r="BW374" i="1"/>
  <c r="D374" i="1" s="1"/>
  <c r="BR48" i="1"/>
  <c r="C48" i="1"/>
  <c r="BW48" i="1"/>
  <c r="D48" i="1" s="1"/>
  <c r="C237" i="1"/>
  <c r="BR237" i="1"/>
  <c r="BR986" i="1"/>
  <c r="C986" i="1"/>
  <c r="BW986" i="1"/>
  <c r="D986" i="1" s="1"/>
  <c r="BU924" i="1"/>
  <c r="C931" i="1"/>
  <c r="BR931" i="1"/>
  <c r="BU879" i="1"/>
  <c r="C848" i="1"/>
  <c r="BR848" i="1"/>
  <c r="BW848" i="1"/>
  <c r="D848" i="1" s="1"/>
  <c r="BR1028" i="1"/>
  <c r="C1028" i="1"/>
  <c r="BW1028" i="1"/>
  <c r="D1028" i="1" s="1"/>
  <c r="BU618" i="1"/>
  <c r="BU503" i="1"/>
  <c r="BU546" i="1"/>
  <c r="BU931" i="1"/>
  <c r="C629" i="1"/>
  <c r="BR629" i="1"/>
  <c r="BW629" i="1"/>
  <c r="D629" i="1" s="1"/>
  <c r="BR393" i="1"/>
  <c r="C393" i="1"/>
  <c r="BR326" i="1"/>
  <c r="C326" i="1"/>
  <c r="BU326" i="1"/>
  <c r="BU517" i="1"/>
  <c r="BR290" i="1"/>
  <c r="C290" i="1"/>
  <c r="BW290" i="1"/>
  <c r="D290" i="1" s="1"/>
  <c r="C982" i="1"/>
  <c r="BR982" i="1"/>
  <c r="BR1041" i="1"/>
  <c r="C1041" i="1"/>
  <c r="BR912" i="1"/>
  <c r="C912" i="1"/>
  <c r="BR1025" i="1"/>
  <c r="C1025" i="1"/>
  <c r="BW326" i="1"/>
  <c r="D326" i="1" s="1"/>
  <c r="BR342" i="1"/>
  <c r="C342" i="1"/>
  <c r="C701" i="1"/>
  <c r="BW701" i="1"/>
  <c r="D701" i="1" s="1"/>
  <c r="BR701" i="1"/>
</calcChain>
</file>

<file path=xl/sharedStrings.xml><?xml version="1.0" encoding="utf-8"?>
<sst xmlns="http://schemas.openxmlformats.org/spreadsheetml/2006/main" count="44647" uniqueCount="7262">
  <si>
    <t>AÑO</t>
  </si>
  <si>
    <t>TIPO DE CONTRATO Y/O CONVENIO</t>
  </si>
  <si>
    <t>INFORMACION CONTRATISTA</t>
  </si>
  <si>
    <t>INFORMACIÓN CONTRATO</t>
  </si>
  <si>
    <t>INFORMACION FINANCIERA</t>
  </si>
  <si>
    <t>SEGUIMIENTO AL CONTRATO</t>
  </si>
  <si>
    <t>SECOP</t>
  </si>
  <si>
    <t>GARANTÍAS</t>
  </si>
  <si>
    <t>FECHAS DE EJECUCIÓN INICIAL</t>
  </si>
  <si>
    <t>OTORSI DEL CONTRATO</t>
  </si>
  <si>
    <t>INFORMACIÓN DE LA CESIÓN</t>
  </si>
  <si>
    <t>FECHAS DE EJECUCIÓN FINAL</t>
  </si>
  <si>
    <t>LIQUIDACIÓN</t>
  </si>
  <si>
    <t>CARPETA</t>
  </si>
  <si>
    <t>SUS</t>
  </si>
  <si>
    <t>CES</t>
  </si>
  <si>
    <t>FIN</t>
  </si>
  <si>
    <t>LIQ</t>
  </si>
  <si>
    <t>COM</t>
  </si>
  <si>
    <t>AN</t>
  </si>
  <si>
    <t>SIGEP</t>
  </si>
  <si>
    <t xml:space="preserve">No. </t>
  </si>
  <si>
    <t>SIRECI</t>
  </si>
  <si>
    <t>MODALIDAD DE SELECCIÓN</t>
  </si>
  <si>
    <t>TIPO DE CONTRATO</t>
  </si>
  <si>
    <t>CAUSALES DENTRO DE LA MODALIDAD DE SELECCIÓN</t>
  </si>
  <si>
    <t>CLASE DE CONTRATO</t>
  </si>
  <si>
    <t>NÚMERO DE PROCESO</t>
  </si>
  <si>
    <t>PROFESIONAL / APOYO A LA GESTION</t>
  </si>
  <si>
    <t>NOMBRE DEL CONTRATISTA</t>
  </si>
  <si>
    <t>C: NATURALEZA JURÍDICA</t>
  </si>
  <si>
    <t>PERFIL PROFESIONAL</t>
  </si>
  <si>
    <t>LINK SIGEP</t>
  </si>
  <si>
    <t>NOMBRE DEL REPRESENTANTE LEGAL</t>
  </si>
  <si>
    <t>TIENE RUP</t>
  </si>
  <si>
    <t>GRUPO SOLICITANTE</t>
  </si>
  <si>
    <t>DEPENDENCIA SOLICITANTE</t>
  </si>
  <si>
    <t xml:space="preserve">OBJETO   </t>
  </si>
  <si>
    <t>OBLIGACIONES</t>
  </si>
  <si>
    <t>VALOR DEL CONTRATO
(EN LETRAS)</t>
  </si>
  <si>
    <t>VALOR DEL CONTRATO
(EN NUMEROS)</t>
  </si>
  <si>
    <t>VALOR RECURSOS (MADS/FONAM)</t>
  </si>
  <si>
    <t>VALOR PAGO MENSUAL</t>
  </si>
  <si>
    <t>VALOR VIGENCIA FUTURA</t>
  </si>
  <si>
    <t>RECURSO (MADS/FONAM)</t>
  </si>
  <si>
    <t>RECURSOS DE OTRA ENTIDAD</t>
  </si>
  <si>
    <t>TIPO DE RECURSOS DE OTRA ENTIDAD</t>
  </si>
  <si>
    <t>VALOR RECURSOS</t>
  </si>
  <si>
    <t xml:space="preserve">CDP
(INICIAL) </t>
  </si>
  <si>
    <t xml:space="preserve">FECHA CDP
(INICIAL) </t>
  </si>
  <si>
    <t>RP
(INICIAL)</t>
  </si>
  <si>
    <t>FECHA RP
(INICIAL)</t>
  </si>
  <si>
    <t>AFECTACIÓN DEL RECURSO</t>
  </si>
  <si>
    <t>FUENTE DE FINANCIACIÓN</t>
  </si>
  <si>
    <t>CODIGO DEL PROYECTO PBIN</t>
  </si>
  <si>
    <t>ANTICIPO</t>
  </si>
  <si>
    <t>FECHA DE SUSCRIPCION DEL CONTRATO</t>
  </si>
  <si>
    <t>DEPARTAMENTO  EJECUCIÓN</t>
  </si>
  <si>
    <t>MUNICIPIO DE EJECUCIÓN</t>
  </si>
  <si>
    <t>TIPO DE SEGUIMIENTO</t>
  </si>
  <si>
    <t>NOMBRE DEL SUPERVISOR</t>
  </si>
  <si>
    <t>NOMBRE DEL CARGO</t>
  </si>
  <si>
    <t>DEPENDENCIA</t>
  </si>
  <si>
    <t>CÓDIGO SECOP</t>
  </si>
  <si>
    <t>LINK DE PUBLICACIÓN SECOP</t>
  </si>
  <si>
    <t>CLASE DE GARANTÍA</t>
  </si>
  <si>
    <t>FECHA DE EXPEDICIÓN DE GARANTÍA</t>
  </si>
  <si>
    <t>RIESGOS ASEGURADOS</t>
  </si>
  <si>
    <t>FECHA DE PERFECCIONAMIENTO Y CUMPLIMIENTO DE REQUISITOS</t>
  </si>
  <si>
    <t>FECHA INICIO</t>
  </si>
  <si>
    <t>FECHA TERMINACION
(INICIAL)</t>
  </si>
  <si>
    <t>PLAZO DE EJECUCIÓN EN DÍAS (INICIAL)</t>
  </si>
  <si>
    <t>PLAZO DE EJECUCIÓN EN MESES (INICIAL)</t>
  </si>
  <si>
    <t>PLAZO DE EJECUCION</t>
  </si>
  <si>
    <t>VALOR REDUCIDO</t>
  </si>
  <si>
    <t>VALOR ADICIONES</t>
  </si>
  <si>
    <t xml:space="preserve">TOTAL TIEMPO PRORROGADO EN DÍAS
</t>
  </si>
  <si>
    <t>SUSPENSIÓN</t>
  </si>
  <si>
    <t xml:space="preserve">TERMINACIÓN ANTICIPADA
</t>
  </si>
  <si>
    <t>CESIÓN</t>
  </si>
  <si>
    <t>PLAZO DE EJECUCIÓN FINAL DEL CONTRATO
(DÍAS)</t>
  </si>
  <si>
    <t>PLAZO DE EJECUCIÓN FINAL DEL CONTRATO
(DESDE)</t>
  </si>
  <si>
    <t>PLAZO DE EJECUCIÓN FINAL DEL CONTRATO
(HASTA)</t>
  </si>
  <si>
    <t>PORCENTAJE DE EJECUCIÓN</t>
  </si>
  <si>
    <t>VALOR TOTAL DE CONTRATO (ANTES DE LIQUIDACIÓN - LIBERACIÓN DE SALDOS)</t>
  </si>
  <si>
    <t xml:space="preserve">ESTADO </t>
  </si>
  <si>
    <t>RECURSO TOTALES DESEMBOLSADOS</t>
  </si>
  <si>
    <t>RECURSOS PENDIENTES POR EJECUTAR</t>
  </si>
  <si>
    <t>ANULADO</t>
  </si>
  <si>
    <t>MES</t>
  </si>
  <si>
    <t>REVISION SECOP II</t>
  </si>
  <si>
    <t>VINCULADO SIGEP</t>
  </si>
  <si>
    <t xml:space="preserve">PAA   </t>
  </si>
  <si>
    <t>ENTIDAD</t>
  </si>
  <si>
    <t>NIT</t>
  </si>
  <si>
    <t>LIBRO 1</t>
  </si>
  <si>
    <t>CONTRATACIÓN DIRECTA</t>
  </si>
  <si>
    <t>PRESTACIÓN DE SERVICIOS</t>
  </si>
  <si>
    <t>12 PRESTACIÓN DE SERVICIOS PROFESIONALES Y DE APOYO A LA GESTIÓN</t>
  </si>
  <si>
    <t>14 PRESTACIÓN DE SERVICIOS</t>
  </si>
  <si>
    <t>NA</t>
  </si>
  <si>
    <t>APOYO A LA GESTIÓN</t>
  </si>
  <si>
    <t>DANIELA PARDO DUARTE</t>
  </si>
  <si>
    <t>PERSONA NATURAL</t>
  </si>
  <si>
    <t>BACHILLER</t>
  </si>
  <si>
    <t>https://www1.funcionpublica.gov.co/web/sigep2/hdv/-/directorio/S1839848-8003-5/view</t>
  </si>
  <si>
    <t>2 NO</t>
  </si>
  <si>
    <t>GRUPO DE CONTRATOS</t>
  </si>
  <si>
    <t>SECRETARÍA GENERAL</t>
  </si>
  <si>
    <t>Prestar servicios de apoyo a la gestión al Grupo de Contratos del Ministerio de Ambiente y Desarrollo Sostenible en actividades administrativas y operativas.</t>
  </si>
  <si>
    <t>1. Apoyar en la administración, seguimiento a los trámites, asignación, gestión de solicitudes, registros pertinentes en las bases de datos de control de seguimiento de procesos, allegadas al Grupo de Contratos mediante ARCA, correo electrónico y las demás plataformas que soporten la gestión contractual de la entidad o que sean de uso por parte de la dependencia. 2. Acompañar los procesos operativos, administrativos y logísticos relacionados con metas, reuniones, situaciones administrativas, eventos y demás actividades a cargo del grupo de contratos. 3. Recibir y gestionar la documentación que sea allegada en medio físico conforme a los lineamientos dados por la supervisión. 4. Apoyar la revisión y gestión de paz y salvos requeridos por los contratistas del Ministerio de Ambiente y Desarrollo Sostenible. 5. Custodiar y mantener actualizado el archivo correspondiente a actas de Comités a cargo del Grupo de Contratos. 6. Cumplir con las demás obligaciones que requiera el supervisor y que estén relacionadas con el objeto del contrato.</t>
  </si>
  <si>
    <t>El valor del contrato a celebrar es hasta por la suma de CUARENTA Y NUEVE MILLONES TRESCIENTOS DIECISEIS MIL CUATROCIENTOS PESOS M/CTE ($ 49.316.400), incluido los impuestos a que haya lugar.</t>
  </si>
  <si>
    <t>MADS</t>
  </si>
  <si>
    <t>NO APLICA</t>
  </si>
  <si>
    <t>02 INVERSIÓN</t>
  </si>
  <si>
    <t>C-3299-0900-28-10101C-3299060-02</t>
  </si>
  <si>
    <t>BOGOTÁ</t>
  </si>
  <si>
    <t>1 SUPERVISIÓN</t>
  </si>
  <si>
    <t>ALEJANDRA FERNANDA GONZALEZ ROA</t>
  </si>
  <si>
    <t>Coordinador Grupo de Contratos</t>
  </si>
  <si>
    <t>https://community.secop.gov.co/Public/Tendering/OpportunityDetail/Index?noticeUID=CO1.NTC.7268883&amp;isFromPublicArea=True&amp;isModal=False</t>
  </si>
  <si>
    <t>1 SI</t>
  </si>
  <si>
    <t>1 PÓLIZA</t>
  </si>
  <si>
    <t>2 CUMPLIMIENTO</t>
  </si>
  <si>
    <t>El término estrictamente indispensable para que el contratista cumpla con el objeto y obligaciones contractuales será de once (11) meses y doce (12) días calendario, o hasta 31 de diciembre, lo primero que ocurra.</t>
  </si>
  <si>
    <t>MINISTERIO DE AMBIENTE Y DESARROLLO SOSTENIBLE</t>
  </si>
  <si>
    <t>830.115.395-1</t>
  </si>
  <si>
    <t>JESUS ALEXANDER GARCIA PEÑA</t>
  </si>
  <si>
    <t>https://www1.funcionpublica.gov.co/web/sigep2/hdv/-/directorio/S3151763-8003-5/view</t>
  </si>
  <si>
    <t xml:space="preserve">GRUPO DE GESTION DOCUMENTAL </t>
  </si>
  <si>
    <t>Prestar servicios de apoyo a la gestión para realizar las actividades concernientes al monitoreo, control y reporte de la operación de la ventanilla única de correspondencia del Ministerio, así como radicar y distribuir las comunicaciones oficiales que le sean asignadas</t>
  </si>
  <si>
    <t>1. Brindar apoyo en monitoreo, control y reporte continuo de la operación de la ventanilla única de correspondencia del Ministerio, garantizando el cumplimiento de los procedimientos establecidos para el manejo y registro de la documentación oficial. 2. Realizar diariamente la asignación de comunicaciones al equipo de radicadores para su oportuna gestión 3. Registrar, clasificar, tipificar y radicar de manera eficiente todas las PQRSD y comunicaciones oficiales recibidas a través de los canales de atención habilitados, asegurando su adecuada identificación y organización para facilitar su gestión. 4. Gestionar la distribución interna de las comunicaciones oficiales a las dependencias correspondientes del Ministerio, asegurando la trazabilidad y el cumplimiento de los tiempos establecidos para su entrega. 5. Brindar orientación y asistencia técnica requerida por los usuarios internos del Ministerio en materia de gestión de las comunicaciones oficiales y del sistema de información de gestión documental en lo concerniente al módulo de correspondencia, de acuerdo con las normas aplicables y los procedimientos correspondientes, así como llevar y mantener actualizado un registro de dichas actividades. 6. Preparar y entregar informes periódicos sobre las estadísticas del servicio de radicación, así como cualquier dificultad o mejora observada en el proceso de gestión de estas comunicaciones, entre ellas las relacionadas con indisponibilidad de herramientas informáticas y demás que afecten la operación. 7. Asistir a las reuniones y/o actividades que sean requeridos por el supervisor del contrato y que estén relacionados en el marco contractual. 8. Las demás actividades asignadas por el supervisor, siempre que estén relacionadas con el objeto y las funciones del grupo.</t>
  </si>
  <si>
    <t>El valor del contrato a celebrar es hasta por la suma de CUARENTA Y SIETE MILLONES CIENTO CINCUENTA MIL PESOS M/CTE ($47.150.000) incluido los impuestos a que haya lugar.</t>
  </si>
  <si>
    <t>NELSON HUMBERTO LEÓN ACUÑA</t>
  </si>
  <si>
    <t>Coordinador del Grupo de Gestión Documenta</t>
  </si>
  <si>
    <t>https://community.secop.gov.co/Public/Tendering/OpportunityDetail/Index?noticeUID=CO1.NTC.7343372&amp;isFromPublicArea=True&amp;isModal=False</t>
  </si>
  <si>
    <t>45 CUMPLIM+ CALIDAD DL SERVICIO</t>
  </si>
  <si>
    <t>El término estrictamente indispensable para que el contratista cumpla con el objeto y obligaciones contractuales será de ONCE (11) MESES Y QUINCE (15) DÍAS, o hasta 31 de diciembre, lo primero que ocurra.</t>
  </si>
  <si>
    <t>PROFESIONALES</t>
  </si>
  <si>
    <t>NATALIA ALEJANDRA MEJIA OSORIO</t>
  </si>
  <si>
    <t>ABOGADA</t>
  </si>
  <si>
    <t>https://www1.funcionpublica.gov.co/web/sigep2/hdv/-/directorio/S2654878-8003-5/view</t>
  </si>
  <si>
    <t>Prestar servicios profesionales a la Unidad Coordinadora para el Gobierno Abierto y Servicio a la ciudadanía, en las actividades gestión y revisión de respuestas de PQRSD de las dependencias del Ministerio de Ambiente y Desarrollo Sostenible.</t>
  </si>
  <si>
    <t>1. Proyectar y gestionar respuesta a las PQRSD recibidas por los canales dispuestos por el Ministerio de Ambiente y Desarrollo Sostenible y que le sean asignadas, garantizando que estas sean claras, de fondo y emitidas dentro de los plazos legales estipulados Apoyar la revisión de los oficios de respuesta a peticiones, que son de competencia de las dependencias que integran el Ministerio de Ambiente y Desarrollo Sostenible. Hacer seguimiento al cumplimiento de los términos de respuesta a las peticiones asignadas a las dependencias Ministerio de Ambiente y Desarrollo Sostenible., con el fin de gestionar oportunamente la respuesta o la finalización del trámite, con los responsables. Generar estadísticas e informes periódicos relacionados con la gestión de las PQRSD y las comunicaciones oficiales, incluyendo métricas sobre tiempos de respuesta, tipos de solicitudes, niveles de cumplimiento, dependencia competente y tendencias relevantes para la toma de decisiones y la mejora de los procesos. 5. Llevar y mantener actualizado en todo momento un registro de todas las comunicaciones gestionadas haciendo uso de la herramienta que sea definida para tal efecto, así como asegurar el adecuado archivo de las mismas de conformidad con los lineamientos institucionales. Asistir a las reuniones y/o actividades que sean requeridos por el supervisor del contrato y que estén relacionados en el marco contractual. Las demás actividades asignadas por el supervisor, siempre que estén relacionadas con el objeto y las funciones del grupo.</t>
  </si>
  <si>
    <t>El valor del contrato a celebrar es hasta por la suma de OCHENTA MILLONES NOVECIENTOS SESENTA Y SEIS MIL SEISCIENTOS SESENTA Y SIETE PESOS M/CTE ($$80.966.667) incluido los impuestos a que haya lugar.</t>
  </si>
  <si>
    <t>Coordinadora de la Unidad Coordinadora para el Gobierno Abierto Y Servicio al Ciudadano</t>
  </si>
  <si>
    <t>https://community.secop.gov.co/Public/Tendering/OpportunityDetail/Index?noticeUID=CO1.NTC.7311699&amp;isFromPublicArea=True&amp;isModal=False</t>
  </si>
  <si>
    <t>El término estrictamente indispensable para que el contratista cumpla con el objeto y obligaciones contractuales será de ONCE (11) MESES Y DIECISIETE (17) DÍAS, o hasta 31 de diciembre, lo primero que ocurra.</t>
  </si>
  <si>
    <t>YEFERT SAUL AVILA CUADROS</t>
  </si>
  <si>
    <t>TECNOLOGIA EN CONTROL AMBIENTAL</t>
  </si>
  <si>
    <t>https://www1.funcionpublica.gov.co/web/sigep2/hdv/-/directorio/S2887953-8003-5/view</t>
  </si>
  <si>
    <t>UNIDAD COORDINADORA PARA EL GOBIERNO ABIERTO Y SERVICIO AL CIUDADANO</t>
  </si>
  <si>
    <t>Prestar servicios de apoyo a la gestión a la Unidad Coordinadora para el Gobierno Abierto y Servicio a la Ciudadanía brindando la atención adecuada en los canales de primer contacto habilitados por la Entidad</t>
  </si>
  <si>
    <t>1. Brindar atención oportuna y efectiva a los usuarios que se comunican a través de los canales de contacto (teléfono, chat y WhatsApp), proporcionando Información precisa y orientación sobre los servicios ofrecidos por la entidad, de acuerdo con los protocolos institucionales establecidos  2. Apoyar a la Unidad Coordinadora para el Gobierno Abierto y Servicio a la ciudadanía en la identificación de preguntas frecuentes, para gestionar la publicación de las respuestas tipo en la página web institucional. Llevar y mantener actualizada en todo momento la base de datos de primer contacto y colaborar en la generación de estadísticas para asegurar la elaboración de reportes oportunos y de calidad. Conformar y mantener actualizada una base de conocimiento sobre los procesos, trámites, servicios, programas y normatividad vigente de la entidad, mediante la participación actividades como capacitaciones, talleres, reuniones y la revisión periódica de documentos, manuales, circulares, boletines y demás comunicaciones, integrándolos en su práctica diaria para garantizar una orientación adecuada a la ciudadanía. Asistir a las reuniones y/o actividades que sean requeridos por el supervisor del contrato y que estén relacionados en el marco contractual. Las demás actividades asignadas por el supervisor, siempre que estén relacionadas con el objeto y las funciones del grupo</t>
  </si>
  <si>
    <t>El valor del contrato a celebrar es hasta por la suma de CUARENTA MILLONES CUATROCIENTOS OCHENTA Y TRES MIL TRESCIENTOS TREINTA Y TRES PESOS M/CTE ($ 40.483.333) incluido los impuestos a que haya lugar.</t>
  </si>
  <si>
    <t>https://community.secop.gov.co/Public/Tendering/OpportunityDetail/Index?noticeUID=CO1.NTC.7314166&amp;isFromPublicArea=True&amp;isModal=False</t>
  </si>
  <si>
    <t>El término estrictamente indispensable para que el contratista cumpla con el objeto y obligaciones contractuales será de ONCE (11) MESES Y DIESISIETE (17) DÍAS, o hasta 31 de diciembre, lo primero que ocurra.</t>
  </si>
  <si>
    <t>OMAR STEVENS GONZALEZ CHAPARRO</t>
  </si>
  <si>
    <t>DERECHO</t>
  </si>
  <si>
    <t>https://www1.funcionpublica.gov.co/web/sigep2/hdv/-/directorio/S2806039-8003-5/view</t>
  </si>
  <si>
    <t>Prestar servicios profesionales a la Unidad Coordinadora para el Gobierno Abierto y Servicio a la ciudadanía, en las actividades de direccionamiento y gestión de PQRSD y comunicaciones oficiales que ingresan por los canales oficiales del Ministerio.</t>
  </si>
  <si>
    <t>1. Realizar la revisión diaria de la plataforma ARCA, realizando el análisis y la tipificación adecuada de cada comunicación recibida, garantizando su correcta clasificación y su envío oportuno al área competente, conforme a los plazos establecidos y en cumplimiento de la Ley 1755 de 2015, así como a los lineamientos de la Entidad. 2. Proyectar y gestionar el traslado de las PQRSD a otras entidades cuando estas no sean competencia del Ministerio, asegurando que se cumplan con los términos y condiciones establecidos por la normatividad vigente. 3. Proyectar y gestionar respuesta a las PQRSD que sean competencia de la Unidad Coordinadora para el Gobierno Abierto y Servicio a la ciudadanía, y que sean atendidas mediante respuestas tipo elaboradas por parte de la Unidad en colaboración con las dependencias del Ministerio garantizando que estas sean claras, y emitidas dentro de los plazos legales estipulados. 4. Registrar de manera precisa cada comunicación en la herramienta dispuesta para tal fin, manteniendo un archivo organizado que permita el seguimiento, consulta y verificación de cada radicado conforme a los requisitos normativos. 5. Asistir a las reuniones y/o actividades que sean requeridos por el supervisor del contrato y que estén relacionados en el marco contractual. 6. Las demás actividades asignadas por el supervisor, siempre que estén relacionadas con el objeto y las funciones del grupo.</t>
  </si>
  <si>
    <t>El valor del contrato a celebrar es hasta por la suma de CUARENTA Y SEIS MILLONES DOSCIENTOS SESENTA Y SEIS MIL SEISCIENTOS SESENTA Y SIETE PESOS M/CTE ($46.266.667) incluido los impuestos a que haya lugar.</t>
  </si>
  <si>
    <t>https://community.secop.gov.co/Public/Tendering/OpportunityDetail/Index?noticeUID=CO1.NTC.7314163&amp;isFromPublicArea=True&amp;isModal=False</t>
  </si>
  <si>
    <t>ADRIANA LIZETH SANCHEZ REYES</t>
  </si>
  <si>
    <t>INGENIERIA AMBIENTAL</t>
  </si>
  <si>
    <t>https://www1.funcionpublica.gov.co/web/sigep2/hdv/-/directorio/S2358331-8003-5/view</t>
  </si>
  <si>
    <t>Prestar servicios profesionales a la Unidad Coordinadora para el Gobierno Abierto y Servicio a la ciudadanía, en las actividades de gestión de PQRSD de las dependencias del Ministerio de Ambiente y Desarrollo Sostenible.</t>
  </si>
  <si>
    <t>1. Proyectar y gestionar respuesta a las PQRSD recibidas por los canales dispuestos por el Ministerio de Ambiente y Desarrollo Sostenible y que le sean asignadas, garantizando que estas sean claras, de fondo y emitidas dentro de los plazos legales estipulados 2. Apoyar con las dependencias del ministerio en la recopilación de insumos necesarios para la gestión y resolución de las PQRSD pendientes de respuesta. 3. Apoyar la proyección y gestión de respuesta a las PQRSD que sean competencia de la Unidad Coordinadora para el Gobierno Abierto y Servicio a la ciudadanía, y que sean atendidas mediante respuestas tipo elaboradas por parte de la Unidad en colaboración con las dependencias del Ministerio garantizando que estas sean claras, y emitidas dentro de los plazos legales estipulados. 4. Llevar y mantener actualizado en todo momento un registro de todas las comunicaciones gestionadas haciendo uso de la herramienta que sea definida para tal efecto, así como asegurar el adecuado archivo de las mismas de conformidad con los lineamientos institucionales. 5. Asistir a las reuniones y/o actividades que sean requeridos por el supervisor del contrato y que estén relacionados en el marco contractual. 6. Las demás actividades asignadas por el supervisor, siempre que estén relacionadas con el objeto y las funciones del grupo.</t>
  </si>
  <si>
    <t>El valor del contrato a celebrar es hasta por la suma de CUARENTA Y CINCO MILLONES OCHOCIENTOS SESENTA Y SEIS MIL SEISCIENTOS SESENTA Y SIETE PESOS M/CTE ($45.866.667) incluido los impuestos a que haya lugar.</t>
  </si>
  <si>
    <t>https://community.secop.gov.co/Public/Tendering/OpportunityDetail/Index?noticeUID=CO1.NTC.7315892&amp;isFromPublicArea=True&amp;isModal=False</t>
  </si>
  <si>
    <t>El término estrictamente indispensable para que el contratista cumpla con el objeto y obligaciones contractuales será de ONCE (11) MESES Y CATORCE (14) DÍAS, o hasta 31 de diciembre, lo primero que ocurra.</t>
  </si>
  <si>
    <t>ANGIE PAOLA ARRIETA CANTOR</t>
  </si>
  <si>
    <t>ADMINISTRACION AMBIENTAL</t>
  </si>
  <si>
    <t>https://www1.funcionpublica.gov.co/web/sigep2/hdv/-/directorio/S4804213-8003-5/view</t>
  </si>
  <si>
    <t>Prestar servicios de apoyo a la gestión a la Unidad Coordinadora para el Gobierno Abierto y Servicio a la Ciudadanía, para realizar actividades administrativas, operativas y asistenciales en materia de recepción, radicación y distribución de comunicaciones oficiales de la Entidad.</t>
  </si>
  <si>
    <t>1. Realizar la recepción, radicación y registro en los sistemas y herramientas del ministerio de todas las comunicaciones oficiales, tales como PQRSD y otros documentos físicos y electrónicos recibidos a través de los canales autorizados, garantizando su correcta trazabilidad y cumplimiento con los lineamientos establecidos por la entidad. 2. Contribuir en la preparación de reportes, análisis estadísticos y métricas relevantes para la gestión de la UCGA, apoyando la toma de decisiones y la optimización de procesos institucionales. 3. Asistir a las reuniones y/o actividades que sean requeridos por el supervisor del contrato y que estén relacionados en el marco contractual. 4. Las demás actividades asignadas por el supervisor, que estén relacionadas con el objeto contractual y las funciones del grupo.</t>
  </si>
  <si>
    <t>El valor del contrato a celebrar es hasta por la suma de TREINTA Y NUEVE MILLONES QUINIENTOS CINCUENTA MIL PESOS M/CTE ($ 39.550.000) incluido los impuestos a que haya lugar.</t>
  </si>
  <si>
    <t>https://community.secop.gov.co/Public/Tendering/OpportunityDetail/Index?noticeUID=CO1.NTC.7375097&amp;isFromPublicArea=True&amp;isModal=False</t>
  </si>
  <si>
    <t>El término estrictamente indispensable para que el contratista cumpla con el objeto y obligaciones contractuales será de ONCE (11) MESES Y NUEVE (09) DÍAS, o hasta 31 de diciembre, lo primero que ocurra.</t>
  </si>
  <si>
    <t>DIANA CAROLINA BELTRAN HERRERA</t>
  </si>
  <si>
    <t>VILMA ROCIO ALARCÓN BAMBAGUÉ</t>
  </si>
  <si>
    <t>https://www1.funcionpublica.gov.co/web/sigep2/hdv/-/directorio/S1891972-8003-5/view</t>
  </si>
  <si>
    <t xml:space="preserve">DIRECCIÓN DE BOSQUES BIODIVERSIDAD Y SERVICIOS ECOSISTÉMICOS </t>
  </si>
  <si>
    <t>Prestación de servicios profesionales al Grupo de Gestión Integral de Bosques y Reservas Forestales Nacionales de la Dirección de Bosques, Biodiversidad y Servicios Ecosistémicos, para la gestión y actualización de información relacionada con reservas forestales Nacionales.</t>
  </si>
  <si>
    <t>El valor del contrato a celebrar es hasta por la suma de SETENTA Y NUEVE MILLONES TRESCIENTOS DIEZ MY PESOS M/CTE ($79.310.000), incluido los impuestos a que haya lugar.</t>
  </si>
  <si>
    <t>C-3202-0900-21-40101B-3202053-02</t>
  </si>
  <si>
    <t>CHAPARRO SIERRA NAYIVE</t>
  </si>
  <si>
    <t>profesional especializada cargo 2028 código 14</t>
  </si>
  <si>
    <t>DIRECCIÓN DE BOSQUES BIODIVERSIDAD Y SERVICIOS ECOSISTÉMICOS</t>
  </si>
  <si>
    <t>https://community.secop.gov.co/Public/Tendering/OpportunityDetail/Index?noticeUID=CO1.NTC.7269141&amp;isFromPublicArea=True&amp;isModal=False</t>
  </si>
  <si>
    <t>El término estrictamente indispensable para que el contratista cumpla con el objeto y obligaciones contractuales será de once (11) MESES, o hasta 31 de diciembre de 2025, lo primero que ocurra.</t>
  </si>
  <si>
    <t>AZALIA INES PARRA CUELLAR</t>
  </si>
  <si>
    <t>INGENIERIA DE SISTEMAS</t>
  </si>
  <si>
    <t>https://www1.funcionpublica.gov.co/web/sigep2/hdv/-/directorio/S867687-8003-5/view</t>
  </si>
  <si>
    <t>Prestación de servicios profesionales a la Dirección de Bosques, Biodiversidad y Servicios Ecosistémicos del Ministerio de Ambiente y Desarrollo Sostenible, para apoyar técnicamente la sistematización de los módulos que conforman el Sistema Nacional de Trazabilidad de Forestal y administrar funcionalmente el Sistema de Información para la Gestión de Trámites Ambientales – SILAMC y la Ventanilla Integral de Trámites Ambientales en línea para los trámites de la Dirección.</t>
  </si>
  <si>
    <t>El valor del contrato a celebrar es hasta por la suma de CIENTO TREINTA MILLONES DOSCIENTOS NOVENTA Y CINCO MIL PESOS M/CTE ($ 130.295.000), incluido los impuestos a que haya lugar.</t>
  </si>
  <si>
    <t>ADRIANA RIVERA BRUSATIN</t>
  </si>
  <si>
    <t>Directora de Bosques Biodiversidad y Servicios Ecosistémicos</t>
  </si>
  <si>
    <t>https://community.secop.gov.co/Public/Tendering/OpportunityDetail/Index?noticeUID=CO1.NTC.7314845&amp;isFromPublicArea=True&amp;isModal=False</t>
  </si>
  <si>
    <t>El término estrictamente indispensable para que el contratista cumpla con el objeto y obligaciones contractuales será de ONCE (11) MESES Y QUINCE (15) DÍAS, o hasta 31 de diciembre de 2025, lo primero que ocurra.</t>
  </si>
  <si>
    <t>MARIA MERCEDES GONZALEZ VARGAS</t>
  </si>
  <si>
    <t>ADMINISTRACION PUBLICA</t>
  </si>
  <si>
    <t>https://www1.funcionpublica.gov.co/web/sigep2/hdv/-/directorio/S2321984-8003-5/view</t>
  </si>
  <si>
    <t>Prestar servicios profesionales a la Dirección de Bosques, Biodiversidad y Servicios Ecosistémicos del Ministerio de Ambiente y Desarrollo Sostenible brindando apoyo y seguimiento a las actividades relacionadas con los contratos y convenios de la Dirección.</t>
  </si>
  <si>
    <t>El valor del contrato a celebrar es hasta por la suma de TREINTA Y CINCO MILLONES VEINTE MIL PESOS M/CTE ($ 35.020.000), incluido los impuestos a que haya lugar.</t>
  </si>
  <si>
    <t>C-3202-0900-20-40101A-3202053-02</t>
  </si>
  <si>
    <t>https://community.secop.gov.co/Public/Tendering/OpportunityDetail/Index?noticeUID=CO1.NTC.7306780&amp;isFromPublicArea=True&amp;isModal=False</t>
  </si>
  <si>
    <t>El término estrictamente indispensable para que el contratista cumpla con el objeto y obligaciones contractuales será CUATRO (4) MESES, o hasta 31 de diciembre 2025, lo primero que ocurra.</t>
  </si>
  <si>
    <t>MARÍA CAMILA BARRAGÁN RODRÍGUEZ</t>
  </si>
  <si>
    <t>CRISTHIAN CAMILO GASCA PEDRAZA</t>
  </si>
  <si>
    <t>https://www1.funcionpublica.gov.co/web/sigep2/hdv/-/directorio/S4804921-8003-5/view</t>
  </si>
  <si>
    <t>Prestar servicios profesionales al Grupo de Recursos Genéticos de la Dirección de Bosques, Biodiversidad y Servicios Ecosistémicos, para atender el aspecto legal requerido dentro del Régimen sobre Acceso a los Recursos Genéticos y temas conexos.</t>
  </si>
  <si>
    <t>1. Proyectar actos administrativos y hacer el análisis jurídico en la evaluación y seguimiento de las solicitudes y contratos de acceso a los recursos genéticos y sus productos derivados. Proyectar los insumos requeridos para la elaboración de normas sobre el uso sostenible de los recursos genéticos y productos derivados. Elaborar reportes mensuales del estado de avance de las asignaciones a cargo, y actualizar información y registros de acuerdo con los lineamientos indicados por el supervisor inmediato. Organizar y participar en reuniones de negociación de contratos y apoyar las actividades de divulgación de información sobre los aspectos jurídicos de la aplicación del régimen sobre acceso a los recursos genéticos y sus productos derivados en Colombia. Apoyar en la elaboración de los documentos necesarios en las etapas de estructuración, ejecución y liquidación de convenios o contratos relacionados con recursos genéticos y conexos. Proyectar y gestionar respuesta, en los términos previstos en la ley las PQRS que le sean asignadas por la supervisión a través de la plataforma ARCA o por otro medio o herramienta de la entidad, relacionado con el objeto del contrato, adjuntando el reporte del Sistema de Gestión Documental.</t>
  </si>
  <si>
    <t>El valor del contrato a celebrar es hasta por la suma de SESENTA Y DOS MILLONES, TRESCIENTOS QUINCE MIL PESOS ($62.315.000) M/CTE, incluido los impuestos a que haya lugar.</t>
  </si>
  <si>
    <t>C-3202-0900-19-40101B-3202053-02</t>
  </si>
  <si>
    <t>EFRAIN TORRES ARIZA</t>
  </si>
  <si>
    <t>Coordinador del Grupo de Recursos Genéticos</t>
  </si>
  <si>
    <t>https://community.secop.gov.co/Public/Tendering/OpportunityDetail/Index?noticeUID=CO1.NTC.7354665&amp;isFromPublicArea=True&amp;isModal=False</t>
  </si>
  <si>
    <t>El término estrictamente indispensable para que el contratista cumpla con el objeto y obligaciones contractuales será de ONCE (11) MESES, o hasta 31 de diciembre de 2025, lo primero que ocurra.</t>
  </si>
  <si>
    <t>GIOVANNI MENDIETA MONTEALEGRE</t>
  </si>
  <si>
    <t>https://www1.funcionpublica.gov.co/web/sigep2/hdv/-/directorio/S519536-8003-5/view</t>
  </si>
  <si>
    <t>Prestar servicios profesionales para apoyar jurídicamente en la estructuración, revisión, trámite y acompañamiento de los diferentes procesos de contratación en sus diferentes etapas y demás asuntos que adelanta la Dirección de Bosques, Biodiversidad y Servicios Ecosistémicos..</t>
  </si>
  <si>
    <t>El valor del contrato a celebrar es hasta por la suma de TREINTA Y DOS MILLONES DE PESOS M/CTE ($ 32.000.000), incluido los impuestos a que haya lugar.</t>
  </si>
  <si>
    <t>https://community.secop.gov.co/Public/Tendering/OpportunityDetail/Index?noticeUID=CO1.NTC.7365650&amp;isFromPublicArea=True&amp;isModal=False</t>
  </si>
  <si>
    <t>El término estrictamente indispensable para que el contratista cumpla con el objeto y obligaciones contractuales será CUATRO (4) MESES, o hasta 31 de diciembre de 2025, lo primero que ocurra.</t>
  </si>
  <si>
    <t>GUSTAVO ANDRES PINILLA MEZA</t>
  </si>
  <si>
    <t>MICROBIOLOGIA</t>
  </si>
  <si>
    <t>https://www1.funcionpublica.gov.co/web/sigep2/hdv/-/directorio/S4467074-8003-5/view</t>
  </si>
  <si>
    <t>Prestar servicios profesionales al Grupo de Recursos Genéticos de la Dirección de Bosques, Biodiversidad y Servicios Ecosistémicos, para elaborar desde el componente técnico insumos relacionados con el régimen de recursos genéticos y/o productos derivados y apoyar temas conexos.</t>
  </si>
  <si>
    <t>El valor del contrato a celebrar es hasta por la suma de SETENTA Y SIETE MILLONES, CUARENTA Y CUATRO MIL PESOS ($77.044.000) M/CTE, incluido los impuestos a que haya lugar.</t>
  </si>
  <si>
    <t>https://community.secop.gov.co/Public/Tendering/OpportunityDetail/Index?noticeUID=CO1.NTC.7358704&amp;isFromPublicArea=True&amp;isModal=False</t>
  </si>
  <si>
    <t>DANIEL FERNANDO GUTIÉRREZ LÓPEZ </t>
  </si>
  <si>
    <t xml:space="preserve">ADMINISTRACIÓN AMBIENTAL </t>
  </si>
  <si>
    <t>https://www1.funcionpublica.gov.co/web/sigep2/hdv/-/directorio/S3132321-8003-5/view</t>
  </si>
  <si>
    <t>Prestar servicios profesionales a la Dirección de Bosques, Biodiversidad y Servicios Ecosistémicos para apoyar el análisis y procesamiento de la información del trámite de las solicitudes y seguimiento de contratos de acceso a recursos genéticos y sus productos derivados.</t>
  </si>
  <si>
    <t>https://community.secop.gov.co/Public/Tendering/OpportunityDetail/Index?noticeUID=CO1.NTC.7354006&amp;isFromPublicArea=True&amp;isModal=False</t>
  </si>
  <si>
    <t>MARIA ALEJANDRA MANTILLA GALINDO</t>
  </si>
  <si>
    <t>MICROBIOLOGIA INDUSTRIAL</t>
  </si>
  <si>
    <t>https://www1.funcionpublica.gov.co/web/sigep2/hdv/-/directorio/S4231406-8003-5/view</t>
  </si>
  <si>
    <t>Prestar servicios profesionales a la Dirección de Bosques, Biodiversidad y Servicios Ecosistémicos para elaborar el componente técnico requerido en las fases de evaluación y seguimiento del trámite de acceso a recursos genéticos y/o productos derivados, así como apoyar técnicamente la ejecución de políticas y otros instrumentos relacionados con el régimen de acceso a recursos genéticos.</t>
  </si>
  <si>
    <t>El valor del contrato a celebrar es hasta por la suma de OCHENTA MILLONES OCHOCIENTOS NOVENTA Y SEIS MIL DOSCIENTOS PESOS ($80.896.200) M/CTE incluido los impuestos a que haya lugar.</t>
  </si>
  <si>
    <t>https://community.secop.gov.co/Public/Tendering/OpportunityDetail/Index?noticeUID=CO1.NTC.7354081&amp;isFromPublicArea=True&amp;isModal=False</t>
  </si>
  <si>
    <t>ADRIANA MARCELA DURAN PERDOMO</t>
  </si>
  <si>
    <t>https://www1.funcionpublica.gov.co/web/sigep2/hdv/-/directorio/S893081-8003-5/view</t>
  </si>
  <si>
    <t>OFICINA ASESORA JURÍDICA</t>
  </si>
  <si>
    <t>Prestación de servicios profesionales jurídicos para apoyar la definición de estrategias jurídicas en asuntos de alto impacto para el Ministerio de Ambiente y Desarrollo Sostenible, así como la revisión de actos administrativos, conceptos jurídicos y documentos requeridos que sean asignados a la Oficina Asesora Jurídica.</t>
  </si>
  <si>
    <t>El valor del contrato a celebrar es hasta por la suma de CIENTO VEINTE MILLONES CIENTO SESENTA Y SEIS MIL SEISCIENTOS SESENTA Y SIETE PESOS M/CTE ($120´166.667) incluido los impuestos a que haya lugar.</t>
  </si>
  <si>
    <t>C-3299-0900-28-10101C-3299069-02</t>
  </si>
  <si>
    <t>JOSE EDUARDO CUAICAL ALPALA</t>
  </si>
  <si>
    <t>Jefe de la Oficina Asesora Jurídica</t>
  </si>
  <si>
    <t>https://community.secop.gov.co/Public/Tendering/OpportunityDetail/Index?noticeUID=CO1.NTC.7275392&amp;isFromPublicArea=True&amp;isModal=False</t>
  </si>
  <si>
    <t>El término estrictamente indispensable para que el contratista cumpla con el objeto y obligaciones contractuales será Once (11) meses y veinte (20) días calendario, o hasta 31 de diciembre, lo primero que ocurra</t>
  </si>
  <si>
    <t xml:space="preserve">JUAN CAMILO LOZANO CARREÑO </t>
  </si>
  <si>
    <t>ADMINISTRACIÓN PÚBLICA</t>
  </si>
  <si>
    <t>https://www1.funcionpublica.gov.co/web/sigep2/hdv/-/directorio/S2439237-8003-5/view</t>
  </si>
  <si>
    <t>Prestación de servicios profesionales a la Dirección de Bosques, Biodiversidad y Servicios Ecosistémicos del Ministerio de Ambiente y Desarrollo Sostenible para apoyar los trámites administrativos, así como apoyar en la supervisión y realizar el seguimiento de los temas contractuales a cargo del grupo de Despacho y sus Coordinaciones.</t>
  </si>
  <si>
    <t>El valor del contrato a celebrar es hasta por la suma de CIENTO SESENTA Y TRES MILLONES OCHOCIENTOS MIL PESOS M/CTE ($163.800.000), incluido los impuestos a que haya lugar.</t>
  </si>
  <si>
    <t>C-3202-0900-19-40101B-3202057-02</t>
  </si>
  <si>
    <t>https://community.secop.gov.co/Public/Tendering/OpportunityDetail/Index?noticeUID=CO1.NTC.7304249&amp;isFromPublicArea=True&amp;isModal=False</t>
  </si>
  <si>
    <t>El término estrictamente indispensable para que el contratista cumpla con el objeto y obligaciones contractuales será ONCE (11) MESES Y VEINTIIÚN (21) DÍAS, o hasta 31 de diciembre de 2025, lo primero que ocurra.</t>
  </si>
  <si>
    <t>HENRRY SOTO VEGA</t>
  </si>
  <si>
    <t>ADMINISTRACIÓN DE EMPRESAS</t>
  </si>
  <si>
    <t>https://www1.funcionpublica.gov.co/web/sigep2/hdv/-/directorio/S2326733-8003-5/view</t>
  </si>
  <si>
    <t>Prestación de servicios profesionales a la Dirección de Bosques, Biodiversidad y Servicios Ecosistémicos del Ministerio de Ambiente y Desarrollo Sostenible para apoyar la gestión de los proyectos de inversión, así como, la planeación y el seguimiento financiero y presupuestal de la Dirección.</t>
  </si>
  <si>
    <t>https://community.secop.gov.co/Public/Tendering/OpportunityDetail/Index?noticeUID=CO1.NTC.7307189&amp;isFromPublicArea=True&amp;isModal=False</t>
  </si>
  <si>
    <t>El término estrictamente indispensable para que el contratista cumpla con el objeto y obligaciones contractuales será ONCE (11) MESES Y VEINTIÚN (21) DÍAS, o hasta 31 de diciembre de 2025, lo primero que ocurra.</t>
  </si>
  <si>
    <t>GLADYS HELENA SABOGAL</t>
  </si>
  <si>
    <t>https://www1.funcionpublica.gov.co/web/sigep2/hdv/-/directorio/S699216-8003-5/view</t>
  </si>
  <si>
    <t>Prestación de servicios de apoyo a la gestión a la Dirección de Bosques, Biodiversidad y Servicios Ecosistémicos del Ministerio de Ambiente y Desarrollo Sostenible, para apoyar la gestión, registro y seguimiento de la correspondencia a cargo de la Dirección y del Grupo de Recursos Genéticos que se asignen por medio de la plataforma ARCA o cualquier sistema dispuesto por el Ministerio.</t>
  </si>
  <si>
    <t>El valor del contrato a celebrar es hasta por la suma de CINCUENTA Y OCHO MILLONES TREINTA Y DOS MIL PESOS M/CTE ($58.032.000), incluido los impuestos a que haya lugar.</t>
  </si>
  <si>
    <t>https://community.secop.gov.co/Public/Tendering/OpportunityDetail/Index?noticeUID=CO1.NTC.7305557&amp;isFromPublicArea=True&amp;isModal=False</t>
  </si>
  <si>
    <t>2. NO</t>
  </si>
  <si>
    <t>6 NO CONSTITUYÓ GARANTÍAS</t>
  </si>
  <si>
    <t>99999998 NO SE DILIGENCIA INFORMACIÓN PARA ESTE FORMULARIO EN ESTE PERÍODO DE REPORTE</t>
  </si>
  <si>
    <t>NELSON ANDRÉS BUSTAMANTE RIVEROS</t>
  </si>
  <si>
    <t>https://www1.funcionpublica.gov.co/web/sigep2/hdv/-/directorio/S1616779-8003-5/view</t>
  </si>
  <si>
    <t>Prestar servicios profesionales a la Dirección de Bosques Biodiversidad y Servicios Ecosistémicos del Ministerio de Ambiente y Desarrollo Sostenible para apoyar los procedimientos asociados a la expedición de actos administrativos competencia de la Dirección.</t>
  </si>
  <si>
    <t>El valor del contrato a celebrar es hasta por la suma de SETENTA Y CINCO MILLONES OCHOCIENTOS SETENTA Y SEIS MIL SEISCIENTOS SESENTA Y SIETE PESOS ($75.876.667) M/CTE, incluido los impuestos a que haya lugar.</t>
  </si>
  <si>
    <t>https://community.secop.gov.co/Public/Tendering/OpportunityDetail/Index?noticeUID=CO1.NTC.7369495&amp;isFromPublicArea=True&amp;isModal=False</t>
  </si>
  <si>
    <t>El término estrictamente indispensable para que el contratista cumpla con el objeto y obligaciones contractuales será ONCE (11) MESES Y DIEZ (10) DÍAS, o hasta 31 de diciembre de 2025, lo primero que ocurra.</t>
  </si>
  <si>
    <t>JACQUELINE MEJÍA VARGAS</t>
  </si>
  <si>
    <t>AXULIAR ADMINISTRATIVO</t>
  </si>
  <si>
    <t>https://www1.funcionpublica.gov.co/web/sigep2/hdv/-/directorio/S762512-8003-5/view</t>
  </si>
  <si>
    <t>Prestar servicios de apoyo a la gestión en la Dirección de Bosques, Biodiversidad y Servicios Ecosistémicos del Ministerio de Ambiente y Desarrollo Sostenible para apoyar la elaboración de informes periódicos y realizar el seguimiento sobre las PQRSD, así como generar los reportes que se requieran.</t>
  </si>
  <si>
    <t>El valor del contrato a celebrar es hasta por la suma de CUARENTA Y CINCO MILLONES TRESCIENTOS VEINTE MIL PESOS M/CTE ($45.320.000), incluido los impuestos a que haya lugar.</t>
  </si>
  <si>
    <t>https://community.secop.gov.co/Public/Tendering/OpportunityDetail/Index?noticeUID=CO1.NTC.7308628&amp;isFromPublicArea=True&amp;isModal=False</t>
  </si>
  <si>
    <t>El término estrictamente indispensable para que el contratista cumpla con el objeto y obligaciones contractuales será ONCE (11) MESES, o hasta 31 de diciembre de 2025, lo primero que ocurra.</t>
  </si>
  <si>
    <t>CAROLINA ESLAVA GALVIS</t>
  </si>
  <si>
    <t>https://www1.funcionpublica.gov.co/web/sigep2/hdv/-/directorio/S778180-8003-5/view</t>
  </si>
  <si>
    <t>Prestar Servicios Profesionales especializados a la Dirección de Bosques, Biodiversidad y Servicios Ecosistémicos del Ministerio de Ambiente y Desarrollo Sostenible para el apoyo jurídico en la elaboración y seguimiento a la actualización normativa forestal contenida en el Decreto 1076 de 2015 y demás instrumentos normativos necesarios para atender las prioridades del sector forestal, enmarcadas en el plan nacional de desarrollo 2022 - 2026 “Colombia Potencia Mundial de la Vida”</t>
  </si>
  <si>
    <t>El valor del contrato a celebrar es hasta por la suma de CIENTO SESENTA Y OCHO MILLONES DE PESOS M/CTE ($ 168.000.000) incluido los impuestos a que haya lugar.</t>
  </si>
  <si>
    <t>LUZ STELLA PULIDO PEREZ</t>
  </si>
  <si>
    <t>Coordinador(a) del Grupo Gestión Integral de Bosques y Reservas Forestales Nacionales</t>
  </si>
  <si>
    <t>https://community.secop.gov.co/Public/Tendering/OpportunityDetail/Index?noticeUID=CO1.NTC.7316325&amp;isFromPublicArea=True&amp;isModal=False</t>
  </si>
  <si>
    <t>1. SI</t>
  </si>
  <si>
    <t>El término estrictamente indispensable para que el contratista cumpla con el objeto y obligaciones contractuales será de DIEZ (10) MESES y QUINCE (15) DÍAS, o hasta 31 de diciembre de 2025, lo primero que ocurra.</t>
  </si>
  <si>
    <t>XIMENA PATRICIA GALINDEZ CUAYAL</t>
  </si>
  <si>
    <t>BIOLOGÍA</t>
  </si>
  <si>
    <t>https://www1.funcionpublica.gov.co/web/sigep2/hdv/-/directorio/S673051-8003-5/view</t>
  </si>
  <si>
    <t>Prestación de servicios profesionales para desarrollar actividades de apoyo para los procesos de iniciativas normativas, conservación, manejo y uso sostenible de la fauna silvestre adelantados por la Dirección de Bosques, Biodiversidad y Servicios Ecosistémicos, en el marco de la implementación de la Convención de Comercio Internacional de Especies Amenazadas de Fauna y Flora Silvestres-CITES</t>
  </si>
  <si>
    <t>El valor del contrato a celebrar es hasta por la suma de OCHENTA Y TRES MILLONES DOSCIENTOS SETENTA Y CINCO MIL QUINIENTOS PESOS M/CTE ($ 83.275.500) incluido los impuestos a que haya lugar.</t>
  </si>
  <si>
    <t>C-3202-0900-19-40101B-3202052-02</t>
  </si>
  <si>
    <t>https://community.secop.gov.co/Public/Tendering/OpportunityDetail/Index?noticeUID=CO1.NTC.7331615&amp;isFromPublicArea=True&amp;isModal=False</t>
  </si>
  <si>
    <t>MIGUEL ARTURO BARRIOS CARDENAS</t>
  </si>
  <si>
    <t>ZOOTECNISTA</t>
  </si>
  <si>
    <t>https://www1.funcionpublica.gov.co/web/sigep2/hdv/-/directorio/S3203986-8003-5/view</t>
  </si>
  <si>
    <t>Prestación de servicios profesionales para realizar actividades de apoyo en el seguimiento y control al fraccionamiento, exportación de especímenes de cocodrílidos, evaluación de solicitudes de permisos de especímenes incluidos en los Apéndices de la Convención de Comercio Internacional de Especies Amenazadas de Fauna y Flora Silvestres –CITES en el marco de las competencias de la Dirección de Bosques, Biodiversidad y Servicios Ecosistémicos del Ministerio de Ambiente y Desarrollo Sostenible.</t>
  </si>
  <si>
    <t>El valor del contrato a celebrar es hasta por la suma de SETENTA Y TRES MILLONES SEISCIENTOS CUARENTA Y CINCO MIL PESOS M/CTE ($ 73.645.000) incluido los impuestos a que haya lugar.</t>
  </si>
  <si>
    <t>https://community.secop.gov.co/Public/Tendering/OpportunityDetail/Index?noticeUID=CO1.NTC.7356822&amp;isFromPublicArea=True&amp;isModal=False</t>
  </si>
  <si>
    <t>MARIA JIMENA VALERO GARAY</t>
  </si>
  <si>
    <t>INGENIERIA FORESTAL</t>
  </si>
  <si>
    <t>https://www1.funcionpublica.gov.co/web/sigep2/hdv/-/directorio/S555161-8003-5/view</t>
  </si>
  <si>
    <t>Prestar servicios profesionales a la Dirección de Bosques Biodiversidad y Servicios Ecosistémicos para apoyar las acciones correspondientes a la implementación de los programas y proyectos en el marco de la Estrategia Nacional de Restauración 2023-2026, y el cumplimiento de las metas de restauración del Plan Nacional de Desarrollo 2022-2026.</t>
  </si>
  <si>
    <t>El valor del contrato a celebrar es hasta por la suma de CIENTO VEINTIÚN MILLONES DE PESOS M/CTE ($ 121.000.000) incluido los impuestos a que haya lugar.</t>
  </si>
  <si>
    <t>JHON JAIME CASTRO GOMEZ</t>
  </si>
  <si>
    <t>Profesional Especializado Código 2028, Grado 17</t>
  </si>
  <si>
    <t>https://community.secop.gov.co/Public/Tendering/OpportunityDetail/Index?noticeUID=CO1.NTC.7321152&amp;isFromPublicArea=True&amp;isModal=False</t>
  </si>
  <si>
    <t>LUIS ALEXANDER HERRERA ROJAS</t>
  </si>
  <si>
    <t>INGENIERO FORESTAL</t>
  </si>
  <si>
    <t>https://www1.funcionpublica.gov.co/web/sigep2/hdv/-/directorio/S636926-8003-5/view</t>
  </si>
  <si>
    <t>Prestar Servicios Profesionales a la DBBSE para la estructuración y consolidación del Sistema Nacional de Trazabilidad Forestal que aporte al fortalecimiento de la gobernanza forestal para la gestión sostenible de los recursos forestales y de la flora silvestre.</t>
  </si>
  <si>
    <t>El valor del contrato a celebrar es hasta por la suma de OCHENTA Y OCHO MILLONES DE PESOS M/CTE ($ 88.000.000) incluido los impuestos a que haya lugar.</t>
  </si>
  <si>
    <t>C-3202-0900-20-40101A-3202052-02</t>
  </si>
  <si>
    <t>https://community.secop.gov.co/Public/Tendering/OpportunityDetail/Index?noticeUID=CO1.NTC.7336355&amp;isFromPublicArea=True&amp;isModal=False</t>
  </si>
  <si>
    <t xml:space="preserve">EDID YOHANA LEMUS VIÑA </t>
  </si>
  <si>
    <t>https://www1.funcionpublica.gov.co/web/sigep2/hdv/-/directorio/S1870965-8003-5/view</t>
  </si>
  <si>
    <t>Prestar Servicios Profesionales a la DBBSE para para el seguimiento, atención y fortalecimiento funcional del Salvoconducto Único Nacional en Línea (SUNL) a las autoridades ambientales y otros usuarios del Sistema Nacional de Trazabilidad Forestal que aporte al fortalecimiento de la gobernanza forestal para la gestión sostenible de los recursos forestales y de la flora silvestre.</t>
  </si>
  <si>
    <t>https://community.secop.gov.co/Public/Tendering/OpportunityDetail/Index?noticeUID=CO1.NTC.7327519&amp;isFromPublicArea=True&amp;isModal=False</t>
  </si>
  <si>
    <t>LIZETH CAROLINA BARRAGAN LUQUE</t>
  </si>
  <si>
    <t>https://www1.funcionpublica.gov.co/web/sigep2/hdv/-/directorio/S4809046-8003-5/view</t>
  </si>
  <si>
    <t>Prestación de servicios profesionales a la Dirección de Bosques, Biodiversidad y Servicios Ecosistémicos del Ministerio de Ambiente y Desarrollo Sostenible, para apoyar técnica y administrativamente a la coordinación del Grupo Gestión Integral de Bosques y Reservas Forestales con las actividades relacionadas con economía forestal y de la biodiversidad, así como la gestión de los datos geográficos en el marco de la implementación de acciones de gobernanza forestal.</t>
  </si>
  <si>
    <t>https://community.secop.gov.co/Public/Tendering/OpportunityDetail/Index?noticeUID=CO1.NTC.7316332&amp;isFromPublicArea=True&amp;isModal=False</t>
  </si>
  <si>
    <t>JONATHAN STEVEN CORTES RODRIGUEZ</t>
  </si>
  <si>
    <t>ADMINISTRACIÓN AMBIENTAL</t>
  </si>
  <si>
    <t>https://www1.funcionpublica.gov.co/web/sigep2/hdv/-/directorio/S4763333-8003-5/view</t>
  </si>
  <si>
    <t>El valor del contrato a celebrar es hasta por la suma de CUARENTA MILLONES TRESCIENTOS SESENTA Y SEIS MIL SEISCIENTOS SESENTA Y SIETE PESOS M/CTE ($ 40.366.667) incluido los impuestos a que haya lugar.</t>
  </si>
  <si>
    <t>https://community.secop.gov.co/Public/Tendering/OpportunityDetail/Index?noticeUID=CO1.NTC.7311778&amp;isFromPublicArea=True&amp;isModal=False</t>
  </si>
  <si>
    <t>El término estrictamente indispensable para que el contratista cumpla con el objeto y obligaciones contractuales será de ONCES (11) MESES Y DIECISÉIS (16) DÍAS, o hasta 31 de diciembre, lo primero que ocurra.</t>
  </si>
  <si>
    <t>VALENTINA VERGARA FERNANDEZ</t>
  </si>
  <si>
    <t>https://www1.funcionpublica.gov.co/web/sigep2/hdv/-/directorio/S5041141-8003-5/view</t>
  </si>
  <si>
    <t>Prestar servicios de apoyo a la gestión a la Unidad Coordinadora para el Gobierno Abierto y Servicio a la Ciudadanía brindando una atención eficiente y oportuna a través de los canales tales como teléfono, chat web, WhatsApp, celular y otros medios disponibles.</t>
  </si>
  <si>
    <t>Coordinador del Grupo de Gestión Documental</t>
  </si>
  <si>
    <t>https://community.secop.gov.co/Public/Tendering/OpportunityDetail/Index?noticeUID=CO1.NTC.7370825&amp;isFromPublicArea=True&amp;isModal=False</t>
  </si>
  <si>
    <t>NATALIA LIZETH ORTIZ DUARTE</t>
  </si>
  <si>
    <t>https://www1.funcionpublica.gov.co/web/sigep2/hdv/-/directorio/S2989529-8003-5/view</t>
  </si>
  <si>
    <t>Prestar servicios de apoyo a la gestión a la Unidad Coordinadora para el Gobierno Abierto y Servicio a la ciudadanía, en las actividades de direccionamiento, traslado de PQRSD y comunicaciones oficiales.</t>
  </si>
  <si>
    <t>El valor del contrato a celebrar es hasta por la suma de CUARENTA Y CINCO MILLONES DOSCIENTOS SETENTA Y NUEVE MIL OCHOCIENTOS SESENTA Y SIETE PESOS M/CTE ($ 45.279.867) incluido los impuestos a que haya lugar.</t>
  </si>
  <si>
    <t>https://community.secop.gov.co/Public/Tendering/OpportunityDetail/Index?noticeUID=CO1.NTC.7311772&amp;isFromPublicArea=True&amp;isModal=False</t>
  </si>
  <si>
    <t>El término estrictamente indispensable para que el contratista cumpla con el objeto y obligaciones contractuales será de ONCE (11) MESES Y DIECISÉIS (16) DÍAS, o hasta 31 de diciembre, lo primero que ocurra.</t>
  </si>
  <si>
    <t>RUBEN DARIO MURILLO VILLAFUERTE</t>
  </si>
  <si>
    <t>TECNOLOGIA EN GESTION DOCUMENTAL</t>
  </si>
  <si>
    <t>https://www1.funcionpublica.gov.co/web/sigep2/hdv/-/directorio/S36215-8003-5/view</t>
  </si>
  <si>
    <t>Prestar servicios de apoyo a la gestión a la Unidad Coordinadora para el Gobierno Abierto y Servicio a la ciudadanía, para la gestión documental y organización de los archivos de la dependencia conforme a los lineamientos institucionales.</t>
  </si>
  <si>
    <t>El valor del contrato a celebrar es hasta por la suma de CUARENTA Y OCHO MILLONES CUATROCIENTOS CUARENTA MIL PESOS M/CTE ($ 48.440.000) incluido los impuestos a que haya lugar.</t>
  </si>
  <si>
    <t>https://community.secop.gov.co/Public/Tendering/OpportunityDetail/Index?noticeUID=CO1.NTC.7315887&amp;isFromPublicArea=True&amp;isModal=False</t>
  </si>
  <si>
    <t>INGRITH NATALIA MARTÍNEZ USUGA</t>
  </si>
  <si>
    <t>https://www1.funcionpublica.gov.co/web/sigep2/hdv/-/directorio/S1762678-8003-5/view</t>
  </si>
  <si>
    <t>Prestación de servicios profesionales jurídicos al Grupo de Contratos del Ministerio de Ambiente y Desarrollo Sostenible en las actividades del proceso de gestión contractual</t>
  </si>
  <si>
    <t>El valor del contrato a celebrar es hasta por la suma de OCHENTA Y NUEVE MILLONES OCHOCIENTOS SESENTA Y SEIS MIL SEISCIENTOS SESENTA Y SIETE PESOS M/CTE ($ 89.866.667), incluido los impuestos a que haya lugar.</t>
  </si>
  <si>
    <t>https://community.secop.gov.co/Public/Tendering/OpportunityDetail/Index?noticeUID=CO1.NTC.7269179&amp;isFromPublicArea=True&amp;isModal=False</t>
  </si>
  <si>
    <t>El término estrictamente indispensable para que el contratista cumpla con el objeto y obligaciones contractuales será de once (11) meses y siete (7) días calendario, o hasta 31 de diciembre, lo primero que ocurra.</t>
  </si>
  <si>
    <t>LEONARDO RINCON GAVIRIA</t>
  </si>
  <si>
    <t>Prestación de servicios profesionales al Grupo de Contratos del Ministerio de Ambiente y Desarrollo Sostenible asesorando jurídicamente el proceso de adquisición de bienes y servicios.</t>
  </si>
  <si>
    <t>El valor del contrato a celebrar es hasta por la suma de CIENTO ONCE MILLONES QUINIENTOS CUARENTA Y NUEVE MIL PESOS M/CTE ($111.549.000), incluido los impuestos a que haya lugar.</t>
  </si>
  <si>
    <t>https://community.secop.gov.co/Public/Tendering/OpportunityDetail/Index?noticeUID=CO1.NTC.7287083&amp;isFromPublicArea=True&amp;isModal=False</t>
  </si>
  <si>
    <t>El término estrictamente indispensable para que el contratista cumpla con el objeto y obligaciones contractuales será de ONCE (11) MESES Y DOCE (12) DÍAS CALENDARIO, o hasta 31 de diciembre de 2025, lo primero que ocurra.</t>
  </si>
  <si>
    <t>FINALIZADO</t>
  </si>
  <si>
    <t xml:space="preserve">SHIRLEY NIÑO PACHECO	</t>
  </si>
  <si>
    <t>JURISPRUDENCIA</t>
  </si>
  <si>
    <t>https://www1.funcionpublica.gov.co/web/sigep2/hdv/-/directorio/S588284-8003-5/view</t>
  </si>
  <si>
    <t>1. Revisar los documentos de las diferentes modalidades de contratación, de conformidad con la asignación realizada por la supervisión del contrato. 2. Gestionar, publicar y dar trámite oportuno en las plataformas de contratación pública, a los procesos contractuales del Ministerio de Ambiente y Desarrollo Sostenible y del FONAM, cualquiera que sea su modalidad de selección, así como las modificaciones contractuales a que haya lugar, que le sean asignados por la supervisión, conforme a la normatividad vigente sobre la materia. 3. Proyectar, revisar y gestionar los actos administrativos que se requieran en el desarrollo de los procesos contractuales que le sean asignados por el supervisor del contrato. 4. Revisar y gestionar las garantías de los contratos y convenios, así como sus anexos modificatorios, de acuerdo con la normatividad aplicable en la materia. 5. Proyectar informes y demás documentos relacionados con el objeto del contrato, que le sean solicitados por la supervisión del contrato. 6. Formar parte de los comités de evaluación de ofertas en el componente jurídico y consolidar los informes jurídicos, financieros y técnicos, en los procesos de selección que le sean designados, así como realizar el control de legalidad de los mismos. 7. Asistir a las audiencias de los procesos de selección y los Comités internos de la entidad en donde sea participé el Grupo de Contratos. 8. Gestionar de manera oportuna las solicitudes y peticiones que le sean asignadas en la plataforma ARCA o cualquier otro aplicativo que tenga relación con el objeto del contrato, o en el aplicativo equivalente. 9. Gestionar de manera oportuna la información que requiere el aplicativo SIGEP II, cuando así se requiera o en el aplicativo equivalente. 10. Revisar y gestionar los documentos de la fase poscontractual de los procesos de contratación del Ministerio de Ambiente y Desarrollo Sostenible y del FONAM y que le sean asignados por el supervisor del contrato. 11. Las demás que sean requeridas por la supervisión en el marco del objeto contractual.</t>
  </si>
  <si>
    <t>El valor del contrato a celebrar es hasta por la suma de OCHENTA Y NUEVE MILLONES TRESCIENTOS TREINTA Y TRES MIL TRESCIENTOS TREINTA Y TRES PESOS M/CTE ($ 89.333.333), incluido los impuestos a que haya lugar.</t>
  </si>
  <si>
    <t>https://community.secop.gov.co/Public/Tendering/OpportunityDetail/Index?noticeUID=CO1.NTC.7269180&amp;isFromPublicArea=True&amp;isModal=False</t>
  </si>
  <si>
    <t>El término estrictamente indispensable para que el contratista cumpla con el objeto y obligaciones contractuales será de once (11) meses y cinco (5) días calendario, o hasta 31 de diciembre, lo primero que ocurra.</t>
  </si>
  <si>
    <t>SONIA YADIRA GUERRERO SILVA</t>
  </si>
  <si>
    <t>https://www1.funcionpublica.gov.co/web/sigep2/hdv/-/directorio/S322439-8003-5/view</t>
  </si>
  <si>
    <t>Prestación de servicios profesionales al Grupo de Contratos del Ministerio de Ambiente y Desarrollo Sostenible para la gestión de los procedimientos administrativos sancionatorios contractuales y en la gestión contractual de la entidad</t>
  </si>
  <si>
    <t>1. Asesorar jurídicamente en la fase de alistamiento de los procedimientos administrativos sancionatorios y de afectación de garantías contractuales, cuando le sea requerido. 2. Proyectar, estructurar, gestionar y asesorar todos y cada uno de los documentos y actos administrativos necesarios para el inicio, trámite y resolución de los procedimientos administrativos sancionatorios contractuales y los que se requieran durante su trámite, hasta su culminación, así como procesos para hacer efectivas las garantías contractuales y comerciales. 3. Acompañar las audiencias que se deban realizar en ejecución del objeto del contrato. 4. Proyectar conceptos jurídicos en asuntos administrativos sancionatorios contractuales y en materias afines y /o complementarias que se requiera. 5. Gestionar, publicar y dar trámite oportuno en las plataformas de contratación pública, a los procesos contractuales del Ministerio de Ambiente y Desarrollo Sostenible y del FONAM, cualquiera que sea su modalidad de selección, así como las modificaciones contractuales a que haya lugar, que le sean asignados por la supervisión, conforme a la normatividad vigente sobre la materia. 6. Publicar y gestionar en los medios electrónicos pertinentes para tal fin, la información contractual dentro de los términos legales de manera oportuna que sean resultado de la ejecución del contrato. 7. Revisar y gestionar los documentos de la fase poscontractual de los procesos de contratación del Ministerio de Ambiente y Desarrollo Sostenible y del FONAM y que le sean asignados por el supervisor del contrato. 8. Mantener actualizada la información de cada expediente contractual digital del Grupo de Contratos, así como la plataforma ARCA, respecto de los tramites que le sean asignados. 9. Cumplir con las demás obligaciones que le sean asignadas por el supervisor del contrato, inherentes a la naturaleza del objeto contractual.</t>
  </si>
  <si>
    <t>El valor del contrato a celebrar es hasta por la suma de CIEN MILLONES DOSCIENTOS MIL PESOS M/CTE ($ 100.200.000), incluido IVA y demás impuestos a que haya lugar.</t>
  </si>
  <si>
    <t>https://community.secop.gov.co/Public/Tendering/OpportunityDetail/Index?noticeUID=CO1.NTC.7269175&amp;isFromPublicArea=True&amp;isModal=False</t>
  </si>
  <si>
    <t>El término estrictamente indispensable para que el contratista cumpla con el objeto y obligaciones contractuales será de once (11) meses y cuatro (4) días calendario, o hasta 31 de diciembre, lo primero que ocurra.</t>
  </si>
  <si>
    <t>NELSON PASTRANA CASTAÑEDA</t>
  </si>
  <si>
    <t>https://www1.funcionpublica.gov.co/web/sigep2/hdv/-/directorio/S517067-8003-5/view</t>
  </si>
  <si>
    <t>Prestación de servicios profesionales al Grupo de Contratos del Ministerio de Ambiente y Desarrollo Sostenible para la gestión y administración de la información que se genera en el proceso de gestión contractual y respuestas a peticiones</t>
  </si>
  <si>
    <t>1. Brindar apoyo en el registro, actualización, consolidación y administración de las bases de datos y plataformas relacionadas con la gestión contractual del Ministerio y/o FONAM de responsabilidad del Grupo de Contratos. 2. Proyectar y consolidar de manera oportuna la información para la presentación de informes, indicadores y reportes que deba presentar el Ministerio a los entes de control y a las diferentes dependencias de la entidad, relacionadas con la gestión contractual del Ministerio y/o FONAM teniendo en cuenta la periodicidad determinada para cada caso o según sea requerido por la supervisión. 3. Proyectar el Reporte de Entidades del Estado para el Registro Único de Proponentes que deba presentar el Ministerio y el FONAM, de acuerdo con lo establecido por la Cámara de Comercio. 4. Actuar como enlace y estructurador entre el Grupo de Contratos y la Subdirección Administrativa y Financiera para efectos de programación del Programa Anual de Caja – PAC, así como revisar y consolidar cada una de las entregas del plan de acción y las demás gestiones de tipo administrativo y financiero que involucren al Grupo de Contratos. 5. Proyectar y gestionar respuestas a derechos de petición, actas de reunión y demás documentos relacionados con el objeto del contrato, que le sean solicitados por la supervisión del contrato en la plataforma ARCA o cualquier otra herramienta con la que cuente la entidad. 6. Participar en las reuniones, grupos de trabajo y comités que sean requeridos por el supervisor del contrato, relacionados con el objeto y obligaciones contractuales. 7. Cumplir con las demás obligaciones que le sean asignadas por el supervisor del contrato, inherentes a la naturaleza del objeto contractual.</t>
  </si>
  <si>
    <t>El valor del contrato a celebrar es hasta por la suma de CINCUENTA Y NUEVE MILLONES DOSCIENTOS OCHENTA MIL PESOS M/CTE ($ 59.280.000), incluido los impuestos a que haya lugar.</t>
  </si>
  <si>
    <t>https://community.secop.gov.co/Public/Tendering/OpportunityDetail/Index?noticeUID=CO1.NTC.7275363&amp;isFromPublicArea=True&amp;isModal=False</t>
  </si>
  <si>
    <t>JULIAN JAVIER TORRENTE BARRAGAN</t>
  </si>
  <si>
    <t>COMUNICACIÓN SOCIAL - PERIODISMO</t>
  </si>
  <si>
    <t>https://www1.funcionpublica.gov.co/web/sigep2/hdv/-/directorio/S2723567-8003-5/view</t>
  </si>
  <si>
    <t>Prestación de servicios profesionales al Grupo de Contratos y a la Subdirección Administrativa y Financiera del Ministerio de Ambiente y Desarrollo Sostenible en la administración de plataformas, respuestas a entes de control y plan anual de adquisiciones</t>
  </si>
  <si>
    <t>1. Brindar apoyo en la planeación, elaboración, estructuración, actualización y consolidación del Plan Anual de Adquisiciones de la Entidad, asegurando que se incluyan todas las necesidades del Ministerio y FONAM conforme a la normatividad aplicable en esta materia. 2. Realizar el análisis y seguimiento continuo de los avances del Plan Anual de Adquisiciones, elaborando informes mensuales o cada vez que se realice una publicación del PAA que incluirán un resumen del estado de los procesos de contratación con el fin de identificar, programar y generar estrategias que permitan garantizar así el cumplimiento de los objetivos del Ministerio y FONAM y la toma oportuna de decisiones. 3. Brindar acompañamiento en las mesas de trabajo, con el propósito de consolidar y organizar la información proporcionada por las diferentes dependencias del Ministerio, para su posterior presentación al Comité de Contratación. 4. Brindar apoyo en la administración, soporte y gestión de las plataformas SECOP I, SECOP II, Tienda Virtual del Estado Colombiano TVEC, Grandes Superficies o cualquier otra plataforma de gestión contractual que se requiera por la entidad y FONAM. 5. Consolidar, proyectar y presentar el informe para la rendición del Sistema de Rendición Electrónica de la Cuenta e Informes – SIRECI a la Contraloría General de la República en la periodicidad prevista en la Ley de MINAMBIENTE Y FONAM. 6. Proyectar, consolidar y gestionar respuestas a derechos de petición, solicitudes de información y requerimientos de organismos de control, solicitudes de Congresistas y demás requerimientos, que le sean solicitados por la supervisión, en la plataforma ARCA, o por cualquier otro medio o herramienta de la entidad, para lo cual deberá dar cumplimiento a los términos previstos en la Ley. 7. Brindar apoyo en la gestión de las bases de datos que se requieran conforme a las competencias del Grupo de Contratos. 8. Apoyar el cargue de documentos en los expedientes digitales haciendo uso de las herramientas tecnológicas Share Point y OneDrive, según sea requerido. 9. Participar en las reuniones, grupos de trabajo y comités que sean requeridos por el supervisor del contrato, relacionados con el objeto y obligaciones contractuales. 10. Cumplir con las demás obligaciones que le sean asignadas por el supervisor del contrato, inherentes a la naturaleza del objeto contractual.</t>
  </si>
  <si>
    <t>El valor del contrato a celebrar es hasta por la suma de SETENTA Y OCHO MILLONES CUATROCIENTOS MIL PESOS M/CTE ($ 78.400.000), incluido los impuestos a que haya lugar.</t>
  </si>
  <si>
    <t>https://community.secop.gov.co/Public/Tendering/OpportunityDetail/Index?noticeUID=CO1.NTC.7275372&amp;isFromPublicArea=True&amp;isModal=False</t>
  </si>
  <si>
    <t>El término estrictamente indispensable para que el contratista cumpla con el objeto y obligaciones contractuales será de once (11) meses y seis (6) días calendario, o hasta 31 de diciembre, lo primero que ocurra.</t>
  </si>
  <si>
    <t>MARIA CAROLINA GONZALEZ FONSECA</t>
  </si>
  <si>
    <t>https://www1.funcionpublica.gov.co/web/sigep2/hdv/-/directorio/S4234686-8003-5/view</t>
  </si>
  <si>
    <t>Prestar servicios profesionales en calidad de abogada para apoyar la gestión pública de la Oficina Asesora Jurídica, en las diferentes instancias de articulación y seguimiento de la gestión contractual, administrativa, financiera, de planeación y demás asuntos de competencia del Despacho de la dependencia.</t>
  </si>
  <si>
    <t>1. Suministrar la información jurídica necesaria para la toma de decisiones que requiera la Jefe de la Oficina Asesora Juridica en la toma de decisiones frente a los diferentes precomités y comités de contratación de la entidad, en los cuales asista como miembro con voz y voto, así como apoyar en la estructuración y trámites correspondientes sobre los procesos de adquisición de bienes y servicios y demás asuntos contractuales requeridos por la Oficina Asesora Juridica del Ministerio de Ambiente y Desarrollo Sostenible.
2. Consolidar y revisar la información a ser reportada en el marco del Seguimiento a la ejecución del Proyecto de Inversión "Modernización Institucional para la gestión y transformación ambiental Nacional", respecto de las actividades propias de la Oficina Asesora Jurídica, así como los informes y reportes del Plan de Acción Institucional solicitados a la dependencia y demás asuntos del proceso de planeación solicitados a la Oficina Asesora Jurídica.
3. Analizar, revisar y preparar insumos para la jefe (a) de la Oficina Asesora Jurídica, en el marco de su participación en los diferentes comités, internos como externos, mesas interinstitucionales, y demás instancias en que sea miembro de conformidad con su competencia.
4. Proyectar, revisar y consolidar los conceptos juridicos e instrumentos normativos que sean solicitados por el (la) jefe (a) de la Oficina Asesora Juridica.
5. Consolidar y proyectar las respuestas frente a los diferentes requerimientos de Seguimiento a la ejecución presupuestal y demás requerimientos administrativos y financieros realizados por la Subdirección Administrativa y Financiera a la Oficina Asesora Juridica.
6. Fungir como enlace con la Oficina de Control Interno para los temas de competencia de la Oficina Asesora Juridica y realizar el seguimiento y consolidación de respuestas a las solicitudes provenientes de los entes de control que sean de competencia de la dependencia.
7. Las demás actividades asignadas por el Supervisor del Contrato y que estén relacionadas qon el objeto contractual.</t>
  </si>
  <si>
    <t>El valor del contrato a celebrar es hasta por la suma de NOVENTA Y SEIS MILLONES CUATROCIENTOS OCHO MIL PESOS M/CTE ($96.408.000) incluido los impuestos a que haya lugar.</t>
  </si>
  <si>
    <t>Coordinador del Grupo de Procesos Judiciales</t>
  </si>
  <si>
    <t>https://community.secop.gov.co/Public/Tendering/OpportunityDetail/Index?noticeUID=CO1.NTC.7302448&amp;isFromPublicArea=True&amp;isModal=False</t>
  </si>
  <si>
    <t>El término estrictamente indispensable para que el contratista cumpla con el objeto y obligaciones contractuales será Once (11) meses y veintiún (21) días calendario, o hasta 31 de diciembre, lo primero que ocurra.</t>
  </si>
  <si>
    <t>PAOLA ANDREA CONTRERAS VELASQUEZ</t>
  </si>
  <si>
    <t>https://www1.funcionpublica.gov.co/web/sigep2/hdv/-/directorio/S1599469-8003-5/view</t>
  </si>
  <si>
    <t>Prestar los servicios profesionales a la Secretaria General y la Unidad Coordinadora Para el Gobierno Abierto y Servicio a la Ciudadanía del Ministerio de Ambiente y Desarrollo Sostenible, para proyectar, revisar y gestionar los procesos precontractuales, contractuales y poscontractuales, así como la revisión y proyección de respuestas a PQRSD</t>
  </si>
  <si>
    <t>1. Elaborar los documentos precontractuales (Solicitud de insuficiencia, estudios previos, idoneidad, solicitud de contratación) requeridos por la Secretaría General y la Unidad Coordinadora Para el Gobierno Abierto y Servicio a la Ciudadanía 2. Realizar la publicación en la plataforma SECOP II de los contratos correspondientes al despacho Secretaría General y la Unidad Coordinadora Para el Gobierno Abierto y Servicio a la Ciudadanía. 3. Apoyar los trámites poscontractuales requeridos por el supervisor del contrato 4. Realizar los trámites necesarios para las modificaciones que deban efectuarse a los contratos celebrados por la Unidad Coordinadora de Gobierno Abierto y Servicio a la Ciudadanía y el Despacho de la Secretaría General. 5. Apoyar a la Unidad Coordinadora Para el Gobierno Abierto y Servicio a la Ciudadanía en la revisión de las respuestas a traslados por competencias y a los derechos de petición 6. Brindar apoyo en la supervisión de los contratos de prestación de servicios de la Coordinación de la Unidad de Gobierno Abierto y Servicio a la Ciudadanía. 7. Proyectar respuestas de PQRSD que sean competencia de la Unidad Coordinadora Para el Gobierno Abierto y Servicio a la Ciudadanía 8. Asistir a las reuniones y/o actividades que sean requeridos por el supervisor del contrato y que estén relacionados en el marco contractual. 9. Las demás actividades asignadas por el supervisor, siempre que estén relacionadas con el objeto y las funciones del grupo.</t>
  </si>
  <si>
    <t>El valor del contrato a celebrar es hasta por la suma de NOVENTA Y UN MILLONES SETECIENTOS TREINTA Y TRES MIL TRESCIENTOS TREINTA Y TRES PESOS M/CTE ($91.733.333) incluido los impuestos a que haya lugar.</t>
  </si>
  <si>
    <t>https://community.secop.gov.co/Public/Tendering/OpportunityDetail/Index?noticeUID=CO1.NTC.7268898&amp;isFromPublicArea=True&amp;isModal=False</t>
  </si>
  <si>
    <t>MONICA YAZMIN SUAREZ BERNAL</t>
  </si>
  <si>
    <t>https://www.funcionpublica.gov.co/dafpIndexerBHV/hvSigep/detallarHV/S166051-8003-5</t>
  </si>
  <si>
    <t>Prestación de servicios profesionales para el acompañamiento jurídico en la estructuración, ejecución y seguimiento de los procesos contractuales y administrativos que se desarrollen en el ámbito de las competencias de la Dirección de Bosques, Biodiversidad y Servicios Ecosistémicos del Ministerio de Ambiente y Desarrollo Sostenible.</t>
  </si>
  <si>
    <t>1. Acompañar y gestionar las actividades que se generen en la planeación, estructuración, ejecución y seguimiento de los procesos de contratación, que permitan el cumplimiento de las metas establecidas por parte de la Dirección de Bosques, Biodiversidad y Servicios Ecosistémicos a través de la suscripción de convenios y/o contratos, que incluye la proyección y/o revisión de documentos, su formalización y la coordinación con las áreas correspondientes. 2. Revisar y/o generar los documentos necesarios para el trámite de modificaciones, adiciones, prórrogas, suspensiones y demás que se requieran dentro de los contratos y/o convenios a cargo de la Dirección. 3. Proyectar las respuestas que requieran acompañamiento jurídico que estén asociadas con los temas o asuntos a cargo de la Dirección de Bosques, Biodiversidad y Servicios Ecosistémicos. 4. Asistir y participar en las reuniones, comités de contratación, audiencias y demás, relacionados con asuntos contractuales o jurídicos que se requirieran. 5. Apoyar jurídicamente la supervisión de los contratos y/o convenios que sean delegados por el supervisor(a) del contrato. 6. Las demás que le sean asignadas por el supervisor del contrato, de conformidad con la naturaleza del objeto Contractual.</t>
  </si>
  <si>
    <t>El valor del contrato a celebrar es hasta por la suma de CIENTO SESENTA Y TRES MILLONES OCHOCIENTOS MIL PESOS M/CTE ($ 163.800.000), incluido los impuestos a que haya lugar.</t>
  </si>
  <si>
    <t>https://community.secop.gov.co/Public/Tendering/OpportunityDetail/Index?noticeUID=CO1.NTC.7306857&amp;isFromPublicArea=True&amp;isModal=true&amp;asPopupView=true</t>
  </si>
  <si>
    <t>YENNIFER JOHANNA TANGARIFE FORERO</t>
  </si>
  <si>
    <t>https://www.funcionpublica.gov.co/dafpIndexerBHV/hvSigep/detallarHV/S767362-8003-5</t>
  </si>
  <si>
    <t xml:space="preserve">OFICINA DE NEGOCIOS VERDES Y SOSTENIBLES </t>
  </si>
  <si>
    <t>Prestar los servicios profesionales a la Oficina de Negocios Verdes y Sostenibles para realizar los procesos de contratación que garanticen el cumplimiento de las funciones y metas de la oficina.</t>
  </si>
  <si>
    <t>1. Realizar desde el componente contractual, la revisión al Plan Anual de Adquisiciones de la Oficina de Negocios Verdes y Sostenibles. 2. Realizar el análisis y recomendaciones jurídicas - contractuales, para el mejoramiento de los procesos de la Oficina de Negocios Verdes y sostenibles, bajo los lineamientos de la Coordinación del Grupo de Contratos. 3. Realizar la estructuración jurídica de los procesos contractuales que se deriven de las etapas precontractual, contractual y postcontractual, de conformidad con las instrucciones y directrices impartidas por la Coordinación del Grupo de Contratos. 4. Realizar el seguimiento de los procesos contractuales que se desarrollen en la oficina de Negocios Verdes y Sostenibles. 5. Proyectar y revisar las modificaciones de tipo, adiciones, prórrogas, suspensiones, terminaciones de los procesos contractuales adelantados por la oficina. 6. Realizar el proceso de liquidación desde el componente jurídico de los contratos y/o convenios adelantados por la oficina de Negocios Verdes y Sostenibles, dentro de los términos legales correspondientes y en articulación con el Grupo de Contratos. 7. Tramitar los procesos y su respectiva publicación a través del SECOP II 8. Proyectar, consolidar y gestionar respuestas a derechos de petición, solicitudes, información y demás peticiones, que le sean solicitados por el supervisor, en la plataforma ARCA, o por cualquier otro medio o herramienta de la entidad relacionado con el objeto del contrato, para lo cual deberá dar cumplimiento a los términos previstos en la ley. 9. Asistir a las reuniones relacionadas con el objeto contractual (allegar los soportes de la asistencia a la misma junto con ayudas de memoria y el soporte del seguimiento a los compromisos establecidos, en caso de aplicar.) 10. Las demás que determine el supervisor del contrato, relacionadas con el ejercicio de sus obligaciones y del objeto contractual</t>
  </si>
  <si>
    <t>El valor del contrato a celebrar es hasta por la suma de CIENTO TREINTA Y NUEVE MILLONES DOSCIENTOS MIL PESOS M/CTE ($139.200.000), incluido los impuestos a que haya lugar.</t>
  </si>
  <si>
    <t xml:space="preserve"> C-3201-0900-8-40101B-3201031-02</t>
  </si>
  <si>
    <t>JOSE MANUEL PEREA GARCES</t>
  </si>
  <si>
    <t>Jefe de la Oficina de Negocios Verdes y Sostenibles</t>
  </si>
  <si>
    <t>OFICINA DE NEGOCIOS VERDES Y SOSTENIBLES</t>
  </si>
  <si>
    <t>https://community.secop.gov.co/Public/Tendering/OpportunityDetail/Index?noticeUID=CO1.NTC.7313945&amp;isFromPublicArea=True&amp;isModal=true&amp;asPopupView=true</t>
  </si>
  <si>
    <t>El término estrictamente indispensable para que el contratista cumpla con el objeto y obligaciones contractuales será de ONCE (11) MESES Y DIECIOCHO (18) DÍAS CALENDARIO, o hasta 31 de diciembre, lo primero que ocurra</t>
  </si>
  <si>
    <t>SANDRA CRISTINA CRISTANCHO RUIZ</t>
  </si>
  <si>
    <t>https://www.funcionpublica.gov.co/dafpIndexerBHV/hvSigep/detallarHV/S1680041-8003-5</t>
  </si>
  <si>
    <t xml:space="preserve">SUBDIRECCIÓN DE EDUCACIÓN Y PARTICIPACIÓN </t>
  </si>
  <si>
    <t>Prestación de servicios profesionales a la Subdirección de Educación y Participación para apoyar los procesos jurídicos y contractuales que se adelanten desde la Subdirección de Educación y Participación.</t>
  </si>
  <si>
    <t>1. Brindar apoyo y acompañamiento jurídico en las etapas precontractual, contractual y pos contractual de los contratos y/o convenios a cargo de la Subdirección de Educación y Participación. 2. Realizar seguimiento a los procesos contractuales que están en trámite de suscripción por la Subdirección. 3. Revisar las respuestas a derechos de petición y/o tutelas, solicitudes, información y demás peticiones, que correspondan a la competencia de la Subdirección y que le sean asignados por el supervisor. 4. Realizar seguimiento y monitoreo a los asuntos jurídicos en los que la Subdirección tiene responsabilidad e incidencia, asegurando su atención oportuna, pertinente y fundamentada. 5. Suministrar la información jurídica necesaria para los consejos directivos que solicite el subdirector de Educación y Participación. 6. Apoyar el trámite y revisión de las liquidaciones de contratos y/o convenios suscritos por la Subdirección de Educación y Participación que le sean asignados. 7. Participar en las reuniones relacionadas con las acciones misionales de la dependencia, dejando constancia formal de la asistencia a través de los correspondientes soportes, actas y otras fuentes de verificación pertinentes. 8. Las demás obligaciones que se le asignen y que tengan relación directa con el objeto del contrato.</t>
  </si>
  <si>
    <t>El valor del contrato a celebrar es hasta por la suma de NOVENTA Y SIETE MILLONES QUINIENTOS MIL PESOS M/CTE ($97.500.000) incluido los impuestos a que haya lugar.</t>
  </si>
  <si>
    <t>C-3208-0900-6-10101A-3208014-02</t>
  </si>
  <si>
    <t>SIXTO ALEXANDER QUINTERO ORTEGA</t>
  </si>
  <si>
    <t>SUBDIRECTOR DE EDUCACIÓN Y PARTICIPACIÓN</t>
  </si>
  <si>
    <t>https://community.secop.gov.co/Public/Tendering/OpportunityDetail/Index?noticeUID=CO1.NTC.7275302&amp;isFromPublicArea=True&amp;isModal=true&amp;asPopupView=true</t>
  </si>
  <si>
    <t>El término estrictamente indispensable para que el contratista cumpla con el objeto y obligaciones contractuales será de diez (10) meses veinticinco (25) días calendario, o hasta 31 de diciembre, lo primero que ocurra</t>
  </si>
  <si>
    <t>YULIETH PAOLA ALVARADO CALDERON</t>
  </si>
  <si>
    <t>ADMINISTRACION DE EMPRESAS</t>
  </si>
  <si>
    <t>https://www.funcionpublica.gov.co/dafpIndexerBHV/hvSigep/detallarHV/S2601706-8003-5</t>
  </si>
  <si>
    <t>Prestar servicios profesionales a la Subdirección de Educación y Participación para adelantar la articulación intra e interinsitucional de los procesos de gestión interna</t>
  </si>
  <si>
    <t>1. Apoyar la planeación de las actividades internas y externas asignadas a la Subdirección de Educación y Participación 2. Apoyar la elaboración de informes y planes de trabajo requeridos por el supervisor. 3. Apoyar la organización de reuniones y eventos requeridos en el marco de las funciones de la dependencia. 4. Elaborar la proyección de respuestas a solicitudes, consultas y demás asuntos que correspondan a la competencia de la Subdirección y que le sean asignados por el supervisor. 5. Participar en las reuniones relacionadas con las acciones misionales de la dependencia, dejando constancia formal de la asistencia a través de los correspondientes soportes, actas y otras fuentes de verificación pertinentes. 6. Las demás obligaciones que se le asignen y que tengan relación directa con el objeto del contrato.</t>
  </si>
  <si>
    <t>El valor del contrato a celebrar es hasta por la suma de CINCUENTA Y SIETE MILLONES DOSCIENTOS MIL PESOS M/CTE ($ 57.200.000) incluido los impuestos a que haya lugar.</t>
  </si>
  <si>
    <t>https://community.secop.gov.co/Public/Tendering/OpportunityDetail/Index?noticeUID=CO1.NTC.7275307&amp;isFromPublicArea=True&amp;isModal=true&amp;asPopupView=true</t>
  </si>
  <si>
    <t>El término estrictamente indispensable para que el contratista cumpla con el objeto y obligaciones contractuales será de once (11) meses, o hasta 31 de diciembre, lo primero que ocurra.</t>
  </si>
  <si>
    <t>SONIA LUCÍA GÜIZA ARIZA</t>
  </si>
  <si>
    <t>ARTES PLASTICAS Y VISUALES</t>
  </si>
  <si>
    <t>https://www.funcionpublica.gov.co/dafpIndexerBHV/hvSigep/detallarHV/S2336555-8003-5</t>
  </si>
  <si>
    <t>Prestar los servicios profesionales a la Subdirección de Educación y Participación para apoyar el diseño y elaboración de material divulgativo en el marco de la misionalidad de la dependencia.</t>
  </si>
  <si>
    <t>1. Apoyar el diseño de material divulgativo, infografías y otros recursos gráficos, que faciliten la implementación de las acciones propias de la dependencia. 2. Apoyar la diagramación de textos, manuales, guías y otros documentos producidos por la Subdirección de Educación y Participación en desarrollo de su misionalidad 3. Apoyar la elaboración de presentaciones visuales dinámicas para los procesos de formación, capacitación y sensibilización desarrollados por la Subdirección de Educación y Participación. 4. Apoyar la articulación con el área de Comunicación de la entidad a fin de asegurar que todas las piezas gráficas diseñadas cumplan con las normativas y lineamientos establecidos por el Ministerio de Ambiente y Desarrollo Sostenible, así como con los principios de accesibilidad y usabilidad. 5. Elaborar la proyección de respuestas a solicitudes, consultas y demás asuntos que correspondan a la competencia de la Subdirección y que le sean asignados por el supervisor. 6. Participar en las reuniones relacionadas con las acciones misionales de la dependencia, dejando constancia formal de la asistencia a través de los correspondientes soportes, actas y otras fuentes de verificación pertinentes. 7. Las demás obligaciones que se le asignen y que tengan relación directa con el objeto del contrato.</t>
  </si>
  <si>
    <t>El valor del contrato a celebrar es hasta por la suma de (SETENTA Y ÚN MILLONES OCHOCIENTOS SETENTA Y CINCO MIL PESOS M/CTE ($71.875.000) incluido los impuestos a que haya lugar.</t>
  </si>
  <si>
    <t>C-3208-0900-6-10101A-3208008-02</t>
  </si>
  <si>
    <t>https://community.secop.gov.co/Public/Tendering/OpportunityDetail/Index?noticeUID=CO1.NTC.7273760&amp;isFromPublicArea=True&amp;isModal=true&amp;asPopupView=true</t>
  </si>
  <si>
    <t>El término estrictamente indispensable para que el contratista cumpla con el objeto y obligaciones contractuales será de once (11) meses quince (15) días calendario, o hasta 31 de diciembre, lo primero que ocurra.</t>
  </si>
  <si>
    <t>YANIRIS PATRICIA LLANOS JIMENEZ</t>
  </si>
  <si>
    <t>https://www.funcionpublica.gov.co/dafpIndexerBHV/hvSigep/detallarHV/S2278978-8003-5</t>
  </si>
  <si>
    <t>Prestación de servicios profesionales al Grupo de Contratos del Ministerio de Ambiente y Desarrollo Sostenible en la gestión jurídica contractual de alta complejidad y procesos de selección</t>
  </si>
  <si>
    <t>1. Realizar el acompañamiento jurídico y proponer ajustes pertinentes a los documentos allegados por las diferentes dependencias de la entidad de los procesos contractuales que lleve a cabo el Grupo de Contratos en todas sus etapas o que representen alta complejidad. 2. Proyectar, revisar y gestionar los actos administrativos que se requieran en el desarrollo de los procesos contractuales que le sean asignados por el supervisor del contrato. 3. Adelantar, gestionar y publicar los procesos de selección que le sean asignados o las modificaciones de contratos que se requieran en la plataforma SECOP I y II, cumpliendo con los requisitos y etapas que legalmente correspondan a cada modalidad de contratación dando aplicación a la normatividad que regula la materia. 4. Participar y apoyar jurídicamente en los Comités Internos y en las audiencias públicas relacionadas con los procesos contractuales que le hayan sido asignados, o aquellos en los que le sea requerido por la supervisión. 5. Formar parte de los comités de evaluación de ofertas en el componente jurídico y consolidar los informes jurídicos, financieros y técnicos, en los procesos de selección que le sean designados, así como realizar el control de legalidad de los mismos. 6. Proyectar informes y respuestas a derechos de petición y demás documentos relacionados con el objeto del contrato, que le sean solicitados por la supervisión del contrato. 7. Tramitar de manera oportuna todas las solicitudes que le sean asignadas en la plataforma ARCA o cualquier otro aplicativo que disponga el Ministerio de Ambiente y Desarrollo Sostenible, y que tenga relación con el objeto del contrato. 8. Las demás que sean requeridas por la supervisión en el marco del objeto contractual.</t>
  </si>
  <si>
    <t>El valor del contrato a celebrar es hasta por la suma de CIENTO DOCE MILLONES DE PESOS M/CTE ($ 112.000.000), incluido IVA y demás impuestos a que haya lugar.</t>
  </si>
  <si>
    <t>https://community.secop.gov.co/Public/Tendering/OpportunityDetail/Index?noticeUID=CO1.NTC.7274319&amp;isFromPublicArea=True&amp;isModal=true&amp;asPopupView=true</t>
  </si>
  <si>
    <t>JUAN FELIPE GALINDO NIÑO</t>
  </si>
  <si>
    <t>https://www.funcionpublica.gov.co/dafpIndexerBHV/hvSigep/detallarHV/S2441357-8003-5</t>
  </si>
  <si>
    <t>El valor del contrato a celebrar es hasta por la suma de OCHENTA Y NUEVE MILLONES SEISCIENTOS MIL PESOS M/CTE ($ 89.600.000), incluido los impuestos a que haya lugar.</t>
  </si>
  <si>
    <t>https://community.secop.gov.co/Public/Tendering/OpportunityDetail/Index?noticeUID=CO1.NTC.7274902&amp;isFromPublicArea=True&amp;isModal=true&amp;asPopupView=true</t>
  </si>
  <si>
    <t>JADER GREGORIO DORIA LUGO</t>
  </si>
  <si>
    <t>INGENIERIA INDUSTRIAL</t>
  </si>
  <si>
    <t>https://www.funcionpublica.gov.co/dafpIndexerBHV/hvSigep/detallarHV/S4196924-8003-5</t>
  </si>
  <si>
    <t>Prestar los servicios profesionales para adelantar los trámites propios del grupo de contratos en las plataformas SIGEP I y II, la proyección de certificaciones contractuales y gestión de derechos de petición</t>
  </si>
  <si>
    <t>1. Realizar la activación, registro y seguimiento de los contratistas y vinculación de supervisores en las plataformas Sigep I y II y actualización de las bases de datos del Grupo de Contratos. 2. Apoyar en la validación de hojas de vida de contratistas en las plataformas Sigep I y II. 3. Actuar como enlace con el Grupo de Comunicaciones y la Unidad Coordinadora de Gobierno Abierto para la remisión de información que deba ser publicada en la página web de la entidad. 4. Apoyar técnicamente en la elaboración y gestión de informes de transparencia y consolidación de información a cargo del Grupo de Contratos. 5. Apoyar las actividades relacionadas con el sistema integrado de gestión de calidad de la entidad. 6. Proyectar, consolidar y gestionar respuestas a derechos de petición, solicitudes de información y requerimientos de organismos de control y demás solicitudes, que le sean solicitados por la supervisión en la plataforma ARCA, o por cualquier otro medio o herramienta de la entidad, para lo cual deberá dar cumplimiento a los términos previstos en la Ley. 7. Proyectar y gestionar la respuesta a solicitudes de certificación de ejecución de contratos y convenios que se presenten ante el Grupo de Contratos. 8. Apoyar la revisión y trámite de solicitud de expedición de paz y salvos que sean radicados ante el Grupo de Contratos conforme asignación realizada por la supervisión.  9. Actuar como enlace de la Oficina de Tecnología de la información y la Comunicación con el fin de atender requerimientos sobre el uso, manejo y/o disposición de los activos de información con bases de datos generadas por el Grupo de Contratos. 10. Apoyar a la supervisión en las actividades de revisión respecto de la completitud de la información de cada expediente contractual digital del Grupo de Contratos, así como la plataforma ARCA y/o cualquier otra herramienta tecnológica que contenga la información contractual de la entidad. 11. Cumplir con las demás obligaciones que le sean asignadas por el supervisor del contrato, inherentes a la naturaleza del objeto contractual.</t>
  </si>
  <si>
    <t>El valor del contrato a celebrar es hasta por la suma de CINCUENTA Y SIETE MILLONES SEISCIENTOS OCHENTA MIL PESOS M/CTE ($ 57.680.000), incluido los impuestos a que haya lugar.</t>
  </si>
  <si>
    <t>https://community.secop.gov.co/Public/Tendering/OpportunityDetail/Index?noticeUID=CO1.NTC.7274374&amp;isFromPublicArea=True&amp;isModal=true&amp;asPopupView=true</t>
  </si>
  <si>
    <t>JEISSON DE JESÚS PÉREZ ACOSTA</t>
  </si>
  <si>
    <t>CIENCIA DE LA INFORMACION Y BIBLIOTECOLOGIA</t>
  </si>
  <si>
    <t>https://www.funcionpublica.gov.co/dafpIndexerBHV/hvSigep/detallarHV/S1625447-8003-5</t>
  </si>
  <si>
    <t>Prestación de servicios profesionales al Grupo de Contratos del Ministerio de Ambiente y Desarrollo Sostenible en la administración del archivo documental, la administración de expedientes contractuales físicos y digitales y la implementación de los instrumentos archivísticos.</t>
  </si>
  <si>
    <t>1. Realizar la administración y actualización de las bases de datos en donde se registre la gestión documental que contiene la actividad contractual a cargo del Grupo de Contratos conforme lineamientos en materia de gestión documental. 2. Realizar el proceso de clasificación de expedientes (físicos, híbridos y electrónicos), organización documental y foliación de los archivos de gestión, elaboración de los testigos documentales y hojas de control de expedientes conforme lineamientos de gestión de calidad de la entidad. 3. Brindar acompañamiento técnico en la atención de auditorías y subsanación de hallazgos de gestión documental al Grupo de Contratos. 4. Realizar el proceso de identificación de las unidades de almacenamiento y unidades de conservación y proyectar los rótulos de cajas y carpetas en los formatos indicados por el Grupo de Gestión Documental. 5. Adelantar las acciones pertinentes para acatar el cronograma de traslados y transferencias documentales primarias publicado por el Grupo de Gestión Documental, dentro de los plazos establecidos. 6. Gestionar los procesos de consulta y préstamo documental de expedientes de la dependencia realizados por usuarios internos y externos, empleando los formatos establecidos por el Grupo de Gestión documental para tal fin, con el fin de garantizar la custodia de la documentación producida por el Grupo, generando alertas cuando el plazo otorgado para el préstamo documental se encuentre próximo a terminar. 7. Gestionar los expedientes producidos y tramitados en el gestor documental de la entidad, garantizando la conformación de los expedientes electrónicos durante el ciclo de vida documental de acuerdo con las Tablas de Retención Documental - TRD aplicadas en el Grupo de Contratos. 8. Participar en las reuniones, grupos de trabajo y comités que sean requeridos por el supervisor del contrato, relacionados con el objeto y obligaciones contractuales. 9. Realizar jornadas de sensibilización y capacitación en materia de Gestión Documental particularmente relacionadas con el manejo de expedientes, el uso de los diferentes aplicativos usados por la entidad y la implementación de los instrumentos archivísticos. 10. Proyectar informes y respuestas a derechos de petición y demás documentos relacionados con el objeto del contrato, que le sean solicitados por la supervisión del contrato en la plataforma ARCA, o por cualquier otro medio o herramienta de la entidad. 11. Cumplir con las demás obligaciones que le sean asignadas por el supervisor del contrato, inherentes a la naturaleza del objeto contractual.</t>
  </si>
  <si>
    <t>El valor del contrato a celebrar es hasta por la suma de CINCUENTA Y CINCO MILLONES DE PESOS M/CTE ($ 55.000.000), incluido los impuestos a que haya lugar.</t>
  </si>
  <si>
    <t>https://community.secop.gov.co/Public/Tendering/OpportunityDetail/Index?noticeUID=CO1.NTC.7274997&amp;isFromPublicArea=True&amp;isModal=true&amp;asPopupView=true</t>
  </si>
  <si>
    <t>OMAR BERNARDO MILLAN BAUTISTA</t>
  </si>
  <si>
    <t>https://www.funcionpublica.gov.co/dafpIndexerBHV/hvSigep/detallarHV/S583094-8003-5</t>
  </si>
  <si>
    <t>Prestar servicios profesionales a la Subdirección de Educación y Participación para apoyar la estructuración del plan de acción de la Política Nacional de Educación Ambiental.</t>
  </si>
  <si>
    <t>1. Apoyar la articulación interinstitucional tendiente al cumplimiento del plan de acción de la Política Nacional de Educación Ambiental 2. Apoyar el análisis y consolidación de información tendiente a la construcción de la batería de indicadores de la Política Nacional de Educación Ambiental. 3. Apoyar la implementación de la Política Nacional de Educación Ambiental para la Vida, mediante el desarrollo de acciones pedagógicas y técnicas, en el marco del Programa Nacional de Educación Ambiental 4. Contribuir en la construcción de herramientas pedagógicas que aporten a la implementación de las estrategias para la gestión ambiental de manera articulada con las diferentes dependencias del Ministerio y entidades del Sector. 5. Elaborar la proyección de respuestas a solicitudes, consultas y demás asuntos que correspondan a la competencia de la Subdirección y que le sean asignados por el supervisor. 6. Participar en las reuniones relacionadas con las acciones misionales de la dependencia, dejando constancia formal de la asistencia a través de los correspondientes soportes, actas y otras fuentes de verificación pertinentes. Las demás obligaciones que se le asignen y que tengan relación directa con el objeto del contrato.</t>
  </si>
  <si>
    <t>El valor del contrato a celebrar es hasta por la suma de OCHENTA Y NUEVE MILLONES DOSCIENTOS CINCUENTA MIL PESOS M/CTE ($89.250.000) incluido los impuestos a que haya lugar.</t>
  </si>
  <si>
    <t>C-3208-0900-6-10101A-3208012-02</t>
  </si>
  <si>
    <t>https://community.secop.gov.co/Public/Tendering/OpportunityDetail/Index?noticeUID=CO1.NTC.7305160&amp;isFromPublicArea=True&amp;isModal=true&amp;asPopupView=true</t>
  </si>
  <si>
    <t>El término estrictamente indispensable para que el contratista cumpla con el objeto y obligaciones contractuales será de 10 meses 15 días calendario, o hasta 31 de diciembre, lo primero que ocurra.</t>
  </si>
  <si>
    <t>LUIS CARLOS MARTÍNEZ PRADA</t>
  </si>
  <si>
    <t>https://www.funcionpublica.gov.co/dafpIndexerBHV/hvSigep/detallarHV/S360346-8003-5</t>
  </si>
  <si>
    <t>DIRECCIÓN DE CAMBIO CLIMÁTICO Y GESTIÓN DEL RIESGO</t>
  </si>
  <si>
    <t>Prestar servicios profesionales a la Dirección de Cambio Climático y Gestión del Riesgo del Ministerio de Ambiente y Desarrollo Sostenible para apoyar juridicamente el desarrollo de procesos contractuales gestionados desde el área técnica, para la ejecución de proyectos, convenios y contratos relacionados con cambio climático y gestión del riesgo.</t>
  </si>
  <si>
    <t>1. Apoyar desde el componente normativo la estructuración de la fichas ejecutivas y/o fichas técnicas de proyecto y/o demás documentos técnicos necesarios para el desarrollo de convenios de cualquier índole, relacionados con la gestión del cambio climático y del riesgo. 2. Apoyar el desarrollo de los procesos contractuales de la Dirección de Cambio Climático y Gestión del Riesgo en su etapa precontractual, contractual y post contractual, conforme al manual de contratación del Ministerio de Ambiente y Desarrollo Sostenible y la normatividad vigente. 3. Participar en reuniones y mesas técnicas con actores internos y externos, así como precomités y comités de contratación, realizando los aportes y atendiendo las observaciones y solicitudes que correspondan, cuando a ello hubiere lugar, para la estructuración de estudios y documentos precontractuales tendientes a la suscripción de convenios y/o contratos, que permitan el desarrollo de proyectos relacionados con la gestión del cambio climático y del riesgo. 4. Realizar apoyo jurídico en la ejecución y cumplimiento de las obligaciones determinadas en los contratos y convenios que suscriba la Dirección de Cambio Climático y Gestión del Riesgo, incluyendo la revisión jurídica de informes, actas de liquidación y/o resoluciones de liquidación, cuando a ello hubiere lugar. 5. Apoyar técnicamente la construcción de insumos y trabajar de manera articulada aportando al desarrollo del eje estratégico de planeación, presupuesto y proyectos de la DCCGR, en cuanto al componente de contratación de la DCCGR. 6. Proyectar, consolidar y gestionar respuestas a derechos de petición, solicitudes de información y demás peticiones, que le sean solicitados a través de la plataforma ARCA, o por cualquier otro medio o herramienta de la entidad relacionada con el objeto del contrato, para lo cual deberá dar cumplimiento a los términos previstos en la Ley. 7.Todas las demás que le sean asignadas por la Dirección y que tengan relación con el objeto contractual.</t>
  </si>
  <si>
    <t>El valor del contrato a celebrar es hasta por la suma de CIENTO VEINTIDOS MILLONES OCHOCIENTOS CINCUENTA MIL PESOS M/CTE ($122.850.000), incluido los impuestos a que haya lugar.</t>
  </si>
  <si>
    <t>C-3206-0900-5-40404A-3206003-02</t>
  </si>
  <si>
    <t>ZORAIDA PIEDRAHITA CALLE</t>
  </si>
  <si>
    <t>Profesional Especializado</t>
  </si>
  <si>
    <t>https://community.secop.gov.co/Public/Tendering/OpportunityDetail/Index?noticeUID=CO1.NTC.7305848&amp;isFromPublicArea=True&amp;isModal=true&amp;asPopupView=true</t>
  </si>
  <si>
    <t>El término estrictamente indispensable para que el contratista cumpla con el objeto y obligaciones contractuales será de ONCE (11) MESES VEINTIUN (21) DÍAS, o hasta el 31 de diciembre de 2025 (lo primero que ocurra), contados a partir del cumplimiento de los requisitos de ejecución previo perfeccionamiento del contrato.</t>
  </si>
  <si>
    <t>JUAN CAMILO FALLA CORTES</t>
  </si>
  <si>
    <t>https://www.funcionpublica.gov.co/dafpIndexerBHV/hvSigep/detallarHV/S1341370-8003-5</t>
  </si>
  <si>
    <t>Prestar servicios profesionales en los procesos de análisis del sector, en la secretaria técnica del precomité de contratación y en la revisión de componentes financieros de los procesos contractuales</t>
  </si>
  <si>
    <t>1. Realizar la estructuración de los estudios de sector necesarios para adelantar los diferentes procesos de selección en todas sus modalidades que requieran las dependencias del Ministerio de Ambiente y Desarrollo Sostenible y FONAM teniendo en cuenta aspectos legales, comerciales, financieros, organizacionales, técnicos y de riesgos, de acuerdo con los lineamientos impartidos por Colombia Compra Eficiente para la elaboración de estos y la normatividad aplicable en la materia. 2. Publicar las solicitudes de información en la plataforma SECOP II que se requieran con el fin de estructurar el análisis económico de los procesos de selección en todas sus modalidades que requieran las dependencias del Ministerio de Ambiente y Desarrollo Sostenible y FONAM. 3. Revisar y publicar las solicitudes de manifestación de interés en SECOP II o la plataforma que para ello se disponga en el marco del procedimiento del Decreto 092 de 2017. 4. Participar en los pre-comités y Comités de contratación, proyectas actas, realizar recomendaciones y conceptos técnicos a que haya lugar en todas las actividades precontractuales necesarias para obtener los elementos esenciales encaminadas a iniciar el análisis del sector. 5. Efectuar el acompañamiento y la revisión a los documentos proyectados por las dependencias del Ministerio en la estructuración de los análisis del sector requeridos para los convenios y/o contratos. 6. Apoyar en la identificación y consolidación de posibles proveedores de los bienes, obras o servicios requeridos por la Entidad. 7. Proyectar y gestionar las respuestas a las observaciones que se presenten frente al análisis del sector en la etapa precontractual de los procesos de selección de contratistas, así como la revisión de las respuestas que sean proyectadas por el Grupo de Contratos o por las áreas solicitantes. 8. Apoyar técnicamente y proyectar insumos requeridos para la consolidación de informes de gestión y planes de acción a cargo del Grupo de Contratos conforme el objeto del contrato. 9. Proyectar, consolidar y gestionar respuestas a derechos de petición, solicitudes de información y requerimientos de organismos de control y demás solicitudes, que le sean solicitados por la supervisión en la plataforma ARCA, o por cualquier otro medio o herramienta de la entidad, para lo cual deberá dar cumplimiento a los términos previstos en la Ley. 10. Participar en reuniones o convocatorias y eventos a los cuales sea designado por el supervisor del contrato. 11. Las demás que le asigne el supervisor del contrato y que tengan relación directa con el objeto contractual.</t>
  </si>
  <si>
    <t>El valor del contrato a celebrar es hasta por la suma de SETENTA Y OCHO MILLONES NOVECIENTOS SESENTA MIL PESOS M/CTE ($ 78.960.000), incluido los impuestos a que haya lugar.</t>
  </si>
  <si>
    <t>https://community.secop.gov.co/Public/Tendering/OpportunityDetail/Index?noticeUID=CO1.NTC.7294821&amp;isFromPublicArea=True&amp;isModal=true&amp;asPopupView=true</t>
  </si>
  <si>
    <t>El término estrictamente indispensable para que el contratista cumpla con el objeto y obligaciones contractuales será de diez (10) meses y veintinueve (29) días calendario, o hasta 31 de diciembre, lo primero que ocurra.</t>
  </si>
  <si>
    <t>JAVIER RICARDO PEÑA HUERTAS</t>
  </si>
  <si>
    <t>https://www.funcionpublica.gov.co/dafpIndexerBHV/hvSigep/detallarHV/S294687-8003-5</t>
  </si>
  <si>
    <t>Prestar servicios profesionales para gestionar los procesos poscontractuales que adelanta el Grupo de Contratos del Ministerio de Ambiente y Desarrollo Sostenible</t>
  </si>
  <si>
    <t>1. Revisar y gestionar los proyectos de acta de liquidación radicadas al Grupo de Contratos por las respectivas dependencias de la entidad, que le sean asignadas por el supervisor del contrato, así como impulsar la suscripción por las partes interesadas, según se trate de SECOP I, SECOP II y/o Tienda Virtual del Estado Colombiano. 2. Publicar y gestionar en las plataformas de gestión contractual (según corresponda), las actas de liquidación o resoluciones suscritas dentro de los procesos de liquidación asignados por el supervisor del contrato.  3. Proyectar y gestionar los memorandos y actos administrativos que sean requeridos dentro del trámite poscontractual, así como las comunicaciones oficiales periódicas a cada jefe de dependencia indicando los procesos pendientes de liquidación o cierre de expediente. 4. Proyectar y gestionar las resoluciones de pérdida de competencia, liquidación unilateral o cierre de expediente, cuando aplique, junto con su respectiva notificación y que le sean asignadas por el supervisor del contrato. 5. Suministrar la información sobre los tramites adelantados con ocasión de la ejecución de contrato, con el fin de alimentar las bases de datos del Grupo de Contratos. 6. Presentar los informes que sean requeridos durante la ejecución del contrato, incluyendo la proyección del capítulo de liquidaciones de los informes de gestión, planes de acción y reportes de austeridad, indicadores, entre otros. 7. Generar alertas periódicas a los supervisores indicando los procesos pendientes de liquidación y próximos a vencer yo cierre de expediente. 8. Proyectar y gestionar respuestas a derechos de petición y demás documentos relacionados con el objeto del contrato, que le sean solicitados por la supervisión del contrato en la plataforma ARCA o cualquier otra herramienta con la que cuente la entidad. 9. Proyectar y gestionar lineamientos para realizar el trámite de liquidación dentro de los plazos establecidos en la ley. 10. Realizar socialización frente a la liquidación de contratos y convenios cuando sea requerido por la supervisión del contrato. 11. Realizar el seguimiento al listado de liquidaciones pendientes relacionadas en la comunicación oficial generada a cada jefe de dependencia y presentar informe mensual de avance sobre dicha gestión. 12. Elaborar las actas de reunión sobre los procesos de liquidación que se lleven a cabo y anexar los listados de asistencia (cuando aplique), y gestionar su disposición en el archivo de gestión documental del Grupo de Contratos. 13. Cumplir con las demás obligaciones que le sean asignadas por el supervisor del contrato, inherentes a la naturaleza del objeto contractual.</t>
  </si>
  <si>
    <t>El valor del contrato a celebrar es hasta por la suma de OCHENTA Y SEIS MILLONES QUINIENTOS VEINTE MIL PESOS M/CTE ($ 86.520.000), incluido IVA y demás impuestos a que haya lugar.</t>
  </si>
  <si>
    <t>https://community.secop.gov.co/Public/Tendering/OpportunityDetail/Index?noticeUID=CO1.NTC.7297680&amp;isFromPublicArea=True&amp;isModal=true&amp;asPopupView=true</t>
  </si>
  <si>
    <t>El término estrictamente indispensable para que el contratista cumpla con el objeto y obligaciones contractuales será de diez (10) meses y quince (15) días calendario, o hasta 31 de diciembre de 2025, lo primero que ocurra.</t>
  </si>
  <si>
    <t>ALBA LUCERO CORREDOR MARTIN</t>
  </si>
  <si>
    <t>ABOGADO</t>
  </si>
  <si>
    <t>https://www.funcionpublica.gov.co/dafpIndexerBHV/hvSigep/detallarHV/S2174355-8003-5</t>
  </si>
  <si>
    <t>DIRECCIÓN DE ASUNTOS AMBIENTALES SECTORIAL Y URBANA</t>
  </si>
  <si>
    <t>Prestar servicios profesionales de apoyo jurídico a la Dirección de Asuntos Ambientales Sectorial y Urbana del Ministerio de Ambiente y Desarrollo Sostenible, abarcando la gestión contractual, el seguimiento de sentencias y otros asuntos jurídicos relacionados con las funciones de la Dirección.</t>
  </si>
  <si>
    <t>1. Elaborar y presentar al supervisor un plan detallado de trabajo, que incluya actividades, cronograma y entregables, en un plazo máximo de diez (10) días calendario una vez cumplidos los requisitos de ejecución establecidos en el contrato. 2. Estructurar y gestionar los estudios previos y la documentación necesaria para la ejecución de contratos, convenios, prórrogas, adiciones, cesiones, suspensiones y/o liquidaciones a cargo de la dependencia, en sus etapas precontractuales, contractuales y poscontractuales, incluyendo la elaboración, revisión y verificación de toda la documentación pertinente. 3. Apoyar el seguimiento periódico al cumplimiento de las sentencias judiciales a cargo de la DAASU y otras acciones judiciales, que sean designadas por la Supervisión. 4. Apoyar la supervisión de los contratos asignados, realizando el seguimiento administrativo y jurídico, verificando su cumplimiento e informando de lo actuado al Supervisor. 5. Apoyar cuando sea requerido en la revisión jurídica de los conceptos, informes e insumos técnicos generados por la DAASU, para la estructuración de instrumentos normativos. 6. Proyectar, gestionar y revisar, dentro de los plazos legales, las respuestas a derechos de petición, quejas, requerimientos de órganos de control y demás solicitudes relacionadas con el objeto contractual, que sean solicitadas a través de la plataforma ARCA o por cualquier otro medio o herramienta de la entidad. 7. Mantener actualizadas las bases de datos y archivos jurídicos del área relacionados con las actuaciones de la Dirección. 8. Participar en las reuniones, mesas de trabajo y demás que sean requeridos por el supervisor del contrato, relacionados con el objeto y obligaciones contractuales, para lo cual se debe allegar los soportes de asistencia, ayudas de memoria y soporte del seguimiento a los compromisos establecidos, en caso de que aplique. 9. Apoyar con la proyección, el reporte y las evidencias de las acciones establecidas en el Plan de Acción y/o informes solicitados por el supervisor(a) relacionados con las funciones de la Dirección de Asuntos Ambientales, Sectorial y Urbana, garantizando su conservación mediante el cargue respectivo en las carpetas digitales institucionales designadas para ello. 10. Cumplir con las demás obligaciones que le sean asignadas por el supervisor del contrato, inherentes a la naturaleza del objeto contractual.</t>
  </si>
  <si>
    <t>El valor del contrato a celebrar es hasta por la suma de NOVENTA Y NUEVE MILLONES DE PESOS M/CTE ($99.000.000), incluido los impuestos a que haya lugar.</t>
  </si>
  <si>
    <t>C-3201-0900-7-10101D-3201031-02</t>
  </si>
  <si>
    <t>SANDRA PATRICIA MONTOYA VILLAREAL</t>
  </si>
  <si>
    <t>Directora de Asuntos Ambientales, Sectorial y Urban</t>
  </si>
  <si>
    <t>https://community.secop.gov.co/Public/Tendering/OpportunityDetail/Index?noticeUID=CO1.NTC.7297482&amp;isFromPublicArea=True&amp;isModal=true&amp;asPopupView=true</t>
  </si>
  <si>
    <t>VICTORIA ANDREA MUÑOZ ORDOÑEZ</t>
  </si>
  <si>
    <t>ECONOMIA</t>
  </si>
  <si>
    <t>https://www.funcionpublica.gov.co/dafpIndexerBHV/hvSigep/detallarHV/S1907982-8003-5</t>
  </si>
  <si>
    <t>Prestar servicios profesionales especializados en materia de seguimiento presupuestal, gestión del proyecto de inversión a cargo de la Secretaría General y de temastransversales de la dependencia enmarcados en el mejoramiento de la gestión</t>
  </si>
  <si>
    <t>1. Realizar articulación con los enlaces presupuestales y contractuales de las dependencias del Ministerio, para fortalecer y mejorar la ejecución presupuestal de la entidad 2. Elaborar informes de seguimiento y control del plan de acción de la Secretaría General y generar alertas tempranas a los equipos de trabajo sobre el cumplimiento físico y presupuestal del proyecto de inversión. 3. Consolidar la información y realizar el reporte mensual del estado de avance físico y presupuestal del proyecto de inversión en el aplicativo nacional del Departamento Nacional de Planeación conforme a lineamientos dispuestos por la Oficina Asesora de Planeación. 4. Apoyar a la Secretaría General como enlace presupuestal y de planeación efectuando el seguimiento al plan anual de adquisiciones, Plan Anualizado de Caja y gestionando las modificaciones necesarias tanto al plan como a los certificados presupuestales relacionados con el proyecto de inversión. 5. Brindar apoyo en la formulación y/o actualización del plan de acción institucional y del proyecto de inversión a cargo de la Secretaría General. 6. Apoyar a la supervisión de contratos en la revisión, gestión y trámite de cuentas de cobro de los contratos que estén bajo la supervisión del secretario general. 7. Elaborar informes, reportes, documentos, respuesta a solicitudes de información y demás requerimientos asociados a los temas propios de las obligaciones del objeto del contrato. 8. Participar en reuniones y actividades programadas como enlace de Planeación para el área y en las demás que sean delegadas por el supervisor del contrato. 9. Cumplir con las demás actividades asignadas por la supervisión, siempre que guarden relación con el objeto del contrato.</t>
  </si>
  <si>
    <t>DIANA MARCELA ALBARRACIN NUÑEZ</t>
  </si>
  <si>
    <t>Secretario General</t>
  </si>
  <si>
    <t>https://community.secop.gov.co/Public/Tendering/OpportunityDetail/Index?noticeUID=CO1.NTC.7297607&amp;isFromPublicArea=True&amp;isModal=true&amp;asPopupView=true</t>
  </si>
  <si>
    <t>El término estrictamente indispensable para que el contratista cumpla con el objeto y obligaciones contractuales será ONCE (11) MESES Y DIECIOCHO (18) DÍAS, o hasta 31 de diciembre, lo primero que ocurra.</t>
  </si>
  <si>
    <t>ANGIE LORENA SILVA GOMEZ</t>
  </si>
  <si>
    <t>TECNOLOGIA EN ELECTRONICA</t>
  </si>
  <si>
    <t>https://www.funcionpublica.gov.co/dafpIndexerBHV/hvSigep/detallarHV/S4565535-8003-5</t>
  </si>
  <si>
    <t>Prestar servicios profesionales al grupo Unidad Coordinadora para el Gobierno Abierto y Servicio a la Ciudadanía, con el objetivo de apoyar el fortalecimiento de los procesos de control social y rendición de cuentas en el sector ambiental.</t>
  </si>
  <si>
    <t>1. Participar en la implementación de las acciones definidas para fortalecer el control social ambiental. Realizar la gestión y el seguimiento a las PQRSD presentadas por veedurías ciudadanas y actores sociales en el marco del control social y la rendición de cuentas. Apoyar el proceso de rendición de cuentas y las acciones de participación ciudadana a nivel ministerial.  4. Apoyar la proyección de respuestas a los requerimientos de la Oficina de Control Interno y los entes de control, así como en la preparación de insumos para atender tutelas que sean competencia del área. Asistir a las reuniones y/o actividades que sean requeridos por el supervisor del contrato y que estén relacionados en el marco contractual. Las demás actividades asignadas por el supervisor, siempre que estén relacionadas con el objeto y las funciones del grupo.</t>
  </si>
  <si>
    <t>El valor del contrato a celebrar es hasta por la suma de CINCUENTA Y NUEVE MILLONES SEISCIENTOS VEINTISÉIS MIL SEISCIENTOS SESENTA Y SIETE PESOS M/CTE ($59.626.667) incluido los impuestos a que haya lugar.</t>
  </si>
  <si>
    <t>Coordinador de la Unidad Coordinadora para el Gobierno Abierto Y Servicio al Ciudadano</t>
  </si>
  <si>
    <t>https://community.secop.gov.co/Public/Tendering/OpportunityDetail/Index?noticeUID=CO1.NTC.7303261&amp;isFromPublicArea=True&amp;isModal=true&amp;asPopupView=true</t>
  </si>
  <si>
    <t>OSCAR ANDRES VICTORIA VAQUIRO</t>
  </si>
  <si>
    <t>https://www.funcionpublica.gov.co/dafpIndexerBHV/hvSigep/detallarHV/S1406637-8003-5</t>
  </si>
  <si>
    <t>SUBDIRECCIÓN ADMINISTRATIVA Y FINANCIERA</t>
  </si>
  <si>
    <t>Prestación de servicios profesionales a la Subdirección Administrativa y Financiera del Ministerio de Ambiente y Desarrollo Sostenible, con el fin de adelantar los procesos de contratación requeridos de las diferentes etapas contractuales, así como la gestión de los trámites de liquidación de contratos y/o convenios y demás actividades inherentes con la contratación pública</t>
  </si>
  <si>
    <t>1.Construir y gestionar todos los documentos previos de los procesos en las diferentes etapas conforme a la modalidad y tipología de contratación que requiera la Subdirección Administrativa y Financiera (SAF) y sus grupos internos de trabajo. 2. Proyectar respuestas a observaciones, comunicaciones, memorandos y demás documentos requeridos para el desarrollo de los procesos de contratación asignados a la Subdirección Administrativa y Financiera y sus grupos internos de trabajo. 3.Asistir y participar en los precomités y comités de contratación en donde la Subdirección Administrativa y Financiera sea miembro, aportando las observaciones jurídicas que se consideran pertinentes. 4.Apoyar en los insumos necesarios para la construcción de los aspectos técnicos requeridos para los procesos contractuales de la Subdirección Administrativa y Financiera y sus grupos internos de trabajo. 5.Preparar y gestionar los documentos requeridos para realizar modificaciones contractuales en las plataformas dispuestas por el Ministerio. 6.Adelantar las liquidaciones de los contratos que sean asignadas por el supervisor, asegurando el cumplimiento de los requisitos legales, administrativos y financieros establecidos. 7.Brindar el apoyo en la publicación de los documentos que hacen parte de la etapa precontractual, contractual y pos contractual en la plataforma SECOP II de los procesos que son adelantados por la SAF. 8.Generar alertas y seguimiento a los procesos contractuales de las diferentes plataformas de contratación pública donde tenga participación la Subdirección Administrativa y Financiera y sus grupos internos de trabajo. 9.Adelantar la organización de todos los expedientes de los trámites adelantados en cumplimiento del objeto contractual conforme a los lineamientos establecidos, aplicando la normatividad vigente por el Archivo General de la Nación al archivo de la SAF. 10. Las demás actividades que estén relacionadas con el objeto contractual y que sean asignadas por el supervisor. </t>
  </si>
  <si>
    <t>El valor del contrato a celebrar es hasta por la suma de NOVENTA Y SEIS MILLONES SEISCIENTOS OCHENTA Y DOS MIL SEISCIENTOS SESENTA Y SIETE PESOS M/CTE ($96.682.667), incluido los impuestos a que haya lugar.</t>
  </si>
  <si>
    <t>ANGELA MARIA MOLANO VALENZUELA</t>
  </si>
  <si>
    <t>Subdirector Administrativo y Financiero</t>
  </si>
  <si>
    <t>https://community.secop.gov.co/Public/Tendering/OpportunityDetail/Index?noticeUID=CO1.NTC.7302267&amp;isFromPublicArea=True&amp;isModal=true&amp;asPopupView=true</t>
  </si>
  <si>
    <t>El término estrictamente indispensable para que el contratista cumpla con el objeto y obligaciones contractuales será por Once (11) meses y Veintidós (22) días, previo cumplimiento de los requisitos de perfeccionamiento y legalización sin exceder al 31 de diciembre</t>
  </si>
  <si>
    <t>MARIA ANGÉLICA NARANJO HERRERA</t>
  </si>
  <si>
    <t>https://www.funcionpublica.gov.co/dafpIndexerBHV/hvSigep/detallarHV/S2069418-8003-5</t>
  </si>
  <si>
    <t>El valor del contrato a celebrar es hasta por la suma de CUARENTA Y NUEVE MILLONES SEISCIENTOS MIL PESOS M/CTE ($ 49.600.000), incluido los impuestos a que haya lugar.</t>
  </si>
  <si>
    <t>https://community.secop.gov.co/Public/Tendering/OpportunityDetail/Index?noticeUID=CO1.NTC.7311326&amp;isFromPublicArea=True&amp;isModal=true&amp;asPopupView=true</t>
  </si>
  <si>
    <t>El término estrictamente indispensable para que el contratista cumpla con el objeto y obligaciones contractuales será de seis (6) meses y seis (6) días calendario, o hasta 31 de diciembre, lo primero que ocurra.</t>
  </si>
  <si>
    <t>58 - CESION</t>
  </si>
  <si>
    <t>SERGIO FABIÁN BELTRAN PALACIOS</t>
  </si>
  <si>
    <t>El valor sin ejecutar y que se cede del Contrato de Prestación de Servicios Profesionales y/o de apoyo a la gestión No. 058 de 2025 es de CINCO MILLONES SEISCIENTOS MIL PESOS MCTE ($5.600.000,00) incluidos impuestos a que haya lugar.</t>
  </si>
  <si>
    <t>El término estrictamente indispensable para que el contratista cumpla con el objeto y obligaciones contractuales será de VEINTIDOS (22)  días calendario, o hasta 31 de diciembre, lo primero que ocurra.</t>
  </si>
  <si>
    <t>MARIA ALEXANDRA PERALTA RODRIGUEZ</t>
  </si>
  <si>
    <t>CONTADURIA PUBLICA</t>
  </si>
  <si>
    <t>https://www.funcionpublica.gov.co/dafpIndexerBHV/hvSigep/detallarHV/S1538051-8003-5</t>
  </si>
  <si>
    <t>GRUPO DE PRESUPUESTO</t>
  </si>
  <si>
    <t>Prestación de servicios profesionales al grupo de Presupuesto del Ministerio de Ambiente y Desarrollo Sostenible en el registro de operaciones presupuestales del MADS, FONAM y SGR, así como su respectiva validación.</t>
  </si>
  <si>
    <t>1 . Acompañar el seguimiento, análisis y depuración de los distintos reintegros del Fonam y el Ministerio de Ambiente y Desarrollo Sostenible, utilizando la aplicación SIIF NACIÓN II Tramitar en el Sistema Integrado de Información Financiera - SIIF, los Certificados de Disponibilidad Presupuestal y los Registros Presupuestales del Ministerio, FONAM y del Sistema General de Regalías, conforme a las solicitudes de las dependencias del Ministerio. Actualizar regularmente la matriz de información presupuestal, de acuerdo a los tramites que se realizan en el grupo de presupuesto. Efectuar los tramites presupuestales utilizando la plataforma establecida por la Dirección General del Presupuesto Público Nacional – Sistema de Trámites Presupuestales en Línea – SITPREST, asegurando el cumplimiento de los plazos establecidos de radicación. Gestionar a través del Módulo SIIF Viáticos, los registros presupuestales de los actos administrativos autorizados por el ordenador del gasto Recopilar la información del grupo de presupuesto para el diligenciamiento del indicador del sistema integrado de gestión Elaborar los certificados de pagos y saldos de Ministerio de Ambiente y Desarrollo Sostenible, FONAM y del Sistema de Regalías, de acuerdo con la solicitud del supervisor del contrato. las demás actividades asignadas por el supervisor de acuerdo con el objeto del contrato</t>
  </si>
  <si>
    <t>El valor del contrato a celebrar es hasta por la suma de SESENTA Y UN MIL MILLONES CUATROCIENTOS OCHENTA MIL PESOS M/CTE ($61.480.000) incluido los impuestos a que haya lugar.</t>
  </si>
  <si>
    <t>CESAR AUGUSTO BENITEZ RIVAS</t>
  </si>
  <si>
    <t>Coordinador del Grupo de Presupuesto</t>
  </si>
  <si>
    <t>https://community.secop.gov.co/Public/Tendering/OpportunityDetail/Index?noticeUID=CO1.NTC.7304243&amp;isFromPublicArea=True&amp;isModal=true&amp;asPopupView=true</t>
  </si>
  <si>
    <t>El término estrictamente indispensable para que el contratista cumpla con el objeto y obligaciones contractuales será de once (11) meses y dieciocho (18) días contados a partir del Cumplimiento de los requisitos de perfeccionamiento y ejecución del contrato</t>
  </si>
  <si>
    <t>DIEGO ALEJANDRO RODRIGUEZ GORDILLO</t>
  </si>
  <si>
    <t>https://www.funcionpublica.gov.co/dafpIndexerBHV/hvSigep/detallarHV/S4939034-8003-5</t>
  </si>
  <si>
    <t>Prestar servicios profesionales como abogado en la estructuración, gestión y trámite de los diferentes procesos de contratación de la Oficina Asesora Jurídica y en la ejecución de actividades en el marco de los procesos de cobro coactivos del Ministerio de Ambiente y Desarrollo Sostenible, así como los demás trámites judiciales y actuaciones procesales que se requieran.</t>
  </si>
  <si>
    <t>1. Realizar las gestiones jurídicas correspondientes frente a los trámites precontractuales, contractuales y postcontractuales requeridos por la Oficina Asesora Jurídica, de conformidad con la normatividad legal vigente y los lineamientos y directrices impartidas por el Ministerio. 2. Revisar y analizar los asuntos presentados en los precomités, comités de contratación y otras instancias requeridas por la jefatura de la Oficina Asesora Jurídica, emitiendo observaciones y conceptos jurídicos cuando corresponda. 3. Brindar soporte jurídico en la gestión contractual, administrativa y financiera, y apoyar en la supervisión de los contratos gestionados por la Oficina Asesora Jurídica, conforme a las indicaciones de la Jefatura de la OAJ. 4. Participar en las reuniones, y demás actividades necesarias para el cumplimiento del objeto del contrato en las que participe la Oficina Asesora Jurídica 5. Prestar servicios jurídicos en la recolección de información y en la respuesta a requerimientos internos y externos del Grupo de Procesos Judiciales, así como colaborar en el trámite y seguimiento de los procesos de cobro coactivo del Ministerio de Ambiente. 6. Las demás actividades asignadas por el Supervisor del Contrato y que estén relacionadas con el objeto contractual.</t>
  </si>
  <si>
    <t>El valor del contrato a celebrar es hasta por la suma de CINCUENTA Y OCHO MILLONES DE PESOS M/CTE ($58.000.000), incluidos todos los impuestos a que haya lugar.</t>
  </si>
  <si>
    <t>GERMAN RICARDO SIERRA BARRERA</t>
  </si>
  <si>
    <t>https://community.secop.gov.co/Public/Tendering/OpportunityDetail/Index?noticeUID=CO1.NTC.7310867&amp;isFromPublicArea=True&amp;isModal=true&amp;asPopupView=true</t>
  </si>
  <si>
    <t>El término estrictamente indispensable para que el contratista cumpla con el objeto y obligaciones contractuales será de Once (11) meses y dieciocho (18) días calendario, o hasta 31 de diciembre, lo primero que ocurra</t>
  </si>
  <si>
    <t>ENOHEMIA MARLET FUENTES ESCALANTE</t>
  </si>
  <si>
    <t>TECNICA PROFESIONAL EN SECRETARIADO EJECUTIVO</t>
  </si>
  <si>
    <t>https://www.funcionpublica.gov.co/dafpIndexerBHV/hvSigep/detallarHV/S889457-8003-5</t>
  </si>
  <si>
    <t>Prestar servicios técnicos de apoyo a la gestión en las actividades administrativas, archivísticas y de gestión documental para lograr la organización y transferencia efectiva de los documentos y la información de la Oficina Asesora Jurídica del Ministerio de Ambiente y Desarrollo Sostenible</t>
  </si>
  <si>
    <t>1. Acompañar y apoyar la ejecución de tareas operativas, administrativas y logísticas en cumplimiento de las disposiciones establecidas por la Oficina Asesora Jurídica y el Grupo de Procesos Judiciales. 2. Apoyar la gestión requerida para la recopilación, análisis y organización de insumos necesarios para dar respuesta oportuna a peticiones y requerimientos que requeridos por el Grupo de Procesos Judiciales y el despacho de la Oficina Asesora Jurídica. 3. Brindar apoyo en las actividades de clasificación, gestión, archivo y sistematización de información requerida por la Oficina Asesora Jurídica. Recibir y gestionar la documentación que sea allegada en medio físico y por las diversas plataformas de la entidad conforme a los lineamientos dados por la supervisión. 4. Recibir y gestionar la documentación que sea allegada en medio físico y por las diversas plataformas de la entidad conforme a los lineamientos dados por la supervisión. 5. Realizar las demás obligaciones asignadas por el Supervisor del Contrato, siempre que estas se encuentren relacionadas con el propósito definido en el objeto contractual.</t>
  </si>
  <si>
    <t>El valor del contrato a celebrar es hasta por la suma de CINCUENTA MILLONES CIENTO OCHENTA Y UN MIL SEISCIENTOS PESOS M/CTE ($50.181.600), incluidos todos los impuestos a que haya lugar.</t>
  </si>
  <si>
    <t>https://community.secop.gov.co/Public/Tendering/OpportunityDetail/Index?noticeUID=CO1.NTC.7310887&amp;isFromPublicArea=True&amp;isModal=true&amp;asPopupView=true</t>
  </si>
  <si>
    <t>CESAR AUGUSTO SOSA GIRALDO</t>
  </si>
  <si>
    <t>https://www.funcionpublica.gov.co/dafpIndexerBHV/hvSigep/detallarHV/S3400043-8003-5</t>
  </si>
  <si>
    <t>Prestar servicios profesionales en derecho, con autonomía técnica y administrativa para estructurar, acompañar en todas sus etapas y hasta su liquidación los diferentes procesos de contratación a cargo de la Dirección de Bosques, Biodiversidad y Servicios Ecosistémicos del Ministerio de Ambiente y Desarrollo Sostenible</t>
  </si>
  <si>
    <t>1. Proyectar y revisar solicitudes precontractuales, contractuales y postcontractual que solicite el supervisor del contrato. 2. Brindar apoyo jurídico en la estructuración y proyección de los documentos previos de los contratos y/o convenios que le sean asignados por la Dirección de Bosques, Biodiversidad y Servicios Ecosistémicos, efectuar el debido seguimiento en su ejecución, apoyando la supervisión y liquidación. 3. Realizar el seguimiento a los vencimientos de los contratos y/o convenios a cargo y realizar las correspondientes modificaciones, terminaciones, liquidaciones conforme a las indicaciones de los supervisores de estos. 4. Apoyar jurídicamente la contestación de consultas o derechos de petición sobre temas relacionados con las obligaciones contractuales cuando el supervisor lo requiera. 5. Asistir a las reuniones o mesas de trabajo asignadas por el supervisor que versen sobre temas relacionados con el objeto y las obligaciones contractuales. 6. Las demás actividades que estén relacionadas con el objeto contractual y que sean asignadas por el supervisor.</t>
  </si>
  <si>
    <t>El valor del contrato a celebrar es hasta por la suma de CIENTO UN MILLONES QUINIENTOS CINCUENTA Y OCHO MIL PESOS M/CTE ($ 101.558.000), incluido los impuestos a que haya lugar.</t>
  </si>
  <si>
    <t>https://community.secop.gov.co/Public/Tendering/OpportunityDetail/Index?noticeUID=CO1.NTC.7311127&amp;isFromPublicArea=True&amp;isModal=true&amp;asPopupView=true</t>
  </si>
  <si>
    <t>El término estrictamente indispensable para que el contratista cumpla con el objeto y obligaciones contractuales será ONCE (11) MESES Y DIECIOCHO (18) DÍAS, o hasta 31 de diciembre de 2025, lo primero que ocurra.</t>
  </si>
  <si>
    <t>LUZ KARIME JAIMES BONILLA</t>
  </si>
  <si>
    <t>https://www.funcionpublica.gov.co/dafpIndexerBHV/hvSigep/detallarHV/S43027-8003-5</t>
  </si>
  <si>
    <t>OFICINA DE TECNOLOGÍAS DE LA INFORMACIÓN Y LA COMUNICACIÓN</t>
  </si>
  <si>
    <t>Prestar sus servicios profesionales a la Oficina de Tecnologías de la Información y las Comunicaciones del Ministerio de Ambiente y Desarrollo Sostenible brindando acompañamiento jurídico, contractual y presupuestal de la oficina.</t>
  </si>
  <si>
    <t>1. Proyectar y revisar los documentos de los procesos contractuales que se requieran para dar cumplimiento al Plan Anual de Adquisiciones de la Oficina de Tecnología de la Información y la Comunicación del Ministerio de Ambiente y Desarrollo Sostenible. 2. Brindar apoyo en el seguimiento presupuestal y contractual al cumplimiento del Plan Anual de Adquisiciones de la Oficina de Tecnología de la Información y la Comunicación Minambiente, presentando los correspondientes informes. 3. Realizar seguimiento y acompañamiento a los contratos que se encuentren en ejecución y de aquellos que se pretendan iniciar durante la vigencia, que se encuentren publicados en plataforma Secop y Tienda Virtual de CCE conforme la asignación de la supervisión. 4. Hacer parte del Comité Evaluador en los procesos de selección que sean indicados por el Supervisor del contrato 5. Revisar y proyectar los documentos que deban ser suscritos por la Jefe de la Oficina de Tecnología de la Información y la Comunicación Minambiente. 6. Preparar y/o presentar los informes especiales que le solicite el supervisor del contrato en relación con el objeto del mismo. 7. Participar y/o asistir a las reuniones grupos y/o mesas de trabajo y/o comités virtuales o presenciales que sean requeridos por el supervisor relacionados con el objeto y obligaciones contractuales con el fin de generar acciones tendientes al cumplimiento de la misión de la dependencia y llevar las actas correspondientes 8. Las demás actividades que le asigne el supervisor del contrato y que tengan relación con el objeto contractual.</t>
  </si>
  <si>
    <t>El valor del contrato a celebrar es hasta por la suma de CIENTO TREINTA Y CINCO MILLONES CIENTO TREINTA Y CINCO MIL PESOS M/CTE ($135.135.000.oo), incluido los impuestos a que haya lugar.</t>
  </si>
  <si>
    <t>C-3299-0900-28-10101C-3299065-02</t>
  </si>
  <si>
    <t>EDGAR ALEXANDER OSPINA GRANADOS</t>
  </si>
  <si>
    <t>Jefe Oficina de Tecnología de la Información y la Comunicación E</t>
  </si>
  <si>
    <t>OFICINA DE TECNOLOGÍA DE LA INFORMACIÓN Y LA COMUNICACIÓN</t>
  </si>
  <si>
    <t>https://community.secop.gov.co/Public/Tendering/OpportunityDetail/Index?noticeUID=CO1.NTC.7305503&amp;isFromPublicArea=True&amp;isModal=true&amp;asPopupView=true</t>
  </si>
  <si>
    <t>El término estrictamente indispensable para que el contratista cumpla con el objeto y obligaciones contractuales será de once (11) meses y veintiún (21) dias, o hasta 31 de diciembre, lo primero que ocurra.</t>
  </si>
  <si>
    <t>HECTOR ABEL CASTELLANOS PEREZ</t>
  </si>
  <si>
    <t>https://www.funcionpublica.gov.co/dafpIndexerBHV/hvSigep/detallarHV/S587883-8003-5</t>
  </si>
  <si>
    <t>Prestar servicios profesionales a la Oficina Asesora Jurídica del Ministerio de Ambiente y Desarrollo Sostenible en la elaboración, estructuración y revisión de instrumentos normativos, conceptos jurídicos, directivas y circulares jurídicas de normatividad en políticas sectoriales, tales como instrumentos económicos, financieros y tributarios, recurso hídrico, ordenamiento ambiental, entre otros asuntos de competencia del Grupo de Conceptos y Normatividad en Políticas Sectoriales.</t>
  </si>
  <si>
    <t>1.Brindar acompañamiento jurídico a la Oficina Asesora Jurídica en la proyección de conceptos jurídicos referente al trámite de iniciativas normativas y conceptos en materia de recurso hídrico, suelo, ordenamiento ambiental del territorio, coordinación del Sistema Nacional Ambiental, instrumentos económicos, financieros y tributarios y demás asuntos de competencia del Grupo de conceptos y normatividad en políticas sectoriales. 2. Proyectar conceptos jurídicos, actos administrativos, informes y demás documentos jurídicos relacionados con instrumentos económicos, financieros y tributarios, recurso hídrico, ordenamiento ambiental y demás asuntos de competencia del Grupo de conceptos y normatividad en políticas sectoriales que le sean asignados. 3. Apoyar desde el componente jurídico todas las tareas necesarias para llevar a cabo el cumplimiento de las órdenes judiciales que tengan relación con el objeto del contrato y que sean asignadas por el supervisor. 4. Analizar y proyectar respuestas a derechos de petición solicitados por el supervisor en temas relacionados con el objeto del contrato. 5. Participar en el desarrollo de las diferentes reuniones y mesas de trabajo requeridas en el cumplimiento del objeto del contrato brindando acompañamiento jurídico</t>
  </si>
  <si>
    <t>El valor del contrato a celebrar es hasta por la suma de CIENTO CUATRO MILLONES CIEN MIL PESOS M/CTE ($104.100.000) incluido los impuestos a que haya lugar.</t>
  </si>
  <si>
    <t>EMMA JUDITH SALAMANCA</t>
  </si>
  <si>
    <t>Coordinadora  Grupo de Conceptos y Normatividad en Políticas Sectorial</t>
  </si>
  <si>
    <t>https://community.secop.gov.co/Public/Tendering/OpportunityDetail/Index?noticeUID=CO1.NTC.7311492&amp;isFromPublicArea=True&amp;isModal=true&amp;asPopupView=true</t>
  </si>
  <si>
    <t>El término estrictamente indispensable para que el contratista cumpla con el objeto y obligaciones contractuales será de Once (11) meses y diecisiete (17) días calendario, o hasta 31 de diciembre, lo primero que ocurra.</t>
  </si>
  <si>
    <t>DIEGO ANTONIO MIGUEL CIFUENTES NAVAS</t>
  </si>
  <si>
    <t>https://www.funcionpublica.gov.co/dafpIndexerBHV/hvSigep/detallarHV/S1843365-8003-5</t>
  </si>
  <si>
    <t xml:space="preserve">GRUPO DE TALENTO HUMANO </t>
  </si>
  <si>
    <t>Prestación de servicios profesionales para apoyar las actividades de archivo, relacionadas con el programa de gestión documental, la organización, disposición y custodia de la información, derivada de todos los procesos y programas del Grupo de Talento Humano del Ministerio de Ambiente y Desarrollo Sostenible.</t>
  </si>
  <si>
    <t>1. Realizar la aplicación de los procesos técnicos de organización a los documentos físicos y electrónicos, que integran el archivo de gestión de la dependencia que se encuentran en depósitos físicos, el sistema de gestión documental ARCA y otros repositorios o herramientas informáticas institucionales teniendo en cuenta las normas aplicables vigentes y lineamiento de la documentación del Grupo de Talento Humano. 2. Apoyar a los funcionarios y contratistas de la dependencia en los temas relacionados con gestión documental, el sistema ARCA u otras herramientas informáticas que apoyen la gestión documental, teniendo en cuenta los lineamientos y procedimientos establecidos en el Ministerio, así como divulgar y promover buenas prácticas en materia de seguridad de los documentos y archivos, aplicación del Sistema Integrado de Conservación y prevención y atención de emergencias documentales, entre otros temas. 3. Llevar a cabo la ejecución de transferencias documentales, teniendo en cuenta el cronograma de transferencias del Ministerio con el fin de dar cumplimiento a la normatividad vigente. 4. Mantener actualizados en todo momento los inventarios documentales del archivo de la dependencia haciendo uso del Formato Único de Inventario Documental (FUID) y las herramientas informáticas que sean dispuestas para tal fin. 5. Atender las solicitudes de expedientes o documentos del archivo de gestión de la dependencia, llevando un registro actualizado de consultas, préstamos y devoluciones y realizar el respectivo seguimiento. 6. Participar en la planeación de la gestión documental de la dependencia, la atención de auditorías internas y externas a la gestión documental y preparar los informes y reportes que sean requeridos a la dependencia por parte de la coordinación, el Grupo de Gestión Documental u otras instancias, 7. Apoyar en la distribución y seguimiento de las actividades documentales de los técnicos que llegasen participar en la dependencia, como gestionar las actualizaciones que sean necesarias en la tabla de retención documental y el cuadro de clasificación documental. 8. Realizar la digitalización de los expedientes que sean solicitados en calidad de consulta, verificando la completitud y exactitud de la información original 9. Apoyar, gestionar y tramitar todos asuntos que se deriven de los planes y programas del Grupo de Talento Humano, que le sean asignados por la supervisión</t>
  </si>
  <si>
    <t>El valor del contrato a celebrar es hasta por la suma de CINCUENTA Y NUEVE MILLONES SETECIENTOS CUARENTA MIL PESOS M/CTE ($59.740.000), incluido los impuestos a que haya lugar</t>
  </si>
  <si>
    <t>Coordinadora del Grupo de Talento Humano</t>
  </si>
  <si>
    <t>https://community.secop.gov.co/Public/Tendering/OpportunityDetail/Index?noticeUID=CO1.NTC.7306662&amp;isFromPublicArea=True&amp;isModal=true&amp;asPopupView=true</t>
  </si>
  <si>
    <t>El término estrictamente indispensable para que el contratista cumpla con el objeto y obligaciones contractuales será por ONCE (11) MESES Y DIECIOCHO (18) DÍAS, o hasta 31 de diciembre, lo primero que ocurra.</t>
  </si>
  <si>
    <t>DIANA GERALDINE QUEVEDO NIÑO</t>
  </si>
  <si>
    <t>https://www.funcionpublica.gov.co/dafpIndexerBHV/hvSigep/detallarHV/S4697264-8003-5</t>
  </si>
  <si>
    <t>Prestar servicios profesionales en el apoyo y acompañamiento jurídico para el análisis y proyección de conceptos jurídicos, actos administrativos y demás documentos jurídicos en materia de Normatividad en Biodiversidad, tales como recursos de flora, fauna, recursos hidrobiológicos, el Sistema Nacional de Áreas Protegidas (SINAP), reservas forestales, entre otros asuntos de competencia del Grupo de Conceptos y Normatividad en Biodiversidad.</t>
  </si>
  <si>
    <t>1. Revisar, proyectar, proponer recomendaciones y apoyar la elaboración de actos administrativos e iniciativas normativas de competencia del Grupo de Conceptos y Normatividad en Biodiversidad de la Oficina Asesora Jurídica, tales como recursos de flora, fauna, recursos hidrobiológicos, el Sistema Nacional de Áreas Protegidas (SINAP), reservas forestales, entre otros documentos jurídicos asignados relacionados con el objeto del contrato. 2. Proyectar conceptos jurídicos, respuestas y demás documentos jurídicos en atención a las peticiones y consultas de los usuarios tanto internos como externos de la entidad relacionados con el objeto del contrato. 3. Proyectar dentro de los términos legales las respuestas a los requerimientos que efectúen los órganos de control, el Congreso de la República y demás entidades del estado relacionados con el objeto del contrato 4. Participar en el desarrollo de las diferentes reuniones y mesas de trabajo requeridas para los asuntos a cargo del grupo de Conceptos y Normatividad en Biodiversidad, y de la Oficina Asesora Jurídica en el cumplimiento del objeto del contrato. 5. Las demás actividades asignadas por el Supervisor del Contrato y que estén relacionadas con el objeto contractual.</t>
  </si>
  <si>
    <t>El valor del contrato a celebrar es hasta por la suma de NOVENTA Y CINCO MILLONES TRESCIENTOS NUEVE MIL TRESCIENTOS TREINTA Y TRES PESOS M/CTE ($95.309.333) incluidos todos los impuestos a que haya lugar.</t>
  </si>
  <si>
    <t>MYRIAM AMPARO ANDRADE HERNANDEZ</t>
  </si>
  <si>
    <t>Coordinadora Grupo de Conceptos y Normatividad en Biodiversidad</t>
  </si>
  <si>
    <t>https://community.secop.gov.co/Public/Tendering/OpportunityDetail/Index?noticeUID=CO1.NTC.7311988&amp;isFromPublicArea=True&amp;isModal=true&amp;asPopupView=true</t>
  </si>
  <si>
    <t>El término estrictamente indispensable para que el contratista cumpla con el objeto y obligaciones contractuales será Once (11) meses y diecisiete (17) días calendario, o hasta 31 de diciembre, lo primero que ocurra.</t>
  </si>
  <si>
    <t>JHON MARIO CARVAJAL SANABRIA</t>
  </si>
  <si>
    <t>https://www.funcionpublica.gov.co/dafpIndexerBHV/hvSigep/detallarHV/S4558935-8003-5</t>
  </si>
  <si>
    <t>Prestación de servicios profesionales de abogado a la Oficina Asesora Jurídica, para la representación judicial y extrajudicial del Ministerio de Ambiente y Desarrollo Sostenible, y el apoyo jurídico en las demás acciones administrativas y jurídicas requeridas por la dependencia.</t>
  </si>
  <si>
    <t>1. Adelantar las acciones judiciales y extrajudiciales necesarias para la eficaz defensa de los intereses del Ministerio de Ambiente y Desarrollo Sostenible, incluida la vigilancia y seguimiento a los procesos que le hayan sido asignados por parte de la Oficina Asesora Jurídica a través del Coordinador del grupo de Procesos Judiciales o quien éste designe–, ejerciendo la representación judicial y extrajudicial de la entidad y su intervención en todas las actuaciones procesales, administrativas, acciones constitucionales y demás que le corresponda realizar conforme a la ley. 2. Tramitar, analizar, revisar y dar seguimiento a los procesos judiciales y conciliaciones extrajudiciales en los asuntos que le sean asignados por el supervisor del contrato. 3. Mantener actualizadas y realizar el registro, de la información y las actuaciones de todos los procesos y trámites a su cargo, de todas y cada una de las plataformas de gestión documental y jurídica que para tal efecto tiene dispuesta la Oficina Asesora Jurídica (Arca, eKogui, Samai, etc.), o las que en un futuro se puedan adquirir la entidad, siguiendo las directrices del Sistema Integrado de Gestión de Calidad. 4. Presentar y generar, cuando a ello hubiere lugar, ayudas de memoria, conceptos y las fichas de seguimiento junto con su respectiva actualización sobre los procesos, sus sentencias y órdenes judiciales, identificando en estas las que son de competencia del Ministerio y las Direcciones Técnicas del mismo y demás entidades con las cuales se debe interactuar para su cumplimiento y cuando la Oficina Asesora Jurídica lo requiera, sustentar ante el Comité correspondiente, en los formatos establecidos para el efecto, la posición jurídica que sugiere adoptar el Ministerio de Ambiente y Desarrollo Sostenible en las diferentes etapas procesales. 5. Participar en el desarrollo de las diferentes reuniones, visitas requeridas y demás actividades en el cumplimiento del objeto del contrato. 6. Proyectar, consolidar y gestionar respuestas a derechos de petición, quejas, reclamos, solicitudes de información y demás peticiones y requerimientos relacionados con el objeto del contrato, que le sean solicitados por la supervisión, para lo cual deberá dar cumplimiento a los términos previstos en la Ley. 7. Las demás actividades asignadas por el Supervisor del Contrato y que estén relacionadas con el objeto contractual.</t>
  </si>
  <si>
    <t>El valor del contrato a celebrar es hasta por la suma de SESENTA Y NUEVE MILLONES DE PESOS M/CTE ($69.000.000) incluido los impuestos a que haya lugar.</t>
  </si>
  <si>
    <t>https://community.secop.gov.co/Public/Tendering/OpportunityDetail/Index?noticeUID=CO1.NTC.7313742&amp;isFromPublicArea=True&amp;isModal=true&amp;asPopupView=true</t>
  </si>
  <si>
    <t>El término estrictamente indispensable para que el contratista cumpla con el objeto y obligaciones contractuales será Once punto cinco (11,5) meses, o hasta 31 de diciembre, lo primero que ocurra.</t>
  </si>
  <si>
    <t>ANA LUCIA BADEL RAMOS</t>
  </si>
  <si>
    <t>https://www.funcionpublica.gov.co/dafpIndexerBHV/hvSigep/detallarHV/S4150949-8003-5</t>
  </si>
  <si>
    <t>Prestar servicios profesionales jurídicos en el seguimiento al cumplimiento a órdenes judiciales de competencia del Ministerio de Ambiente y Desarrollo Sostenible, así como, ejercer la defensa judicial y extrajudicial frente a los procesos judiciales, extrajudiciales y administrativos de la entidad.</t>
  </si>
  <si>
    <t>1. Adelantar las acciones judiciales y extrajudiciales necesarias para la eficaz defensa de los intereses del Ministerio de Ambiente y Desarrollo Sostenible, ejerciendo la representación judicial de la entidad en las diligencias posfallo, medidas cautelares, audiencias de cumplimiento, comités de verificación, reuniones interinstitucionales, y las demás que se realicen en cumplimento de las sentencias y órdenes judiciales que le sean asignadas y que son de competencia del Ministerio y las Direcciones Técnicas del mismo, a fin de ejercer la defensa de los intereses de la entidad. 2. Ejercer la representación judicial y extrajudicial de la entidad e intervenir en todas las actuaciones procesales, administrativas, acciones constitucionales y demás que le corresponda realizar conforme a la ley. 3. Impulsar al interior de las Direcciones Técnicas del Ministerio y demás entidades del SINA, las gestiones para que incluyan en sus respectivos Planes de Acción, el Cumplimiento a las sentencias y/u órdenes judiciales, para lo cual deberá realizarse por lo menos una reunión al mes de manera virtual o presencial, o los requerimientos que se estimen necesarios para el efectivo seguimiento al cumplimiento, en la que se analice el estado de cumplimiento de las diferentes órdenes judiciales y presente sus recomendaciones sobre cada caso. 4. Presentar y generar, cuando a ello hubiere lugar, ayudas de memoria, conceptos y las fichas de seguimiento junto con su respectiva actualización sobre los procesos, sus sentencias y órdenes judiciales, identificando en estas las que son de competencia del Ministerio y las Direcciones Técnicas del mismo y demás entidades con las cuales se debe interactuar para su cumplimiento y cuando la Oficina Asesora Jurídica lo requiera, sustentar ante el Comité correspondiente, en los formatos  establecidos para el efecto, la posición jurídica que sugiere adoptar el Ministerio de Ambiente y Desarrollo Sostenible en las diferentes etapas procesales. 5. Mantener actualizadas y realizar el registro, de la información y las actuaciones de todos los procesos y trámites a su cargo, de todas y cada una de las plataformas de gestión documental y jurídica que para tal efecto tiene dispuesta la Oficina Asesora Jurídica (Arca, eKogui, Samai, etc.), o las que en un futuro se puedan adquirir la entidad, siguiendo las directrices del Sistema Integrado de Gestión de Calidad. 6. Participar en el desarrollo de las diferentes reuniones, visitas requeridas y demás actividades en el cumplimiento del objeto del contrato. 7. Proyectar, consolidar y gestionar respuestas a derechos de petición, quejas, reclamos, solicitudes de información y demás peticiones y requerimientos relacionados con el objeto del contrato, que le sean solicitados por la supervisión, para lo cual deberá dar cumplimiento a los términos previstos en la Ley. 8. Las demás actividades asignadas por el Supervisor del Contrato y que estén relacionadas con el objeto contractual.</t>
  </si>
  <si>
    <t>El valor del contrato a celebrar es hasta por la suma de NOVENTA Y CUATRO MILLONES SETECIENTOS SESENTA MIL PESOS M/CTE ($94.760.000) incluido los impuestos a que haya lugar.</t>
  </si>
  <si>
    <t>https://community.secop.gov.co/Public/Tendering/OpportunityDetail/Index?noticeUID=CO1.NTC.7312799&amp;isFromPublicArea=True&amp;isModal=true&amp;asPopupView=true</t>
  </si>
  <si>
    <t>LAURA CATALINA MONTENEGRO DIAZ</t>
  </si>
  <si>
    <t>https://www.funcionpublica.gov.co/dafpIndexerBHV/hvSigep/detallarHV/S2058842-8003-5</t>
  </si>
  <si>
    <t>Prestar servicios profesionales a la Oficina Asesora Jurídica para elaboración y revisión de actos administrativos, conceptos jurídicos y demás documentos relacionados con ordenamiento minero ambiental y asuntos de alto impacto e interés nacional, así como llevar a cabo el seguimiento a órdenes judiciales y la representación judicial del ministerio en los procesos que le sean asignados, especialmente los relacionados con minería.</t>
  </si>
  <si>
    <t>1. Analizar, proyectar, revisar y acompañar jurídicamente, la elaboración de actos administrativos, conceptos jurídicos y demás actuaciones y actividades relacionadas con el Ordenamiento Minero Ambiental, los proyectos de alto impacto e interés nacional y asuntos estratégicos para el Ministerio de Ambiente y Desarrollo Sostenible que sean encomendados a la Oficina Asesora Jurídica. Representar al Ministerio de Ambiente y Desarrollo Sostenible en los procesos judiciales asignados por el supervisor del contrato, incluyendo diligencias posfallo, medidas cautelares, audiencias de cumplimiento, comités de verificación, reuniones interinstitucionales y otras actuaciones derivadas de sentencias y órdenes judiciales relacionadas con las competencias del Ministerio y sus Direcciones Técnicas, con el fin de ejercer la defensa de los intereses de la entidad en asuntos relacionados con el objeto del contrato. Proyectar y revisar conceptos, proyectos de actos admirativos, iniciativas normativas y demás documentos jurídicos solicitados por el jefe de la Oficina Asesora Jurídica, relacionados con el objeto del contrato. Participar en reuniones, visitas y otras actividades necesarias para el cumplimiento del objeto del contrato. Las demás actividades asignadas por el Supervisor del Contrato y que estén relacionadas con el objeto contractual.</t>
  </si>
  <si>
    <t>El valor del contrato a celebrar es hasta por la suma de CIENTO TRES MILLONES OCHOCIENTOS MIL PESOS M/CTE ($ 103.800.000) incluido los impuestos a que haya lugar.</t>
  </si>
  <si>
    <t>https://community.secop.gov.co/Public/Tendering/OpportunityDetail/Index?noticeUID=CO1.NTC.7316553&amp;isFromPublicArea=True&amp;isModal=true&amp;asPopupView=true</t>
  </si>
  <si>
    <t>El término estrictamente indispensable para que el contratista cumpla con el objeto y obligaciones contractuales será de Once (11) meses y dieciséis (16) días, o hasta 31 de diciembre, lo primero que ocurra.</t>
  </si>
  <si>
    <t>DAVID ALIRIO URIBE LAVERDE</t>
  </si>
  <si>
    <t>https://www.funcionpublica.gov.co/dafpIndexerBHV/hvSigep/detallarHV/S4606552-8003-5</t>
  </si>
  <si>
    <t>Prestar servicios profesionales de abogado para apoyar la elaboración, estructuración y revisión de los diferentes instrumentos normativos, actos administrativos, conceptos jurídicos y documentos que le sean encomendados a la Oficina Asesora Jurídica, así como el apoyo en la orientación e impulso de las actuaciones jurídicas de competencia de la dependencia.</t>
  </si>
  <si>
    <t>1. Asistir y apoyar a la Jefe de la Oficina Asesora Jurídica en el estudio, análisis y revisión de las iniciativas normativas que sean sometidas a revisión y consideración, según la priorización definida en la agenda regulatoria a cargo del Ministerio de Ambiente y Desarrollo Sostenible. Apoyar la revisión y viabilidad, de manera oportuna y con estándares de calidad, en concordancia con los lineamientos establecidos por el Ministerio de Ambiente y Desarrollo Sostenible, de los actos administrativos, conceptos y documentos asignados a la Oficina Asesora Jurídica, dentro de los plazos legales, para asegurar el cumplimiento de las metas establecidas por la entidad. Realizar recomendaciones para la redacción y elaboración de actos administrativos, el diseño de estrategias dirigidas a la defensa y preservación de los recursos naturales y otros documentos que requiera la entidad, considerando la normativa vigente y las directrices de la Oficina Asesora Jurídica. Proyectar, consolidar y gestionar respuestas a peticiones, quejas, reclamos, solicitudes de información y demás requerimientos relacionados con el objeto del contrato, que le sean solicitados por la supervisión, dentro de los términos previstos en la Ley. Las demás actividades asignadas por el Supervisor del Contrato y que estén relacionadas con el objeto contractual.</t>
  </si>
  <si>
    <t>Coordinadora del Grupo de Conceptos y Normatividad en Biodiversidad</t>
  </si>
  <si>
    <t>https://community.secop.gov.co/Public/Tendering/OpportunityDetail/Index?noticeUID=CO1.NTC.7315386&amp;isFromPublicArea=True&amp;isModal=true&amp;asPopupView=true</t>
  </si>
  <si>
    <t>El término estrictamente indispensable para que el contratista cumpla con el objeto y obligaciones contractuales será de Once (11) meses y dieciséis (16) días , o hasta 31 de diciembre, lo primero que ocurra.</t>
  </si>
  <si>
    <t>CARMEN MARIA MARTINEZ LOBO</t>
  </si>
  <si>
    <t>https://www.funcionpublica.gov.co/dafpIndexerBHV/hvSigep/detallarHV/S4372645-8003-5</t>
  </si>
  <si>
    <t>Prestación de servicios profesionales en calidad de abogado a la Oficina Asesora Jurídica, para la representación judicial y extrajudicial del Ministerio de Ambiente y Desarrollo Sostenible, y el apoyo jurídico en las demás acciones administrativas y jurídicas requeridas por la dependencia</t>
  </si>
  <si>
    <t>El valor del contrato a celebrar es hasta por la suma de OCHENTA MILLONES QUINIENTOS MIL PESOS M/CTE ($80.500.000) incluido los impuestos a que haya lugar.</t>
  </si>
  <si>
    <t>https://community.secop.gov.co/Public/Tendering/OpportunityDetail/Index?noticeUID=CO1.NTC.7313135&amp;isFromPublicArea=True&amp;isModal=true&amp;asPopupView=true</t>
  </si>
  <si>
    <t>PEDRO MANUEL AVENDAÑO LAITON</t>
  </si>
  <si>
    <t>https://www.funcionpublica.gov.co/dafpIndexerBHV/hvSigep/detallarHV/S2877224-8003-5</t>
  </si>
  <si>
    <t>Prestación de servicios profesionales en calidad de abogado a la Oficina Asesora Jurídica, para la representación judicial y extrajudicial del Ministerio de Ambiente y Desarrollo Sostenible, y el apoyo jurídico en las demás acciones administrativas y jurídicas requeridas por la dependencia.</t>
  </si>
  <si>
    <t>1. Adelantar las acciones judiciales y extrajudiciales necesarias para la eficaz defensa de los intereses del Ministerio de Ambiente y Desarrollo Sostenible, incluida la vigilancia y seguimiento a los procesos que le hayan sido asignados por parte de la Oficina Asesora Jurídica a través del Coordinador del grupo de Procesos Judiciales o quien éste designe–, ejerciendo la representación judicial y extrajudicial de la entidad y su intervención en todas las actuaciones procesales, administrativas, acciones constitucionales y demás que le corresponda realizar conforme a la ley.  2. Tramitar, analizar, revisar y dar seguimiento a los procesos judiciales y conciliaciones extrajudiciales en los asuntos que le sean asignados por el supervisor del contrato. 3. Mantener actualizadas y realizar el registro, de la información y las actuaciones de todos los procesos y trámites a su cargo, de todas y cada una de las plataformas de gestión documental y jurídica que para tal efecto tiene dispuesta la Oficina Asesora Jurídica (Arca, eKogui, Samai, etc.), o las que en un futuro se puedan adquirir la entidad, siguiendo las directrices del Sistema Integrado de Gestión de Calidad. 4. Presentar y generar, cuando a ello hubiere lugar, ayudas de memoria, conceptos y las fichas de seguimiento junto con su respectiva actualización sobre los procesos, sus sentencias y órdenes judiciales, identificando en estas las que son de competencia del Ministerio y las Direcciones Técnicas del mismo y demás entidades con las cuales se debe interactuar para su cumplimiento y cuando la Oficina Asesora Jurídica lo requiera, sustentar ante el Comité correspondiente, en los formatos establecidos para el efecto, la posición jurídica que sugiere adoptar el Ministerio de Ambiente y Desarrollo Sostenible en las diferentes etapas procesales. 5. Participar en el desarrollo de las diferentes reuniones, visitas requeridas y demás actividades en el cumplimiento del objeto del contrato. 6. Proyectar, consolidar y gestionar respuestas a derechos de petición, quejas, reclamos, solicitudes de información y demás peticiones y requerimientos relacionados con el objeto del contrato, que le sean solicitados por la supervisión, para lo cual deberá dar cumplimiento a los términos previstos en la Ley. 7. Las demás actividades asignadas por el Supervisor del Contrato y que estén relacionadas con el objeto contractual.</t>
  </si>
  <si>
    <t>https://community.secop.gov.co/Public/Tendering/OpportunityDetail/Index?noticeUID=CO1.NTC.7313605&amp;isFromPublicArea=True&amp;isModal=true&amp;asPopupView=true</t>
  </si>
  <si>
    <t>CARLOS ANDRES DIAZ RUIZ</t>
  </si>
  <si>
    <t>TECNOLOGO EN GESTION DOCUMENTAL</t>
  </si>
  <si>
    <t>https://www.funcionpublica.gov.co/dafpIndexerBHV/hvSigep/detallarHV/S4809031-8003-5</t>
  </si>
  <si>
    <t>Prestación de servicios de apoyo a la gestión en los procesos de gestión documental para la organización y clasificación del Archivo de gestión de la Dirección de Bosques, Biodiversidad y Servicios Ecosistémicos del Ministerio de Ambiente y Desarrollo Sostenible.</t>
  </si>
  <si>
    <t>1. Apoyar con la clasificación y organización de la documentación generada por la Dirección de Bosques, Biodiversidad y Servicios Ecosistémicos, siguiendo la normatividad archivística vigente. 2. Apoyar en el proceso técnico de elaboración de hojas de control, foliación y testigos documentales, de acuerdo a los lineamientos establecidos en el proceso de gestión documental. 3. Actualizar el Inventario Único Documental- FUID de los expedientes que sean intervenidos de conformidad con las indicaciones del supervisor del contrato, manteniendo así la información actualizada conforme a los estándares del Ministerio de Ambiente y Desarrollo Sostenible. 4. Elaborar los rótulos para carpetas y cajas de archivo, siguiendo los instructivos del proceso de gestión documental del Ministerio de Ambiente y Desarrollo Sostenible. 5. Apoyar el servicio de préstamo de la documentación a cargo de la Dirección Bosques, Biodiversidad y Servicios Ecosistémicos para usuarios internos, realizando la respectiva actualización en la base de préstamos del Archivo de Gestión. 6. Asistir a las reuniones y/o eventos que sean requeridos por el supervisor del contrato y que estén relacionados en el marco contractual 7. Todas las demás actividades asignadas por el supervisor del contrato y que tengan en relación con el objeto contractual. 3.2. OBLIGACIONES GENERA</t>
  </si>
  <si>
    <t>El valor del contrato a celebrar es hasta por la suma de CUARENTA Y TRES MILLONES CINCUENTA Y CUATRO MIL PESOS M/CTE ($43.054.000), incluido los impuestos a que haya lugar.</t>
  </si>
  <si>
    <t>https://community.secop.gov.co/Public/Tendering/OpportunityDetail/Index?noticeUID=CO1.NTC.7311039&amp;isFromPublicArea=True&amp;isModal=true&amp;asPopupView=true</t>
  </si>
  <si>
    <t>MARIA ALEJANDRA GUARNIZO LATORRE</t>
  </si>
  <si>
    <t>https://www.funcionpublica.gov.co/dafpIndexerBHV/hvSigep/detallarHV/S2319735-8003-5</t>
  </si>
  <si>
    <t>Prestación de servicios profesionales para apoyar jurídicamente a la Dirección de Bosques, Biodiversidad y Servicios Ecosistémicos en la gestión y desarrollo de las actividades relacionadas de la agenda legislativa, incluyendo respuesta a requerimientos y demás trámites, así como los trámites que le sean requeridos para la contratación a través de prestación de servicios profesionales o de apoyo a la gestión</t>
  </si>
  <si>
    <t>1. Realizar apoyo jurídico en los trámites precontractuales y contractuales que se realicen por prestación de servicios profesionales o de apoyo a la gestión, que le sean requeridos por la supervisión. Brindar apoyo jurídico en el análisis, revisión y elaboración de documentos y comunicaciones oficiales según los requerimientos internos y externos. Monitorear y reportar el estado de las iniciativas legislativas relacionadas con competencias de la Dirección. Gestionar los trámites necesarios para la expedición de conceptos técnicos de los proyectos de ley relacionados con temas de la Dirección. Apoyar la consolidación, revisión y gestión de los debates de control político que tengan relación con temas de la dirección. Preparar y gestionar respuestas a las PQRS asignadas en la plataforma ARCA u otros medios, adjuntando el reporte del Sistema de Gestión Documental. Servir de enlace con el Viceministerio de Políticas y Normalización Ambiental, así como de la Oficina Asesora Jurídica, en temas relacionados con la agenda legislativa. Ejecutar otras actividades relacionadas con el objeto contractual establecidas por el supervisor.</t>
  </si>
  <si>
    <t>El valor del contrato a celebrar es hasta por la suma de CIENTO DIECIOCHO MILLONES NOVECIENTOS SESENTA Y CINCO MIL PESOS M/CTE ($118.965.000), incluido los impuestos a que haya lugar.</t>
  </si>
  <si>
    <t>https://community.secop.gov.co/Public/Tendering/OpportunityDetail/Index?noticeUID=CO1.NTC.7311052&amp;isFromPublicArea=True&amp;isModal=true&amp;asPopupView=true</t>
  </si>
  <si>
    <t>DANIELA PEÑALOZA FORERO</t>
  </si>
  <si>
    <t>ECOLOGIA</t>
  </si>
  <si>
    <t>https://www.funcionpublica.gov.co/dafpIndexerBHV/hvSigep/detallarHV/S2933790-8003-5</t>
  </si>
  <si>
    <t>Prestar servicios profesionales a la Dirección de Bosques, Biodiversidad y Servicios Ecosistémicos para dar cumplimiento a las metas de restauración de ecosistemas establecidas por el Plan Nacional de Desarrollo 2022 - 2026 y la Estrategia Nacional de Restauración.</t>
  </si>
  <si>
    <t>1. Realizar el apoyo al seguimiento a las ecorregiones Orinoquia y Mojana en el desarrollo de proyectos y órdenes judiciales que aporten al cumplimiento a las metas del Plan Nacional de Desarrollo 2022 – 2026 2. Asistir a mesas técnicas virtuales o presenciales con entes privados y públicos con el fin de definir estrategias que permitan apoyar al cumplimiento de las metas nacionales de restauración, rehabilitación y recuperación Orientar técnicamente la construcción de los ejes temáticos de restauración, preservación y uso sostenible asociados a las Soluciones Basadas en la Naturaleza Participar en la consolidación de lineamientos técnicos de instrumentos normativos asociados a restauración, rehabilitación y recuperación Brindar apoyo técnico a la supervisión de los convenios interadministrativos de restauración de ecosistemas y conservación que estén a cargo de la Dirección de Bosques, Biodiversidad y Servicios Ecosistémicos Proyectar y gestionar respuesta, en los términos previstos en la ley, de las PQRS que le sean asignadas por la supervisión a través de la plataforma ARCA o por otro medio o herramienta de la entidad, relacionado con el objeto del contrato, adjuntando el reporte del Sistema de Gestión Documental Todas las demás asignadas por el supervisor relacionado con el objeto contractual</t>
  </si>
  <si>
    <t>El valor del contrato a celebrar es hasta por la suma de NOVENTA Y DOS MILLONES DE PESOS M/CTE ($ 92.000.000) incluido los impuestos a que haya lugar</t>
  </si>
  <si>
    <t>C-3202-0900-10-40101B-3202060-02</t>
  </si>
  <si>
    <t>https://community.secop.gov.co/Public/Tendering/OpportunityDetail/Index?noticeUID=CO1.NTC.7327504&amp;isFromPublicArea=True&amp;isModal=true&amp;asPopupView=true</t>
  </si>
  <si>
    <t>El término estrictamente indispensable para que el contratista cumpla con el objeto y obligaciones contractuales será de ONCE (11) MESES y QUINCE (15) DÍAS, o hasta 31 de diciembre de 2025, lo primero que ocurra.</t>
  </si>
  <si>
    <t>LAURA DANIELA DUARTE JARAMILLO</t>
  </si>
  <si>
    <t>https://www.funcionpublica.gov.co/dafpIndexerBHV/hvSigep/detallarHV/S2576961-8003-5</t>
  </si>
  <si>
    <t>Prestar servicios profesionales a la Dirección de Bosques, Biodiversidad y Servicios Ecosistémicos del Ministerio de Ambiente y Desarrollo Sostenible, para apoyo técnico a las acciones enmarcadas en el Plan Nacional de Restauración y la meta 2 del Marco global de Biodiversidad.</t>
  </si>
  <si>
    <t>1. Realizar el apoyo al seguimiento a las ecorregiones de Bajo Cauca y Sierra Nevada de Santa Marta en el desarrollo de sus programas, proyectos y órdenes judiciales que aporten al cumplimiento a las metas del Plan Nacional de Desarrollo 2022 – 2026 Asistir a mesas técnicas virtuales o presenciales con las direcciones del Ministerio de Ambiente y Desarrollo Sostenible y diferentes entidades públicas, con el fin de aportar a la estructuración de la estrategia Nacional de monitoreo a la restauración Apoyar técnicamente la revisión del cumplimiento de las acciones del Plan Nacional de Restauración, para su análisis y actualización Realizar el apoyo para control de los datos provenientes del aplicativo “proyectos de restauración” y sus actualizaciones generando los reportes y documentos técnicos relacionados a las metas de restauración ecológica Realizar el apoyo técnico para la generación de los documentos finales para los procesos de liquidación de los convenios interadministrativos de restauración, rehabilitación y/o recuperación a cargo de la Dirección de Bosques, Biodiversidad y Servicios Ecosistémicos Proyectar y gestionar respuesta, en los términos previstos en la ley, de las PQRS que le sean asignadas por la supervisión a través de la plataforma ARCA o por otro medio o herramienta de la entidad, relacionado con el objeto del contrato, adjuntando el reporte del Sistema de Gestión Documental  7. Todas las demás asignadas por el supervisor relacionado con el objeto contractual</t>
  </si>
  <si>
    <t>El valor del contrato a celebrar es hasta por la suma de NOVENTA Y DOS MILLONES DE PESOS M/CTE ($ 92.000.000) incluido los impuestos a que haya lugar.</t>
  </si>
  <si>
    <t>FONAM</t>
  </si>
  <si>
    <t>https://community.secop.gov.co/Public/Tendering/OpportunityDetail/Index?noticeUID=CO1.NTC.7329554&amp;isFromPublicArea=True&amp;isModal=true&amp;asPopupView=true</t>
  </si>
  <si>
    <t>YIRA LUCIA SEPULVEDA PULGARIN</t>
  </si>
  <si>
    <t>https://www.funcionpublica.gov.co/dafpIndexerBHV/hvSigep/detallarHV/S383818-8003-5</t>
  </si>
  <si>
    <t>Prestar servicios profesionales a la Dirección de Bosques, Biodiversidad y Servicios Ecosistémicos para dar cumplimiento de las metas de restauración de la naturaleza en el marco de la Estrategia Nacional de Restauración y el Plan Nacional de Desarrollo 2022 - 2026, con especial énfasis en las ecorregiones Catatumbo y Pacifico.</t>
  </si>
  <si>
    <t>1. Consolidar y entrega de las bases de datos correspondientes al seguimiento de la meta nacional de restauración en sus diferentes enfoques Realizar el apoyo al seguimiento a las ecorregiones Catatumbo y Pacífico en el desarrollo de sus programas y proyectos que aporten al cumplimiento a las metas del Plan Nacional de Desarrollo 2022 – 2026 Atender y gestionar las acciones de restauración para dar respuesta a las sentencias y otras acciones judiciales en las ecorregiones Catatumbo, Pacifico y otras asignadas Asistir a mesas técnicas virtuales o presenciales con las empresas del sector privado, entidades públicas, organizaciones, institutos, academia entre o tras, con el fin de definir estrategias que permitan apoyar al cumplimiento de las metas nacionales de restauración, rehabilitación y recuperación Proyectar y gestionar respuesta, en los términos previstos en la ley, de las PQRS que le sean asignadas por la supervisión a través de la plataforma ARCA o por otro medio o herramienta de la entidad, relacionado con el objeto del contrato, adjuntando el reporte del Sistema de Gestión Documental Las demás que le sean asignadas por el supervisor del contrato y que tengan relación directa con el objeto contractual</t>
  </si>
  <si>
    <t>https://community.secop.gov.co/Public/Tendering/OpportunityDetail/Index?noticeUID=CO1.NTC.7322215&amp;isFromPublicArea=True&amp;isModal=true&amp;asPopupView=true</t>
  </si>
  <si>
    <t>RICHAR MILLEY RODRIGUEZ SAAVEDRA</t>
  </si>
  <si>
    <t>https://www.funcionpublica.gov.co/dafpIndexerBHV/hvSigep/detallarHV/S2557556-8003-5</t>
  </si>
  <si>
    <t>Prestar servicios profesionales a la Unidad Coordinadora para el Gobierno Abierto y Servicio a la ciudadanía, en las actividades direccionamiento y gestión de PQRSD y comunicaciones oficiales que ingresan por los canales oficiales del Ministerio.</t>
  </si>
  <si>
    <t>El valor del contrato a celebrar es hasta por la suma de CUARENTA Y TRES MILLONES CIENTO TREINTA Y TRES MIL TRESCIENTOS TREINTA Y TRES PESOS M/CTE ($46.133.333) incluido los impuestos a que haya lugar.</t>
  </si>
  <si>
    <t>https://community.secop.gov.co/Public/Tendering/OpportunityDetail/Index?noticeUID=CO1.NTC.7312294&amp;isFromPublicArea=True&amp;isModal=true&amp;asPopupView=true</t>
  </si>
  <si>
    <t>MARIA ALEJANDRA PEÑA PAEZ</t>
  </si>
  <si>
    <t>TRABAJADOR SOCIAL</t>
  </si>
  <si>
    <t>https://www.funcionpublica.gov.co/dafpIndexerBHV/hvSigep/detallarHV/S4754533-8003-5</t>
  </si>
  <si>
    <t>GRUPO DE TALENTO HUMANO</t>
  </si>
  <si>
    <t>Prestación de servicios profesionales al Grupo de Talento Humano para apoyar las actividades relacionadas con la implementación de planes de vacantes y de previsión de competencia del área.</t>
  </si>
  <si>
    <t>1. Realizar los estudios de verificación de requisitos y condiciones según la normatividad vigente aplicable para la provisión de empleos mediante encargo que sean asignados por el supervisor del contrato. 2. Mantener y hacer seguimiento en los sistemas de información de los datos registrados por los funcionarios de sus historias laborales relacionados con los requisitos y condiciones para los estudios de encargos, conforme a las políticas establecidas por el Grupo de Talento Humano. 3. Analizar datos, elaborar y consolidar informes frente a la provisión de planta a cargo del Grupo de Talento Humano que le sean asignados. 4. Elaboración los actos administrativos, comunicaciones y otros documentos asociados al trámite de la provisión de empleos mediante encargos que le sean asignados para la revisión correspondiente. 5. Proponer y apoyar la ejecución de las acciones de mejora a los procedimientos y guías a cargo del Grupo de Talento Humano que le sean asignadas. 6. Participar en la implementación las acciones de los diferentes programas de prevención de riesgo psicosocial, de los protocolos de acoso sexual laboral, acoso laboral y acoso, que le sean asignados por el supervisor. 7. Gestionar en la plataforma documental establecida en el ministerio, todos las actuaciones, requerimientos, y demás relacionados con el objeto contractual asignados. . 8. Apoyar, gestionar y tramitar todos asuntos que se deriven de los planes y programas del Grupo de Talento Humano, que le sean asignados por la supervisión</t>
  </si>
  <si>
    <t>El valor del contrato a celebrar es hasta por la suma de CUARENTA Y DOS MILLONES SETECIENTOS NOVENTA Y TRES MIL CUATROCIENTOS PESOS M/CTE ($42.793.400), incluido los impuestos a que haya lugar</t>
  </si>
  <si>
    <t>MARTHA CRISTINA VIVAS OVIEDO</t>
  </si>
  <si>
    <t>https://community.secop.gov.co/Public/Tendering/OpportunityDetail/Index?noticeUID=CO1.NTC.7313347&amp;isFromPublicArea=True&amp;isModal=true&amp;asPopupView=true</t>
  </si>
  <si>
    <t>El término estrictamente indispensable para que el contratista cumpla con el objeto y obligaciones contractuales será por DIEZ (10) MESES Y VEINTISIETE (27) DÍAS, o hasta 31 de diciembre, lo primero que ocurra.</t>
  </si>
  <si>
    <t>NATHALY LISETH CORREA PARRADO</t>
  </si>
  <si>
    <t>ADMINISTRADORA PUBLICA</t>
  </si>
  <si>
    <t>https://www.funcionpublica.gov.co/dafpIndexerBHV/hvSigep/detallarHV/S427040-8003-5</t>
  </si>
  <si>
    <t>Prestación servicios profesionales al Grupo de Talento Humano para apoyar el desarrollo de las actividades de provisión de planta de personal del Ministerio de Ambiente y Desarrollo Sostenible, así como realizar el relacionamiento de las actividades que deban surtirse ante la Comisión Nacional del Servicio Civil, en el marco de los procesos de selección.</t>
  </si>
  <si>
    <t>1. Apoyar la estructuración y ejecución del procedimiento de encargo para la provisión de empleos de carrera administrativa, de acuerdo con los lineamientos de la CNSC y la normatividad vigente. 2. Analizar, verificar y proyectar actos administrativos y ejecutar las tramites y actuaciones para la realización de los estudios de encargos para la provisión de empleos de carrera administrativa, de acuerdo con los reglamentos internos y lineamientos de la CNSC y la normatividad vigente. 3. Proyectar respuestas a consultas, derechos de petición, atención a requerimientos de la Comisión Nacional del Servicio Civil, Departamento Administrativo de Función Pública, entes de control, autoridades judiciales o administrativas y demás solicitudes relacionadas con la provisión de empleos. 4. Apoyar desde el componente técnico la actualización del manual de funciones vigente del Ministerio de Ambiente y Desarrollo Sostenible. 5. Apoyar la proyección de instrumentos para el registro, seguimiento y control de la información de la planta de personal, el registro OPEC el uso de listas de elegibles y mantenerlos actualizados y armonizados con lo registrado en el (SIMO 4.0) y el reporte de novedades en el Banco Nacional de Listas de Elegibles -BNLE y demás plataformas de información de la Comisión Nacional del Servicio Civil - CNSC 6. Elaborar los informes sobre el procedimiento de encargos y los estudios correspondientes así como los demás relacionados con las estrategias encaminadas a la provisión de empleos 7. Apoyar al Ministerio en los temas relacionados el cierre y la realización de futuros procesos de selección en el marco de la Ley 909 de 2004 y demás disposiciones reglamentarias, si hay lugar a ello. 8. Gestionar en la plataforma documental establecida en el Ministerio, todos las actuaciones, requerimientos, y demás relacionados con el objeto contractual asignados.</t>
  </si>
  <si>
    <t>El valor del contrato a celebrar es hasta por la suma de SETENTA Y SEIS MILLONES QUINIENTOS TREINTA Y TRES MIL TRESCIENTOS TREINTA Y TRES PESOS M/CTE ($76.533.333), incluido los impuestos a que haya lugar</t>
  </si>
  <si>
    <t>https://community.secop.gov.co/Public/Tendering/OpportunityDetail/Index?noticeUID=CO1.NTC.7314149&amp;isFromPublicArea=True&amp;isModal=true&amp;asPopupView=true</t>
  </si>
  <si>
    <t>El término estrictamente indispensable para que el contratista cumpla con el objeto y obligaciones contractuales será por DIEZ (10) MESES Y VEINTIOCHO (28) DÍAS, o hasta 31 de diciembre, lo primero que ocurra.</t>
  </si>
  <si>
    <t>ALEJANDRA EUGENIA PACHÓN MOLINA</t>
  </si>
  <si>
    <t>CIENCIA POLITICA</t>
  </si>
  <si>
    <t>https://www.funcionpublica.gov.co/dafpIndexerBHV/hvSigep/detallarHV/S1400658-8003-5</t>
  </si>
  <si>
    <t>Prestar servicios profesionales al Despacho de la Ministra de Ambiente y Desarrollo Sostenible, en el seguimiento del cumplimiento de compromisos de diversas actividades, metas y proyectos, así como brindar apoyo metodológico en la formulación y evaluación de programas y proyectos estratégicos.</t>
  </si>
  <si>
    <t>1. Monitorear el avance logrado frente a las metas y compromisos fijados por el Despacho de la Ministra en los espacios de coordinación estratégica de las dependencias. 2. Colaborar en el Despacho de la Ministra de Ambiente y Desarrollo Sostenible en el seguimiento de los compromisos establecidos en los Comités Sectoriales y Directivos. 3. Participar en las agendas territoriales que determine el supervisor del contrato y apoyar con el seguimiento de los compromisos hechos por el Despacho de la Ministra en el marco de las visitas. 4. Apoyar a diversas entidades y dependencias en el seguimiento de las agendas estratégicas del Despacho de la Ministra de Ambiente y Monitorear el avance logrado frente a las metas y compromisos fijados por el Despacho de la Ministra en los espacios de coordinación estratégica de las dependencias. 5. Realizar informes gerenciales sobre el estado de los compromisos estratégicos, con base en la consolidación de la información que sea solicitada por el supervisor del contrato. 6. Asistir a las entidades y dependencias proporcionando apoyo metodológico en la formulación y seguimiento de programas y proyectos estratégicos que se le asignen. 7. Colaborar en la creación de lineamientos y directrices institucionales para la presentación, formulación, evaluación y/o seguimiento de proyectos estratégicos. 8. Brindar apoyo en la integración de modelos para el seguimiento y evaluación de temas estratégicos, siguiendo los lineamientos del Departamento Nacional de Planeación y la Presidencia de la República (Consejería para las Regiones y Macrometas). 9. Realizar otras actividades asignadas por el supervisor del contrato que estén directamente relacionadas con su propósito.</t>
  </si>
  <si>
    <t>El valor del contrato a celebrar es hasta por la suma de CIENTO VEINTICINCO MILLONES TREINTA Y TRES MIL TRESCIENTOS TREINTA Y TRES PESOS M/CTE ($125.033.333) los impuestos a que haya lugar.</t>
  </si>
  <si>
    <t>MANUEL JOSE AMAYA ARIAS</t>
  </si>
  <si>
    <t>Asesor, Código 1020, Grado 18, adscrito al Despacho del Viceministerio de Políticas y Normalización Ambiental</t>
  </si>
  <si>
    <t>DESPACHO DEL VICEMINISTRO DE POLITICAS Y NORMALIZACION AMBIENTAL</t>
  </si>
  <si>
    <t>https://community.secop.gov.co/Public/Tendering/OpportunityDetail/Index?noticeUID=CO1.NTC.7317067&amp;isFromPublicArea=True&amp;isModal=true&amp;asPopupView=true</t>
  </si>
  <si>
    <t>El término estrictamente indispensable para que el contratista cumpla con el objeto y obligaciones contractuales será por ONCE (11) MESES y ONCE (11) DÍAS, o hasta 31 de diciembre, lo primero que ocurra.</t>
  </si>
  <si>
    <t>WILMAR JOSE VALENCIA SUAREZ</t>
  </si>
  <si>
    <t>ADMINISTRACIÓN FINANCIERA</t>
  </si>
  <si>
    <t>https://www.funcionpublica.gov.co/dafpIndexerBHV/hvSigep/detallarHV/S88213-8003-5</t>
  </si>
  <si>
    <t>Prestar sus servicios profesionales a la Oficina de Tecnologías de la Información y la Comunicación del Ministerio de Ambiente y Desarrollo Sostenible, en el monitoreo y seguimiento de los programas, planes y proyectos, que contribuyan al cumplimiento de los objetivos y metas de la Oficina, generando las alertas correspondientes.</t>
  </si>
  <si>
    <t>1. Identificar dentro de los procesos y procedimientos a cargo de la Oficina las situaciones que requieran ser fortalecidas o mejoradas, formulando las recomendaciones correspondientes. 2. Apoyar la proyección y revisión de respuestas que se generen en las consultas técnicas, operativas, funcionales y solicitudes de información a cargo de la Oficina 3. Elaborar y apoyar la revisión de los reportes o solicitudes de información interna o externa que sea de competencia de la Oficina 4. Hacer el seguimiento y control a los planes de mejoramiento internos y externos a cargo de la Oficina, con el fin de validar su cumplimiento y eficacia. 5. Brindar acompañamiento en las reuniones y/o sesiones de auditoria interna y externa que se deriven de la gestión de los procesos a cargo de la Oficina. 6. Llevar el control y seguimiento al cumplimiento de los Acuerdos de Niveles de Servicios de los proyectos y/o servicios que le sean asignados por la Supervisión, con el fin de elaborar los indicadores que permitan a la jefatura la toma de decisiones dentro de los proyectos a cargo de la Oficina 7. Participar y/o asistir a las reuniones, grupos y/o mesas de trabajo y/o comités virtuales o presenciales que sean requeridos por el supervisor relacionados con el objeto y obligaciones contractuales con el fin de generar acciones tendientes al cumplimiento de la misión de la dependencia y llevar las actas correspondientes 8. Las demás actividades que le asigne el supervisor del contrato y que tengan relación con el objeto contractual.</t>
  </si>
  <si>
    <t>El valor del contrato a celebrar es hasta por la suma de CIENTO TREINTA Y TRES MILLONES NOVECIENTOS OCHENTA MIL PESOS M/CTE ($133.980.000), incluido los impuestos a que haya lugar.</t>
  </si>
  <si>
    <t>https://community.secop.gov.co/Public/Tendering/OpportunityDetail/Index?noticeUID=CO1.NTC.7313133&amp;isFromPublicArea=True&amp;isModal=true&amp;asPopupView=true</t>
  </si>
  <si>
    <t>El término estrictamente indispensable para que el contratista cumpla con el objeto y obligaciones contractuales será de once (11) meses y dieciocho (18) dias, o hasta 31 de diciembre, lo primero que ocurra.</t>
  </si>
  <si>
    <t>JAVIER IVÁN FAJARDO RODRIGUEZ</t>
  </si>
  <si>
    <t>https://www.funcionpublica.gov.co/dafpIndexerBHV/hvSigep/detallarHV/S776986-8003-5</t>
  </si>
  <si>
    <t>OFICINA ASESORA DE PLANEACIÓN</t>
  </si>
  <si>
    <t>Prestar servicios profesionales para apoyar jurídicamente a la Oficina Asesora de Planeación del Ministerio de Ambiente y Desarrollo Sostenible, en todos los procesos y trámites de competencia de esta y de aquellos respecto de los cuales la OAP, ejerce la secretaría técnica en los diferentes fondos, así como del Sistema General de Regalías</t>
  </si>
  <si>
    <t>1. Proyectar o revisar actos administrativos a que haya lugar relacionados con el objeto del contrato que en derecho correspondan y que deba emitir la Oficina Asesora de Planeación en cumplimiento de las diferentes obligaciones que tiene esta señalada en la normativa vigente o en los diferentes fondos como secretaría técnica o en el Sistema General de Regalías SGR. 2. Suministrar la información jurídica necesaria para la toma de decisiones que requiera el Jefe de la Oficina Asesora de Planeación, respecto de los temas a tratar en los comités de contratación y conciliación en los cuales asista como miembro con voz y voto; y apoyar con orientaciones jurídicas la participación en los respectivos precomités, que se convoquen por parte de las secretarías técnicas de estos comités. 3. Revisar las respuestas a solicitudes que presenten las Entidades del Orden Nacional Público o Privado o las dependencias del Ministerio o entidades del Sector de Ambiente y Desarrollo Sostenible y cuya competencia sea de la Oficina Asesora de Planeación. 4. Efectuar los trámites jurídicos correspondientes sobre los procesos de adquisición de bienes y servicios requeridos por la Oficina Asesora de Planeación del Ministerio de Ambiente y Desarrollo Sostenible, atendiendo los lineamientos y directrices impartidas por la Coordinación del Grupo de Contratos del Ministerio. 5. Revisar o proyectar los documentos que durante las etapas precontractual, contractual y pos contractual deban firmar los supervisores y/o la Jefatura de la Oficina Asesora de Planeación del Ministerio de Ambiente. 6. Brindar apoyo a los supervisores en el seguimiento del cargue de los informes de actividades que deban subir los contratistas en la plataforma SECOP II. 7. Apoyar a los supervisores en la creación del porcentaje de ejecución prevista en el SECOP II de informes de supervisión de los contratos de competencia de la OAP, así como en el seguimiento y revisión de informes de actividades de los contratos de prestación de servicios de la OAP. 8. Diligenciar la matriz establecida para tal fin con la información contractual de los contratos suscritos en la vigencia. 9. Asistir a las reuniones o mesas de trabajo o comités, así como las demás actividades asignadas por parte del supervisor del contrato.</t>
  </si>
  <si>
    <t>El valor del contrato a celebrar es hasta por la suma de CIENTO TREINTA Y CUATRO MILLONES OCHOCIENTOS SESENTA Y SEIS MIL SEISCIENTOS SESENTA Y SIETE PESOS M/CTE ($134.866.667,00), incluido los impuestos a que haya lugar.</t>
  </si>
  <si>
    <t>C-3299-0900-28-10101C-3299054-02</t>
  </si>
  <si>
    <t>INGRID JOHANA NEIRA BARRERO</t>
  </si>
  <si>
    <t>Jefe Oficina Asesora de planeación</t>
  </si>
  <si>
    <t>https://community.secop.gov.co/Public/Tendering/OpportunityDetail/Index?noticeUID=CO1.NTC.7315544&amp;isFromPublicArea=True&amp;isModal=true&amp;asPopupView=true</t>
  </si>
  <si>
    <t>El término estrictamente indispensable para que el contratista cumpla con el objeto y obligaciones contractuales será 11 meses y 10 días calendario, o hasta 31 de diciembre, lo primero que ocurra.</t>
  </si>
  <si>
    <t>BEATRIZ RINCON NIETO</t>
  </si>
  <si>
    <t>https://www.funcionpublica.gov.co/dafpIndexerBHV/hvSigep/detallarHV/S481718-8003-5</t>
  </si>
  <si>
    <t>Prestar servicios profesionales para apoyar jurídicamente a la Oficina Asesora de Planeación del Ministerio de Ambiente y Desarrollo Sostenible, en todos los procesos y trámites de competencia de esta y de aquellos respecto de los cuales la OAP, ejerce la secretaría técnica en los diferentes fondos, así como del Sistema General de Regalías.</t>
  </si>
  <si>
    <t>El valor del contrato a celebrar es hasta por la suma de CIENTO TRECE MILLONES TRESCIENTOS TREINTA Y TRES MIL TRESCIENTOS TREINTA Y TRES PESOS M/CTE ($113.333.333,00), incluido los impuestos a que haya lugar.</t>
  </si>
  <si>
    <t>https://community.secop.gov.co/Public/Tendering/OpportunityDetail/Index?noticeUID=CO1.NTC.7313815&amp;isFromPublicArea=True&amp;isModal=true&amp;asPopupView=true</t>
  </si>
  <si>
    <t>GINNA MARCELA HERNÀNDEZ BARÒN</t>
  </si>
  <si>
    <t>Prestar servicios profesionales especializados al despacho de la Ministra de Ambiente y Desarrollo Sostenible, brindando apoyo en la gestión administrativa, técnica y metodológica, así como en la recopilación de información para el seguimiento y control de las acciones realizadas en los diferentes espacios en los que participa la señora Ministra.</t>
  </si>
  <si>
    <t>1. Asistir al Despacho en la gestión, coordinación y desarrollo de la agenda de la señora ministra. 2. Apoyar la gestión y seguimiento de las solicitudes e invitaciones a eventos y espacios a nacional e internacional para la participación de la señora Ministra. 3. Apoyar la gestión de la firma de la señora ministra en los documentos priorizados por el Despacho. 4. Colaborar en la gestión técnica, administrativa y metodológica de los asuntos del Despac Ministra, trabajando de manera conjunta con todas las áreas del Ministerio y en articulación con otras e del gobierno nacional y local, en aquellas ocasiones en que se requiera, respectivamente. 5. Gestionar la obtención de insumos, asi como proyectar actas, órdenes del día, res presentaciones y documentos en general, solicitados para atender reuniones, juntas, consejos, ev demás espacios en los que participe la Ministra. 6. Realizar las demás actividades asignadas por el supervisor del contrato que estén relaciona su propósito principal.</t>
  </si>
  <si>
    <t>El valor del contrato a celebrar es hasta por la suma de NOVENTA Y CUATRO MILLONES SEISCIENTOS MIL PESOS M/CTE. ($94.600.000), incluido los impuestos a que haya lugar.</t>
  </si>
  <si>
    <t>LILIANA PAOLA GUERRERO ALBARRACIN</t>
  </si>
  <si>
    <t>Asesor, código 1020, Grado 18</t>
  </si>
  <si>
    <t>https://community.secop.gov.co/Public/Tendering/OpportunityDetail/Index?noticeUID=CO1.NTC.7312165&amp;isFromPublicArea=True&amp;isModal=true&amp;asPopupView=true</t>
  </si>
  <si>
    <t>El término estrictamente indispensable para que el contratista cumpla con el objeto y obligaciones contractuales será ONCE (11) MESES calendario, o hasta 31 de diciembre de 2025, lo primero que ocurra.</t>
  </si>
  <si>
    <t>CINDY GISSEL PARRA TRUJILLO</t>
  </si>
  <si>
    <t>https://www.funcionpublica.gov.co/dafpIndexerBHV/hvSigep/detallarHV/S323942-8003-5</t>
  </si>
  <si>
    <t>Prestar servicios profesionales a la Dirección de Asuntos Ambientales Sectorial y Urbana del Ministerio de Ambiente y Desarrollo Sostenible, orientados a la planeación estratégica, seguimiento y reporte del Plan de Acción Institucional, así como al monitoreo y gestión financiera de la Dirección.</t>
  </si>
  <si>
    <t>1. Elaborar y presentar al supervisor un plan detallado de trabajo, que incluya actividades, cronograma y entregables, en un plazo máximo de diez (10) días calendario una vez cumplidos los requisitos de ejecución establecidos en el contrato. Revisar, consolidar y reportar con evidencias las acciones físicas y financieras ejecutadas por la Dirección de Asuntos Ambientales Sectorial y Urbana para dar cumplimiento al Plan de Acción Institucional, a los documentos CONPES, y a las Metas del Plan Nacional de Desarrollo, utilizando los sistemas y plataformas correspondientes (PIIP, SISCONPES y SINERGIA), en articulación con la Oficina Asesora de Planeación cuando sea requerido. Realizar el monitoreo y seguimiento a la ejecución de los recursos de la vigencia, reservas y pasivos exigibles, y en los casos que sea requerido, realizar la actualización del Plan Anual de Adquisiciones de la dependencia. Realizar y/o revisar mensualmente la Programación del Plan Anualizado de Caja (PAC), de la dependencia. Efectuar las modificaciones financieras requeridas para dar cumplimiento a las metas programadas en el proyecto de inversión de la dependencia. Estructurar una herramienta en Excel para el control y seguimiento eficiente de las PQRSD, requerimientos de órganos de control y otras solicitudes a cargo de la dependencia, incluyendo la generación de reportes de alertas tempranas para garantizar respuestas oportunas. Generar y/o consolidar los informes de gestión, de seguimiento y/o demás reportes de carácter administrativo que se requieran en el marco del objeto contractual. Participar en las reuniones, mesas de trabajo y demás que sean requeridos por el supervisor del contrato, relacionados con el objeto y obligaciones contractuales, adjuntado los soportes de asistencia, ayudas de memoria y soporte del seguimiento a los compromisos establecidos, en caso de que aplique. Cumplir con las demás obligaciones que le sean asignadas por el supervisor del contrato, inherentes a la naturaleza del objeto contractual.</t>
  </si>
  <si>
    <t>https://community.secop.gov.co/Public/Tendering/OpportunityDetail/Index?noticeUID=CO1.NTC.7312463&amp;isFromPublicArea=True&amp;isModal=true&amp;asPopupView=true</t>
  </si>
  <si>
    <t>ANA VALERIA MARTINEZ SICACHA</t>
  </si>
  <si>
    <t>https://www.funcionpublica.gov.co/dafpIndexerBHV/hvSigep/detallarHV/S4399279-8003-5</t>
  </si>
  <si>
    <t>DIRECCIÓN DE ORDENAMIENTO AMBIENTAL TERRITORIAL Y COORDINACIÓN DEL SISTEMA NACIONAL AMBIENTAL -SINA</t>
  </si>
  <si>
    <t>Prestación de servicios profesionales para apoyar a la Dirección de Ordenamiento Ambiental Territorial y SINA, en los procesos administrativos y contractuales de la dirección; así como en los procesos de ordenamiento ambiental territorial y lineamientos ambientales desde el alcance jurídico.</t>
  </si>
  <si>
    <t>1. Apoyar el cumplimiento de las ordenes derivadas de sentencias y demás actuaciones judiciales, relacionadas con ordenamiento ambiental territorial que correspondan a la DOAT. 2. Apoyar los requerimientos y respuestas a las direcciones técnicas del Ministerio y demás entidades que sean requeridas en la DOAT. 3. Apoyar los procesos de asistencia técnica en ordenamiento ambiental territorial a las autoridades ambientales y entidades territoriales, en especial en Planes de Ordenamiento Territorial. 4. Enlace con la oficina de contratos para los trámites que se requieran en el DOAT como apoyo a los procesos de contratación del grupo. 5. Enlace con la oficina de cuentas para los tramites de revisión y seguimiento de los informes periódicos de la DOAT, asegurando que los cobros se realicen de acuerdo con los términos contractuales pactados y en los términos establecidos. 6. Todas las demás que sean requeridas por el supervisor del contrato.</t>
  </si>
  <si>
    <t>El valor del contrato a celebrar es hasta por la suma de SESENTA Y OCHO MILLONES DOSCIENTOS MIL PESOS M/CTE ($68.200.000), incluido los impuestos a que haya lugar.</t>
  </si>
  <si>
    <t>C-3205-0900-5-10102A-3205030-0</t>
  </si>
  <si>
    <t>GUSTAVO ADOLFO CARRIÓN BARRERO</t>
  </si>
  <si>
    <t>Director General de Ordenamiento Ambiental Territorial y coordinación del Sistema Nacional Ambiental -SINA</t>
  </si>
  <si>
    <t>DIRECCIÓN GENERAL DE ORDENAMIENTO AMBIENTAL TERRITORIAL Y COORDINACIÓN DEL SISTEMA NACIONAL AMBIENTAL -SINA</t>
  </si>
  <si>
    <t>80111600</t>
  </si>
  <si>
    <t>https://community.secop.gov.co/Public/Tendering/OpportunityDetail/Index?noticeUID=CO1.NTC.7312402&amp;isFromPublicArea=True&amp;isModal=true&amp;asPopupView=true</t>
  </si>
  <si>
    <t>El término estrictamente indispensable para que el contratista cumpla con el objeto y obligaciones contractuales será 11 meses, o hasta 31 de diciembre de 2025, lo primero que ocurra.</t>
  </si>
  <si>
    <t>MARIA JULIANA VELANDIA USTARIZ</t>
  </si>
  <si>
    <t>https://www.funcionpublica.gov.co/dafpIndexerBHV/hvSigep/detallarHV/S1152063-8003-5</t>
  </si>
  <si>
    <t>Prestar servicios profesionales al Grupo de Talento Humano en materia jurídica para desarrollar las actividades relacionadas con las etapas precontractual, contractual y post contractual de los procesos que le sean asignados</t>
  </si>
  <si>
    <t>1. Elaborar y ajustar los estudios previos, y demás documentos precontractuales que se requieran para el trámite de los procesos que le sean asignados por la supervisión, de conformidad con los lineamientos dados por la coordinación del Grupo de Contratos. 2. Proyectar, consolidar y/o revisar las solicitudes de modificación, con los respectivos documentos anexos y soportes, de los contratos relacionados a procesos que le sean asignados. 3. Apoyar en la elaboración de los proyectos de actas de liquidación bilateral y unilateral de los contratos y convenios que se hayan suscrito y que tengan relación con la misionalidad del Grupo de Talento Humano. 4. Hacer parte de los comités verificadores y evaluadores de procesos de selección que adelante el Grupo de Talento Humano 5. Publicar en la oportunidad legal en el SECOP II, los documentos exigidos en la normatividad de contratación estatal vigente. 6. Proyectar memorando de legalización de los contratos de prestación de servicios adelantados por el Grupo de Talento Humano. 7. Proyectar conceptos en materia contractual, cuando a ello hubiere lugar y que sean solicitados por la supervisión. 8. Apoyar en materia jurídica todos asuntos que se deriven de los planes y programas del Grupo de Talento Humano. 9. Gestionar en la plataforma documental establecida en el Ministerio, todas las actuaciones, requerimientos, y demás relacionados con el objeto contractual asignados.</t>
  </si>
  <si>
    <t>El valor del contrato a celebrar es hasta por la suma OCHENTA MILLONES DOSCIENTOS SESENTA Y SEIS MIL SEISCIENTOS SESENTA Y SIETE PESOS M/CTE. ($80.266.667).</t>
  </si>
  <si>
    <t>ASESORA</t>
  </si>
  <si>
    <t>https://community.secop.gov.co/Public/Tendering/OpportunityDetail/Index?noticeUID=CO1.NTC.7313445&amp;isFromPublicArea=True&amp;isModal=true&amp;asPopupView=true</t>
  </si>
  <si>
    <t>El término estrictamente indispensable para que el contratista cumpla con el objeto y obligaciones contractuales será por ONCE (11) MESES Y CATORCE (14) DÍAS, o hasta 31 de diciembre, lo primero que ocurra.</t>
  </si>
  <si>
    <t>LIBIA EDELMIRA CIFUENTES DELGADILLO</t>
  </si>
  <si>
    <t>https://www.funcionpublica.gov.co/dafpIndexerBHV/hvSigep/detallarHV/S126014-8003-5</t>
  </si>
  <si>
    <t>Prestar servicios profesionales a la Dirección de Bosques, Biodiversidad y Servicios Ecosistémicos del Ministerio de Ambiente y Desarrollo Sostenible para apoyar la coordinación del cumplimiento de las órdenes de delimitación participativa y gestión integral de páramos acorde a la normativa vigente</t>
  </si>
  <si>
    <t>1. Estructurar el cronograma de encuentros y reuniones a ser desarrollados para cumplimiento de las órdenes de delimitación participativa y gestión integral de páramos, en articulación con despacho de la ministra y gestionar su cumplimiento, articulando con oportunidad la logística y demás insumos necesarios. Apoyar la coordinación para la planificación y desarrollo de las reuniones, talleres y mesas de trabajo en el marco de los procesos de delimitación y la gestión integral de los ecosistemas de páramo de acuerdo con la normatividad y los procedimientos vigentes, y participar en estos espacios acorde a la planificación, realizando las salidas de campo correspondientes. Consolidar los informes técnicos y demás documentos de avance y cumplimiento de los procesos participativos de delimitación de páramos y gestión integral, integrando la información del equipo y dependencias de Minambiente. Aportar insumos técnicos para contribuir a la reglamentación de la Ley 1930 de 2018 y demás normativa asociada a la gestión integral de páramos, así como para su implementación. Elaborar las respuestas a las peticiones, quejas, reclamos, sugerencias y denuncias (PQRSD) relacionadas con los procesos de delimitación de los páramos y la gestión integral de estos ecosistemas, dentro de los tiempos establecidos por norma, adjuntando mensualmente el reporte del sistema de Gestión Documental que evidencia el estado de las asignaciones de ARCA. Realizar el apoyo técnico a la supervisión de los contratos que le sean asignados por la Directora de Bosques, Biodiversidad y Servicios Ecosistémicos en el marco del objeto contractual Realizar las demás actividades relacionadas con el objeto contractual que le sean asignadas por el supervisor del contrato.</t>
  </si>
  <si>
    <t>El valor del contrato a celebrar es hasta por la suma de NOVENTA MILLONES SEISCIENTOS CUARENTA MIL PESOS M/CTE ($ 90.640.000) incluido los impuestos a que haya lugar.</t>
  </si>
  <si>
    <t>EDUARDO GUTIÉRREZ OCAMPO</t>
  </si>
  <si>
    <t>Profesional Especializado Código 2028 Grado 17</t>
  </si>
  <si>
    <t>https://community.secop.gov.co/Public/Tendering/OpportunityDetail/Index?noticeUID=CO1.NTC.7313811&amp;isFromPublicArea=True&amp;isModal=true&amp;asPopupView=true</t>
  </si>
  <si>
    <t>NELLY AMANDA BUITRAGO RUIZ</t>
  </si>
  <si>
    <t>https://www.funcionpublica.gov.co/dafpIndexerBHV/hvSigep/detallarHV/S635159-8003-5</t>
  </si>
  <si>
    <t>GRUPO DE TESORERIA</t>
  </si>
  <si>
    <t>Prestación servicios profesionales al Grupo de Tesorería en la gestión de la caja disponible para el cumplimiento de las obligaciones financieras de Ministerio de conformidad con las actividades específicas del contrato.</t>
  </si>
  <si>
    <t>1. Consolidar en el SIIF Nación las solicitudes de recursos mensuales remitidas por las dependencias del Ministerio y del Fondo Nacional Ambiental. 2. Gestionar en el SIIF Nación las modificaciones de recursos que requiera la entidad. 3. Hacer seguimiento mensual a las dependencias del Ministerio para monitorear la ejecución de los recursos asignados a la entidad cumpliendo con los porcentajes límites establecidos por Minhacienda. 4. Dar cumplimiento a los requisitos y la programación de las obligaciones remitidas por el Grupo de Contabilidad. 5. Atender el pago de las obligaciones que le sean asignadas por el supervisor del contrato en el SIIF Nación. 6. Hacer seguimiento y presentar informe de los pagos acumulados por parte de proveedores y contratistas de la entidad, 7. Tramitar los pagos de contribuciones a organismos internacionales requeridos por la entidad. 8. Las demás actividades que estén relacionadas con el objeto contractual y que sean asignadas por el supervisor.</t>
  </si>
  <si>
    <t>El valor del contrato a celebrar es hasta por la suma de CIENTO CUARENTA Y DOS MILLONES NOVECIENTOS NOVENTA Y OCHO MIL TRESCIENTOS TREINTA Y TRES PESOS M/cte ($142.998.333) incluido los impuestos a que haya lugar.</t>
  </si>
  <si>
    <t>Coordinadora Grupo de Tesoreria</t>
  </si>
  <si>
    <t>https://community.secop.gov.co/Public/Tendering/OpportunityDetail/Index?noticeUID=CO1.NTC.7313075&amp;isFromPublicArea=True&amp;isModal=true&amp;asPopupView=true</t>
  </si>
  <si>
    <t>El término estrictamente indispensable para que el contratista cumpla con el objeto y obligaciones contractuales será de once (11) meses y Veinte (20) días contados a partir del Cumplimiento de los requisitos de perfeccionamiento y ejecución del contrato, sin exceder al 31 de diciembre de 2025.</t>
  </si>
  <si>
    <t>JORGE WILLIAM VANEGAS AREVALO</t>
  </si>
  <si>
    <t>https://www.funcionpublica.gov.co/dafpIndexerBHV/hvSigep/detallarHV/S954128-8003-5</t>
  </si>
  <si>
    <t>Prestar servicios profesionales a la Dirección de Bosques, Biodiversidad y Servicios Ecosistémicos del Ministerio de Ambiente y Desarrollo Sostenible apoyando el desarrollo de los trámites precontractuales contractuales de los contratos y convenios, incluyendo lo relacionado con los procesos de incumplimientos y liquidaciones.</t>
  </si>
  <si>
    <t>1. Apoyar jurídicamente a la Dirección de Bosques, Biodiversidad y Servicios Ecosistémicos en el trámite para la celebración, ejecución y liquidación de contratos y/o convenios, que se requieran. 2. Acompañar a los supervisores en la gestión y elaboración de los documentos necesarios para adelantar los posibles incumplimientos que en el marco de la ejecución de los contratos a cargo de la Dirección, así como hacer seguimiento de los mismos, asistir a las audiencias y realizar todas las actividades que se requieran en el marco de esta obligación. 3. Hacer seguimiento los vencimientos de los contratos y/o convenios a cargo y realizar las correspondientes modificaciones, terminaciones, liquidaciones o renovaciones conforme a las indicaciones de los supervisores de estos. 4. Asistir a las reuniones o mesas de trabajo asignadas por el supervisor que versen sobre temas relacionados con el objeto y las obligaciones contractuales. 5. Apoyar jurídicamente la contestación de consultas o derechos de petición sobre temas relacionados con las obligaciones contractuales cuando el supervisor lo requiera. 6. Las demás actividades que estén relacionadas con el objeto contractual y que sean asignadas por el supervisor.</t>
  </si>
  <si>
    <t>El valor del contrato a celebrar es hasta por la suma de OCHENTA MILLONES QUINIENTOS MIL PESOS M/CTE ($ 80.500.000), incluido los impuestos a que haya lugar.</t>
  </si>
  <si>
    <t>https://community.secop.gov.co/Public/Tendering/OpportunityDetail/Index?noticeUID=CO1.NTC.7316261&amp;isFromPublicArea=True&amp;isModal=true&amp;asPopupView=true</t>
  </si>
  <si>
    <t>El término estrictamente indispensable para que el contratista cumpla con el objeto y obligaciones contractuales será ONCE (11) MESES Y QUINCE (15) DÍAS, o hasta 31 de diciembre de 2025, lo primero que ocurra.</t>
  </si>
  <si>
    <t>LYNA STEFANIA ORTEGON ORTIZ</t>
  </si>
  <si>
    <t>https://www.funcionpublica.gov.co/dafpIndexerBHV/hvSigep/detallarHV/S4758894-8003-5</t>
  </si>
  <si>
    <t xml:space="preserve">GRUPO DE SERVICIOS ADMINISTRATIVOS </t>
  </si>
  <si>
    <t>Prestar servicios de apoyo a la gestión en la realización de actividades asistenciales y administrativas que requiera el Grupo de Servicios Administrativos del Ministerio de Ambiente y Desarrollo Sostenible.</t>
  </si>
  <si>
    <t>1. Realizar el seguimiento administrativo de los mantenimientos preventivos y correctivos del parque automotor, en conformidad con los contratos suscritos por la entidad. 2. Apoyar los informes y/o reportes vinculados a las metas del plan de mejoramiento del contrato de mantenimiento de vehículos. 3. Revisar los anexos y propuestas económicas para el trámite de facturación de los contratos. 4. Apoyar las actividades administrativas que sean necesarias para atender las solicitudes de transporte a las diferentes dependencias del Ministerio, así como la proyección de reportes y estadísticas del parque automotor. 5. Apoyar en la revisión de manera permanente los niveles de líquidos y el estado mecánico de los vehículos que conforman el parque automotor del Ministerio e informar por escrito al supervisor sobre novedades como reparaciones que se deben realizar y en caso de siniestro elaborar un informe que de cuenta de los hechos, el cual se debe presentar al día siguiente de su ocurrencia, junto con los soportes a que haya lugar. 6. Proyectar las actas de reunión que se sostengan al interior del Grupo de Servicios Administrativo, conforme la instrucción dada por el supervisor 7. Las demás actividades asignadas por el supervisor del contrato, relacionadas con el objeto contractual.</t>
  </si>
  <si>
    <t>El valor del contrato a celebrar es hasta por la suma de VEINTISÉIS MILLONES QUINIENTOS SETENTA MIL SEISCIENTOS SESENTA Y SIETE PESOS M/CTE ($ 26.570.667) incluido los impuestos a que haya lugar.</t>
  </si>
  <si>
    <t>01 FUNCIONAMIENTO</t>
  </si>
  <si>
    <t>A-02-02-02-008-005</t>
  </si>
  <si>
    <t>HENRY GUTIERREZ CORTES</t>
  </si>
  <si>
    <t>Técnico Administrativo Grupo de Servicios Administrativos</t>
  </si>
  <si>
    <t>https://community.secop.gov.co/Public/Tendering/OpportunityDetail/Index?noticeUID=CO1.NTC.7314996&amp;isFromPublicArea=True&amp;isModal=true&amp;asPopupView=true</t>
  </si>
  <si>
    <t>El término estrictamente indispensable para que el contratista cumpla con el objeto y obligaciones contractuales será de Ocho (08) meses y veinticinco (25) días contados a partir del cumplimiento de los requisitos de perfeccionamiento del contrato, sin exceder el 31 de diciembre de 2025.</t>
  </si>
  <si>
    <t>MARÍA ALEXANDRA CARVAJAL URIBE</t>
  </si>
  <si>
    <t>https://www.funcionpublica.gov.co/dafpIndexerBHV/hvSigep/detallarHV/S330692-8003-5</t>
  </si>
  <si>
    <t>Prestar sus servicios profesionales a la Oficina de Tecnologías de la Información y la Comunicación del Ministerio de Ambiente y Desarrollo Sostenible apoyando el seguimiento operacional y la gestión contractual de la dependencia.</t>
  </si>
  <si>
    <t>1. Apoyar a la jefatura en el seguimiento a los cronogramas y compromisos reportados al supervisor por parte de los contratistas y funcionarios, generando las alertas respectivas a los responsables. 2. Apoyar el seguimiento mensual al cumplimiento del Plan de Acción de la Oficina, verificando el progreso de cumplimiento en relación con los hitos y plazos establecidos según lo programado. 3. Acompañar y llevar control a los compromisos adquiridos por la jefatura de la OTIC frente a las demás dependencias del ministerio o entidades externas, generando las alertas de tareas pendientes o fechas límite respectivas a los responsables del mismo. 4. Brindar apoyo en la revisión de documentos soporte de la contratación de servicios profesionales y/o apoyo a la gestión, así como, en los trámites contractuales que le sean solicitados por la supervisión del contrato. 5. Apoyar la revisión documental, financiera y técnica requerida para llevar a cabo las liquidaciones de los contratos a cargo de la OTIC 6. Apoyar el trámite interno de pago de las cuentas de cobro de los contratistas bajo la supervisión de la jefatura, previa validación técnica del profesional correspondiente 7. Participar y/o asistir a las reuniones grupos y/o mesas de trabajo y/o comités virtuales o presenciales que sean requeridos por el supervisor relacionados con el objeto y obligaciones contractuales con el fin de generar acciones tendientes al cumplimiento de la misión de la dependencia. 8. Las demás actividades que le asigne el supervisor del contrato y que tengan relación con el objeto contractual.</t>
  </si>
  <si>
    <t>El valor del contrato a celebrar es hasta por la suma de CINCUENTA Y NUEVE MILLONES QUINIENTOS NOVENTA Y CINCO MIL PESOS M/CTE ($ 59.595.000), incluido los impuestos a que haya lugar.</t>
  </si>
  <si>
    <t>https://community.secop.gov.co/Public/Tendering/OpportunityDetail/Index?noticeUID=CO1.NTC.7316163&amp;isFromPublicArea=True&amp;isModal=true&amp;asPopupView=true</t>
  </si>
  <si>
    <t>El término estrictamente indispensable para que el contratista cumpla con el objeto y obligaciones contractuales será de ocho (8) meses y veintiun (21) dias.</t>
  </si>
  <si>
    <t>MARIA JULIANA PARRADO CALVO</t>
  </si>
  <si>
    <t>https://www.funcionpublica.gov.co/dafpIndexerBHV/hvSigep/detallarHV/S1211451-8003-5</t>
  </si>
  <si>
    <t>1. Construir y gestionar todos los documentos previos de los procesos en las diferentes etapas conforme a la modalidad y tipología de contratación que requiera la Subdirección Administrativa y Financiera (SAF) y sus grupos internos de trabajo. 2. Proyectar respuestas a observaciones, comunicaciones, memorandos y demás documentos requeridos para el desarrollo de los procesos de contratación asignados a la Subdirección Administrativa y Financiera y sus grupos internos de trabajo. 3. Apoyar en los insumos necesarios para la construcción de los aspectos técnicos requeridos para los procesos contractuales de la Subdirección Administrativa y Financiera y sus grupos internos de trabajo. 4. Preparar y gestionar los documentos requeridos para realizar modificaciones contractuales en las plataformas dispuestas por el Ministerio. 5. Adelantar las liquidaciones de los contratos que sean asignadas por el supervisor, asegurando el cumplimiento de los requisitos legales, administrativos y financieros establecidos. 6. Brindar el apoyo en la publicación de los documentos que hacen parte de la etapa precontractual, contractual y poscontractual en la plataforma SECOP II de los procesos que son adelantados por la SAF, en el momento que sea requerido. 7. Adelantar la organización de todos los expedientes de los trámites adelantados en cumplimiento del objeto contractual conforme a los lineamientos establecidos, aplicando la normatividad vigente por el Archivo General de la Nación al archivo de la SAF.  8. Las demás actividades que estén relacionadas con el objeto contractual y que sean asignadas por el supervisor. </t>
  </si>
  <si>
    <t>El valor del contrato a celebrar es hasta por la suma de SESENTA Y OCHO MILLONES OCHOCIENTOS MIL PESOS M/cte ($68.800.000), incluido los impuestos a que haya lugar.</t>
  </si>
  <si>
    <t>https://community.secop.gov.co/Public/Tendering/OpportunityDetail/Index?noticeUID=CO1.NTC.7328988&amp;isFromPublicArea=True&amp;isModal=true&amp;asPopupView=true</t>
  </si>
  <si>
    <t>JENIFFER VANESSA BRIÑEZ REMISIO</t>
  </si>
  <si>
    <t>https://www.funcionpublica.gov.co/dafpIndexerBHV/hvSigep/detallarHV/S3089528-8003-5</t>
  </si>
  <si>
    <t>1. Construir y gestionar todos los documentos previos de los procesos en las diferentes etapas conforme a la modalidad y tipología de contratación que requiera la Subdirección Administrativa y Financiera (SAF) y sus grupos internos de trabajo. 2. Proyectar respuestas a observaciones, comunicaciones, memorandos y demás documentos requeridos para el desarrollo de los procesos de contratación asignados a la Subdirección Administrativa y Financiera y sus grupos internos de trabajo. 3. Apoyar en los insumos necesarios para la construcción de los aspectos técnicos requeridos para los procesos contractuales de la Subdirección Administrativa y Financiera y sus grupos internos de trabajo. 4. Preparar y gestionar los documentos requeridos para realizar modificaciones contractuales en las plataformas dispuestas por el Ministerio. 5. Adelantar las liquidaciones de los contratos que sean asignadas por el supervisor, asegurando el cumplimiento de los requisitos legales, administrativos y financieros establecidos. 6. Brindar el apoyo en la publicación de los documentos que hacen parte de la etapa precontractual, contractual y poscontractual en la plataforma SECOP II de los procesos que son adelantados por la SAF, en el momento que sea requerido. 7. Adelantar la organización de todos los expedientes de los trámites adelantados en cumplimiento del objeto contractual conforme a los lineamientos establecidos, aplicando la normatividad vigente por el Archivo General de la Nación al archivo de la SAF. 8. Las demás actividades que estén relacionadas con el objeto contractual y que sean asignadas por el supervisor.</t>
  </si>
  <si>
    <t>El valor del contrato a celebrar es hasta por la suma de CINCUENTA Y SIETE MILLONES SEISCIENTOS MIL PESOS M/cte ($57.600.000), incluido los impuestos a que haya lugar.</t>
  </si>
  <si>
    <t>https://community.secop.gov.co/Public/Tendering/OpportunityDetail/Index?noticeUID=CO1.NTC.7328030&amp;isFromPublicArea=True&amp;isModal=true&amp;asPopupView=true</t>
  </si>
  <si>
    <t>El término estrictamente indispensable para que el contratista cumpla con el objeto y obligaciones contractuales será por Nueve (09) meses y Dieciocho (18) días, previo cumplimiento de los requisitos de perfeccionamiento y legalización sin exceder al 31 de diciembre de 2025.</t>
  </si>
  <si>
    <t>NICOLAS FELIPE CUEVAS ARDILA</t>
  </si>
  <si>
    <t>https://www.funcionpublica.gov.co/dafpIndexerBHV/hvSigep/detallarHV/S2949199-8003-5</t>
  </si>
  <si>
    <t>El valor del contrato a celebrar es hasta por la suma de SESENTA Y NUEVE MILLONES DOSCIENTOS MIL PESOS M/cte ($69.200.000) , incluido los impuestos a que haya lugar.</t>
  </si>
  <si>
    <t>https://community.secop.gov.co/Public/Tendering/OpportunityDetail/Index?noticeUID=CO1.NTC.7335461&amp;isFromPublicArea=True&amp;isModal=true&amp;asPopupView=true</t>
  </si>
  <si>
    <t>El término estrictamente indispensable para que el contratista cumpla con el objeto y obligaciones contractuales será por Once (11) meses y Dieciseis (16) días, previo cumplimiento de los requisitos de perfeccionamiento y legalización sin exceder al 31 de diciembre de 2025.</t>
  </si>
  <si>
    <t>GUILLERMO ANDRÉS TABOADA BIANCHI</t>
  </si>
  <si>
    <t>https://www.funcionpublica.gov.co/dafpIndexerBHV/hvSigep/detallarHV/S1343610-8003-5</t>
  </si>
  <si>
    <t>1. Realizar en la Plataforma SIIF Nación – módulo de viáticos, los registros presupuestales relacionados con los actos administrativos de la entidad y la normativa aplicable. 2. Apoyar en el trámite, cargue y actualización de los soportes de las modificaciones presupuestales, incluyendo la creación y modificación de los Certificados de Disponibilidad Presupuestal y traslados, organizándolos por dependencia, según las indicaciones del supervisor del contrato. 3. Apoyar en la liberación presupuestal en el aplicativo SIIF Nación cuando sea requerido con ocasión de reintegros presupuestales o saldos no ejecutados y que cuenten con los soportes respectivos. 4. Generar reportes del SIIF Nación con información de saldos no ejecutados. 5. Diligenciar en el SECOP II la información presupuestal de las operaciones correspondientes a contratos y/o convenios registrados. 6. Consolidar, analizar y proyectar informes periódicos con información presupuestal y contractual, para el respectivo seguimiento a la ejecución de contratos de terceros. 7. Realizar operaciones presupuestales y contractuales, empleando los sistemas internos y externos en cumplimiento a procedimientos de la entidad y normas previstas por Ley. 8. Adelantar la organización de todos los expedientes de los trámites adelantados en cumplimiento del objeto contractual conforme a los lineamientos establecidos por el Archivo General de la Nación al archivo de la SAF. 9. Proyectar, consolidar y gestionar respuestas a las diferentes solicitudes de información y demás requerimientos, que le sean solicitados por la supervisión, en la plataforma ARCA, o por cualquier otro medio o herramienta de la entidad, para lo cual deberá dar cumplimiento a los términos previstos en la Ley. 10. Las demás actividades que estén relacionadas con el objeto contractual y que sean asignadas por el supervisor del contrato.</t>
  </si>
  <si>
    <t>El valor del contrato a celebrar es hasta por la suma de SESENTA Y CINCO MILLONES CIENTO CINCUENTA Y TRES MIL PESOS M/CTE ($65.153.000), incluido los impuestos a que haya lugar.</t>
  </si>
  <si>
    <t>https://community.secop.gov.co/Public/Tendering/OpportunityDetail/Index?noticeUID=CO1.NTC.7328348&amp;isFromPublicArea=True&amp;isModal=true&amp;asPopupView=true</t>
  </si>
  <si>
    <t>El término estrictamente indispensable para que el contratista cumpla con el objeto y obligaciones contractuales será de Once (11) meses y siete (7) días, o hasta 31 de diciembre, lo primero que ocurra.</t>
  </si>
  <si>
    <t>LUISA FERNANDA ALTUZARRA CONTRERAS</t>
  </si>
  <si>
    <t>ADMINISTRACIÓN DEL MEDIO AMBIENTE
Y DE LOS RECURSOS NATURALES</t>
  </si>
  <si>
    <t>https://www.funcionpublica.gov.co/dafpIndexerBHV/hvSigep/detallarHV/S2747974-8003-5</t>
  </si>
  <si>
    <t xml:space="preserve">OFICINA DE ASUNTOS INTERNACIONALES </t>
  </si>
  <si>
    <t>Prestar servicios profesionales al Ministerio de Ambiente y Desarrollo Sostenible, para apoyar el seguimiento, monitoreo y gestión de los proyectos de cooperación internacional en materia ambiental, así como apoyar las acciones orientadas al cumplimiento de los compromisos internacionales de la agenda internacional, de la Oficina de Asuntos Internacionales.</t>
  </si>
  <si>
    <t>1. Apoyar el seguimiento y ejecución de iniciativas y proyectos de cooperación internacional, asegurando su coherencia con las prioridades estratégicas del Ministerio de Ambiente y Desarrollo Sostenible, así como con los compromisos internacionales de Colombia, optimizando los procesos y garantizando el cumplimiento de los más altos estándares de calidad. 2. Apoyar el seguimiento a los proyectos y acuerdos con organismos multilaterales y el sistema de Naciones Unidas para la generación de resultados tangibles y sostenibles, especialmente en áreas clave como cambio climático y biodiversidad. 3. Apoyar a la Oficina de Asuntos Internacionales en la articulación entre los actores internacionales y agencias de naciones unidas, con el fin de mantener alianzas estratégicas para las prácticas nacionales relacionadas con la sostenibilidad ambiental. 4. Participar en eventos internacionales y espacios de toma de decisiones de la ONU sobre cambio climático y biodiversidad, apoyando en el seguimiento y evaluación de las iniciativas de cooperación acordadas y aportando insumos técnicos para la formulación de políticas globales. 5. Apoyar en la elaboración de documentos técnicos y posición política del país en el marco de la cooperación internacional y negociaciones internacionales ambientales. 6. Apoyar en el seguimiento y elaboración de insumos técnicos de los eventos internacionales de la agenda internacional ambiental de los que la Oficina de Asuntos Internacionales Lidera. 7. Gestionar de manera oportuna las PQRSDF y requerimientos por parte de los diferentes solicitantes y entes de control conforme a la competencia de la OAI. 8. Apoyar la logística técnica de reuniones internacionales e interinstitucionales relacionadas con el objeto contractual. 9. Elaborar los informes, actas, documentos y matrices que sean solicitados por el supervisor en relación con el objeto contractual. 10. Las demás que le asigne el supervisor del contrato y que tengan relación directa con el objeto contractual.</t>
  </si>
  <si>
    <t>El valor del contrato a celebrar es hasta por la suma de (SETENTA MILLONES OCHOCIENTOS NOVENTA Y DOS MIL OCHOCIENTOS PESOS M/CTE ($ 70.892.800) incluido los impuestos a que haya lugar.</t>
  </si>
  <si>
    <t>MARIA TERESA BECERRA RAMIREZ</t>
  </si>
  <si>
    <t>Jefe de la Oficina de Asuntos Internacionales</t>
  </si>
  <si>
    <t>OFICINA DE ASUNTOS INTERNACIONALES</t>
  </si>
  <si>
    <t>https://community.secop.gov.co/Public/Tendering/OpportunityDetail/Index?noticeUID=CO1.NTC.7316538&amp;isFromPublicArea=True&amp;isModal=true&amp;asPopupView=true</t>
  </si>
  <si>
    <t>El término estrictamente indispensable para que el contratista cumpla con el objeto y obligaciones contractuales será ocho (8) meses, o hasta 31 de diciembre, lo primero que ocurra.</t>
  </si>
  <si>
    <t>JAIRO DAVID CASTILLO ROBAYO</t>
  </si>
  <si>
    <t>https://www.funcionpublica.gov.co/sigep-web/sigep2/contratacion/frmCtsGestionarContratoMain.xhtml#no-back-button</t>
  </si>
  <si>
    <t>Prestar servicios profesionales a la Dirección de Bosques, Biodiversidad y Servicios Ecosistémicos del Ministerio de Ambiente y Desarrollo Sostenible para adelantar las actividades jurídicas y contractuales requeridas en el proceso de Gestión Contractual de los contratos y convenios suscritos por la Dirección.</t>
  </si>
  <si>
    <t>1. Apoyar jurídicamente la estructuración y revisión de los documentos previos que se requieran para adelantar los procesos contractuales que requiera la Dirección. 2. Generar cuando se requiera los documentos necesarios para el trámite de modificaciones, adiciones, prórrogas, suspensiones y demás que se requieran dentro de los contratos y/o convenios a cargo de la Dirección. 3. Realizar la elaboración y revisión jurídica de los documentos necesarios para llevar a cabo las liquidaciones y cierres de los contratos y convenios que le sean asignados y gestionar su trámite desde la revisión preliminar hasta la publicación en la Plataforma correspondiente. 4. Asistir a las reuniones o mesas de trabajo asignadas por el supervisor que versen sobre temas relacionados con el objeto y las obligaciones contractuales. 5. Las demás actividades que estén relacionadas con el objeto contractual y que sean asignadas por el supervisor.</t>
  </si>
  <si>
    <t>El valor del contrato a celebrar es hasta por la suma de QUINCE MILLONES SEISCIENTOS MIL PESOS M/CTE ($ 15.600.000), incluido los impuestos a que haya lugar.</t>
  </si>
  <si>
    <t>https://community.secop.gov.co/Public/Tendering/OpportunityDetail/Index?noticeUID=CO1.NTC.7316436&amp;isFromPublicArea=True&amp;isModal=true&amp;asPopupView=true</t>
  </si>
  <si>
    <t>El término estrictamente indispensable para que el contratista cumpla con el objeto y obligaciones contractuales será TRES (3) MESES.</t>
  </si>
  <si>
    <t>MARÍA EUGENIA VERA CASTRO</t>
  </si>
  <si>
    <t>https://www.funcionpublica.gov.co/dafpIndexerBHV/hvSigep/detallarHV/S1270098-8003-5</t>
  </si>
  <si>
    <t>Prestar servicios profesionales al despacho de la Secretaría General del Ministerio de Ambiente y Desarrollo Sostenible en los temas jurídicos y contractuales estratégicos de la Entidad.</t>
  </si>
  <si>
    <t>1. Apoyar en la articulación e integración de la gestión estratégica de la Secretaría General con las demás dependencias ministeriales, promoviendo la cohesión y eficiencia en el desarrollo de las actividades. 2. Brindar respaldo jurídico en la ejecución y revisión de las fases contractuales de los procesos bajo la responsabilidad del ordenador del gasto. 3. Colaborar en la articulación con actores externos para establecer las condiciones jurídico-legales necesarias para la ejecución exitosa de los programas estratégicos liderados por la Secretaría General. 4. Brindar asesoría jurídica en los asuntos vinculados a los planes, proyectos y programas estratégicos dirigidos por la Secretaría General, asegurando el cumplimiento normativo y la mitigación de riesgos legales. 5. Brindar acompañamiento al Secretario General y asistencia jurídica en los comités de conciliación y de prevención del daño antijurídico. 6. Preparar informes, documentos, y responder a solicitudes de información, entre otros, relacionados con las obligaciones contractuales y las actividades específicas de la Secretaría General. 7. Participar activamente en las reuniones convocadas por la Secretaría General, ofreciendo recomendaciones jurídicas cuando sea solicitado por el supervisor del contrato, y documentando adecuadamente dichas intervenciones. 8. Realizar la revisión jurídica de las respuestas a los requerimientos formulados por Órganos de Control y peticiones externas, cuando estas estén dentro de la competencia de la Secretaría General. 9. Las demás actividades que le sean asignadas por la supervisión del contrato y estén relacionadas con el objeto del contrato.</t>
  </si>
  <si>
    <t>El valor del contrato a celebrar es hasta por la suma de CIENTO CUARENTA Y DOS MILLONES NOVECIENTOS SESENTA Y CUATRO MIL PESOS M/CTE ($142.964.000), incluido los impuestos a que haya lugar.</t>
  </si>
  <si>
    <t>https://community.secop.gov.co/Public/Tendering/OpportunityDetail/Index?noticeUID=CO1.NTC.7327450&amp;isFromPublicArea=True&amp;isModal=true&amp;asPopupView=true</t>
  </si>
  <si>
    <t>El término estrictamente indispensable para que el contratista cumpla con el objeto y obligaciones contractuales será ONCE (11) MESES Y DIECISIETE (17) DÍAS, o hasta 31 de diciembre, lo primero que ocurra.</t>
  </si>
  <si>
    <t>DAILYN YESSENIA HERRERA TORRES</t>
  </si>
  <si>
    <t>https://www.funcionpublica.gov.co/dafpIndexerBHV/hvSigep/detallarHV/S1984919-8003-5</t>
  </si>
  <si>
    <t>GRUPO DE COMUNICACIONES</t>
  </si>
  <si>
    <t>prestación de servicios profesionales al Grupo de Comunicaciones mediante la gestión, seguimiento y desarrollo de los asuntos jurídicos de la dependencia, apoyo en los procesos contractuales y liquidaciones a cargo del área.</t>
  </si>
  <si>
    <t>1. Apoyar el análisis jurídico de documentos, informes, solicitudes presentadas por entes de control y demás entidades que requieran información, según asignación de la supervisión. 2. Brindar apoyo en la gestión contractual adelantada por el grupo de comunicaciones, en la proyección o revisión de documentos precontractuales, contractuales o post-contractuales asignados. 3. Asistir al grupo de comunicaciones en la proyección de actas de liquidación de contratos o convenios celebrados por el Ministerio de Ambiente y Desarrollo Sostenible que estén a cargo del Grupo de Comunicaciones. 4. Apoyar al comité evaluador técnico dentro de los procesos de contratación que estén a cargo o se requiera el acompañamiento del grupo de comunicaciones, según modalidad de selección. 5. Apoyar la proyección de respuesta de derechos de petición interpuestos por terceros, así como las solicitudes de insumos requeridas por áreas del Ministerio de Ambiente y Desarrollo Sostenible que sean asignadas por el supervisor del contrato. 6. Apoyar la revisión de documentos generados en el Grupo de Comunicaciones que requieran revisión jurídica para su respectivo envío o respuesta a las áreas del Ministerio de Ambiente y Desarrollo Sostenible por parte de la dependencia. 7. Las demás que sean solicitadas por el Supervisor/a del contrato y que estén relacionadas con el objeto contractual.</t>
  </si>
  <si>
    <t>El valor del contrato a celebrar es hasta por la suma de CIENTO TREINTA Y TRES MILLONES DIECISEIS MIL SEISCIENTOS SESENTA Y SIETE PESOS M/CTE ($ 133.016.667), incluido los impuestos a que haya lugar.</t>
  </si>
  <si>
    <t xml:space="preserve">JOHANNA RODRÍGUEZ LEÓN </t>
  </si>
  <si>
    <t>PROFESIONAL ESPECIALIZADO GRADO 16</t>
  </si>
  <si>
    <t>GRUPO COMUNICACIONES</t>
  </si>
  <si>
    <t>https://community.secop.gov.co/Public/Tendering/OpportunityDetail/Index?noticeUID=CO1.NTC.7327846&amp;isFromPublicArea=True&amp;isModal=true&amp;asPopupView=true</t>
  </si>
  <si>
    <t>El término estrictamente indispensable para que el contratista cumpla con el objeto y obligaciones contractuales será 11 MESES Y 17 DÍAS CALENDARIO, o hasta 31 de diciembre, lo primero que ocurra</t>
  </si>
  <si>
    <t xml:space="preserve">LUISA FERNANDA QUINTERO RAMIREZ </t>
  </si>
  <si>
    <t>FINANZAS Y COMERCIO EXTERIOR</t>
  </si>
  <si>
    <t>https://www.funcionpublica.gov.co/dafpIndexerBHV/hvSigep/detallarHV/S740725-8003-5</t>
  </si>
  <si>
    <t>Prestar servicios profesionales a la Oficina de Asuntos Internacionales del Ministerio de Ambiente y Desarrollo Sostenible para el seguimiento a los proyectos de cooperación internacional derivados de la agenda internacional, y el monitoreo y control de la planeación estratégica y ejecución presupuestal de la Oficina.</t>
  </si>
  <si>
    <t>1.Apoyar la articulación y seguimiento a las acciones y compromisos adquiridos con las organizaciones no gubernamentales de origen internacional. 2.Apoyar la construcción de conceptos técnicos, ayudas de memoria, memorandos de entendimiento entre otros instrumentos de la Oficina. 3.Realizar monitoreo y seguimiento de los recursos gestionados por la cooperación internacional. 4.Apoyar la preparación logística y técnica de reuniones internacionales e interinstitucionales que requiera la Oficina de Asuntos Internacionales. 5.Apoyar la estructuración, formulación, radicación y actualización en la Plataforma Integrada de Inversión Pública- PIIP de proyectos de inversión que requiera la OAI para el cumplimiento de su plan de acción, objetivos estratégicos 6. Realizar la actualización, modificaciones, seguimiento y control del plan de acción, Plan de Adquisiciones, Plan Anual Mensualizado de Caja-PAC de acuerdo a los parámetros de la Oficina Asesora de Planeación 7. Realizar el seguimiento mensual a la Ejecución presupuestal asignado y realizar diferentes tramites que sean requeridos, para su apropiación. 8. Gestionar de manera oportuna las PQRSDF y requerimientos por parte de los diferentes solicitantes y entes de control conforme a la competencia de la OAI. 9.Las demás que le asigne el supervisor del contrato y que tengan relación directa con el objeto contractual</t>
  </si>
  <si>
    <t>El valor del contrato a celebrar es hasta por la suma de (CIENTO TRES MILLONES QUINIENTOS SESENTA Y NUEVE MIL NOVECIENTOS CINCUENTA PESOS M/CTE ($103.569.950) incluido los impuestos a que haya lugar.</t>
  </si>
  <si>
    <t>https://community.secop.gov.co/Public/Tendering/OpportunityDetail/Index?noticeUID=CO1.NTC.7318056&amp;isFromPublicArea=True&amp;isModal=true&amp;asPopupView=true</t>
  </si>
  <si>
    <t>El término estrictamente indispensable para que el contratista cumpla con el objeto y obligaciones contractuales será once (11) meses, o hasta 31 de diciembre, lo primero que ocurra.</t>
  </si>
  <si>
    <t xml:space="preserve">LUZ ADRIANA VIVAS GARCIA </t>
  </si>
  <si>
    <t>https://www.funcionpublica.gov.co/dafpIndexerBHV/hvSigep/detallarHV/S302075-8003-5</t>
  </si>
  <si>
    <t>DIRECCIÓN GESTIÓN INTEGRAL DE RECURSO HÍDRICO</t>
  </si>
  <si>
    <t>Prestar servicios profesionales a la Dirección de Gestión Integral del Recurso Hídrico del Ministerio de Ambiente y Desarrollo Sostenible, para brindar apoyo jurídico en la elaboración, revisión, impulso y seguimiento de asuntos contractuales administrativos de su competencia.</t>
  </si>
  <si>
    <t>1. Realizar la revisión jurídica, impulsar y hacer seguimiento a los documentos y asuntos que sean asignados por el Director de Gestión de Recurso Hídrico. 2. Proyectar, revisar y corregir desde el punto de vista jurídico los documentos necesarios para solicitar la celebración de los diferentes procesos de selección contractual establecidos en el plan anual de adquisiciones de la Dirección de Gestión de Recurso Hídrico y hacer el respectivo seguimiento.  3. Proyectar revisar y hacer seguimiento a las solicitudes de modificaciones de los contratos que se encuentren a cargo de la supervisión de la Dirección Gestión integral de Recurso hídrico. 4. Apoyar en la elaboración o revisión de las Actas de liquidación o Actas de cierre que se encuentren a cargo de la supervisión de la Dirección Gestión integral de Recurso hídrico. 5. Apoyar la supervisión de los contratos asignados al director de Gestión de Recurso Hídrico. 6. Asistir a las reuniones requeridas por el supervisor del contrato, elaborando o entregando los documentos a que haya lugar. 7. Las demás actividades que le sean requeridas por el Supervisor del Contrato y que tenga relación con el objeto y obligaciones del contrato.</t>
  </si>
  <si>
    <t>El valor del contrato a celebrar es hasta por la suma de CIENTO QUINCE MILLONES QUINIENTOS MIL PESOS MCTE ($115.500.000) incluido los impuestos a que haya lugar.</t>
  </si>
  <si>
    <t>C-3205-0900-5-10102A-3205006-02</t>
  </si>
  <si>
    <t>OSCAR FRANCISCO PUERTA LUCHINI</t>
  </si>
  <si>
    <t>Director de Gestión Integral del Recurso Hídrico</t>
  </si>
  <si>
    <t>DIRECTOR DE GESTIÓN INTEGRAL DEL RECURSO HÍDRICO</t>
  </si>
  <si>
    <t>https://community.secop.gov.co/Public/Tendering/OpportunityDetail/Index?noticeUID=CO1.NTC.7320400&amp;isFromPublicArea=True&amp;isModal=true&amp;asPopupView=true</t>
  </si>
  <si>
    <t>El término estrictamente indispensable para que el contratista cumpla con el objeto y obligaciones contractuales será de Once (11) Meses o hasta 31 de diciembre, lo primero que ocurra.</t>
  </si>
  <si>
    <t>JHON HARRISON AMAYA HUERTAS</t>
  </si>
  <si>
    <t>DERECHO Y CIENCIAS POLITICAS Y RELACIONES INTERNACIONALES</t>
  </si>
  <si>
    <t>https://www.funcionpublica.gov.co/dafpIndexerBHV/hvSigep/detallarHV/S2308112-8003-5</t>
  </si>
  <si>
    <t>Prestar servicios profesionales a la Dirección de Gestión Integral del Recurso Hídrico del Ministerio de Ambiente y Desarrollo Sostenible, para apoyar jurídicamente el proceso de la contratación contemplado en el Plan Anual de Adquisiciones, así como el impulso a las metas priorizadas en materia ambiental, de acuerdo con las directrices y asignaciones de la supervisión</t>
  </si>
  <si>
    <t>1. Apoyar en los procesos de contratación de la dirección, revisando y elaborando los documentos a que haya lugar, según los requerimientos de la supervisión y los lineamientos del Grupo de Contratos. 2. Apoyar jurídicamente las metas y prioridades de la dependencia definidas para esta vigencia a través del acompañamiento o elaboración de insumos requeridos por la supervisión. 3. Brindar el acompañamiento jurídico a las sentencias judiciales encomendadas por la supervisión elaborando los documentos respectivos o solicitados. 4. Elaborar solicitudes necesarias para el desarrollo del objeto contractual o proyectar las respuestas a peticiones, cuando sea requerido a través de correo electrónico o la plataforma de Correspondencia del Ministerio, acorde con la asignación de la supervisión. 5. Brindar apoyar a la supervisión de los contratos asignados y que tenga relación con el objeto y obligaciones del contrato. 6. Las demás actividades que le sean requeridas por el Supervisor del Contrato y que tenga relación con el objeto y obligaciones del contrato.</t>
  </si>
  <si>
    <t>El valor del contrato a celebrar es hasta por la suma de CIENTO DIEZ MILLONES DE PESOS M/CTE ($110.000.000) incluido los impuestos a que haya lugar.</t>
  </si>
  <si>
    <t>https://community.secop.gov.co/Public/Tendering/OpportunityDetail/Index?noticeUID=CO1.NTC.7321142&amp;isFromPublicArea=True&amp;isModal=true&amp;asPopupView=true</t>
  </si>
  <si>
    <t>El término estrictamente indispensable para que el contratista cumpla con el objeto y obligaciones contractuales será once (11) meses o hasta 31 de diciembre, lo primero que ocurra.</t>
  </si>
  <si>
    <t>EDUARDO TORRES ROJAS</t>
  </si>
  <si>
    <t>GEOLOGIA</t>
  </si>
  <si>
    <t>https://www.funcionpublica.gov.co/dafpIndexerBHV/hvSigep/detallarHV/S2940804-8003-5</t>
  </si>
  <si>
    <t>Prestar los servicios profesionales en el campo de la hidrogeología, para apoyar a la Dirección de Gestión Integral del Recurso Hídrico del Ministerio de Ambiente y Desarrollo Sostenible en la gestión del cumplimiento de las acciones relacionadas con la sentencia de ventanilla minera, incluido el proceso para establecer reservas temporales y la reformulación de la política relacionada con el agua en el componente de aguas subterráneas.</t>
  </si>
  <si>
    <t>1. Elaborar un plan de trabajo para la ejecución del contrato, de conformidad con las orientaciones del supervisor. 2. Apoyar el proceso de la sentencia de ventanilla minera brindando insumos y documentos técnicos necesarios desde la hidrogeología, así como asistiendo a las mesas técnicas y espacios de participación y elaborando los informes que sean requeridos. 3. Apoyar los procesos de reservas temporales que se pretendan expedir por parte del Ministerio de Ambiente y Desarrollo Sostenible en el componente de aguas subterráneas 4. Apoyar desde la parte técnica el proceso de reformulación de la política de del agua en los temas concernientes a las aguas subterráneas. 5. Apoyar la generación de conceptos técnicos y respuesta a solicitudes que le sean requeridas en el campo de la hidrogeología y las demás relacionadas con el objeto del contrato. 6. Las demás actividades que estén relacionadas con el objeto contractual y que sean requeridas por el supervisor.</t>
  </si>
  <si>
    <t>El valor del contrato a celebrar es hasta por la suma de Ciento trece millones trescientos mil Pesos M/CTE ($113.300.000), incluido los impuestos a que haya lugar.</t>
  </si>
  <si>
    <t>C-3205-0900-5-10102A-3205030-02</t>
  </si>
  <si>
    <t>ELVIA JOHANNA GELVEZ BERNAL</t>
  </si>
  <si>
    <t>Profesional Especializada grado 21 código 2028</t>
  </si>
  <si>
    <t>DIRECCIÒN DE GESTIÓN INTEGRAL DEL RECURSO HÍDRICO</t>
  </si>
  <si>
    <t>https://community.secop.gov.co/Public/Tendering/OpportunityDetail/Index?noticeUID=CO1.NTC.7321189&amp;isFromPublicArea=True&amp;isModal=true&amp;asPopupView=true</t>
  </si>
  <si>
    <t>El término estrictamente indispensable para que el contratista cumpla con el objeto y obligaciones contractuales será de Once (11) meses calendario, o hasta 31 de diciembre, lo primero que ocurra.</t>
  </si>
  <si>
    <t>MAGALY GARCIA BAUTISTA</t>
  </si>
  <si>
    <t>https://www.funcionpublica.gov.co/dafpIndexerBHV/hvSigep/detallarHV/S1872769-8003-5</t>
  </si>
  <si>
    <t>Prestación de servicios profesionales jurídicos al Despacho del Viceministro de Políticas y Normalización Ambiental para asesorar en temas contractuales y preparación de espacios colegiados.</t>
  </si>
  <si>
    <t>MAURICIO CABRERA LEAL</t>
  </si>
  <si>
    <t>VIceministro de Politicas y normalizacion Ambiental</t>
  </si>
  <si>
    <t>https://community.secop.gov.co/Public/Tendering/OpportunityDetail/Index?noticeUID=CO1.NTC.7323579&amp;isFromPublicArea=True&amp;isModal=true&amp;asPopupView=true</t>
  </si>
  <si>
    <t>MARIA JACINTA CARDENAS MUR</t>
  </si>
  <si>
    <t>https://www.funcionpublica.gov.co/dafpIndexerBHV/hvSigep/detallarHV/S1833070-8003-5</t>
  </si>
  <si>
    <t>Prestación de servicios de apoyo a la gestión en el manejo y trámite administrativo de los documentos generados en los diferentes procesos adelantados por la Dirección de Bosques, Biodiversidad y Servicios Ecosistémicos del Ministerio de Ambiente y Desarrollo Sostenible</t>
  </si>
  <si>
    <t>El valor del contrato a celebrar es hasta por la suma de TREINTA Y SIETE MILLONES CIENTO TREINTA Y UN MIL QUINIENTOS PESOS M/CTE ($37.131.500), incluidos los impuestos a que haya lugar.</t>
  </si>
  <si>
    <t>https://community.secop.gov.co/Public/Tendering/OpportunityDetail/Index?noticeUID=CO1.NTC.7327250&amp;isFromPublicArea=True&amp;isModal=true&amp;asPopupView=true</t>
  </si>
  <si>
    <t>El término estrictamente indispensable para que el contratista cumpla con el objeto y obligaciones contractuales será de DIEZ (10) MESES, o hasta 31 de diciembre de 2025, lo primero que ocurra.</t>
  </si>
  <si>
    <t>LAURA KATHERINE PORRAS MONTENEGRO</t>
  </si>
  <si>
    <t>https://www.funcionpublica.gov.co/dafpIndexerBHV/hvSigep/detallarHV/S1922802-8003-5</t>
  </si>
  <si>
    <t>Prestar servicios profesionales a la Subdirección de Educación y Participación para apoyar en la implementación de los procesos de producción editorial.</t>
  </si>
  <si>
    <t>El valor del contrato a celebrar es hasta por la suma de NOVENTA Y SIETE MILLONES SETECIENTOS CINCUENTA MIL PESOS M/CTE ($97.750.000) incluido los impuestos a que haya lugar.</t>
  </si>
  <si>
    <t>https://community.secop.gov.co/Public/Tendering/OpportunityDetail/Index?noticeUID=CO1.NTC.7327634&amp;isFromPublicArea=True&amp;isModal=true&amp;asPopupView=true</t>
  </si>
  <si>
    <t>El término estrictamente indispensable para que el contratista cumpla con el objeto y obligaciones contractuales será de once (11) meses quince (15) días calendario, o hasta 31 de diciembre, lo primero que ocurra</t>
  </si>
  <si>
    <t>LUIS ENRIQUE GUASCA CARDONA</t>
  </si>
  <si>
    <t xml:space="preserve">TECNCO DE SISTEMAS </t>
  </si>
  <si>
    <t>https://www.funcionpublica.gov.co/dafpIndexerBHV/hvSigep/detallarHV/S2359944-8003-5</t>
  </si>
  <si>
    <t>Prestación de servicios de apoyo a la gestión en el manejo y trámite administrativo de los expedientes derivados de los procesos sancionatorios ambientales de la Dirección de Bosques, Biodiversidad y Servicios Ecosistémicos del Ministerio de Ambiente y Desarrollo Sostenible</t>
  </si>
  <si>
    <t>El valor del contrato a celebrar es hasta por la suma de CUARENTA MILLONES OCHOCIENTOS CUARENTA Y CUATRO MIL SEISCIENTOS CINCUENTA PESOS M/CTE ($40.844.650), incluido los impuestos a que haya lugar.</t>
  </si>
  <si>
    <t>https://community.secop.gov.co/Public/Tendering/OpportunityDetail/Index?noticeUID=CO1.NTC.7327702&amp;isFromPublicArea=True&amp;isModal=true&amp;asPopupView=true</t>
  </si>
  <si>
    <t>MARTHA LILIANA ARANGO TABARES</t>
  </si>
  <si>
    <t>https://www.funcionpublica.gov.co/dafpIndexerBHV/hvSigep/detallarHV/S2236948-8003-5</t>
  </si>
  <si>
    <t>Prestar servicios de apoyo a la gestión en la Dirección de Asuntos Ambientales Sectorial y Urbana del Ministerio de Ambiente y Desarrollo Sostenible, para el seguimiento de actividades técnicas, consolidación, seguimiento al presupuesto y Plan de Acción Institucional de los grupos designados.</t>
  </si>
  <si>
    <t>El valor del contrato a celebrar es hasta por la suma de CINCUENTA MILLONES SEISCIENTOS MIL PESOS M/CTE ($50.600.000) incluido los impuestos a que haya lugar.</t>
  </si>
  <si>
    <t>DIEGO ESCOBAR OCAMPO</t>
  </si>
  <si>
    <t>Coordinador del Grupo de sustancias químicas, residuos peligrosos y UTO</t>
  </si>
  <si>
    <t>https://community.secop.gov.co/Public/Tendering/OpportunityDetail/Index?noticeUID=CO1.NTC.7339933&amp;isFromPublicArea=True&amp;isModal=true&amp;asPopupView=true</t>
  </si>
  <si>
    <t>El término estrictamente indispensable para que el contratista cumpla con el objeto y obligaciones contractuales será Diez (10) meses, o hasta 31 de diciembre de 2025, lo primero que ocurra</t>
  </si>
  <si>
    <t>YURISAN DEL CARMEN RODRIGUEZ ROMERO</t>
  </si>
  <si>
    <t>https://www.funcionpublica.gov.co/dafpIndexerBHV/hvSigep/detallarHV/S804373-8003-5</t>
  </si>
  <si>
    <t>El valor del contrato a celebrar es hasta por la suma de NOVENTA MILLONES NOVECIENTOS TREINTA Y TRES MIL TRESCIENTOS TREINTA Y TRES PESOS M/CTE ($ 90.933.333), incluido los impuestos a que haya lugar.</t>
  </si>
  <si>
    <t>https://community.secop.gov.co/Public/Tendering/OpportunityDetail/Index?noticeUID=CO1.NTC.7328327&amp;isFromPublicArea=True&amp;isModal=true&amp;asPopupView=true</t>
  </si>
  <si>
    <t>El término estrictamente indispensable para que el contratista cumpla con el objeto y obligaciones contractuales será de once (11) meses y once (11) días calendario, o hasta 31 de diciembre, lo primero que ocurra.</t>
  </si>
  <si>
    <t>ALVARO  ALEXANDER DAVILA GIRALDO</t>
  </si>
  <si>
    <t>https://www.funcionpublica.gov.co/dafpIndexerBHV/hvSigep/detallarHV/S4174134-8003-5</t>
  </si>
  <si>
    <t>Prestación de servicios profesionales en la Dirección de Bosques, Biodiversidad y Servicios Ecosistémicos del Ministerio de Ambiente y Desarrollo Sostenible para apoyar técnicamente los análisis espaciales con el fin de fortalecer los procesos misionales por medio de los sistemas de información geográfica - SIG</t>
  </si>
  <si>
    <t>El valor del contrato a celebrar es hasta por la suma de OCHENTA Y SEIS MILLONES DOSCIENTOS CINCUENTA MIL PESOS M/CTE ($ 86.250.000)., incluido los impuestos a que haya lugar.</t>
  </si>
  <si>
    <t>CARLOS GARRID RIVERA OSPINA</t>
  </si>
  <si>
    <t>Coordinador Grupo de Gestión Integral de Bosques y Reservas Forestales Nacionales</t>
  </si>
  <si>
    <t>https://community.secop.gov.co/Public/Tendering/OpportunityDetail/Index?noticeUID=CO1.NTC.7330055&amp;isFromPublicArea=True&amp;isModal=true&amp;asPopupView=true</t>
  </si>
  <si>
    <t>MARÍA FERNANDA LÓPEZ ROMERO</t>
  </si>
  <si>
    <t>BIOLOGIA</t>
  </si>
  <si>
    <t>https://www.funcionpublica.gov.co/dafpIndexerBHV/hvSigep/detallarHV/S3413599-8003-5</t>
  </si>
  <si>
    <t>Prestar los servicios profesionales a la Dirección de Cambio Climático Ministerio de Ambiente y Desarrollo Sostenible para apoyar en el seguimiento, desarrollo y cumplimiento de las diferentes metas, compromisos y objetivos estratégicos relacionados con la integración de las agendas de Biodiversidad y cambio climático, así como en la articulación de las acciones del despacho del director con los diversos grupos y equipos del área.</t>
  </si>
  <si>
    <t>El valor del contrato a celebrar es hasta por la suma de SESENTA Y TRES MILLONES DOSCIENTOS CINCUENTA MIL PESOS M/CTE ($63.250.000), incluido los impuestos a que haya lugar.</t>
  </si>
  <si>
    <t>C-3206-0900-5-40404A-3206007-02</t>
  </si>
  <si>
    <t>CARLOS ENRIQUE DÍAZ REYES</t>
  </si>
  <si>
    <t>Asesor</t>
  </si>
  <si>
    <t>https://community.secop.gov.co/Public/Tendering/OpportunityDetail/Index?noticeUID=CO1.NTC.7339732&amp;isFromPublicArea=True&amp;isModal=true&amp;asPopupView=true</t>
  </si>
  <si>
    <t>El término estrictamente indispensable para que el contratista cumpla con el objeto y obligaciones contractuales será de ONCE (11) MESES QUINCE (15) DÍAS, o hasta el 31 de diciembre de 2025 (lo primero que ocurra), contados a partir del cumplimiento de los requisitos de ejecución previo perfeccionamiento del contrato.</t>
  </si>
  <si>
    <t>LUISA MARIA HUERFANO PATIÑO</t>
  </si>
  <si>
    <t>https://www.funcionpublica.gov.co/dafpIndexerBHV/hvSigep/detallarHV/S5017522-8003-5</t>
  </si>
  <si>
    <t>Prestar servicios de apoyo a la gestión a la Dirección de Cambio Climático y Gestión del Riesgo del Ministerio de Ambiente y Desarrollo Sostenible para apoyar actividades relacionadas con procesos administrativos en los diferentes asuntos a cargo del despacho de la dirección.</t>
  </si>
  <si>
    <t>El valor del contrato a celebrar es hasta por la suma de TREINTA Y SIETE MILLONES CUATROCIENTOS NOVENTA MIL PESOS M/CTE ($37.490.000), incluido los impuestos a que haya lugar.</t>
  </si>
  <si>
    <t>NESTOR ROBERTO GARZON CADENA</t>
  </si>
  <si>
    <t>https://community.secop.gov.co/Public/Tendering/OpportunityDetail/Index?noticeUID=CO1.NTC.7343821&amp;isFromPublicArea=True&amp;isModal=true&amp;asPopupView=true</t>
  </si>
  <si>
    <t>DEISY MILENA PEÑA NUÑEZ</t>
  </si>
  <si>
    <t>https://www.funcionpublica.gov.co/dafpIndexerBHV/hvSigep/detallarHV/S708485-8003-5</t>
  </si>
  <si>
    <t>Prestar servicios profesionales a la Dirección de Cambio Climático y Gestión del Riesgo del Ministerio de Ambiente y Desarrollo Sostenible para apoyar desde el componente financiero el desarrollo de procesos contractuales gestionados desde el área técnica, para la ejecución de proyectos, convenios y contratos relacionados con cambio climático y gestión del riesgo</t>
  </si>
  <si>
    <t>El valor del contrato a celebrar es hasta por la suma de OCHENTA Y OCHO MILLONES DE PESOS M/CTE ($88.000.000), incluido los impuestos a que haya lugar.</t>
  </si>
  <si>
    <t>https://community.secop.gov.co/Public/Tendering/OpportunityDetail/Index?noticeUID=CO1.NTC.7339311&amp;isFromPublicArea=True&amp;isModal=true&amp;asPopupView=true</t>
  </si>
  <si>
    <t>El término estrictamente indispensable para que el contratista cumpla con el objeto y obligaciones contractuales será de ONCE (11) MESES, contados a partir del cumplimiento de los requisitos de ejecución previo perfeccionamiento del contrato, sin que en todo caso pueda exceder del 31 de diciembre de 2025.</t>
  </si>
  <si>
    <t>LAURA MARCELA SÁNCHEZ AVILA</t>
  </si>
  <si>
    <t>https://www.funcionpublica.gov.co/dafpIndexerBHV/hvSigep/detallarHV/S782789-8003-5</t>
  </si>
  <si>
    <t>Prestar servicios profesionales a la Dirección de Cambio Climático y Gestión del Riesgo del Ministerio de Ambiente y Desarrollo Sostenible para apoyar jurídicamente la estructuración, desarrollo y ejecución de los procesos contractuales que sean gestionados por el área</t>
  </si>
  <si>
    <t>El valor del contrato a celebrar es hasta por la suma de CIENTO VEINTISEIS MILLONES CIENTO TREINTA Y TRES MIL TRESCIENTOS TREINTA Y TRES PESOS M/CTE ($126.133.333), incluido los impuestos a que haya lugar.</t>
  </si>
  <si>
    <t>https://community.secop.gov.co/Public/Tendering/OpportunityDetail/Index?noticeUID=CO1.NTC.7352664&amp;isFromPublicArea=True&amp;isModal=true&amp;asPopupView=true</t>
  </si>
  <si>
    <t>El término estrictamente indispensable para que el contratista cumpla con el objeto y obligaciones contractuales será de ONCE (11) MESES CATORCE (14) DÍAS, o hasta el 31 de diciembre de 2025 (lo primero que ocurra), contados a partir del cumplimiento de los requisitos de ejecución previo perfeccionamiento del contrato.</t>
  </si>
  <si>
    <t>LAURA YADIRA VELASCO PRADA</t>
  </si>
  <si>
    <t>INGENIERIA DE MERCADOS</t>
  </si>
  <si>
    <t>https://www.funcionpublica.gov.co/dafpIndexerBHV/hvSigep/detallarHV/S102373-8003-5</t>
  </si>
  <si>
    <t>Prestar servicios profesionales a la Dirección de Cambio Climático y Gestión del Riesgo del Ministerio de Ambiente y Desarrollo Sostenible para apoyar al despacho del director(a) en actividades relacionadas con planeación y gestión presupuestal en las instancias pertinentes.</t>
  </si>
  <si>
    <t>1. Apoyor en las diferentes solicitudes y trámites de carácter presupuestal y financiero que requiera la DCCGR tales como trasllados, solicitudes de disponibilidad, reportes y seguimientos a la ejecución financiera en la Pidatoma htegrada de Inversión Pública (PIP) y demás instrumentos, cuando sea requerido 2. Apoyar en la formulación, actualización ylo modificacicines del plan anual de adquisiciones de la Dirección de Cambio Climático y Gestión del Riesgo, acorde con los lineamientos establecidos por las dependencias correspondientes del Ministerio de Ambiente y Desarrollo sostenible. 3. Formular la programación mensual del plan de caja (PAC) y remitir al grupo de presupuesto de la entidad. de acuerdo con el procedimiento establecido por el Ministerio de Ambiente y Desarrollo Sostenible 4. Apoyar las actividades relacionadas con formulación, actualización, seguimiento, ajustes y reportes comespondientes del Plan de Acción institucional de la Dirección de Cambio Climático y Gestión del Riesgo. de acuerdo con el procedimiento establecido por la Oficina de Planeación del Ministero de Ambiente y Desarrollo Sostenible y demás dependencias o entidades que así lo requieran  5. Realizar seguimiento a la ejecución de proyectos de inversión con la periodicidad que se requiera, en las plataformas y/o herramientas establecidas para tal fin por las entidades o dependencias que correspondan, tales como la Plataforma Integrada de inversión Pública (PIP) y demás herramientas correspondientes. 6 Apoyar técnicamente la construcción de insumos y trabajar de manera articulada aportando al trabajo conjunto y desarrollo del eje estratégico de planeación, presupuesto y proyectos de la DCCGR. 7. Participar en reuniones relacionadas con el objeto contractual, organizando en debida forma los soportes de la asistencia y ayudas de melhoria comespondientes, en las carpetas digitales dispuestas por el supervisor o el despacho de la dirección  8. Proyectar, consolidar y gestionar respuestas a derechos de petición, solicitudes de información y demás peticiones, que le sean solicitados a través de la plataforma ARCA, o por cualquier otro medio o herramienta de la entidad relacionada con el objeto del contrato, para lo cual deberá dar cumplimiento a los términos previstos en la Ley. 9.Todas las demás que le sean asignadas por la Dirección y que tengan relación con el objeto contractual,
3.2. OBLIGACIONES GENERALES QUE DEBE CUMPLIR EL CONTRATISTA</t>
  </si>
  <si>
    <t>El valor del contrato a celebrar es hasta por la suma de NOVENTA Y NUEVE MILLONES SETECIENTOS SESENTA MIL PESOS M/CTE ($99.760.000), incluido los impuestos a que haya lugar.</t>
  </si>
  <si>
    <t xml:space="preserve">MAURICIO GALVAN GOMEZ </t>
  </si>
  <si>
    <t>Coordinador del Grupo de Mitigación del Cambio Climático</t>
  </si>
  <si>
    <t>https://community.secop.gov.co/Public/Tendering/OpportunityDetail/Index?noticeUID=CO1.NTC.7351872&amp;isFromPublicArea=True&amp;isModal=true&amp;asPopupView=true</t>
  </si>
  <si>
    <t>El término estrictamente indispensable para que el contratista cumpla con el objeto y obligaciones contractuales será de ONCE (11) MESES Y CATORCE (14) DÍAS o hasta el 31 de diciembre de 2025 (lo primero que ocurra), contados a partir del cumplimiento de los requisitos de ejecución previo perfeccionamiento del contrato.</t>
  </si>
  <si>
    <t xml:space="preserve">JULIANA ACOSTAS JARAMILLO </t>
  </si>
  <si>
    <t>https://www.funcionpublica.gov.co/dafpIndexerBHV/hvSigep/detallarHV/S2065770-8003-5</t>
  </si>
  <si>
    <t>PRESTAR LOS SERVICIOS PROFESIONALES A LA DIRECCIÓN DE CAMBIO CLIMÁTICO Y GESTIÓN DEL RIESGO DEL MINISTERIO DE AMBIENTE Y DESARROLLO SOSTENIBLE PARA BRINDAR APOYO TÉCNICO EN EL PROCESO DE ACTUALIZACIÓN DE LA NDC 3.0, ASÍ COMO EL RELACIONAMIENTO Y POSICIONAMIENTO PARA LA IMPLEMENTACIÓN CONTRIBUCIÓN NACIONAL DETERMINADA (NDC) 2.0</t>
  </si>
  <si>
    <t>1. Desarrollar acciones de relacionamiento, posicionamiento y visualización para acelerar la implementación de la NDC, aportando a la planificación y participación en eventos nacionales e internacionales con los demás profesionales de la dirección que desarrollen actividades asociadas al tema. 2. Documentar los resultados del desarrollo de los eventos nacionales e internacionales; así como, la gestión de conocimiento de dichos espacios desarrollados en aporte a la implementación de la NDC. 3. Apoyar las acciones de actualización de la Contribución Determinada a Nivel Nacional NDC 3.0 y su presentación en el ciclo de ambición del acuerdo de Paris ante la Convención Marco de Naciones Unidas sobre el Cambio Climático (CMNUCC), en articulación con los demás profesionales de la dirección que desarrollen actividades asociadas al tema. 4. Participar en reuniones relacionadas con el objeto contractual, organizando en debida forma los soportes de la asistencia y ayudas de memoria correspondientes, en las carpetas digitales dispuestas por el supervisor o el despacho de la dirección 5. Proyectar, consolidar y gestionar respuestas a derechos de petición, solicitudes de información y demás peticiones, que le sean solicitados a través de la plataforma ARCA, o por cualquier otro medio o herramienta de la entidad relacionada con el objeto del contrato, para lo cual deberá dar cumplimiento a los términos previstos en la Ley. 6. Todas las demás que le sean asignadas por la Dirección y que tengan relación con el objeto contractual.</t>
  </si>
  <si>
    <t>El valor del contrato a celebrar es hasta por la suma de OCHENTA Y OCHO MILLONES DOSCIENTOS MIL PESOS M/CTE ($88.200.000), incluido los impuestos a que haya lugar.</t>
  </si>
  <si>
    <t>SANDRA MILENA RODRIGUEZ PEÑA</t>
  </si>
  <si>
    <t>profesional especializado</t>
  </si>
  <si>
    <t>https://community.secop.gov.co/Public/Tendering/OpportunityDetail/Index?noticeUID=CO1.NTC.7354492&amp;isFromPublicArea=True&amp;isModal=true&amp;asPopupView=true</t>
  </si>
  <si>
    <t>El término estrictamente indispensable para que el contratista cumpla con el objeto y obligaciones contractuales será de NUEVE (09) MESES, o hasta el 31 de diciembre de 2025 (lo primero que ocurra), contados a partir del cumplimiento de los requisitos de ejecución previo perfeccionamiento del contrato.</t>
  </si>
  <si>
    <t>MARTHA NATALIA SILVA ULLOA</t>
  </si>
  <si>
    <t>https://www.funcionpublica.gov.co/dafpIndexerBHV/hvSigep/detallarHV/S14859-8003-5</t>
  </si>
  <si>
    <t>Prestar los servicios profesionales a la Dirección de Cambio Climático Ministerio de Ambiente y Desarrollo Sostenible para apoyar al despacho de la dirección en la gestión del eje estratégico de gestión relacionado con la cooperación internacional en materia de cambio climático y gestión del riesgo, así como otras actividades de articulación con los diferentes grupos de trabajo.</t>
  </si>
  <si>
    <t>1. Apoyar en la revisión desde el punto de vista financiero los proyectos de cooperación y los términos de referencia para los contratos ejecutados con cargo a recursos de cooperación. 2. Apoyar la estructuración e implementación de un mecanismo que permita consolidar los productos derivados de la ejecución de recursos ejecutados por la Dirección Cambio Climático y Gestión del Riesgo a través de las modalidades de Cooperación. 3. Apoyar el seguimiento de los recursos y los compromisos de los proyectos ejecutados a través de las modalidades de Cooperación, en la Dirección Cambio Climático y Gestión del Riesgo. 4. Apoyar la elaboración y/o revisión de informes o respuestas a solicitudes efectuadas diferentes dependencias, entes de control, entes públicos o privados y ciudadanos, que le indique el supervisor y se relacionen con la ejecución a través de las modalidades de Cooperación, en la Dirección Cambio Climático y Gestión del Riesgo. 5. Apoyar en la articulación y gestión interna y externa de proyectos financiados o para financiar con recursos de cooperación e implementación de estrategias para su cumplimiento. 6. Articular con los coordinadores de los grupos de trabajo de la dirección, la estructuración, formulación, radicación y actualización de proyectos de inversión que requiera la DCCGR para el cumplimiento de su plan de acción, objetivos estratégicos y misionales a cargo, en coordinación con las dependencias que correspondan del Ministerio 7. Articular con los coordinadores la formulación y seguimiento a instrumentos y/o informes encaminados al fortalecimiento de la gestión institucional, conforme a los requerimientos de la Entidad, tales como informe de gestión, informes al congreso, planes estratégicos. 8. Participar en reuniones relacionadas con el objeto contractual, organizando en debida forma los soportes de la asistencia y ayudas de memoria correspondientes, en las carpetas digitales dispuestas por el supervisor o el despacho de la dirección 9. Proyectar, consolidar y gestionar respuestas a derechos de petición, solicitudes de información y demás peticiones, que le sean solicitados a través de la plataforma ARCA, o por cualquier otro medio o herramienta de la entidad relacionada con el objeto del contrato, para lo cual deberá dar cumplimiento a los términos previstos en la Ley. 10.Todas las demás que le sean asignadas por la Dirección y que tengan relación con el objeto contractual.</t>
  </si>
  <si>
    <t>El valor del contrato a celebrar es hasta por la suma de CIENTO SESENTA Y SEIS MILLONES DOSCIENTOS SESENTA Y SEIS MIL SEISCIENTOS SESENTA Y SIETE PESOS M/CTE ($166.266.667), incluido los impuestos a que haya lugar.</t>
  </si>
  <si>
    <t>https://community.secop.gov.co/Public/Tendering/OpportunityDetail/Index?noticeUID=CO1.NTC.7367235&amp;isFromPublicArea=True&amp;isModal=true&amp;asPopupView=true</t>
  </si>
  <si>
    <t>ANGELICA NATALY ANTOLINEZ ESQUIVEL</t>
  </si>
  <si>
    <t>INGENIERIA QUIMICA</t>
  </si>
  <si>
    <t>https://www.funcionpublica.gov.co/dafpIndexerBHV/hvSigep/detallarHV/S1614215-8003-5</t>
  </si>
  <si>
    <t>Prestar servicios profesionales al grupo de mitigación de la Dirección de Cambio Climático y Gestión del Riesgo del Ministerio de Ambiente y Desarrollo Sostenible para apoyar al grupo de mitigación en la articulación desde el punto de vista funcional (temático), del desarrollo y operación del Registro Nacional de Emisiones de Gases Efecto Invernadero - RENARE</t>
  </si>
  <si>
    <t>1. Apoyar en la gestión de usuarios, registro y evaluación de las iniciativas de mitigación de GEI en el RENARE, alineado con las políticas y planes nacionales vigentes  2. Brindar apoyo en el levantamiento y análisis de información, así como en la estructuración del RENARE en la plataforma tecnológica del Ministerio, en sus fases de factibilidad, formulación, implementación y cierre, alineado con las políticas y planes nacionales vigentes. 3. Gestionar las solicitudes hacia la Oficina TICs del Ministerio de Ambiente y Desarrollo Sostenible para el desarrollo y evolución de la plataforma RENARE. 4. Apoyar en la articulación con Oficina de TICs y el equipo técnico de RENARE, mesas de trabajo periódicas para establecer planes de mejora y seguimientos a las actividades concertadas previamente. 5. Apoyar en la construcción, revisión y aprobación de documentos técnicos para la operación del RENARE, incluyendo protocolos, manuales de usuario y documentos de apoyo. 6. Generar insumos técnicos para la estructuración de piezas normativas, y para la implementación de los mecanismos de mercados en articulación con la plataforma RENARE 7. Participar en reuniones relacionadas con el objeto contractual, organizando en debida forma los soportes de la asistencia y ayudas de memoria correspondientes, en las carpetas digitales dispuestas por el supervisor o el despacho de la dirección 7. Participar en reuniones relacionadas con el objeto contractual, organizando en debida forma los soportes de la asistencia y ayudas de memoria correspondientes, en las carpetas digitales dispuestas por el supervisor o el despacho de la dirección 8. Proyectar, consolidar y gestionar respuestas a derechos de petición, solicitudes de información y demás peticiones, que le sean solicitados a través de la plataforma ARCA, o por cualquier otro medio o herramienta de la entidad relacionada con el objeto del contrato, para lo cual deberá dar cumplimiento a los términos previstos en la Ley. 9. Todas las demás que le sean asignadas por la Dirección y que tengan relación con el objeto contractual</t>
  </si>
  <si>
    <t>El valor del contrato a celebrar es hasta por la suma de CIENTO DIEZ MILLONES OCHOCIENTOS VEINTICINCO MIL PESOS M/CTE ($110.825.000), incluido los impuestos a que haya lugar.</t>
  </si>
  <si>
    <t>Profesional especializado grado 19 código 2028</t>
  </si>
  <si>
    <t>https://community.secop.gov.co/Public/Tendering/OpportunityDetail/Index?noticeUID=CO1.NTC.7353346&amp;isFromPublicArea=True&amp;isModal=true&amp;asPopupView=true</t>
  </si>
  <si>
    <t>El término estrictamente indispensable para que el contratista cumpla con el objeto y obligaciones contractuales será de ONCE (11) MESES ONCE (11) días, o hasta el 31 de diciembre de 2025 (lo primero que ocurra), contados a partir del cumplimiento de los requisitos de ejecución previo perfeccionamiento del contrato.</t>
  </si>
  <si>
    <t>DIANA CAROLINA LOPEZ ORTEGÓN</t>
  </si>
  <si>
    <t>ADMINISTRACION Y GESTION AMBIENTAL</t>
  </si>
  <si>
    <t>https://www.funcionpublica.gov.co/dafpIndexerBHV/hvSigep/detallarHV/S768764-8003-5</t>
  </si>
  <si>
    <t>Prestar los servicios profesionales a la Dirección de Cambio Climático Ministerio de Ambiente y Desarrollo Sostenible para apoyar actividades de gestión, articulación y acompañamiento al cumplimiento de metas, compromisos y objetivos estratégicos a cargo del área</t>
  </si>
  <si>
    <t>1. Apoyar al despacho del Director(a) en el seguimiento técnico a la ejecución de tareas, actividades y objetivos trazados de conformidad con los instrumentos de planificación priorizados para el cumplimiento de las labores misionales y los ejes estratégicos de gestión trazados 2.Apoyar la consolidación de los reportes con la información requerida por el Despacho del Viceministerio de Ordenamiento Ambiental del Territorio y la Dirección de Cambio Climático y Gestión del Riesgo en relación con los avances de la implementación de la Contribución Nacionalmente Determinada (NDC) tanto con entidades publicas, como privados y otros, así como los avances de otras temáticas trabajadas por la Dirección conforme los lineamientos de la supervisión 3.Apoyar las acciones requeridas por el Despacho del Viceministerio de Ordenamiento Ambiental del Territorio y la Dirección de Cambio Climático y Gestión del Riesgo en relación a la actualización de la Contribución Nacionalmente Determinada (NDC) 3.0 con los actores involucrados, entidades publicas,  privados, organizaciones sociales, comunidades y con quienes se defina, de acuerdo a los lineamientos de la supervisión 4. Apoyar la elaboración de las ayudas de memoria de las temáticas inherentes a la dirección, así como las derivadas de los comités directivos de proyectos, sector ambiente y demás en los que se encuentre delegado el director técnico, y conforme los lineamientos de la supervisión. 5. Apoyar el despacho del Director(a) en la articulación, organización y desarrollo de actividades de coordinación y trabajo conjunto con otras dependencias del Ministerio y otras entidades públicas, así como en el relacionamiento con organizaciones gremiales y sectores, preparando el material y/o ayudas de memoria a que haya lugar. 6. Participar en reuniones relacionadas con el objeto contractual, organizando en debida forma los soportes de la asistencia y ayudas de memoria correspondientes, en las carpetas digitales dispuestas por el supervisor o el despacho de la dirección 7. Proyectar, consolidar y gestionar respuestas a derechos de petición, solicitudes de información y demás peticiones, que le sean solicitados a través de la plataforma ARCA, o por cualquier otro medio o herramienta de la entidad relacionada con el objeto del contrato, para lo cual deberá dar cumplimiento a los términos previstos en la Ley. 8. Todas las demás que le sean asignadas por la Dirección y que tengan relación con el objeto contractual.</t>
  </si>
  <si>
    <t>El valor del contrato a celebrar es hasta por la suma de CIENTO TREINTA Y SEIS MILLONES SETECIENTOS TREINTA MIL PESOS M/CTE ($136.730.000), incluido los impuestos a que haya lugar.</t>
  </si>
  <si>
    <t>https://community.secop.gov.co/Public/Tendering/OpportunityDetail/Index?noticeUID=CO1.NTC.7354976&amp;isFromPublicArea=True&amp;isModal=true&amp;asPopupView=true</t>
  </si>
  <si>
    <t>El término estrictamente indispensable para que el contratista cumpla con el objeto y obligaciones contractuales será de ONCE (11) MESES NUEVE (09) DÍAS, o hasta el 31 de diciembre de 2025 (lo primero que ocurra), contados a partir del cumplimiento de los requisitos de ejecución previo perfeccionamiento del contrato.</t>
  </si>
  <si>
    <t>MARIA ALEXANDRA GARZON PATIÑO</t>
  </si>
  <si>
    <t xml:space="preserve">TECNICO EN ADMINISTRACION DE SISTEMAS </t>
  </si>
  <si>
    <t>https://www.funcionpublica.gov.co/dafpIndexerBHV/hvSigep/detallarHV/S794061-8003-5</t>
  </si>
  <si>
    <t>Prestación de servicios profesionales para el apoyo en la implementación y seguimiento de los procesos y lineamientos en materia de la función archivística en cuanto a la administración del Archivo de Gestión de la Dirección de Bosques, Biodiversidad y Servicios Ecosistémicos.</t>
  </si>
  <si>
    <t>1. Apoyar en la coordinación y planeación de las tareas necesarias para promover el manejo eficiente del Archivo de Gestión, acorde con las directrices de trabajo establecidas por la Dirección de Bosques, Biodiversidad y Servicios Ecosistémicos del Ministerio de Ambiente y Desarrollo Sostenible. 2. Proyectar los reportes de la Dirección de Bosques, Biodiversidad y Servicios Ecosistémicos que sean requeridos en el marco de la implementación de la política institucional de gestión documental. 3. Consolidar y controlar la documentación generada por la Dirección de Bosques, Biodiversidad y Servicios Ecosistémicos garantizando su correcto archivo y conservación. 4. Realizar seguimiento de la información y creación de los expedientes nuevos en la plataforma VITAL y otros procesos de gestión documental requeridos por la Dirección de Bosques, Biodiversidad y Servicios Ecosistémicos o entes de control. 5. Apoyar en el seguimiento de la actualización de los inventarios del Archivo de Gestión de la Dirección de Bosques, Biodiversidad y Servicios Ecosistémicos, asegurando su actualización. 6. Realizar seguimiento a los planes de mejoramiento y a las acciones relacionadas con la gestión documental dentro de la Dirección de Bosques, Biodiversidad y Servicios Ecosistémicos, buscando optimizar los procesos archivísticos del Ministerio. 7. Asistir a las reuniones y/o eventos que sean requeridos por el supervisor del contrato y que estén relacionados en el marco contractual 8. Todas las demás actividades asignadas por el supervisor del contrato y que tengan en relación con el objeto contractual.</t>
  </si>
  <si>
    <t>El valor del contrato a celebrar es hasta por la suma de SESENTA Y SEIS MILLONES SETECIENTOS MIL PESOS M/CTE ($66.700.000), incluido los impuestos a que haya lugar.</t>
  </si>
  <si>
    <t>https://community.secop.gov.co/Public/Tendering/OpportunityDetail/Index?noticeUID=CO1.NTC.7330685&amp;isFromPublicArea=True&amp;isModal=true&amp;asPopupView=true</t>
  </si>
  <si>
    <t>MANUEL CASTRO BALLESTEROS</t>
  </si>
  <si>
    <t>https://www.funcionpublica.gov.co/dafpIndexerBHV/hvSigep/detallarHV/S2323971-8003-5</t>
  </si>
  <si>
    <t>Prestar sus servicios profesionales a la Oficina de Tecnologías de la Información y la Comunicación del Ministerio de Ambiente y Desarrollo Sostenible para apoyar la organización y seguimiento a los procesos de soporte técnico de la dependencia y a las diferentes aplicaciones del Ministerio</t>
  </si>
  <si>
    <t>1.Presentar propuesta para aprobación de la Jefe de la OTIC de los estándares para la prestación del servicio de soporte técnico de los sistemas de información y plataformas de la OTIC. 2. Controlar usuarios en el Directorio Activo, gestionar accesos y grupos, monitorear la infraestructura tecnológica, atender solicitudes de soporte técnico y aplicar Políticas de Grupo (GPO) para asegurar configuraciones de acceso y control de recursos. 3, Apoyar el control y capacidades de los sistemas de Almacenamiento, sistemas de virtualización, administración de servidores Windows y Linux, controladores de dominio y demás componentes que hacen parte de las soluciones tecnológicas implementadas en la entidad. 4. Identificar los requerimientos, incidentes y escalonamiento del soporte técnico de los sistemas de información y plataformas de la OTIC. 5. Adelantar las gestiones que permitan la actualización en los equipos de usuario final para optimizar la operación de los mismos y contribuir a la satisfacción en los usuarios. 6. Generar propuesta de indicadores de gestión, reportes e informes que reflejen la atención a incidencias y requerimientos para aprobación de la jefatura 7. Apoyar a la jefatura en el seguimiento a las actividades de soporte técnico de los sistemas de información y plataformas del Ministerio, con el fin de validar la atención de los requerimientos de los usuarios internos y externos del Ministerio 8. Orientar al usuario y al personal contratista de apoyo sobre el uso de las herramientas tecnológicas con que cuenta la Entidad. 9. Solucionar las incidencias y requerimientos y realizar las labores de mantenimiento que le sean asignadas. 10. Definir y hacer seguimiento al plan de trabajo para el mantenimiento preventivo y correctivo de equipos de cómputo y periféricos. 11. Apoyar técnicamente a la jefe de la OTIC en la definición, revisión y seguimiento de los contratos de TI y servicios relacionados con los servicios de mesa de ayuda. 12. Administrar la herramienta definida por la OTIC para el control del inventario de equipos de cómputo y periféricos. 13. Participar y/o asistir a las reuniones grupos y/o mesas de trabajo y/o comités virtuales o presenciales que sean requeridos por el supervisor relacionados con el objeto y obligaciones contractuales con el fin de generar acciones tendientes al cumplimiento de la misión de la dependencia. 14. Gestionar incidentes o requerimientos reportados en el centro de servicios de TI, de conformidad con los ANS pactados con el cliente, los procedimientos y protocolos establecidos por la entidad documentando las acciones realizadas</t>
  </si>
  <si>
    <t>El valor del contrato a celebrar es hasta por la suma NOVENTA Y SEIS MILLONES TRESCIENTOS TRES MIL TRESCIENTOS TREINTA Y TRES PESOS M/CTE ($ 96.303.333), incluido los impuestos a que haya lugar.</t>
  </si>
  <si>
    <t>https://community.secop.gov.co/Public/Tendering/OpportunityDetail/Index?noticeUID=CO1.NTC.7333833&amp;isFromPublicArea=True&amp;isModal=true&amp;asPopupView=true</t>
  </si>
  <si>
    <t>El término estrictamente indispensable para que el contratista cumpla con el objeto y obligaciones contractuales será de once (11) meses y dieciseis (16) dias, o hasta 31 de diciembre, lo primero que ocurra.</t>
  </si>
  <si>
    <t>JULIAN ALONSO NIETO GARAVITO</t>
  </si>
  <si>
    <t xml:space="preserve">INGENIERIA DE SISTEMAS </t>
  </si>
  <si>
    <t>https://www.funcionpublica.gov.co/dafpIndexerBHV/hvSigep/detallarHV/S4749352-8003-5</t>
  </si>
  <si>
    <t>Prestar sus servicios profesionales a la Oficina de Tecnologías de la Información y la Comunicación Ministerio de Ambiente y Desarrollo Sostenible para brindar soporte y monitoreo de la plataforma tecnológica, así como, apoyar la operación y soporte de la plataforma de los servidores de dominio, backups, administración del correo electrónico y sus herramientas colaborativas.</t>
  </si>
  <si>
    <t>1. Apoyar a los administradores de tercer nivel de la plataforma tecnológica de la entidad, en el cumplimiento de los Acuerdos de Nivel de Servicio (ANS), definidos para los servicios de TI, y en el  desarrollo de acciones preventivas y correctivas para optimizar la disponibilidad de la infraestructura, con especial atención a la plataforma Microsoft 365. 2. Gestionar el control de usuarios en el Directorio Activo y en la plataforma Microsoft 365, incluyendo la configuración de perfiles, el control de cuentas de correo electrónico y la modificación de datos conforme a los requerimientos de actualización. 3. Brindar soporte técnico al usuario final en la gestión, operación y soporte de la plataforma de correo electrónico y sus herramientas colaborativas, incluyendo las plataformas asociadas a Microsoft 365 como SharePoint Online. 4. Elaborar la documentación y consolidación de la información de los casos e incidentes atendidos a diario, semanal y mensual, de acuerdo con la solución presentada, y documentar las alertas e incidentes en el centro de seguridad de la plataforma Microsoft 365. 5. Brindar la respuesta, trámite y solución a las solicitudes de segundo nivel realizadas a través de la herramienta de gestión de TI, asegurando el cumplimiento de los ANS establecidos y especialmente aquellas relacionadas con la infraestructura tecnológica y la plataforma Microsoft 365. 6. Apoyar el seguimiento, mantenimiento, configuración, administración y control de los servidores de aplicaciones, servidores de dominio y otras herramientas necesarias para el buen funcionamiento de la infraestructura tecnológica, con un enfoque en la plataforma Microsoft 365. 7. Brindar acompañamiento en los procesos de levantamiento de requerimientos funcionales o técnicos, conforme las guías, formatos, directrices o lineamientos de buenas prácticas establecidos por la Oficina de Tecnologías de la Información y Comunicación. 8. Apoyar la ejecución de las pruebas técnicas para la mejora de la infraestructura tecnológica, reportando hallazgos e incidencias y contribuyendo al proceso de consolidación del Banco de Conocimiento relacionado con las solicitudes de soporte de TI, especialmente para la plataforma Microsoft 365. 9. Gestionar mantenimientos, soportes técnicos, garantías y reporte de fallas a los proveedores de los equipos que forman parte de la infraestructura y telecomunicaciones de la entidad. 10. Gestionar incidentes o requerimientos reportados en el centro de servicios de TI, conforme a los ANS pactados con el cliente, los procedimientos y protocolos establecidos por la entidad, documentando las acciones realizadas, especialmente aquellas relacionadas con la plataforma Microsoft 365. 11. Participar y/o asistir a las reuniones, grupos de trabajo y comités virtuales o presenciales que sean requeridos por el supervisor, con el fin de generar acciones tendientes al cumplimiento de la misión de la dependencia, con especial énfasis en las actividades relacionadas con la plataforma Microsoft 365. 12. Cumplir con las demás actividades relacionadas con el objeto del contrato que sean acordadas con el supervisor.</t>
  </si>
  <si>
    <t>El valor del contrato a celebrar es hasta por la suma CINCUENTA Y UN MILLONES SEISCIENTOS MIL PESOS M/CTE ($ 51.600.000.oo), incluido los impuestos a que haya lugar.</t>
  </si>
  <si>
    <t>https://community.secop.gov.co/Public/Tendering/OpportunityDetail/Index?noticeUID=CO1.NTC.7348156&amp;isFromPublicArea=True&amp;isModal=true&amp;asPopupView=true</t>
  </si>
  <si>
    <t>El término estrictamente indispensable para que el contratista cumpla con el objeto y obligaciones contractuales será de once (11) meses y Catorce (14) dias, o hasta 31 de diciembre, lo primero que ocurra.</t>
  </si>
  <si>
    <t xml:space="preserve">JONATHAN CASTELBLANCO PEÑA </t>
  </si>
  <si>
    <t>https://www.funcionpublica.gov.co/dafpIndexerBHV/hvSigep/detallarHV/S3084309-8003-5</t>
  </si>
  <si>
    <t>Prestar sus servicios profesionales a la Oficina de Tecnologías de la Información y la Comunicación del Ministerio de Ambiente y Desarrollo Sostenible para apoyar el soporte, monitoreo y gestión de servicios TI y plataformas de comunicaciones unificadas.</t>
  </si>
  <si>
    <t>1. Adelantar el mantenimiento de los dispositivos de telecomunicaciones a través de la herramienta de gestión, conforme le sea asignado. 2. Gestionar la operación, soporte y monitoreo de la plataforma de comunicaciones unificadas de la Entidad. 3. Brindar apoyo técnico en la gestión, operación, soporte y monitoreo de la red de la Entidad. Gestionar incidentes o requerimientos reportados en el centro de servicios de TI, de conformidad con los (ANS o SLA) pactados con el cliente, los procedimientos y protocolos establecidos por la entidad documentando las acciones realizadas. 4. Llevar a cabo las actividades de actualización de las plataformas on-premise con que cuenta el Ministerio de Ambiente y Desarrollo Sostenible y realizar la actualización software, parcheo y demás actividades concernientes a estas plataformas. 5. Acompañar al personal técnico que adelante trabajos y actividades en el Centro de Computo del Ministerio durante el desarrollo de su labor, bajo previa comunicación y de acuerdo con los cronogramas establecidos y/o concertados. 6. Realizar la integración de directorio activo con las diferentes plataformas tecnológicas que se requieran. 7. Brindar apoyo técnico en la generación de reportes técnicos de uso y/o funcionamiento de VPNs, NAC y navegación de usuarios. 8. Mantener actualizado el inventario de los dispositivos de red, direccionamiento IP, VLANs y puertos de red. 9. Apoyo en el mantenimiento técnico de los cuartos de cableado, asegurando el orden y peinado adecuado de los racks, manteniéndolos en condiciones óptimas para facilitar el acceso y la gestión de los componentes. 10. Realizar verificaciones periódicas de los cuartos de cableado para garantizar que las áreas se mantengan limpias, libres de obstáculos y alineadas con los estándares de organización y seguridad. 11. Administrar funcionalmente la aplicación WIKI, creación, grupos y proyectos. 12. .Participar y/o asistir a las reuniones, grupos y/o mesas de trabajo y/o comités virtuales o presenciales que sean requeridos por el supervisor relacionados con el objeto y obligaciones contractuales con el fin de generar acciones tendientes al cumplimiento de la misión de la dependencia. 13. Las demás actividades que le asigne el supervisor del contrato y que tengan relación con el objeto contractual.</t>
  </si>
  <si>
    <t>El valor del contrato a celebrar es hasta por la suma CINCUENTA Y UN MILLONES SEISCIENTOS MIL PESOS M/CTE ($ 51.600.000.oo),.oo), incluido los impuestos a que haya lugar.</t>
  </si>
  <si>
    <t>https://community.secop.gov.co/Public/Tendering/OpportunityDetail/Index?noticeUID=CO1.NTC.7348341&amp;isFromPublicArea=True&amp;isModal=true&amp;asPopupView=true</t>
  </si>
  <si>
    <t>El término estrictamente indispensable para que el contratista cumpla con el objeto y obligaciones contractuales será de once (11) meses y catorce (14) dias, o hasta 31 de diciembre, lo primero que ocurra.</t>
  </si>
  <si>
    <t>JOHN ALEXANDER CAICEDO MUÑOZ</t>
  </si>
  <si>
    <t>LICENCIATURA EN INFORMATICA</t>
  </si>
  <si>
    <t>https://www.funcionpublica.gov.co/dafpIndexerBHV/hvSigep/detallarHV/S2389094-8003-5</t>
  </si>
  <si>
    <t>Prestar sus servicios profesionales a la Oficina de Tecnologías de la Información y la Comunicación del Ministerio de Ambiente y Desarrollo Sostenible, en actividades de acompañamiento, mantenimiento y soporte a los sistemas de información, base de datos e infraestructura de servidores que le sean asignados.</t>
  </si>
  <si>
    <t>1.Apoyar la operación de los servidores de gestión de base de datos de manera continua y óptima y apoyar y/o complementar las políticas implementadas sobre la administración de dicho servicio. 2. Dar soporte a las dependencias del Ministerio y a los usuarios en las diferentes aplicaciones utilizadas por la entidad. 3. Apoyar la administración, operación, mantenimiento, soporte, backus y monitoreo de las bases de datos MS-SQL Server, MariaDB, MongoDB, Postgres y cualquier otro tipo de base de datos que le sean asignadas por el supervisor para el óptimo funcionamiento de los sistemas informáticos de la entidad. 4. Elaborar y actualizar la documentación técnica y de las bases de datos de configuración (CMDB – configuration management database) de todos los elementos de las bases de datos de la entidad. recomendaciones y configuraciones necesarias para el afinamiento y mejora del desempeño de las mismas. 5. Brindar apoyo técnico en la administración, operación, mantenimiento, soporte y monitoreo de la arquitectura de la plataforma tecnológica, seguridad perimetral y demás servicios de red de la entidad con el fin de asegurar y minimizar la exposición de vulnerabilidades en los sistemas misionales y transversales de la Entidad. 6. Brindar soporte técnico a las dependencias del Ministerio y a los usuarios en el uso y funcionamiento de las aplicaciones relacionadas con los sistemas de información asignados. 7. Documentar y entregar al supervisor del contrato los procedimientos, instructivos, manuales, buenas prácticas, diseños de arquitecturas, plan de capacidad de los recursos a cargo, así como, diagramas asociados a las plataformas tecnológicas a cargo 8. Apoyar en los procesos que se necesite levantamiento de requerimientos funcionales o técnicos, acorde con las guías, formatos, directrices o lineamientos de buenas prácticas que determine la Oficina Tecnologías de la Información y Comunicación del Ministerio. 9. Gestionar incidentes o requerimientos reportados en el centro de servicios de TI, de conformidad con los (ANS o SLA) pactados con el cliente, los procedimientos y protocolos establecidos por la entidad documentando las acciones realizadas. 10. Realizar la optimización en cuanto al rendimiento de las bases de datos MS-SQL Server, MariaDB, MongoDB, Postgres y cualquier otro tipo de base de datos que le sean asignadas por el supervisor para el óptimo funcionamiento de los sistemas informáticos de la entidad. 11. Apoyar la construcción de procesos de ETLs de tal forma que no se afecte el desempeño de las bases de datos productivas 12. Participar y/o asistir a las reuniones grupales y/o mesas de trabajo y/o comités virtuales o presenciales que sean requeridos por el supervisor relacionados con el objeto y obligaciones contractuales con el fin de generar acciones tendientes al cumplimiento de la misión de la dependencia.</t>
  </si>
  <si>
    <t>El valor del contrato a celebrar es hasta por la suma NOVENTA MILLONES SEISCIENTOS SESENTA Y SEIS MIL SEISCIENTOS SESENTA Y SIETE PESOS M/CTE ($ 90.666.667), incluido los impuestos a que haya lugar.</t>
  </si>
  <si>
    <t>https://community.secop.gov.co/Public/Tendering/OpportunityDetail/Index?noticeUID=CO1.NTC.7348394&amp;isFromPublicArea=True&amp;isModal=true&amp;asPopupView=true</t>
  </si>
  <si>
    <t>El término estrictamente indispensable para que el contratista cumpla con el objeto y obligaciones contractuales será de once (11) meses y diez (10) dias, o hasta 31 de diciembre, lo primero que ocurra.</t>
  </si>
  <si>
    <t>HECTOR FABIO ANGEL BLANCO</t>
  </si>
  <si>
    <t>INGENIERIA ELECTRONICA</t>
  </si>
  <si>
    <t>https://www.funcionpublica.gov.co/dafpIndexerBHV/hvSigep/detallarHV/S1336120-8003-5</t>
  </si>
  <si>
    <t>Prestar sus servicios profesionales a la Oficina de Tecnologías de la Información y la Comunicación Ministerio de Ambiente y Desarrollo Sostenible para el seguimiento de la herramienta de antivirus, asi como, el soporte técnico y funcional de la plataforma de aplicaciones y servicios tecnológicos del Ministerio.</t>
  </si>
  <si>
    <t>El valor del contrato a celebrar es hasta por la suma SETENTA Y CUATRO MILLONES CUATROCIENTOS TREINTA Y SEIS MIL PESOS SEISCIENTOS SESENTA Y SIETE PESOS M/CTE ($ 74.436.667), incluido los impuestos a que haya lugar.</t>
  </si>
  <si>
    <t>https://community.secop.gov.co/Public/Tendering/OpportunityDetail/Index?noticeUID=CO1.NTC.7348972&amp;isFromPublicArea=True&amp;isModal=true&amp;asPopupView=true</t>
  </si>
  <si>
    <t>El término estrictamente indispensable para que el contratista cumpla con el objeto y obligaciones contractuales será de diez (10) meses y veintiseiss (26) dias, o hasta 31 de diciembre, lo primero que ocurra.</t>
  </si>
  <si>
    <t>DANIELA ALMARIO ARISTIZABAL</t>
  </si>
  <si>
    <t>https://www.funcionpublica.gov.co/dafpIndexerBHV/hvSigep/detallarHV/S2006697-8003-5</t>
  </si>
  <si>
    <t>Prestar servicios profesionales a la Oficina de Asuntos Internacionales del Ministerio de Ambiente y Desarrollo Sostenible, para apoyar las iniciativas y compromisos del Ministerio, relacionados con el derecho internacional aplicable al sector ambiental.</t>
  </si>
  <si>
    <t>1. Apoyar la formulación, revisión y elaboración de proyectos de tratados, convenios, memorandos de entendimiento y demás instrumentos internacionales que se requieran, asegurando su conformidad con el marco normativo nacional y las obligaciones internacionales adquiridas por el país. 2. Elaborar conceptos jurídicos en temas relacionados con el Derecho Internacional, aplicables a las actividades, proyectos y compromisos internacionales asumidos por el Ministerio. 3. Apoyar el trámite interno para la ratificación de Tratados Internacionales. 4. Participar en la gestión de la cooperación internacional, seguimiento y ejecución de iniciativas de Cooperación técnica y financiera. 5. Apoyar jurídicamente a la Oficina de Asuntos Internacionales en el fortalecimiento institucional del Corredor Marino de Conservación del Pacífico Este Tropical (CMAR) y en la gestión de sus iniciativas. 6. Apoyar a la Oficina de Asuntos Internacionales en las negociaciones relacionadas con instrumentos jurídicos internacionales sobre el Derecho del Mar y su implementación. 7. Apoyar a la Oficina de Asuntos Internacionales, en el ejercicio de las funciones de Colombia como Presidencia de la Decimosexta Conferencia de las Partes del Convenio sobre la Diversidad Biológica, incluyendo el seguimiento de las reuniones, la preparación de documentos de referencia y apoyo legal internacional. 8. Apoyar el ejercicio de las funciones de Colombia como miembro del Comité Directivo del Programa de Montevideo sobre Derecho Ambiental. 9. Gestionar de manera eficiente y oportuna las solicitudes, quejas, reclamos, sugerencias, denuncias y felicitaciones (PQRSDF), así como los requerimientos formulados por los diferentes actores y entes de control, conforme a las competencias de la OAI. 10. Las demás que le asigne el supervisor del contrato que tengan relación directa con el objeto contractual y las funciones de la OAI establecidas en el Decreto 3570 de 2011.</t>
  </si>
  <si>
    <t>El valor del contrato a celebrar es hasta por la suma de (CIENTO CUARENTA Y TRES MILLONES SETECIENTOS SETENTA Y NUEVE MIL CUATROCIENTOS SESENTA PESOS M/CTE ($143.779.460), incluido los impuestos a que haya lugar.</t>
  </si>
  <si>
    <t>https://community.secop.gov.co/Public/Tendering/OpportunityDetail/Index?noticeUID=CO1.NTC.7353634&amp;isFromPublicArea=True&amp;isModal=true&amp;asPopupView=true</t>
  </si>
  <si>
    <t>El término estrictamente indispensable para que el contratista cumpla con el objeto y obligaciones contractuales será de once (11) meses , o hasta 31 de diciembre, lo primero que ocurra.</t>
  </si>
  <si>
    <t xml:space="preserve">JENNY PAOLA GALLO SANCHEZ </t>
  </si>
  <si>
    <t>LICENCIATURA EN BIOLOGIA</t>
  </si>
  <si>
    <t>https://www.funcionpublica.gov.co/dafpIndexerBHV/hvSigep/detallarHV/S714179-8003-5</t>
  </si>
  <si>
    <t>Prestar servicios profesionales especializados a la Dirección de Bosques, Biodiversidad y Servicios Ecosistémicos para apoyar la implementación estratégica del Plan Integral de Contención de la Deforestación y el seguimiento de los proyectos del Fondo para la Vida y la Biodiversidad en la Amazonía.</t>
  </si>
  <si>
    <t>El valor del contrato a celebrar es hasta por la suma de CIENTO SETENTA MILLONES QUINIENTOS MIL PESOS M/CTE ($170.500.000), incluido los impuestos a que haya lugar.</t>
  </si>
  <si>
    <t>https://community.secop.gov.co/Public/Tendering/OpportunityDetail/Index?noticeUID=CO1.NTC.7339248&amp;isFromPublicArea=True&amp;isModal=true&amp;asPopupView=true</t>
  </si>
  <si>
    <t xml:space="preserve">LUISA FERNANDA MADRID GOMEZ </t>
  </si>
  <si>
    <t>https://www.funcionpublica.gov.co/dafpIndexerBHV/hvSigep/detallarHV/S4827499-8003-5</t>
  </si>
  <si>
    <t>Prestar servicios profesionales para apoyar las actividades relacionadas con la gestión, implementación, seguimiento y cumplimiento a las metas de minería, y a las metas de la gestión ambiental minera del Plan de Acción de la Dirección de Asuntos Ambientales Sectorial y Urbana del Ministerio de Ambiente y Desarrollo Sostenible en la región que le sea asignada.</t>
  </si>
  <si>
    <t>1. Elaborar y presentar al supervisor un plan de trabajo específico y detallado, que incluya actividades, cronograma y entregables, para el plazo pactado del contrato armonizado con las metas de la DAASU y presentar mensualmente el avance de ejecución. 2. Realizar las acciones requeridas para el fortalecimiento de las capacidades de los diferentes actores de la cadena de valor del sector minero en la región que le sea asignada, en relación con los instrumentos técnicos ambientales adelantados por la DAASU para el sector minero. 3. Hacer seguimiento a las acciones ejecutadas para dar cumplimiento de las ordenes establecidas mediante acciones judiciales (sentencias, medidas cautelares, entre otros) de competencia de la DAASU en el sector minero. 4. Aportar insumos para la implementación de las acciones del Plan de Acción Nacional sobre Mercurio que sean competencia del Ministerio de Ambiente y Desarrollo Sostenible, en cumplimiento del Convenio de Minamata. 5. Mantener actualizadas las bases de datos y archivos técnicos del área relacionados con el sector minero. 6. Proyectar y gestionar, dentro de los plazos legales, los insumos técnicos para dar respuesta a derechos de petición, quejas, circulares, alertas tempranas, compromisos de diálogo social, requerimientos de órganos de control y demás solicitudes relacionadas con el objeto contractual, que sean solicitadas a través de la plataforma ARCA o por cualquier otro medio o herramienta de la entidad. 7. Apoyar técnicamente a la gestión operativa y administrativa del equipo de gestión ambiental minera. 8. Participar en las reuniones, mesas de trabajo y demás que sean requeridos por el supervisor del contrato, relacionados con el objeto y obligaciones contractuales, adjuntado los soportes de asistencia, ayudas de memoria y soporte del seguimiento a los compromisos establecidos, en caso de que aplique. 9. Apoyar con la proyección, el reporte y las evidencias de las acciones establecidas en el Plan de Acción y/o informes solicitados por el supervisor(a) relacionados con las funciones de la Dirección de Asuntos Ambientales, Sectorial y Urbana, garantizando su conservación mediante el cargue respectivo en las carpetas digitales institucionales designadas para ello. 10. Cumplir con las demás obligaciones que le sean asignadas por el supervisor del contrato, inherentes a la naturaleza del objeto contractual.</t>
  </si>
  <si>
    <t>El valor del contrato a celebrar es hasta por la suma de NOVENTA MILLONES DE PESOS M/CTE ($90.000.000) incluido los impuestos a que haya lugar.</t>
  </si>
  <si>
    <t>KAREN VIVIANA LOPEZ AGUILAR</t>
  </si>
  <si>
    <t>PROFESIONAL</t>
  </si>
  <si>
    <t>https://community.secop.gov.co/Public/Tendering/OpportunityDetail/Index?noticeUID=CO1.NTC.7346514&amp;isFromPublicArea=True&amp;isModal=true&amp;asPopupView=true</t>
  </si>
  <si>
    <t>El término estrictamente indispensable para que el contratista cumpla con el objeto y obligaciones contractuales será diez (10) meses, o hasta 31 de diciembre de 2025, lo primero que ocurra.</t>
  </si>
  <si>
    <t xml:space="preserve">FABIO RAMIREZ CHAUSTRE </t>
  </si>
  <si>
    <t>INGENIERIA AGRICOLA</t>
  </si>
  <si>
    <t>https://www.funcionpublica.gov.co/dafpIndexerBHV/hvSigep/detallarHV/S2789289-8003-5</t>
  </si>
  <si>
    <t>Prestar servicios profesionales a la Dirección de Asuntos Ambientales Sectorial y Urbana del Ministerio de Ambiente y Desarrollo Sostenible, para apoyar en el fortalecimiento y operación del Sistema de Información Geográfica - SIG y otros aspectos relacionados requeridos.</t>
  </si>
  <si>
    <t>1. Elaborar y presentar al supervisor un plan detallado de trabajo, que incluya actividades, cronograma y entregables, en un plazo máximo de diez (10) días calendario tras cumplir con los requisitos de ejecución establecidos en el contrato. 2. Apoyar la gestión de información requerida para dar cumplimiento a la Sentencia de Ventanilla minera en la orden 3 sobre pasivos ambientales y demás requerimientos en materia de gestión de información de la Dirección. 3. Apoyar la construcción del inventario de pasivos ambientales como diagnóstico de base para los pasivos ambientales 4. Proyectar los documentos técnicos del acompañamiento a las sentencias judiciales relacionadas con Sistema de Información Geográfica - SIG, entables mineros, áreas protegidas en articulación con otras dependencias del ministerio temporales 5. Apoyar la estructuración de los reportes de los sitios en sospecha de configurarse como pasivo ambiental, mediante el acompañamiento a las Autoridades Ambientales y los Entes Territoriales. 6. Apoyar el proceso de desarrollo del sistema de información de pasivos ambientales de que trata el artículo 6 de la Ley 2327 del 2023, y las demás áreas de la dirección que requieran 7. Apoyar el desarrollo técnico requerido en la reglamentación de la Ley 2327 del 2023, en las que la experiencia del contratista sea necesaria o en las que se relacione con el objeto contractual, considerando el principio de principio de equidad de género. 8. Apoyar el seguimiento de las sentencias, órdenes judiciales, instrumentos normativos y proyectos y programas de gestión ambiental sectorial relacionadas con el objeto contractual, en las cuales se requiera la gestión de información asociada a pasivos ambientales. 9. Proyectar y gestionar, dentro de los plazos legales, las respuestas a derechos de petición, quejas, requerimientos de órganos de control y demás solicitudes relacionadas con el objeto contractual, que sean solicitadas a través de la plataforma ARCA o por cualquier otro medio o herramienta de la entidad. 10. Participar en las reuniones, mesas de trabajo y comités que sean requeridos por el supervisor del contrato, relacionados con el objeto y obligaciones contractuales, para lo cual se debe allegar los soportes de asistencia, ayudas de memoria y soporte del seguimiento a los compromisos establecidos, en caso de que aplique. 11. Apoyar con la proyección, el reporte y las evidencias de las acciones establecidas en el Plan de Acción y/o informes solicitados por el supervisor(a) relacionados con las funciones de la Dirección de Asuntos Ambientales, Sectorial y Urbana, garantizando su conservación mediante el cargue respectivo en las carpetas digitales institucionales designadas para ello. 12. Apoyar, cuando sea requerido, las jornadas de capacitación o divulgación relacionadas con las funciones de la Dirección de Asuntos Ambientales, Sectorial y Urbana en las que la experticia del contratista sea necesaria o en las que se relacione con el objeto contractual. 13. Cumplir con las demás obligaciones que le sean asignadas por el supervisor del contrato, inherentes a la naturaleza del objeto contractual.</t>
  </si>
  <si>
    <t>El valor del contrato a celebrar es hasta por la suma de NOVENTA Y CUATRO MILLONES QUINIENTOS MIL PESOS M/CTE ($94.500.000) incluido los impuestos a que haya lugar.</t>
  </si>
  <si>
    <t>C-3201-0900-7-10101D-3201030-02</t>
  </si>
  <si>
    <t>CARLOS JAIRO RAMIREZ RODRIGUEZ</t>
  </si>
  <si>
    <t>Profesional Especializado, Código 2028, Grado 24,</t>
  </si>
  <si>
    <t>https://community.secop.gov.co/Public/Tendering/OpportunityDetail/Index?noticeUID=CO1.NTC.7347824&amp;isFromPublicArea=True&amp;isModal=true&amp;asPopupView=true</t>
  </si>
  <si>
    <t>El término estrictamente indispensable para que el contratista cumpla con el objeto y obligaciones contractuales será Diez (10) meses, o hasta 31 de diciembre de 2025, lo primero que ocurra.</t>
  </si>
  <si>
    <t>ANGIE KATHERINE RONCANCIO SÁNCHEZ</t>
  </si>
  <si>
    <t>https://www.funcionpublica.gov.co/dafpIndexerBHV/hvSigep/detallarHV/S2793137-8003-5</t>
  </si>
  <si>
    <t>Prestar servicios profesionales a la Dirección de Asuntos Ambientales Sectorial y Urbana del Ministerio de Ambiente y Desarrollo Sostenible, como apoyo en la formulación e implementación de instrumentos con lineamientos técnicos para fortalecer, actualizar e implementar el programa de Compras Públicas Sostenibles-CPS, con principal énfasis en las entidades del SINA, conforme a las prioridades de economía circular y producción y consumo responsable en el país.</t>
  </si>
  <si>
    <t>1. Elaborar y presentar al supervisor un plan detallado de trabajo, que incluya actividades, cronograma y entregables, en un plazo máximo de diez (10) días calendario tras cumplir con los requisitos de ejecución establecidos en el contrato. 2. Estructuración de un documento que contenga las acciones y lineamientos para la implementación obligatoria de compras públicas sostenibles por parte de las entidades del SINA. 3. Elaborar dos (2) nuevas fichas técnicas de compras públicas sostenibles para bienes y servicios de conformidad con la hoja de ruta de economía circular. 4. Apoyar técnicamente a las entidades públicas que demanden la inclusión de criterios de sostenibilidad en los procesos de contratación, principalmente, a las entidades del Sistema Nacional Ambiental y del orden regional. 5. Apoyar técnicamente en el diseño de mecanismos de CPS que se deben incluir en la Política Nacional de Producción y Consumo Responsable con enfoque de economía circular. 6. Proyectar y gestionar dentro de los plazos legales, las respuestas a derechos de petición, quejas, requerimientos de órganos de control y demás solicitudes relacionadas con el objeto contractual, que sean solicitadas a través de la plataforma ARCA o por cualquier otro medio o herramienta de la entidad. 7. Asistir y participar en las reuniones relacionadas con el objeto contractual, siguiendo la línea institucional, soportando la asistencia con la presentación de soportes, ayudas de memoria y seguimiento documentado a los compromisos acordados, en caso de ser aplicable. 8. Contribuir con la proyección, reporte y evidencias de las acciones definidas en el Plan de Acción y/o en informes solicitados por el supervisor relacionadas con las funciones de la Dirección de Asuntos Ambientales, Sectorial y Urbana, garantizando la conservación de la documentación mediante el respectivo cargue en las carpetas digitales institucionales asignadas. 9. Brindar apoyo y participar, cuando sea necesario en las jornadas de capacitación o divulgación vinculadas con las funciones de la Dirección de Asuntos Ambientales, Sectorial y Urbana, directamente relacionada con el objeto contractual. 10. Generar los insumos y apoyar las actividades e instancias de trabajo en los que se desarrollen temas asociados a producción y consumo responsable y economía circular y el cumplimiento de la meta del Plan Nacional de Desarrollo relacionada con los municipios de menos de 50.000 habitantes, cuando se requiera. 11. Las demás actividades que le asigne el supervisor del contrato y que tengan relación con el objeto contractual.</t>
  </si>
  <si>
    <t>El valor del contrato a celebrar es hasta por la suma de SESENTA MILLONES NOVECIENTOS MIL PESOS M/CTE ($60.900.000) incluido los impuestos a que haya lugar.</t>
  </si>
  <si>
    <t xml:space="preserve">LUIS FERNANDO OSPINA </t>
  </si>
  <si>
    <t>Coordinador(a) del Grupo de Sostenibilidad de los Sectores Productivos</t>
  </si>
  <si>
    <t>https://community.secop.gov.co/Public/Tendering/OpportunityDetail/Index?noticeUID=CO1.NTC.7345845&amp;isFromPublicArea=True&amp;isModal=true&amp;asPopupView=true</t>
  </si>
  <si>
    <t>EDWARD ARMANDO DÁVILA SÁNCHEZ</t>
  </si>
  <si>
    <t>https://www.funcionpublica.gov.co/dafpIndexerBHV/hvSigep/detallarHV/S1035296-8003-5</t>
  </si>
  <si>
    <t>Prestar servicios de apoyo a la gestión en la Dirección de Asuntos Ambientales Sectorial y Urbana del Ministerio de Ambiente y Desarrollo Sostenible, para el manejo integral de la gestión documental y otros trámites administrativos, en concordancia con el Plan de Mejoramiento archivístico (PMA) y demás directrices vigentes.</t>
  </si>
  <si>
    <t>1. Elaborar y presentar al supervisor un plan detallado de trabajo, que incluya actividades, cronograma y entregables, en un plazo máximo de diez (10) días calendario una vez cumplidos los requisitos de ejecución establecidos en el contrato. 2. Apoyar a la Dirección en la elaboración, radicación y archivo de documentos, tales como memorandos, oficios, para mantener un sistema organizado y accesible de archivos digitales, asegurando la eficacia en los procesos documentales. 3. Apoyar el proceso de clasificación, depuración y organización del archivo total de la dependencia, conforme al Manual de Gestión Documental y procedimientos que existen en el Ministerio para la organización de los archivos de gestión. 4. Realizar la rotulación de carpetas y/o cajas de la DAASU y organizar por series y sub series, conforme a los instructivos del Proceso de Gestión Documental que existen en el Ministerio para la organización de los archivos de gestión. 5. Realizar el proceso archivístico de descripción de expedientes en hojas de control e Inventario Único Documental - FUID, de conformidad con las indicaciones que para el efecto le sean señaladas por el Supervisor. 6. Atender y mantener actualizada las bases de datos generadas para el seguimiento y control de los expedientes de gestión de la dependencia, conforme con los lineamientos de la Entidad. 7. Apoyar en el seguimiento y generar alertas tempranas para la oportuna gestión de las respuestas a las PQRSD a cargo de la Dirección de Asuntos Ambientales Sectorial y Urbana. 8. Digitalizar los documentos que conforman los expedientes del Archivo de Gestión que sean requeridos, aplicando las normas establecidas por el Archivo General de la Nación, conforme con los lineamientos de la supervisión. 9. Apoyar en la gestión y trámite para la atención oportuna a derechos de petición, quejas, requerimientos de órganos de control y demás solicitudes relacionadas con el objeto contractual, que sean solicitadas a través de la plataforma ARCA o por cualquier otro medio o herramienta de la entidad. 10. Participar en las reuniones, mesas de trabajo y demás que sean requeridos por el supervisor del contrato, relacionados con el objeto y obligaciones contractuales, para lo cual se debe allegar los soportes de asistencia, ayudas de memoria y soporte del seguimiento a los compromisos establecidos, en caso de que aplique. 11. Cumplir con las demás obligaciones que le sean asignadas por el supervisor del contrato, inherentes a la naturaleza del objeto contractual.</t>
  </si>
  <si>
    <t>El valor del contrato a celebrar es hasta por la suma de CUARENTA Y OCHO MILLONES QUINIENTOS DIEZ MIL PESOS M/CTE ($48.510.000), incluido los impuestos a que haya lugar.</t>
  </si>
  <si>
    <t>https://community.secop.gov.co/Public/Tendering/OpportunityDetail/Index?noticeUID=CO1.NTC.7403325&amp;isFromPublicArea=True&amp;isModal=true&amp;asPopupView=true</t>
  </si>
  <si>
    <t>OFELIA SOLANO SIERRA</t>
  </si>
  <si>
    <t>TECNOLOGO EN ADMINISTRACION DE EMPRESAS</t>
  </si>
  <si>
    <t>https://www.funcionpublica.gov.co/dafpIndexerBHV/hvSigep/detallarHV/S2328130-8003-5</t>
  </si>
  <si>
    <t>Prestar asistencia técnica a la Subdirección de Educación y Participación en el monitoreo y verificación de los aspectos financieros de los contratos suscritos por la dependencia.</t>
  </si>
  <si>
    <t>1. Realizar el seguimiento financiero de los informes de los contratos de prestación de servicio suscritos por la Subdirección de Educación y Participación. Apoyar el proceso de cargue de información relacionada con la programación de pagos de la contratación de la dependencia en el SECOP II. Apoyar en la elaboración y actualización de un instrumento de control y seguimiento de los contratos y convenios suscritos por la Subdirección de Educación y Participación. Elaborar la proyección de respuestas a solicitudes, consultas y demás asuntos que correspondan a la competencia de la Subdirección y que le sean asignados por el supervisor. Participar en las reuniones relacionadas con las acciones misionales de la dependencia, dejando constancia formal de la asistencia a través de los correspondientes soportes, actas y otras fuentes de verificación pertinentes. Las demás obligaciones que se le asignen y que tengan relación directa con el objeto del contrato.</t>
  </si>
  <si>
    <t>El valor del contrato a celebrar es hasta por la suma de CINCUENTA Y CINCO MILLONES SEISCIENTOS SESENTA MIL PESOS M/CTE ($55.660.000) incluido los impuestos a que haya lugar.</t>
  </si>
  <si>
    <t>SIIFDetalleEditar</t>
  </si>
  <si>
    <t>https://community.secop.gov.co/Public/Tendering/OpportunityDetail/Index?noticeUID=CO1.NTC.7349792&amp;isFromPublicArea=True&amp;isModal=true&amp;asPopupView=true</t>
  </si>
  <si>
    <t>LAURA MARCELA CADENA PEDRAZA</t>
  </si>
  <si>
    <t>https://www.funcionpublica.gov.co/dafpIndexerBHV/hvSigep/detallarHV/S454849-8003-5</t>
  </si>
  <si>
    <t>OFICINA DE CONTROL INTERNO</t>
  </si>
  <si>
    <t>Prestar servicios profesionales a la Oficina de Control Interno del Ministerio de Ambiente y Desarrollo Sostenible, para apoyar la verificación del modelo integrado de planeación y gestión a partir de las actividades asociadas al rol de enfoque a la prevención de las Unidades de Control Interno, y demás actividades asignadas en el Plan Anual de Auditorías 2025</t>
  </si>
  <si>
    <t>1. Presentar el plan de trabajo del contrato a más tardar a los diez (10) días hábiles contados desde el inicio de este, bajo los mismos parámetros establecidos para el plan anual de auditorías de la Oficina de Control Interno de la vigencia 2025. Apoyar las actividades que sean asignadas en el plan anual de auditorías de la vigencia 2025 de la Oficina de Control Interno, verificando el cumplimiento del Sistema de Control Interno del Ministerio, que sean afines con el objeto contractual en el marco de su especialidad y experticia. Apoyar a la Oficina de Control Interno en el acompañamiento a la Oficina Asesora de Planeación y la Secretaria General en la formulación e implementación en el Ministerio al programa de transparencia y ética pública acorde la normatividad vigente. Participar en las acciones asociadas a la Oficina de Control Interno en el marco del Sistema Nacional de Control Social Ambiental promovido por la Secretaria General y las audiencias de rendición públicas qué sean asignadas. Apoyar como enlace ante la Oficina Asesora de Planeación con los asuntos asociados a la Oficina de Control Interno, en lo correspondiente al Modelo Integrado de Planeación y Gestión MIPG, Modelo Estándar de Control Interno MECI y/o el Sistema Integrado de Gestión del Ministerio. Apoyar las actividades tendientes en la organización y participación de los Comités Institucionales de Coordinación de Control Interno y/o Sectoriales de Auditoría Interna y eventos de capacitación, que le sean asignadas por la supervisión. 7. Apoyar a la Oficina de Control Interno en la actualización y sostenimiento de las unidades documentales en el sistema integrado de gestión, bajo los lineamientos promovidos por las entidades reguladoras en materia de control interno y buenas prácticas promovidas por agentes internacionales. Apoyar la actualización de la estrategia de enfoque a la prevención de la Oficina de Control Interno para la vigencia 2025. Proyectar, consolidar, gestionar y organizar respuestas a derechos de petición, solicitudes de información, producción documental y demás peticiones asignadas por la Oficina de Control Interno relacionadas con el objeto del contrato, en las herramientas, plataformas y sistemas de gestión documental empleados por el Ministerio, dando cumplimiento a las disposiciones normativas legales y las promovidas por el Archivo General de la Nación y el Ministerio de las Tecnologías de la Información y Comunicación. 10. Participar en reuniones y visitas en el marco de los roles asignados a las Oficinas de Control Interno autorizados y/o designadas por el supervisor del contrato relacionados con el objeto y obligaciones contractuales. 11. Desplazarse fuera de la ciudad de Bogotá D.C., con el fin de dar cumplimiento al objeto contractual, previa autorización del supervisor del contrato. 12. Las demás que le sean asignadas por el supervisor del contrato y que sean afines con el objeto contractual en el marco de su especialidad y experticia</t>
  </si>
  <si>
    <t>El valor del contrato a celebrar es hasta por la suma NOVENTA Y SEIS MILLONES TRESCIENTOS TREINTA Y TRES MIL TRESCIENTOS TREINTA Y TRES PESOS M/CTE. ($96.333.333) incluido los impuestos a que haya lugar.</t>
  </si>
  <si>
    <t>JOSÉ DANIEL QUILAGUY BERNAL</t>
  </si>
  <si>
    <t>Jefe Oficina de Control Interno</t>
  </si>
  <si>
    <t>https://community.secop.gov.co/Public/Tendering/OpportunityDetail/Index?noticeUID=CO1.NTC.7349971&amp;isFromPublicArea=True&amp;isModal=true&amp;asPopupView=true</t>
  </si>
  <si>
    <t>El término estrictamente indispensable para que el contratista cumpla con el objeto y obligaciones contractuales será de once (11) meses y diez (10) días, o hasta 31 de diciembre de 2025, lo primero que ocurra.</t>
  </si>
  <si>
    <t>DUVAN SEBASTIAN HERRERA CASTIBLANCO</t>
  </si>
  <si>
    <t>TECNOLOGIA EN HIGIENE Y SEGURIDAD INDUSTRIAL</t>
  </si>
  <si>
    <t>https://www.funcionpublica.gov.co/dafpIndexerBHV/hvSigep/detallarHV/S4742455-8003-5</t>
  </si>
  <si>
    <t>Prestar los servicios de apoyo a la gestión del Grupo de Talento Humano en la realización de las actividades requeridas para la implementación del Sistema de Gestión en Seguridad y Salud en el Trabajo, conforme a las disposiciones legales y normativas vigentes.</t>
  </si>
  <si>
    <t>1. Apoyar en la ejecución de tareas relacionadas con la higiene y la seguridad industrial, según lo establecido en el Plan Anual del Sistema de Gestión de Seguridad y Salud en el Trabajo del Ministerio. 2. Apoyar el monitoreo del cumplimiento de los controles operacionales, tales como planes, programas y procedimientos, por parte de los funcionarios y contratistas en las instalaciones del Ministerio, en el marco del Sistema de Gestión de Seguridad y Salud en el Trabajo. 3. Apoyar en la revisión, actualización e implementación de los documentos que conforman el Sistema de Gestión de Seguridad y Salud en el Trabajo del Ministerio de Ambiente y Desarrollo Sostenible. 4. Apoyar la ejecución del Plan Estratégico de Seguridad Vial. 5. Apoyar en la realización y documentación de las investigaciones de incidentes, accidentes o enfermedades laborales ocurridas en las instalaciones o con ocasión al desarrollo de las actividades del Ministerio de Ambiente y Desarrollo Sostenible. 6. Apoyar la elaboración oficios y comunicaciones relacionadas con las actividades del Sistema de Gestión de Seguridad y Salud en el Trabajo del Ministerio. 7. Apoyar en la adecuada documentación de las actividades realizadas, a través de la elaboración de informes, reportes, registros u otros mecanismos establecidos en el Sistema de Gestión de Seguridad y Salud en el Trabajo. 8. Gestionar en la plataforma documental establecida en el ministerio, todas las actuaciones, requerimientos que le sean asignados por el supervisor. 9. Apoyar, gestionar y tramitar todos asuntos que se deriven de los planes y programas del Grupo de Talento Humano, que le sean asignados por la supervisión</t>
  </si>
  <si>
    <t>El valor del contrato a celebrar es hasta por la suma de CUARENTA Y TRES MILLONES OCHOCIENTOS CUARENTA MIL TRESCIENTOS TREINTA Y TRES PESOS M/CTE ($43.840.333), incluido los impuestos a que haya lugar</t>
  </si>
  <si>
    <t>https://community.secop.gov.co/Public/Tendering/OpportunityDetail/Index?noticeUID=CO1.NTC.7339503&amp;isFromPublicArea=True&amp;isModal=true&amp;asPopupView=true</t>
  </si>
  <si>
    <t>El término estrictamente indispensable para que el contratista cumpla con el objeto y obligaciones contractuales será por ONCE (11) MESES Y CINCO (5) DÍAS, o hasta 31 de diciembre, lo primero que ocurra.</t>
  </si>
  <si>
    <t>CAMILO ANDRES TORRES DE LUQUE</t>
  </si>
  <si>
    <t>https://www.funcionpublica.gov.co/dafpIndexerBHV/hvSigep/detallarHV/S4758823-8003-5</t>
  </si>
  <si>
    <t>Prestar servicios profesionales a la Unidad Coordinadora para el Gobierno Abierto y Servicio a la ciudadanía, en las actividades de gestión de PQRSD de las dependencias del Ministerio de Ambiente y Desarrollo SostenibleTipo de Contrato	Prestación de servicios</t>
  </si>
  <si>
    <t>1. Proyectar y gestionar respuesta a las PQRSD recibidas por los canales dispuestos por el Ministerio de Ambiente y Desarrollo Sostenible y que le sean asignadas, garantizando que estas sean claras, de fondo y emitidas dentro de los plazos legales estipulados 2. Apoyar con las dependencias del ministerio en la recopilación de insumos necesarios para la gestión y resolución de las PQRSD pendientes de respuesta. 3. Apoyar la proyección y gestión de respuesta a las PQRSD que sean competencia de la Unidad Coordinadora para el Gobierno Abierto y Servicio a la ciudadanía, y que sean atendidas mediante respuestas tipo elaboradas por parte de la Unidad en colaboración con las  dependencias del Ministerio garantizando que estas sean claras, y emitidas dentro de los plazos legales estipulados. 4. Llevar y mantener actualizado en todo momento un registro de todas las comunicaciones gestionadas haciendo uso de la herramienta que sea definida para tal efecto, así como asegurar el adecuado archivo de las mismas de conformidad con los lineamientos institucionales. 5. Asistir a las reuniones y/o actividades que sean requeridos por el supervisor del contrato y que estén relacionados en el marco contractual. 6. Las demás actividades asignadas por el supervisor, siempre que estén relacionadas con el objeto y las funciones del grupo.</t>
  </si>
  <si>
    <t>El valor del contrato a celebrar es hasta por la suma de CUARENTA Y CINCO MILLONES SEISCIENTOS MIL PESOS M/CTE ($45.600.000) incluido los impuestos a que haya lugar.</t>
  </si>
  <si>
    <t>https://community.secop.gov.co/Public/Tendering/OpportunityDetail/Index?noticeUID=CO1.NTC.7345937&amp;isFromPublicArea=True&amp;isModal=true&amp;asPopupView=true</t>
  </si>
  <si>
    <t>El término estrictamente indispensable para que el contratista cumpla con el objeto y obligaciones contractuales será de ONCE (11) MESES Y DOCE (12) DÍAS, o hasta 31 de diciembre, lo primero que ocurra</t>
  </si>
  <si>
    <t>https://www.funcionpublica.gov.co/dafpIndexerBHV/hvSigep/detallarHV/S2908396-8003-5</t>
  </si>
  <si>
    <t>Prestar servicios profesionales para brindar asistencia jurídica en la estructuración, análisis y seguimiento de los procesos de contratación en sus diferentes etapas de la Dirección de Bosques, Biodiversidad y Servicios Ecosistémicos</t>
  </si>
  <si>
    <t>1. Estructurar, revisar, estudiar y analizar jurídicamente los procesos precontractuales, contractuales y postcontractuales, que permitan el cumplimiento de las metas establecidas por parte de la Dirección de Bosques, Biodiversidad y Servicios Ecosistémicos. Proyectar los actos administrativos y demás documentos que sean necesarios en el marco de los contratos y/o convenios a cargo de la Dirección. Elaborar, tramitar, analizar y/o revisar oportunamente las respuestas a las solicitudes, peticiones, informes, etc., que se demande en atención a cualquier requerimiento de usuarios internos o externos, relativas a la gestión contractual de la Dirección. Asistir y participar en las reuniones, comités de contratación, audiencias y demás, relacionados con asuntos contractuales o jurídicos que se requirieran Apoyar jurídicamente la supervisión de los contratos y/o convenios que sean delegados por el supervisor(a) del contrato. Las demás que sean asignadas por la Supervisión para el cabal cumplimiento del objeto contractual.</t>
  </si>
  <si>
    <t>El valor del contrato a celebrar es hasta por la suma de NOVENTA Y DOS MILLONES DE PESOS M/CTE ($ 92.000.000), incluido los impuestos a que haya lugar.</t>
  </si>
  <si>
    <t>https://community.secop.gov.co/Public/Tendering/OpportunityDetail/Index?noticeUID=CO1.NTC.7339560&amp;isFromPublicArea=True&amp;isModal=true&amp;asPopupView=true</t>
  </si>
  <si>
    <t>ANDREA MILENA BALLEN PANTOJA</t>
  </si>
  <si>
    <t>https://www.funcionpublica.gov.co/dafpIndexerBHV/hvSigep/detallarHV/S4809028-8003-5</t>
  </si>
  <si>
    <t>Prestación de servicios profesionales a la Dirección de Bosques, Biodiversidad y Servicios Ecosistémicos del Ministerio de Ambiente y Desarrollo Sostenible, para apoyar las actividades administrativas relacionadas con la ejecución presupuestal de los contratos y convenios mediante el seguimiento contractual en la plataforma SECOP II</t>
  </si>
  <si>
    <t>1. Apoyar la verificación de los documentos requeridos para la presentación de las cuentas de cobro de los contratos y convenios a cargo de la DBBSE y sus coordinaciones, y demás trámites inherentes al proceso que le sean asignados Apoyar con el seguimiento y publicación de los documentos de la ejecución de los contratos y convenios a cargo de la DBBSE y sus coordinaciones en la plataforma SECOP. Apoyar la elaboración de los reportes de seguimiento afines con la ejecución de los contratos y convenios a cargo de la DBBSE y sus coordinaciones, que le sean designados. Proporcionar los insumos requeridos para dar respuestas a las solicitudes internas y externas relacionadas con la ejecución presupuestal de los convenios y contratos a cargo de la DBBSE y sus coordinaciones. Apoyar la actualización de las bases de datos de la DBBSE, relacionadas con el objeto contractual. Las demás que le sean asignadas y que tengan relación con el objeto contractual.</t>
  </si>
  <si>
    <t>El valor del contrato a celebrar es hasta por la suma de SESENTA Y TRES MILLONES OCHOCIENTOS MIL PESOS M/CTE ($63.800.000), incluido los impuestos a que haya lugar.</t>
  </si>
  <si>
    <t>https://community.secop.gov.co/Public/Tendering/OpportunityDetail/Index?noticeUID=CO1.NTC.7339690&amp;isFromPublicArea=True&amp;isModal=true&amp;asPopupView=true</t>
  </si>
  <si>
    <t>MARIA ANGELICA SANCHEZ LARA</t>
  </si>
  <si>
    <t>TECNOLOGIA EN CONTABILIDAD Y FINANZAS</t>
  </si>
  <si>
    <t>https://www.funcionpublica.gov.co/dafpIndexerBHV/hvSigep/detallarHV/S2054585-8003-5</t>
  </si>
  <si>
    <t>Prestación de servicios de apoyo a la gestión, al seguimiento financiero y presupuestal de los contratos a cargo del Grupo de Servicios Administrativos del Ministerio de Ambiente y Desarrollo Sostenible</t>
  </si>
  <si>
    <t>1. Apoyar con el suministro de la información de carácter financiero, necesario para adelantar los procesos de contratación a cargo del Grupo de Servicios Administrativos. 2. Gestionar las actualizaciones al Plan Anual de Adquisiciones, así como el presupuesto asignado, para la celebración de los contratos a cargo del Grupo de Servicios Administrativos. 3. Apoyar las evaluaciones de carácter técnico-económico de los procesos contractuales a cargo del Grupo de Servicios Administrativos que le sean asignados por la supervisión. 4. Apoyar con el control y seguimiento de la ejecución financiera de los contratos suscritos en el Grupo de Servicios Administrativos, de acuerdo a la instrucción dada por el supervisor. 5. Proyectar las solicitudes de CDP, solicitud de vigencias futuras, solicitud de reservas presupuestales, solicitud de traslados presupuestales y demás documentos de carácter financiero, de acuerdo a la instrucción dada por el supervisor. 6. Apoyar al seguimiento mensual en el SECOP II, de las publicaciones de informes de supervisión y soportes de pago de los contratos a cargo del Grupo de Servicios Administrativos. 7. Apoyar la elaboración de informes de supervisión, informes finales de supervisión, certificado de pagos y saldos y demás documentos soporte de los contratos de la dependencia que le sean asignados por el supervisor del contrato. 8. Las demás actividades asignadas por el supervisor del contrato, relacionadas con el objeto contractual.</t>
  </si>
  <si>
    <t>El valor del contrato a celebrar es hasta por la suma de CUARENTA Y SIETE MILLONES NOVECIENTOS VEINTICINCO MIL SEISCIENTOS PESOS M/CTE ($47.925.600), incluido los impuestos a que haya lugar.</t>
  </si>
  <si>
    <t>C-3299-0900-28-10101C-3299016-02</t>
  </si>
  <si>
    <t>LUZ STELLA GARCIA SALCEDO</t>
  </si>
  <si>
    <t>Profesional Especializada grado 16</t>
  </si>
  <si>
    <t>https://community.secop.gov.co/Public/Tendering/OpportunityDetail/Index?noticeUID=CO1.NTC.7342499&amp;isFromPublicArea=True&amp;isModal=true&amp;asPopupView=true</t>
  </si>
  <si>
    <t>El término estrictamente indispensable para que el contratista cumpla con el objeto y obligaciones contractuales será de once (11) meses y doce (12) días, o hasta 31 de diciembre, lo primero que ocurra.</t>
  </si>
  <si>
    <t>FERNEY ALVEIRO CARDENAS CARDENAS</t>
  </si>
  <si>
    <t>https://www.funcionpublica.gov.co/dafpIndexerBHV/hvSigep/detallarHV/S4863833-8003-5</t>
  </si>
  <si>
    <t>Prestar servicios de apoyo a la gestión como técnico electricista para la realización de actividades de mantenimiento eléctrico preventivo y correctivo a los bienes inmuebles del Ministerio de Ambiente y Desarrollo Sostenible</t>
  </si>
  <si>
    <t>1. Realizar los mantenimientos preventivos, correctivos y rutinarios al sistema eléctrico del Ministerio, previa instrucción y visto bueno del supervisor del contrato. 2. Revisar los sistemas eléctricos, tableros de distribución y apoyar al encendido de las plantas eléctricas cuando sea requerido. 3. Apoyar en las actividades de mantenimiento locativo que le sean asignadas por el supervisor del contrato. 4. Atender los casos asignados por el aplicativo GEMA y/o demás aplicativos tecnológicos, cumpliendo con los tiempos asignados por el supervisor del contrato, y así solucionando los requerimientos realizados por los funcionarios del Ministerio. 5. Conservar y proteger los equipos, herramientas y demás elementos suministrados en calidad de préstamo que utilice en ejercicio de las actividades a desarrollar, los cuales deben ser devueltos para la finalización del contrato y pago de la última cuenta de cobro. 6. Realizar la señalización y demarcación del sitio donde se están realizando los mantenimientos. 7. Cumplir con las normas de Seguridad y Salud en el Trabajo, portando dentro de las instalaciones del Ministerio, los elementos de seguridad industrial necesarios para ejecutar las labores encomendadas, los cuales deberán ser asumidos por el contratista. 8. Mantener en adecuadas condiciones de orden y aseo el cuarto de mantenimiento y dar cumplimiento a los lineamientos del sistema de gestión ambiental respecto al manejo de residuos y sustancias químicas. 9. Responder por los materiales entregados en el almacén, con el fin de ejecutar las actividades de mantenimiento, portando lo utilizado y reintegrando el sobrante en caso que haya lugar a ello. 10. Las demás actividades asignadas por el supervisor del contrato, relacionadas con el objeto contractual.</t>
  </si>
  <si>
    <t>El valor del contrato a celebrar es hasta por la suma de CUARENTA MILLONES SEISCIENTOS DIECISEIS MIL TRESCIENTOS TREINTA Y TRES PESOS M/CTE ($40.616.333), incluido los impuestos a que haya lugar.</t>
  </si>
  <si>
    <t>A-02-02-02-008-003</t>
  </si>
  <si>
    <t>https://community.secop.gov.co/Public/Tendering/OpportunityDetail/Index?noticeUID=CO1.NTC.7391320&amp;isFromPublicArea=True&amp;isModal=true&amp;asPopupView=true</t>
  </si>
  <si>
    <t>El término estrictamente indispensable para que el contratista cumpla con el objeto y obligaciones contractuales será de once (11) meses y ocho (8) días, o hasta 31 de diciembre, lo primero que ocurra.</t>
  </si>
  <si>
    <t>LUIS MIGUEL MONTAÑEZ MORENO</t>
  </si>
  <si>
    <t>ADMINISTRACION PUBLICA TERRITORIAL</t>
  </si>
  <si>
    <t>https://www.funcionpublica.gov.co/dafpIndexerBHV/hvSigep/detallarHV/S4766672-8003-5</t>
  </si>
  <si>
    <t>Prestar servicios de apoyo a la gestión al Grupo de Servicios Administrativos del Ministerio de Ambiente y Desarrollo Sostenible, en actividades administrativas y operativas tendientes al levantamiento adecuado del inventario de la Entidad.</t>
  </si>
  <si>
    <t>1. Apoyar en el recibo y entrega de elementos y bienes, ya sea de propiedad o bajo la responsabilidad del Ministerio de Ambiente y Desarrollo Sostenible, siguiendo los procedimientos establecidos y previa solicitud y autorización del supervisor del contrato. 2. Colaborar en las actividades de almacenamiento, organización, custodia, verificación y validación de los inventarios de bienes de consumo y devolutivos a cargo del almacén. 3. Apoyar en el levantamiento, actualización y legalización de los inventarios asignados a los funcionarios y en custodia del almacén, generando los correspondientes soportes documentales. 4. Gestionar la suscripción, organización y archivo de los soportes documentales generados por los movimientos de los bienes del almacén. 5. Realizar las demás actividades relacionadas con el área de almacén que contribuyan al adecuado desempeño de las funciones de la entidad.</t>
  </si>
  <si>
    <t>El valor del contrato a celebrar es hasta por la suma de TREINTA Y CUATRO MILLONES SEISCIENTOS DIECISÉIS MIL SEISCIENTOS SESENTA Y SIETE PESOS M/CTE ($ 34.616.667), incluido los impuestos a que haya lugar.</t>
  </si>
  <si>
    <t>https://community.secop.gov.co/Public/Tendering/OpportunityDetail/Index?noticeUID=CO1.NTC.7349145&amp;isFromPublicArea=True&amp;isModal=true&amp;asPopupView=true</t>
  </si>
  <si>
    <t>El término estrictamente indispensable para que el contratista cumpla con el objeto y obligaciones contractuales será ONCE (11) MESES Y CINCO (05) DIAS, o hasta 31 de diciembre de 2025, lo primero que ocurra.</t>
  </si>
  <si>
    <t>ADRIANO ROCHA ARENAS</t>
  </si>
  <si>
    <t>https://www.funcionpublica.gov.co/dafpIndexerBHV/hvSigep/detallarHV/S4750510-8003-5</t>
  </si>
  <si>
    <t>Prestación de servicios de apoyo a la gestión como conductor de los vehículos del parque automotor de propiedad y bajo la responsabilidad del Ministerio de Ambiente y Desarrollo Sostenible.</t>
  </si>
  <si>
    <t>1. Prestar el servicio de conducción para los recorridos diarios de los directivos del Ministerio, así como para las solicitudes de transporte asignadas para el desplazamiento de los funcionarios de la Entidad, tanto dentro como fuera de la ciudad. Dichos traslados deberán realizarse exclusivamente para fines oficiales del Ministerio, conforme a lo previsto por el supervisor del contrato. 2. El contratista no podrá, bajo ninguna circunstancia, hacer un uso distinto del vehículo asignado. 3. Atender la programación de traslados de bienes o documentos que el supervisor del contrato disponga, con el fin de garantizar el normal desarrollo de las actividades del Ministerio. 4. Apoyar en las actividades logísticas y administrativas necesarias para el mantenimiento preventivo y/o correctivo de los vehículos asignados, realizando el seguimiento en el taller autorizado por el Ministerio. 5. Mantener una presentación personal impecable durante el cumplimiento del servicio, seguir las normas de comportamiento adecuadas y prestar el servicio con respeto, disposición y confidencialidad. Asimismo, será responsable de mantener el vehículo asignado en condiciones óptimas, solicitando y ejecutando las labores de limpieza y mantenimiento necesarias. 6. Realizar revisiones periódicas de los niveles de líquidos y el estado mecánico del vehículo asignado, informando por escrito al supervisor sobre cualquier reparación que deba efectuarse. En caso de novedad o siniestro, el contratista deberá informar de inmediato al supervisor del contrato, laborando un informe detallado de los hechos, el cual deberá presentar al día siguiente, junto con los soportes pertinentes. 7. Custodiar el vehículo, la documentación, las herramientas y los accesorios entregados, respondiendo por su adecuado cuidado, conservación y preservación. 8. Cumplir con las disposiciones establecidas en el Código Nacional de Tránsito vigente, asegurando que la Entidad no incurra en sanciones o multas durante la ejecución del contrato. 9. Presentar, junto con la cuenta de cobro, el reporte de comparendos emitidos sobre los vehículos conducidos, expedido por la autoridad competente. En caso de comparendos pendientes, deberá gestionar su pago o impugnación según lo estipulado por la ley, manteniendo informado al supervisor sobre la vigencia de la documentación del vehículo asignado. Además, deberá presentar un informe mensual con los recorridos realizados, conforme a las instrucciones del supervisor. 10. Realizar las demás actividades relacionadas con el objeto del contrato que le sean asignadas por el supervisor.</t>
  </si>
  <si>
    <t>El valor del contrato a celebrar es hasta por la suma de TREINTA Y CUATRO MILLONES CIENTO NOVENTA MIL NOVECIENTOS TREINTA Y TRES PESOS M/CTE ($ 34.190.933) incluido los impuestos a que haya lugar.</t>
  </si>
  <si>
    <t>https://community.secop.gov.co/Public/Tendering/OpportunityDetail/Index?noticeUID=CO1.NTC.7359171&amp;isFromPublicArea=True&amp;isModal=true&amp;asPopupView=true</t>
  </si>
  <si>
    <t>El término estrictamente indispensable para que el contratista cumpla con el objeto y obligaciones contractuales será ONCE (11) MESES Y ONCE (11) DIAS, o hasta 31 de diciembre de 2025, lo primero que ocurra.</t>
  </si>
  <si>
    <t>143 - CESION</t>
  </si>
  <si>
    <t>FREILER DARIO RAMOS COLLO</t>
  </si>
  <si>
    <t>El valor sin ejecutar y que se cede del Contrato de Prestación de Servicios de Apoyo a la Gestión No. 143 de 2025 es de QUINCE MILLONES CUARENTA MIL PESOS M/cte ($15.040.000) incluidos impuestos a que haya lugar.</t>
  </si>
  <si>
    <t>El término estrictamente indispensable para que el contratista cumpla con el objeto y obligaciones contractuales será ONCE (4) MESES, o hasta 31 de diciembre de 2025, lo primero que ocurra.</t>
  </si>
  <si>
    <t>JORGE EDUARDO BURGOS MORAN</t>
  </si>
  <si>
    <t>INGENIERIA CIVIL</t>
  </si>
  <si>
    <t>https://www.funcionpublica.gov.co/dafpIndexerBHV/hvSigep/detallarHV/S4903318-8003-5</t>
  </si>
  <si>
    <t>Prestar servicios profesionales a la Dirección de Asuntos Ambientales Sectorial y Urbana del Ministerio de Ambiente y Desarrollo Sostenible para apoyar la elaboración de informes, conceptos, insumos y recomendaciones técnicas en proyectos especiales y estratégicos de interés nacional.</t>
  </si>
  <si>
    <t>1. Elaborar y presentar al supervisor un plan detallado de trabajo, que incluya actividades, cronograma y entregables, en un plazo máximo de diez (10) días calendario una vez cumplidos los requisitos de ejecución establecidos en el contrato. 2. Apoyar técnicamente a la Dirección en la orientación, análisis y elaboración de pronunciamientos, recomendaciones, conceptos, insumos e informes técnicos relacionados con proyectos especiales o temas estratégicos de interés nacional, designados por la Supervisión. 3. Aportar insumos técnicos para la atención oportuna de las alertas tempranas emitidas por la Defensoría del Pueblo, órganos de control y otros que se requieran. 4. Realizar visitas técnicas que sean priorizadas por la supervisión brindando apoyo en la elaboración de pronunciamientos técnicos requeridos por la dependencia. 5. Apoyar en la revisión documental para emitir pronunciamientos técnicos relacionados con la participación de la Dirección en instancias delegadas por el Despacho de la ministra. 6. Participar e instruir mesas técnicas y otras instancias de trabajo, aportando en la elaboración de lineamientos, soluciones y pronunciamientos que se requieran. 7. Apoyar el proceso de fortalecimiento de capacidades para autoridades ambientales y entes territoriales en materia de instrumentos regulatorios, guías y lineamientos técnicos, que le sean solicitados. 8. Elaborar una guía técnica para la implementación de sistemas urbanos de drenaje sostenible -SUDD con tipología de soluciones por zonas climáticas. 9. Proyectar y gestionar, dentro de los plazos legales, las respuestas a derechos de petición, quejas, requerimientos de órganos de control y demás solicitudes relacionadas con el objeto contractual, que sean solicitadas a través de la plataforma ARCA o por cualquier otro medio o herramienta de la entidad. 10. Participar en las reuniones, mesas de trabajo y comités que sean requeridos por el supervisor del contrato, relacionados con el objeto y obligaciones contractuales, para lo cual se debe allegar los soportes de asistencia, ayudas de memoria y soporte del seguimiento a los compromisos establecidos, en caso de que aplique. 11. Apoyar con la proyección, el reporte y las evidencias de las acciones establecidas en el Plan de Acción y/o informes solicitados por el supervisor(a) relacionados con las funciones de la Dirección de Asuntos Ambientales, Sectorial y Urbana, garantizando su conservación mediante el cargue respectivo en las carpetas digitales institucionales designadas para ello. 12. Apoyar, cuando sea requerido, las jornadas de capacitación o divulgación relacionadas con las funciones de la Dirección de Asuntos Ambientales, Sectorial y Urbana en las que la experticia del contratista sea necesaria o en las que se relacione con el objeto contractual. 13. Cumplir con las demás obligaciones que le sean asignadas por el supervisor del contrato, inherentes a la naturaleza del objeto contractual.</t>
  </si>
  <si>
    <t>El valor del contrato a celebrar es hasta por la suma de CIENTO QUINCE MILLONES DE PESOS M/CTE ($115.000.000), incluido los impuestos a que haya lugar.</t>
  </si>
  <si>
    <t>https://community.secop.gov.co/Public/Tendering/OpportunityDetail/Index?noticeUID=CO1.NTC.7340783&amp;isFromPublicArea=True&amp;isModal=False</t>
  </si>
  <si>
    <t>MONICA VIVIANA CEBALLOS CRIOLLOS</t>
  </si>
  <si>
    <t>COMUNICACIÓN SOCIAL Y PERIODISMO</t>
  </si>
  <si>
    <t>https://www.funcionpublica.gov.co/dafpIndexerBHV/hvSigep/detallarHV/S2346490-8003-5</t>
  </si>
  <si>
    <t>Prestar servicios profesionales en el Grupo de Comunicaciones apoyando la propuesta de estrategias comunicacionales que permitan articular al equipo de periodistas frente a las directrices implementadas por el Gobierno Nacional y la dependencia ejecutando una comunicación efectiva de los logros y planes establecidos por parte del Ministerio de Ambiente y Desarrollo Sostenible.</t>
  </si>
  <si>
    <t>1. Apoyar la redacción, edición y corrección de estilo de comunicados, columnas, ayudas de memoria y otros documentos periodísticos desarrollados por el Grupo de Comunicaciones del Ministerio de Ambiente y Desarrollo Sostenible. 2. Brindar acompañamiento en la formulación y ejecución de estrategias de comunicaciones para promover la difusión de las actividades realizadas en los programas y proyectos que adelanta la entidad. 3. Apoyar a la coordinación en el seguimiento a las acciones y asignaciones dadas a los periodistas del Grupo de Comunicaciones. 4. Apoyar el relacionamiento con medios de comunicación para la gestión y publicación oportuna de la información generada por la entidad. 5. Brindar apoyo en la convocatoria y desarrollo de las ruedas de prensa y demás eventos que desarrolle el Ministerio o en los que sea invitado. 6. Apoyar el seguimiento y desarrollo de proyectos especiales asignados por el supervisor del contrato. 7. Brindar acompañamiento al Grupo de Comunicaciones en la recolección de datos de tráfico y alcance de las publicaciones en medios de comunicación, mediante la medición de acciones y monitoreo con el fin de generar informes que permitan reacción del Ministeriode Ambiente y Desarrollo Sostenible con celeridad. 8. Asistir al Grupo de Comunicaciones en las diversas reuniones en las que se requiera su acompañamiento. 9. Las demás que sean solicitadas por el Supervisor/a del contrato y que estén relacionadas con el objeto contractual</t>
  </si>
  <si>
    <t>El valor del contrato a celebrar es hasta por la suma de CIENTO CUARENTA Y TRES MILLONES SETECIENTOS CINCUENTA MIL PESOS M/CTE ($143,750,000), incluido los impuestos a que haya lugar.</t>
  </si>
  <si>
    <t xml:space="preserve">YOLANDA LOPEZ CORREAL </t>
  </si>
  <si>
    <t>Coordinador Grupo de Comunicaciones</t>
  </si>
  <si>
    <t>https://community.secop.gov.co/Public/Tendering/OpportunityDetail/Index?noticeUID=CO1.NTC.7339084&amp;isFromPublicArea=True&amp;isModal=true&amp;asPopupView=true</t>
  </si>
  <si>
    <t>El término estrictamente indispensable para que el contratista cumpla con el objeto y obligaciones contractuales será 11 MESES Y 15 DÍAS CALENDARIO, o hasta 31 de diciembre, lo primero que ocurra.</t>
  </si>
  <si>
    <t>VANESSA MARIA VERGARA DOMÍNGUEZ</t>
  </si>
  <si>
    <t>DISEÑO GRAFICO</t>
  </si>
  <si>
    <t>https://www.funcionpublica.gov.co/dafpIndexerBHV/hvSigep/detallarHV/S1150543-8003-5</t>
  </si>
  <si>
    <t>Prestar servicios profesionales para el Grupo de Comunicaciones durante la vigencia 2025, con el fin de apoyar mediante el diseño gráfico la generación de estrategias y campañas comunicacionales que permitan difundir los servicios y actividades del Ministerio de Ambiente y Desarrollo Sostenible.</t>
  </si>
  <si>
    <t>1. Apoyar el diseño y presentación de las propuestas gráficas para las diferentes campañas informativas y/o estratégicas que contribuyan al reconocimiento e interacción de terceros con el Ministerio de Ambiente y Desarrollo Sostenible. 2. Brindar acompañamiento en la realización, conceptualización y definición de la línea gráfica para las campañas institucionales internas y externas requeridas para divulgar los logros, programas y demás actividades del Ministerio de Ambiente y Desarrollo Sostenible. 3. Apoyar la diagramación y definición de concepto gráfico de los informes, boletines y reportes de carácter institucional destinados a los grupos de interés del Ministerio de Ambiente y Desarrollo Sostenible. 4. Apoyar la recepción y distribución de los requerimientos de diseño que lleguen a través del correo electrónico, asignarlos según tráfico al perfil de diseño del Grupo de Comunicaciones del Ministerio de Ambiente y Desarrollo Sostenible con el propósito de que sean atendidos con celeridad en los tiempos determinados por el/la supervisión del contrato. 5. Apoyar la revisión de las piezas gráficas desarrolladas por el perfil de diseñadores, así como las que sean remitidas por parte de las áreas de la Entidad para el respectivo visto bueno del Grupo de Comunicaciones. 6. Brindar acompañamiento en la elaboración y actualización de los manuales de identidad del Ministerio de Ambiente y Desarrollo Sostenible y/o de las campañas estratégicas como una de las herramientas de apoyo a la imagen y comunicación organizacional y velar por su adecuado cumplimiento. 7. Asistir a las reuniones agendadas través del calendario del correo electrónico, por la Oficina de Comunicaciones y/o demás áreas del Ministerio de Ambiente y Desarrollo Sostenible. 8. Las demás actividades que de conformidad con el objeto contractual le sean asignadas por el supervisor del presente contrato.</t>
  </si>
  <si>
    <t>El valor del contrato a celebrar es hasta por la suma de CIENTO QUINCE MILLONES DE PESOS M/CTE ($115,000,000), incluido los impuestos a que haya lugar.</t>
  </si>
  <si>
    <t>https://community.secop.gov.co/Public/Tendering/OpportunityDetail/Index?noticeUID=CO1.NTC.7343417&amp;isFromPublicArea=True&amp;isModal=true&amp;asPopupView=true</t>
  </si>
  <si>
    <t>JULY ANGELICA MORENO GARCIA</t>
  </si>
  <si>
    <t>https://www.funcionpublica.gov.co/dafpIndexerBHV/hvSigep/detallarHV/S4820674-8003-5</t>
  </si>
  <si>
    <t>Prestación de servicios profesionales al Grupo de Comunicaciones en la articulación, planificación, y seguimiento de acciones del equipo, encaminadas al cumplimiento de los objetivos, programas y proyectos en el marco de las funciones misionales de la Entidad</t>
  </si>
  <si>
    <t>El valor del contrato a celebrar es hasta por la suma de CIENTO NUEVE MILLONES DOSCIENTOS CINCUENTA MIL PESOS M/CTE ($109,250,000), incluido los impuestos a que haya lugar.</t>
  </si>
  <si>
    <t>https://community.secop.gov.co/Public/Tendering/OpportunityDetail/Index?noticeUID=CO1.NTC.7344312&amp;isFromPublicArea=True&amp;isModal=true&amp;asPopupView=true</t>
  </si>
  <si>
    <t>DIEGO ARMANDO DONCEL PAVA</t>
  </si>
  <si>
    <t>https://www.funcionpublica.gov.co/dafpIndexerBHV/hvSigep/detallarHV/S754243-8003-5</t>
  </si>
  <si>
    <t>Prestación de servicios profesionales para apoyar al Grupo de Talento Humano en los procesos administrativos y financieros asociados a los planes y programas del área, para el seguimiento y control presupuestal de las metas establecidas</t>
  </si>
  <si>
    <t>1. Realizar el seguimiento a la ejecución de los recursos asignados en el presupuesto del Ministerio de Ambiente y Desarrollo Sostenible de los planes y programas asociados al Grupo de Talento Humano. 2. Proyectar al Grupo de Talento Humano en la elaboración del Anteproyecto de Presupuesto adelantando la proyección de necesidades del Grupo de Talento Humano. 3. Adelantar cuando sea requerido las modificaciones del presupuesto de funcionamiento e inversión asociado al Grupo de Talento Humano. 4. Proyectar y actualización del Plan Anual de Adquisiciones del Grupo de Talento Humano, así como en las necesidades de adquisiciones que se requieran. 5. Participar en la elaboración y actualización del PAC (plan anualizado de caja) del Grupo de Talento Humano. 6. Mantener los registros de información y bases de datos de la contratación adelantada por el Grupo de Talento Humano. 7. Apoyar en la elaboración de respuesta a solicitudes de información realizada por terceros, relacionada con los trámites administrativos, presupuestales y/o financieros del Grupo de Talento Humano. 8. Gestionar en la plataforma documental establecida en el Ministerio, todos las actuaciones, requerimientos, y demás relacionados con el objeto contractual asignados. 9. Apoyar, gestionar y tramitar todos asuntos que se deriven de los planes y programas del Grupo de Talento Humano, que le sean asignados por la supervisión</t>
  </si>
  <si>
    <t>El valor del contrato a celebrar es hasta por la suma DE SETENTA Y NUEVE MILLONES TRESCIENTOS DIEZ MIL PESOS M/CTE ($79.310.000), incluido los impuestos a que haya lugar</t>
  </si>
  <si>
    <t>https://community.secop.gov.co/Public/Tendering/OpportunityDetail/Index?noticeUID=CO1.NTC.7344009&amp;isFromPublicArea=True&amp;isModal=true&amp;asPopupView=true</t>
  </si>
  <si>
    <t>El término estrictamente indispensable para que el contratista cumpla con el objeto y obligaciones contractuales será por ONCE (11) MESES, o hasta 31 de diciembre, lo primero que ocurra.</t>
  </si>
  <si>
    <t>LIZETH DEL CARMEN GOMEZ SIERRA</t>
  </si>
  <si>
    <t>https://www.funcionpublica.gov.co/dafpIndexerBHV/hvSigep/detallarHV/S2941586-8003-5</t>
  </si>
  <si>
    <t>Prestar servicios profesionales al Viceministerio de Ordenamiento Ambiental del Territorio para proveer insumos jurídicos y realizar seguimiento a compromisos relacionados con pueblos indígenas e instrumentos normativos de la agenda regulatoria del Viceministerio</t>
  </si>
  <si>
    <t>1. Proveer insumos jurídicos para la revisión de proyectos de actos administrativos, guías o lineamientos técnicos formulados por el Viceministerio. 2. Generar informes técnicos sobre el cumplimiento de sentencias estratégicas y acuerdos con pueblos indígenas. 3. Apoyar la revisión jurídica de respuestas a órganos de control, requerimientos del Congreso de la República y conceptos de proyectos de ley asignados. 4. Proveer insumos para la participación del Viceministerio en instancias establecidas por los pueblos étnicos en cumplimiento de acuerdos derivados del Plan Nacional de Desarrollo. 5. Elaborar y revisar estudios previos, otrosí y modificaciones relacionadas con la etapa precontractual del Viceministerio. 6. Presentar recomendaciones técnicas en reuniones intra e interinstitucionales relacionadas con el objeto contractual.</t>
  </si>
  <si>
    <t>El valor del contrato a celebrar es hasta por la suma de CIEN MILLONES TRESCIENTOS NOVENTA MIL SEISCIENTOS SESENTA Y SIETE PESOS M/CTE ($100.390.667) incluido los impuestos a que haya lugar.</t>
  </si>
  <si>
    <t>C-3208-0900-6-10101A-3208013-02</t>
  </si>
  <si>
    <t>LILIA TATIANA ROA AVENDAÑO</t>
  </si>
  <si>
    <t>Viceministra de Ordenamiento Ambiental del Territorio</t>
  </si>
  <si>
    <t>VICEMINISTRA DE ORDENAMIENTO AMBIENTAL DEL TERRITORIO</t>
  </si>
  <si>
    <t>https://community.secop.gov.co/Public/Tendering/OpportunityDetail/Index?noticeUID=CO1.NTC.7348221&amp;isFromPublicArea=True&amp;isModal=true&amp;asPopupView=true</t>
  </si>
  <si>
    <t>El término estrictamente indispensable para que el contratista cumpla con el objeto y obligaciones contractuales será (11) meses y (14) catorce días o hasta 31 de diciembre, lo primero que ocurra.</t>
  </si>
  <si>
    <t xml:space="preserve"> MARYORI PEREZ CARRILLO</t>
  </si>
  <si>
    <t>https://www.funcionpublica.gov.co/dafpIndexerBHV/hvSigep/detallarHV/S338787-8003-5</t>
  </si>
  <si>
    <t>Prestación de servicios profesionales de planeación estratégica a la Subdirección Administrativa y Financiera del Ministerio de Ambiente y Desarrollo Sostenible orientada al cumplimiento de la política de planeación institucional del Modelo Integrado de Planeación y Gestión MIPG, realizando recomendaciones para la mejora continua de los procesos.</t>
  </si>
  <si>
    <t>1. Apoyar en el acompañamiento a los grupos de la Subdirección Administrativa y Financiera en el control y seguimiento al Programa de Transparencia y Ética Pública, en cumplimiento a la Política de transparencia y acceso a la información pública. 2. Acompañar a la Subdirección Administrativa y Financiera en la consolidación del Plan de Acción, haciendo seguimiento a los entregables que generan los grupos internos de trabajo y consolidarlo para su respectiva entrega. 3. Fungir como enlace con la Oficina Asesora de Planeación para consolidar los reportes solicitados en cumplimiento al Sistema Integrado de Calidad y al Modelo Integrado de Planeación y Gestión, correspondientes a los grupos internos de trabajo de la Subdirección. 4. Participar en la actualización del mapa de riesgos por procesos, así como realizar el seguimiento de los mismos para dar cumplimiento a la solicitado por la Oficina Asesora de Planeación. 5. Articular con los grupos de la Subdirección Administrativa y Financiera la formulación, medición y análisis de indicadores que midan el cumplimiento de las Políticas de Gestión y Desempeño Institucional. 6. Acompañar a los grupos de la SAF en la adopción, actualización y eliminación de los documentos que se requieran publicar en el Sistema de Gestión de Calidad, dando cumplimiento a la Política de Fortalecimiento organizacional y simplificación de procesos. 7. Realizar el seguimiento a los planes de mejoramiento suscritos por los grupos de la SAF, que se originen desde la Oficina Asesora de Planeación como oportunidad de mejora a la gestión o por la Oficina de Control Interno producto de las evaluaciones independientes. 8. Proyectar, consolidar y gestionar respuestas a diferentes solicitudes de información y requerimientos que le sean solicitados por la supervisión, en la plataforma ARCA, o por cualquier otro medio o herramienta de la entidad, para lo cual deberá dar cumplimiento a los términos previstos en la Ley. 9.Las demás actividades que estén relacionadas con el objeto contractual y que sean asignadas por el supervisor</t>
  </si>
  <si>
    <t>El valor del contrato a celebrar es hasta por la suma de SESENTA Y DOS MILLONES CINCUENTA MIL SEISCIENTOS TREINTA Y TRES PESOS M/CTE ($62.050.633), incluido los impuestos a que haya lugar.</t>
  </si>
  <si>
    <t>https://community.secop.gov.co/Public/Tendering/OpportunityDetail/Index?noticeUID=CO1.NTC.7370394&amp;isFromPublicArea=True&amp;isModal=true&amp;asPopupView=true</t>
  </si>
  <si>
    <t>El término estrictamente indispensable para que el contratista cumpla con el objeto y obligaciones contractuales será de once (11) meses y once (11) días calendario, o hasta 31 de diciembre de 2025, lo primero que ocurra.</t>
  </si>
  <si>
    <t>HENRY ANDRES DEVIA SANTOS</t>
  </si>
  <si>
    <t>TECNICO EN VENTAS DE PRODUCTOS Y SERVICIOS</t>
  </si>
  <si>
    <t>https://www.funcionpublica.gov.co/dafpIndexerBHV/hvSigep/detallarHV/S950764-8003-5</t>
  </si>
  <si>
    <t>1. Apoyar en el recibo y entrega de elementos y bienes, ya sean de propiedad o bajo la responsabilidad del Ministerio de Ambiente y Desarrollo Sostenible, de acuerdo con los procedimientos establecidos, previa solicitud y autorización del supervisor del contrato. 2. Colaborar en las actividades de almacenamiento, organización, custodia, verificación y validación de los inventarios de bienes de consumo y devolutivos a cargo del almacén. 3. Apoyar en el proceso de levantamiento, actualización y legalización de los inventarios asignados a los funcionarios y/o contratistas y en custodia del almacén, generando los soportes documentales correspondientes y realizando las actualizaciones necesarias en el software de gestión del almacén. 4. Gestionar la suscripción, organización y archivo de los soportes documentales generados por los movimientos de los bienes del almacén. 5. Registrar en el sistema de inventarios los movimientos de los bienes, tales como ingresos, salidas, reintegros o traspasos, conforme a las solicitudes e indicaciones recibidas por el supervisor del contrato. 6. Apoyar en la identificación de los bienes susceptibles de baja, elaborando los documentos necesarios para ser presentados al Comité para la Gerencia y Administración de Bienes Muebles e Inmuebles de la entidad. 7. Realizar otras actividades relacionadas con el área de almacén que contribuyan al adecuado desempeño de las funciones de la entidad.</t>
  </si>
  <si>
    <t>El valor del contrato a celebrar es hasta por la suma de CUARENTA Y UN MILLONES TRESCIENTOS TREINTA Y SIETE MIL TRESCIENTOS TREINTA Y TRES PESOS M/CTE ($41.337.333), incluido los impuestos a que haya lugar.</t>
  </si>
  <si>
    <t>https://community.secop.gov.co/Public/Tendering/OpportunityDetail/Index?noticeUID=CO1.NTC.7355007&amp;isFromPublicArea=True&amp;isModal=true&amp;asPopupView=true</t>
  </si>
  <si>
    <t>El término estrictamente indispensable para que el contratista cumpla con el objeto y obligaciones contractuales será Once (11) Meses y Catorce (14) Días, o hasta 31 de diciembre de 2025, lo primero que ocurra.</t>
  </si>
  <si>
    <t>FANNY YANETH TORRES MESA</t>
  </si>
  <si>
    <t>https://www.funcionpublica.gov.co/dafpIndexerBHV/hvSigep/detallarHV/S4470865-8003-5</t>
  </si>
  <si>
    <t>GRUPO DE GESTIÓN DOCUMENTAL</t>
  </si>
  <si>
    <t>Prestar servicios profesionales al Grupo de Gestión Documental para la realización de actividades administrativas, contractuales y financieras, realizar seguimiento a la gestión y reportes que deba presentar el Grupo de Gestión Documental, tales como plan de acción, plan de riesgos y planes de mejoramiento derivados de la gestión administrativa entre otros.</t>
  </si>
  <si>
    <t>1. Realizar las actividades relacionadas con los procesos contractuales y sus modificaciones cuando a ello haya lugar, así como en la revisión y gestión de informes, pagos y ejecución de los contratistas.  2. Proyectar la programación o actualización del Plan Anual de Adquisiciones - PAA, el Plan anual mensualizado de caja – PAC, y presupuestos, entre otros que le sean requeridos, realizar el seguimiento y ajustes necesarios conforme a las necesidades del Grupo, de conformidad con los lineamientos del Grupo de Contratos y la Subdirección Administrativa y Financiera. 3. Apoyar en la consolidación y elaboración de informes de gestión, reportes de indicadores y otros informes que sean requeridos con sus debidos soportes. 4. Realizar el seguimiento y control de las actividades, planes, programas y proyectos y mantener actualizados en todo momento los instrumentos y herramientas de control que sean definidos para la consolidación de los datos sobre estos. 5. Asistir a las reuniones y/o actividades que sean requeridos por el supervisor del contrato y que estén relacionados en el marco contractual. 6. Todas las demás que le sean asignadas por el Supervisor del Contrato y que tengan relación con el objeto contractual.</t>
  </si>
  <si>
    <t>El valor del contrato a celebrar es hasta por la suma de (SESENTA Y TRES MILLONES DOSCIENTOS OCHENTA MIL PESOS M/cte ($63.280.000) incluido los impuestos a que haya lugar.</t>
  </si>
  <si>
    <t>FUNZA</t>
  </si>
  <si>
    <t>https://community.secop.gov.co/Public/Tendering/OpportunityDetail/Index?noticeUID=CO1.NTC.7385651&amp;isFromPublicArea=True&amp;isModal=true&amp;asPopupView=true</t>
  </si>
  <si>
    <t>41 CUMPLIM+ PAGO D SALARIOS_PRESTAC SOC LEGALES</t>
  </si>
  <si>
    <t>El término estrictamente indispensable para que el contratista cumpla con el objeto y obligaciones contractuales será de Once (11) Meses y Nueve (9) días, previo cumplimiento de los requisitos de perfeccionamiento y ejecución sin exceder al 31 de diciembre de 2025.</t>
  </si>
  <si>
    <t>NELSON ENRIQUE GARCÍA SÁNCHEZ</t>
  </si>
  <si>
    <t>INGENIERIA ELECTROMECANICA</t>
  </si>
  <si>
    <t>https://www.funcionpublica.gov.co/dafpIndexerBHV/hvSigep/detallarHV/S3085987-8003-5</t>
  </si>
  <si>
    <t>Prestación de servicios profesionales en la elaboración del componente técnico y de gestión a los contratos relacionados con la adquisición y/o mantenimiento de los equipos electromecánicos a cargo del Grupo de Servicios Administrativos del Ministerio de Ambiente y Desarrollo Sostenible.</t>
  </si>
  <si>
    <t>1. Elaborar desde el componente técnico, la documentación correspondiente a la etapa pre contractual de los procesos de selección adelantados por el Grupo de Servicios Administrativos, tales como: estudios previos, fichas técnicas, anexos, respuestas a observaciones, evaluaciones y demás documentación, cuyo objeto esté relacionado con la adquisición y/o mantenimiento de los equipos electromecánicos y los demás requeridos por el supervisor. 2. Apoyar a la supervisión en el seguimiento de la ejecución de los contratos para el mantenimiento de los equipos electromecánicos ejecutados por las empresas contratistas, velando por el cumplimiento de las especificaciones técnicas requeridas por la entidad. 3. Actualizar la hoja de vida de los equipos electromecánicos a cargo del Grupo de Servicios Administrativos. 4. Apoyar a la supervisión en la revisión de los informes de actividades, para la aprobación de facturas por parte del supervisor del contrato. 5. Apoyar la elaboración de informes de supervisión, informes finales de supervisión y demás documentos soporte de los contratos de la dependencia, que le sean asignados por el supervisor del contrato. 6. Las demás actividades asignadas por el supervisor del contrato, relacionadas con el objeto contractual.</t>
  </si>
  <si>
    <t>El valor del contrato a celebrar es hasta por la suma de SETENTA Y TRES MILLONES DIECISEIS MIL SEISCIENTOS SESENTA Y SIETE PESOS M/CTE ($73.016.667), incluido los impuestos a que haya lugar.</t>
  </si>
  <si>
    <t>https://community.secop.gov.co/Public/Tendering/OpportunityDetail/Index?noticeUID=CO1.NTC.7355063&amp;isFromPublicArea=True&amp;isModal=true&amp;asPopupView=true</t>
  </si>
  <si>
    <t>El término estrictamente indispensable para que el contratista cumpla con el objeto y obligaciones contractuales será de once (11) meses y siete (7) días, o hasta 31 de diciembre, lo primero que ocurra.</t>
  </si>
  <si>
    <t>MARIA CLAUDIA ORJUELA MARQUEZ</t>
  </si>
  <si>
    <t>https://www.funcionpublica.gov.co/dafpIndexerBHV/hvSigep/detallarHV/S583370-8003-5</t>
  </si>
  <si>
    <t>Prestar servicios profesionales a la Dirección de Cambio Climático y Gestión del Riesgo del Ministerio de Ambiente y Desarrollo Sostenible para apoyar jurídicamente la gestión de respuestas a PQRs y requerimientos especiales, así como la etapa de liquidación de contratos y convenios de competencia del área.</t>
  </si>
  <si>
    <t>1-Proyectar respuestas dentro de los términos legales correspondientes, de las peticiones, quejas, reclamos, denuncias, sugerencias y/o felicitaciones (PQRSFD), allegados por entes de control, congreso de la república y/o autoridades judiciales, sobre asuntos de competencia del área, solicitando los insumos a los grupos correspondientes. 2-Proyectar respuestas y/o enviar la información correspondiente, dentro de los términos requeridos a los requerimientos o solicitudes de información que realice la Oficina Asesora Jurídica del Ministerio, relacionadas con procesos judiciales en los que se encuentre involucrada la DCCGR, solicitando los insumos técnicos que sean necesarios a quien corresponda. 3-Brindar apoyo y acompañamiento jurídico en las fases precontractual, contractual, ejecución y de liquidación de contratos y convenios a cargo de la Dirección de Cambio Climático y gestión del riesgo, incluyendo proyección y revisión de documentos, soportes, informes y actas de liquidación, así como el seguimiento ante el grupo de contratos hasta el cierre del expediente. 4-Apoyar jurídicamente en el análisis jurídico de la información requerida por el despacho de la dirección, emitiendo los conceptos jurídicos y/o documentos a que haya lugar. 5-Participar en reuniones relacionadas con el objeto contractual, organizando en debida forma los soportes de la asistencia y ayudas de memoria correspondientes, en las carpetas digitales dispuestas por el supervisor o el despacho de la dirección 6-Todas las demás que le sean asignadas por la Dirección y que tengan relación con el objeto contractual.</t>
  </si>
  <si>
    <t>El valor del contrato a celebrar es hasta por la suma de CIENTO NUEVE MILLONES DOSCIENTOS CINCUENTA MIL PESOS M/CTE ($109.250.000), incluido los impuestos a que haya lugar.</t>
  </si>
  <si>
    <t>https://community.secop.gov.co/Public/Tendering/OpportunityDetail/Index?noticeUID=CO1.NTC.7342185&amp;isFromPublicArea=True&amp;isModal=true&amp;asPopupView=true</t>
  </si>
  <si>
    <t>El término estrictamente indispensable para que el contratista cumpla con el objeto y obligaciones contractuales será de ONCE (11) MESES QUINCE (15) DÍAS, contados a partir del cumplimiento de los requisitos de ejecución previo perfeccionamiento del contrato, sin que en todo caso pueda exceder del 31 de diciembre de 2025.</t>
  </si>
  <si>
    <t>JUAN FELIPE PERTUS SOCARRAS</t>
  </si>
  <si>
    <t>GOBIERNO Y RELACIONES INTERNACIONALES</t>
  </si>
  <si>
    <t>https://www.funcionpublica.gov.co/dafpIndexerBHV/hvSigep/detallarHV/S1411032-8003-5</t>
  </si>
  <si>
    <t>Prestar servicios profesionales a la Oficina de Asuntos Internacionales del Ministerio de Ambiente y Desarrollo Sostenible, para apoyar el seguimiento a los proyectos del Fondo para el Medio Ambiente Mundial – GEF -, y del portafolio de proyectos ejecutados en la Amazonia Colombiana, y realizar el seguimiento financiero del portafolio de proyectos financiados con recursos de la cooperación internacional, en especial, a los del GEF</t>
  </si>
  <si>
    <t>1. Apoyar la formulación y ejecución de los proyectos GEF, incluyendo la elaboración de documentos requeridos, según las instrucciones del supervisor del contrato. 2. Apoyar a la Oficina de Asuntos Internacionales en comités directivos, técnicos, misiones de seguimiento, evaluaciones intermedias y finales de los proyectos del Fondo para el Medio Ambiente Mundial (GEF), con el objetivo de realizar el seguimiento de avances, facilitar la toma de decisiones y generar información cuando sea requerido. 3. Mantener actualizada la matriz de proyectos, incluyendo el estado de avance de cada uno de los proyectos financiados por el GEF. 4. Elaborar informes periódicos que reflejen el progreso de los proyectos GEF y su contribución al cumplimiento de las metas definidas por el Gobierno Nacional. 5. Apoyar en la preparación de informes financieros relacionados con los proyectos financiados mediante cooperación internacional de la Oficina de Asuntos Internacionales. 6. Realizar el seguimiento a los proyectos financiados con recursos de cooperación internacional en la región amazónica de Colombia, según lo asigne el supervisor del contrato. 7. Participar en reuniones nacionales e internacionales relacionadas con las obligaciones del contrato, asegurando la preparación y presentación de informes y documentos requeridos conforme a las instrucciones del supervisor. 8. Las demás que le asigne el supervisor del contrato y que tengan relación directa con el objeto contractual</t>
  </si>
  <si>
    <t>El valor del contrato a celebrar es hasta por la suma de CIENTO NUEVE MILLONES SEISCIENTOS SESENTA Y DOS MIL TRESCIENTOS PESOS M/CTE ($109.662.300) incluido los impuestos a que haya lugar.</t>
  </si>
  <si>
    <t>https://community.secop.gov.co/Public/Tendering/OpportunityDetail/Index?noticeUID=CO1.NTC.7351274&amp;isFromPublicArea=True&amp;isModal=true&amp;asPopupView=true</t>
  </si>
  <si>
    <t>JERSON LEONARDO GONZÁLEZ UMAÑA</t>
  </si>
  <si>
    <t>https://www.funcionpublica.gov.co/dafpIndexerBHV/hvSigep/detallarHV/S1776670-8003-5</t>
  </si>
  <si>
    <t>Prestar servicios profesionales a la Oficina de Asuntos Internacionales del Ministerio de Ambiente y Desarrollo Sostenible para apoyar la gestión, formulación y seguimiento a los proyectos de cooperación, instrumentos y acuerdos internacionales, así como a iniciativas estratégicas que contribuyan al desarrollo del componente de economía forestal y biodiversidad de acuerdo con los territorios priorizadas en el Plan Nacional de Desarrollo 2022-2026.</t>
  </si>
  <si>
    <t>1.Apoyar a la Oficina de Asuntos Internacionales en el monitoreo de la ejecución proyectos e iniciativas cooperación internacional en el marco del objeto contractual 2. Apoyar la estructuración y elaboración de propuestas de proyectos e iniciativas de cooperación internacional de acuerdo con el objeto contractual 3. Apoyar la planeación, articulación y desarrollo de reuniones nacionales e internacionales en el marco del objeto contractual 4. Apoyar la preparación técnica de documentos de posición nacional e insumos de negociación internacional, de acuerdo con la estrategia definida por el país y en línea con el objeto contractual. 5. Apoyar la proyección de instrumentos y herramientas para la Oficina de Asuntos Internacionales que permitan acatar los lineamientos sobre las salvaguardas y los estándares ambientales y sociales. 6. Gestionar de manera oportuna las PQRSDF y requerimientos por parte de los diferentes solicitantes y entes de control conforme a la competencia de la OAI. 7. Elaborar los informes, actas, documentos y matrices que sean solicitados por el supervisor en relación con el objeto contractual. 8. Asistir a las reuniones convocadas internas o interinstitucionales a las que sea convocado que versen sobre temas relativos al componente de economía forestal y de la biodiversidad del portafolio para la transición ecológica, el Plan Integral de Contención a la Deforestación, la conservación y uso sostenible de los ecosistemas de prioridad nacional y la gestión sostenible de la biodiversidad. 9. Las demás que le asigne el supervisor del contrato y que tengan relación directa con el objeto contractual.</t>
  </si>
  <si>
    <t>El valor del contrato a celebrar es hasta por la suma de (CIENTO CINCO MILLONES OCHOCIENTOS NOVENTA Y TRES MIL TRESCIENTOS TREINTA Y TRES PESOS M/CTE ($105.893.333), incluido los impuestos a que haya lugar.</t>
  </si>
  <si>
    <t>https://community.secop.gov.co/Public/Tendering/OpportunityDetail/Index?noticeUID=CO1.NTC.7376000&amp;isFromPublicArea=True&amp;isModal=true&amp;asPopupView=true</t>
  </si>
  <si>
    <t>El término estrictamente indispensable para que el contratista cumpla con el objeto y obligaciones contractuales será diez (10) meses y veinte(20) días, o hasta 31 de diciembre, lo primero que ocurra.</t>
  </si>
  <si>
    <t>LUIS RICARDO SANTANA RANGEL</t>
  </si>
  <si>
    <t>INGENIERIA AMBIENTAL Y SANITARIA</t>
  </si>
  <si>
    <t>https://www.funcionpublica.gov.co/dafpIndexerBHV/hvSigep/detallarHV/S4877954-8003-5</t>
  </si>
  <si>
    <t>Prestar servicios profesionales a la Dirección de Asuntos Ambientales Sectorial y Urbana del Ministerio de Ambiente y Desarrollo Sostenible, para brindar apoyo técnico en el desarrollo de las herramientas de financiación establecidas en la Ley 2327 de 2023 para la gestión de pasivos ambientales, y en la actualización del Sistema de Gestión de Calidad relacionado con los procesos misionales del Grupo de Residuos y Pasivos.</t>
  </si>
  <si>
    <t>1. Elaborar y presentar al supervisor un plan detallado de trabajo, que incluya actividades, cronograma y entregables, en un plazo máximo de diez (10) días calendario tras cumplir con los requisitos de ejecución establecidos en el contrato. 2. Apoyar en la gestión requerida en la implementación de procedimientos establecidos en el somoSIG para el desarrollo de los procesos misionales de la Dirección. 3. Apoyar la formulación de los requisitos generales y específicos para determinar la viabilidad de los proyectos de pasivos ambientales atendidos mediante obras por impuestos, artículo 11, Ley 2327/23 4. Apoyar el desarrollo de las herramientas de financiación de la Ley 2327 de 2023 para la Gestión de los Pasivos Ambientales. 5. Apoyar en la generación de instrumentos técnicos y normativos referentes al desarrollo de las actividades de los sectores productivos y su marco normativo que lleguen a configurar una afectación ambiental. 6. Apoyar el seguimiento de las sentencias y órdenes judiciales relacionadas con el objeto contractual.  7. Apoyar en el seguimiento a la implementación de instrumentos normativos expedidos o en proceso de expedición por el Ministerio relacionadas con el objeto del contrato, cuando sea requerido. 8. Promover en el marco del objeto del contrato, la implementación del principio de equidad de género en el que hombres, mujeres y personas de otros géneros tengan las mismas oportunidades y derechos, sin dejar de lado sus particularidades. 9. Proyectar y gestionar, dentro de los plazos legales, las respuestas a derechos de petición, quejas, requerimientos de órganos de control y demás solicitudes relacionadas con el objeto contractual, que sean solicitadas a través de la plataforma ARCA o por cualquier otro medio o herramienta de la entidad. 10. Participar en las reuniones, mesas de trabajo y comités que sean requeridos por el supervisor del contrato, relacionados con el objeto y obligaciones contractuales, para lo cual se debe allegar los soportes de asistencia, ayudas de memoria y soporte del seguimiento a los compromisos establecidos, en caso de que aplique. 11. Apoyar con la proyección, el reporte y las evidencias de las acciones establecidas en el Plan de Acción y/o informes solicitados por el supervisor(a) relacionados con las funciones de la Dirección de Asuntos Ambientales, Sectorial y Urbana, garantizando su conservación mediante el cargue respectivo en las carpetas digitales institucionales designadas para ello. 12. Generar los insumos y apoyar las actividades e instancias de trabajo en los que se desarrollen temas asociados a producción y consumo responsable y economía circular y el cumplimiento de la meta del Plan Nacional de Desarrollo relacionada con los municipios de menos de 50.000 habitantes. 13. Cumplir con las demás obligaciones que le sean asignadas por el supervisor del contrato, inherentes a la naturaleza del objeto contractual.</t>
  </si>
  <si>
    <t>El valor del contrato a celebrar es hasta por la suma de CINCUENTA Y TRES MILLONES DE PESOS M/CTE ($53.000.000), incluido los impuestos a que haya lugar.</t>
  </si>
  <si>
    <t>C-3201-0900-7-10101D-3201033-02</t>
  </si>
  <si>
    <t>https://community.secop.gov.co/Public/Tendering/OpportunityDetail/Index?noticeUID=CO1.NTC.7347057&amp;isFromPublicArea=True&amp;isModal=true&amp;asPopupView=true</t>
  </si>
  <si>
    <t>El término estrictamente indispensable para que el contratista cumpla con el objeto y obligaciones contractuales será por Diez (10) meses, o hasta 31 de diciembre de 2025, lo primero que ocurra.</t>
  </si>
  <si>
    <t>LAURA ALEJANDRA LEON CIPAGAUTA</t>
  </si>
  <si>
    <t>https://www.funcionpublica.gov.co/dafpIndexerBHV/hvSigep/detallarHV/S951499-8003-5</t>
  </si>
  <si>
    <t>Prestar servicios profesionales a la Oficina de Control Interno del Ministerio de Ambiente y Desarrollo Sostenible, para apoyar las actividades en la migración de reportes electrónicos en los aplicativos de los entes externos de control y entidades gubernamentales, así como seguimiento de la gestión de riesgos, y demás actividades asignadas en el Plan Anual de Auditorías 2025</t>
  </si>
  <si>
    <t>1. Presentar el plan de trabajo del contrato a más tardar a los diez (10) días hábiles contados desde el inicio de este, bajo los mismos parámetros establecidos para el plan anual de auditorías de la Oficina de Control Interno de la vigencia 2025. Apoyar las actividades que sean asignadas en el plan anual de auditorías de la vigencia 2025 de la Oficina de Control Interno, verificando el cumplimiento del Sistema de Control Interno del Ministerio, que sean afines con el objeto contractual en el marco de su especialidad y experticia. Apoyar a la Oficina de Control Interno en el análisis y seguimiento a la administración de riesgos de los procesos en la entidad, aplicado las metodologías vigentes del Departamento Administrativo de la Función Pública – DAFP y la Secretaria de Transparencia de la Presidencia de la República, con énfasis en los riesgos de integridad pública y de gestión. Apoyar a la Oficina de Control Interno realizando la consulta de información, seguimiento, capacitación y migración de reportes electrónicos de los aplicativos de los entes externos de control y entidades gubernamentales, que se encuentren operativos o sean introducidos en la vigencia 2025. Apoyar en la actualización, modernización y sostenimiento de las unidades documentales del proceso asociado a la Oficina de Control Interno en el sistema integrado de gestión, con énfasis en la modelación del procedimiento interno de plan de mejoramiento con fuente de las evaluaciones independientes. Desarrollar las actividades que le sean asignadas en el marco de la estrategia para fortalecer el rol de enfoque a la prevención de la Oficina de Control Interno de la vigencia 2025. Proyectar, consolidar, gestionar y organizar respuestas a derechos de petición, solicitudes de información, producción documental y demás peticiones asignadas por la Oficina de Control Interno relacionadas con el objeto del contrato, en las herramientas, plataformas y sistemas de gestión documental empleados por el Ministerio, dando cumplimiento a las disposiciones normativas legales y las promovidas por el Archivo General de la Nación y el Ministerio de las Tecnologías de la Información y Comunicación. Participar en reuniones y visitas en el marco de los roles asignados a las Oficinas de Control Interno autorizados y/o designadas por el supervisor del contrato relacionados con el objeto y obligaciones contractuales. Desplazarse fuera de la ciudad de Bogotá D.C., con el fin de dar cumplimiento al objeto contractual, previa autorización del supervisor del contrato. 10. Las demás que le sean asignadas por el supervisor del contrato y que sean afines con el objeto contractual en el marco de su especialidad y experticia.</t>
  </si>
  <si>
    <t>El valor del contrato a celebrar es hasta por la suma de SETENTA MILLONES OCHOCIENTOS TREINTA Y TRES MIL TRESCIENTOS TREINTA Y TRES PESOS M/CTE. ($70.833.333) incluido los impuestos a que haya lugar.</t>
  </si>
  <si>
    <t>https://community.secop.gov.co/Public/Tendering/OpportunityDetail/Index?noticeUID=CO1.NTC.7352307&amp;isFromPublicArea=True&amp;isModal=true&amp;asPopupView=true</t>
  </si>
  <si>
    <t>HELDA BIBIANA MATEUS CASALLAS</t>
  </si>
  <si>
    <t>https://www.funcionpublica.gov.co/dafpIndexerBHV/hvSigep/detallarHV/S520407-8003-5</t>
  </si>
  <si>
    <t>Prestación de servicios profesionales a la Dirección de Bosques, Biodiversidad y Servicios Ecosistémicos del Ministerio de Ambiente y Desarrollo Sostenible, para apoyar el ciclo de políticas públicas dentro del área, así como el acompañamiento administrativo en el seguimiento de los reportes a los clientes internos y externos del Ministerio.</t>
  </si>
  <si>
    <t>1. Realizar acompañamiento técnico en el ciclo de políticas públicas a cargo de la Dirección en sus fases de diseño, formulación, promoción, ejecución, seguimiento y evaluación. Realizar el seguimiento en las respectivas plataformas y compilar la información necesaria que permita elaborar los informes que requiera la OAP, el DNP y entidades de control, en lo referente a políticas públicas ambientales, del Plan Nacional de Desarrollo y demás instrumentos de planeación a cargo de la Dirección. 3. Proyectar los requerimientos a las diferentes áreas de los informes y reportes de indicadores que se ejecuten conjuntamente, que sean de responsabilidad de la Dirección de Bosques, Biodiversidad y Servicios Ecosistémicos. Realizar la solicitud de información, compilación y reporte de SISCOMPES a cargo de la Dirección y ajustes requeridos para su aprobación. Consolidar y remitir los reportes e informes que sean requeridos por la Dirección de Bosques, Biodiversidad y Servicios Ecosistémicos. Las demás actividades asignadas por el supervisor relacionadas con la ejecución del contrato.</t>
  </si>
  <si>
    <t>El valor del contrato a celebrar es hasta por la suma de SETENTA Y NUEVE MILLONES TRESCIENTOS DIEZ MIL PESOS M/CTE ($79.310.000), incluido los impuestos a que haya lugar.</t>
  </si>
  <si>
    <t>https://community.secop.gov.co/Public/Tendering/OpportunityDetail/Index?noticeUID=CO1.NTC.7346767&amp;isFromPublicArea=True&amp;isModal=true&amp;asPopupView=true</t>
  </si>
  <si>
    <t>PAOLA ANDREA RAMIREZ SANCHEZ</t>
  </si>
  <si>
    <t>deRECHO</t>
  </si>
  <si>
    <t>https://www.funcionpublica.gov.co/dafpIndexerBHV/hvSigep/detallarHV/S4807226-8003-5</t>
  </si>
  <si>
    <t>Prestación de servicios profesionales a la Dirección de Bosques, Biodiversidad y Servicios Ecosistémicos del Ministerio de Ambiente y Desarrollo Sostenible, para apoyar el seguimiento a los compromisos de la Dirección y a los proyectos relacionados con el Plan Nacional de Desarrollo 2022-2026. Asimismo, colaborar en la formulación, construcción, revisión y seguimiento de actos administrativos relacionados con la generación de instrumentos normativos y la Agenda Regulatoria de competencia de la Dirección.</t>
  </si>
  <si>
    <t>1. Apoyar el seguimiento de los proyectos a cargo de la Dirección desde el componente jurídico contractual que estén relacionados con el Plan Nacional de Desarrollo 2022-2026. 2. Ayudar en la actualización y seguimiento del estado de avance de las actividades y compromisos priorizados por el comité directivo del Ministerio. 3. Apoyar en el seguimiento del avance y cumplimento de la Agenda Regulatoria en el marco de la formulación de instrumentos normativos a cargo de la Dirección, generando los reportes e informes solicitados. 4. Apoyar en la formulación de actos administrativos requeridos y brindar apoyo jurídico en la construcción de documentos técnicos que respalden los instrumentos normativos según las necesidades de la Dirección. 5. Aportar, construir y gestionar insumos relacionados con el avance de la agenda normativa, especialmente en el cumplimiento de compromisos derivados de acciones populares, tutelas u otras decisiones judiciales en el marco de la Agenda Regulatoria. 6. Asistir a las reuniones asignadas por la supervisión, de acuerdo con las responsabilidades del objeto contractual.</t>
  </si>
  <si>
    <t>El valor del contrato a celebrar es hasta por la suma de CIENTO TRES MILLONES QUINIENTOS MIL PESOS M/CTE ($ 103.500.000), incluido los impuestos a que haya lugar.</t>
  </si>
  <si>
    <t>https://community.secop.gov.co/Public/Tendering/OpportunityDetail/Index?noticeUID=CO1.NTC.7346565&amp;isFromPublicArea=True&amp;isModal=true&amp;asPopupView=true</t>
  </si>
  <si>
    <t>DIANA MARCELA TINJACÁ LÓPEZ</t>
  </si>
  <si>
    <t>ADMINISTRACIÓN Y GESTION</t>
  </si>
  <si>
    <t>https://www.funcionpublica.gov.co/dafpIndexerBHV/hvSigep/detallarHV/S616775-8003-5</t>
  </si>
  <si>
    <t>Prestar los servicios profesionales a la Dirección de Gestión Integral del Recurso Hídrico del Ministerio de Ambiente y Desarrollo Sostenible, para apoyar la planeación, desarrollo y seguimiento de los procesos administrativos, presupuestales, financieros y de política, así como de proyectos de inversión de la dependencia..</t>
  </si>
  <si>
    <t>1. Estructurar, actualizar y realizar seguimiento a los planes de acción y contratación de la Dirección de Recurso Hídrico. 2. Elaborar reportes, informes y documentos con la proyección, gestión, avances, control, cumplimiento de metas, compromisos y planes de mejoramiento en torno a la gestión del agua. 3. Elaborar reportes, informes y documentos referentes aspectos presupuestales y financieros de la Dirección de Recurso Hídrico 4. Elaborar o ajustar el proyecto de inversión de la Dirección de Recurso Hídrico y realizar el seguimiento y reportes en la plataforma alojada en el Departamento Nacional de Planeación 5. Realizar el seguimiento a metas de los CONPES de la Dirección de Recurso Hídrico en la Plataforma SISCONPES y generar los reportes solicitados por la Oficina Asesora de Planeación 6. Apoyar el seguimiento a la ejecución de políticas públicas en relación con la Política Nacional de Gestión Integral del Recurso Hídrico y generar los reportes solicitados por la Oficina Asesora de Planeación. 7. Hacer el seguimiento a los requerimientos de control interno, elaborando las alertas a que haya lugar. 8. Brindar apoyo a la supervisión de los contratos asignados y que tenga relación con el objeto y obligaciones del contrato. 9. Las demás que requiera el supervisor del contrato y que tengan relación directa con el objeto contractual.</t>
  </si>
  <si>
    <t>El valor del contrato a celebrar es hasta por la suma de CIENTO VEINTIÚN MILLONES DE PESOS M/CTE ($121.000.000), incluido los impuestos a que haya lugar.</t>
  </si>
  <si>
    <t>https://community.secop.gov.co/Public/Tendering/OpportunityDetail/Index?noticeUID=CO1.NTC.7346824&amp;isFromPublicArea=True&amp;isModal=true&amp;asPopupView=true</t>
  </si>
  <si>
    <t>CAROLINA GÓMEZ GÓMEZ</t>
  </si>
  <si>
    <t xml:space="preserve">COMERCIO INTERNACIONAL </t>
  </si>
  <si>
    <t>https://www.funcionpublica.gov.co/dafpIndexerBHV/hvSigep/detallarHV/S2337433-8003-5</t>
  </si>
  <si>
    <t>Prestación de servicios profesionales para garantizar apoyo logístico, administrativo y comunicacional de los diferentes eventos en territorio y reuniones estrategicas que deba participar la Ministra de Ambiente y Desarrollo Sostenible o sus voceros, con el propósito de garantizar una oportuna y pertinente participación de la Entidad</t>
  </si>
  <si>
    <t>1. Brindar acompañamiento en la planificación y ejecución efectiva de ruedas de prensa o activaciones de la Entidad en regiones y gira de medios para los voceros del Ministerio de Ambiente. 2. Apoyar la elaboración de la agenda del evento que sea asignado por el supervisor del contrato para el efectivo desarrollo del mismo. 3. Apoyar la organización de los eventos programados por la Entidad, a través de visitas de avanzada, reuniones previas con organizadores del evento, apoyar y direccionar el evento con el operador logistico del Ministerio de Ambiente, así como las demás actividades que se requieran en el desarrollo de este. 4. Brindar acompañamieto en la revisión y validación de las agendas y materiales de apoyo para las actividades en terreno que impliquen la participación de la ministra y sus representantes. 5. Apoyar y garantizar el correcto manejo de la imagen del Ministerio de Ambiente y Desarrollo Sostenible y de sus voceros en los eventos y giras nacionales para que estos cumplan con los estándares comunicacionales establecidos en la estrategia de comunicación. 6. Apoyar en la elaboración, seguimiento y verificación de entrega oportuna de las ayudas de memoria que deben proveer las áreas de la entidad para los eventos en los que participa la Ministra de Ambiente, bajo el formato establecido, y a su vez entregar la información de las áreas al Grupo de Comunicaciones. 7. Asistir a las reuniones citadas por el grupo de Comunicaciones y a todas aquellas que tengan que ver con el objeto del presente contrato. 8. Las demás que sean solicitadas por el Supervisor/a del contrato y que estén relacionadas con el objeto contractual.</t>
  </si>
  <si>
    <t>El valor del contrato a celebrar es hasta por la suma de OCHENTA Y SEIS MILLONES DE PESOS M/CTE ($ 86.000.000), incluido los impuestos a que haya lugar</t>
  </si>
  <si>
    <t>https://community.secop.gov.co/Public/Tendering/OpportunityDetail/Index?noticeUID=CO1.NTC.7347000&amp;isFromPublicArea=True&amp;isModal=true&amp;asPopupView=true</t>
  </si>
  <si>
    <t>El término estrictamente indispensable para que el contratista cumpla con el objeto y obligaciones contractuales será 11 MESES Y 14 DÍAS CALENDARIO, o hasta 31 de diciembre, lo primero que ocurra.</t>
  </si>
  <si>
    <t>MARIA CRISTINA BAUTISTA TOVAR</t>
  </si>
  <si>
    <t>https://www.funcionpublica.gov.co/dafpIndexerBHV/hvSigep/detallarHV/S2201266-8003-5</t>
  </si>
  <si>
    <t xml:space="preserve">DIRECCIÓN DE ASUNTOS MARINOS COSTEROS Y RECURSOS ACUÁTICOS </t>
  </si>
  <si>
    <t>Prestación de servicios profesionales a la Dirección de Asuntos Marinos, Costeros y Recursos Acuáticos del Ministerio de Ambiente y Desarrollo Sostenible para atender los trámites de los procesos administrativos y contractuales en sus diferentes etapas y modalidades que adelante la Dirección.</t>
  </si>
  <si>
    <t>1. Desarrollar las tareas propias de los trámites pre-contractual, contractual y poscontractual de los procesos de contratación a cargo de la DAMCRA. 2. Realizar el seguimiento jurídico a todas las actividades contractuales, derivadas de la ejecución de los proyectos a cargo del área técnica, para lo cual deberá revisar el estado de los distintos procesos de selección y contratos en ejecución, hasta la liquidación de los mismos. 3. Brindar el soporte requerido y/o el acompañamiento en actividades de gestión administrativa, control interno y ante los entes de control externos de acuerdo con la normativa, competencia del área y procedimientos vigentes. 4. Gestionar o suministrar los insumos para dar respuesta a los derechos de petición en cumplimiento de su objeto contractual, con criterios de calidad y oportunidad dando cumplimiento a los términos legales 5.Apoyar a la supervisión de los contratos y/o convenios que le sean asignados por el supervisor en el marco del objeto contractual. 6. Mantener actualizada la información del drive (expediente contractual digital) de la DAMCRA de los tramites asignados. 7. Las demás actividades relacionadas con el desarrollo del objeto del presente contrato.</t>
  </si>
  <si>
    <t>El valor del contrato a celebrar es hasta por la suma de OCHENTA Y CUATRO MILLONES QUINIENTOS SETENTA Y TRES MIL TRESCIENTOS PESOS M/CTE ($84.573.300), incluido los impuestos a que haya lugar.</t>
  </si>
  <si>
    <t>XIMENA ROJAS GIRALDO</t>
  </si>
  <si>
    <t>Directora de Asuntos Marinos Costero y Recursos Acuáticos.</t>
  </si>
  <si>
    <t xml:space="preserve">DIRECCIÓN DE ASUNTOS MARINOS COSTERO Y RECURSOS ACUÁTICOS. </t>
  </si>
  <si>
    <t>https://community.secop.gov.co/Public/Tendering/OpportunityDetail/Index?noticeUID=CO1.NTC.7347150&amp;isFromPublicArea=True&amp;isModal=true&amp;asPopupView=true</t>
  </si>
  <si>
    <t>El término estrictamente indispensable para que el contratista cumpla con el objeto y obligaciones contractuales será ONCE (11) MESES Y QUINCE (15) DÍAS, o hasta 31 de diciembre, lo primero que ocurra.</t>
  </si>
  <si>
    <t>JULIANA ANDREA GARCIA SÁNCHEZ</t>
  </si>
  <si>
    <t>https://www.funcionpublica.gov.co/dafpIndexerBHV/hvSigep/detallarHV/S4640864-8003-5</t>
  </si>
  <si>
    <t>Prestar servicios profesionales a la Oficina de Control Interno del Ministerio de Ambiente y Desarrollo Sostenible, realizando el monitoreo y seguimiento de los requerimientos y visitas provenientes del flujo de atención a los entes externos de control, apoyar la elaboración de los informes de requerimiento legal, así como las demás actividades asignadas en el Plan Anual de Auditorías de la vigencia 2025.</t>
  </si>
  <si>
    <t>1. Presentar el plan de trabajo del contrato a más tardar a los diez (10) días hábiles contados desde el inicio de este, bajo los mismos parámetros establecidos para el plan anual de auditorías de la Oficina de Control Interno de la vigencia 2025. Apoyar las actividades que sean asignadas en el plan anual de auditorías de la vigencia 2025 de la Oficina de Control Interno, verificando el cumplimiento del Sistema de Control Interno del Ministerio, que sean afines con el objeto contractual en el marco de su especialidad y experticia. Apoyar a la Oficina de Control Interno en las actividades en la atención del flujo de atención de entes de control externos del Ministerio, en la gestión y control de los requerimientos, visitas y solicitudes emitidas por los diferentes Entes Externos de Control y la Fiscalía General de la Nación. Acompañar las actuaciones especiales, visitas y denuncias que realicen los entes externos de control y Fiscalía General de la Nación al Ministerio de Ambiente y Desarrollo Sostenible, y recopilar los compromisos que se generen en dichas actuaciones. Apoyar el seguimiento a los compromisos adquiridos por las dependencias del Ministerio de Ambiente y Desarrollo Sostenible a partir del acompañamiento realizado por la Oficina de Control Interno, en el marco de las visitas y reuniones promovidas por los entes externos de control y Fiscalía General de la Nación. Desarrollar las actividades que le sean asignadas en el marco de la estrategia para fortalecer el rol de enfoque a la prevención de la Oficina de Control Interno de la vigencia 2025. Proyectar, consolidar, gestionar y organizar respuestas a derechos de petición, solicitudes de información, producción documental y demás peticiones asignadas por la Oficina de Control Interno relacionadas con el objeto del contrato, en las herramientas, plataformas y sistemas de gestión documental empleados por el Ministerio, dando cumplimiento a las disposiciones normativas legales y las promovidas por el Archivo General de la Nación y el Ministerio de las Tecnologías de la Información y Comunicación. Participar en reuniones y visitas en el marco de los roles asignados a las Oficinas de Control Interno autorizados y/o designadas por el supervisor del contrato relacionados con el objeto y obligaciones contractuales. Desplazarse fuera de la ciudad de Bogotá D.C., con el fin de dar cumplimiento al objeto contractual, previa autorización del supervisor del contrato. 10. Las demás que le sean asignadas por el supervisor del contrato y que sean afines con el objeto contractual en el marco de su especialidad y experticia.</t>
  </si>
  <si>
    <t>El valor del contrato a celebrar es hasta por la suma SESENTA Y CINCO MILLONES SETECIENTOS TREINTA Y TRES MIL TRESCIENTOS TREINTA Y TRES PESOS M/CTE. ($65.733.333) incluidos los impuestos a que haya lugar.</t>
  </si>
  <si>
    <t>https://community.secop.gov.co/Public/Tendering/OpportunityDetail/Index?noticeUID=CO1.NTC.7354024&amp;isFromPublicArea=True&amp;isModal=true&amp;asPopupView=true</t>
  </si>
  <si>
    <t>El término estrictamente indispensable para que el contratista cumpla con el objeto y obligaciones contractuales será de once (11) meses y diez (10) días, o hasta el 31 de diciembre de 2025, lo primero que ocurra.</t>
  </si>
  <si>
    <t>CARLOS ANDRES MARTINEZ SALCEDO</t>
  </si>
  <si>
    <t>INGENIERIA DE MINAS</t>
  </si>
  <si>
    <t>https://www.funcionpublica.gov.co/dafpIndexerBHV/hvSigep/detallarHV/S1888448-8003-5</t>
  </si>
  <si>
    <t>1. Elaborar y presentar al supervisor un plan de trabajo específico y detallado, que incluya actividades, cronograma y entregables, para el plazo pactado del contrato armonizado con las metas de la DAASU y presentar mensualmente el avance de ejecución. Realizar las acciones requeridas para el fortalecimiento de las capacidades de los diferentes actores de la cadena de valor del sector minero en la región que le sea asignada, en relación con los instrumentos técnicos ambientales adelantados por la DAASU para el sector minero. Generar insumos y hacer seguimiento a las acciones ejecutadas para dar cumplimiento de las ordenes establecidas mediante acciones judiciales (sentencias, medidas cautelares, entre otros) de competencia de la DAASU en el sector minero. Aportar insumos para la implementación de las acciones del Plan de Acción Nacional sobre Mercurio que sean competencia del Ministerio de Ambiente y Desarrollo Sostenible, en cumplimiento del Convenio de Minamata. Mantener actualizadas las bases de datos y archivos técnicos del área relacionados con el sector minero. Proyectar y gestionar, dentro de los plazos legales, los insumos técnicos para dar respuesta a derechos de petición, quejas, circulares, alertas tempranas, compromisos de diálogo social, requerimientos de órganos de control y demás solicitudes relacionadas con el objeto contractual, que sean solicitadas a través de la plataforma ARCA o por cualquier otro medio o herramienta de la entidad. 8. Participar en las reuniones, mesas de trabajo y demás que sean requeridos por el supervisor del contrato, relacionados con el objeto y obligaciones contractuales, adjuntado los soportes de asistencia, ayudas de memoria y soporte del seguimiento a los compromisos establecidos, en caso de que aplique. Apoyar con la proyección, el reporte y las evidencias de las acciones establecidas en el Plan de Acción y/o informes solicitados por el supervisor(a) relacionados con las funciones de la Dirección de Asuntos Ambientales, Sectorial y Urbana, garantizando su conservación mediante el cargue respectivo en las carpetas digitales institucionales designadas para ello. 9. Cumplir con las demás obligaciones que le sean asignadas por el supervisor del contrato, inherentes a la naturaleza del objeto contractual.</t>
  </si>
  <si>
    <t>https://community.secop.gov.co/Public/Tendering/OpportunityDetail/Index?noticeUID=CO1.NTC.7346890&amp;isFromPublicArea=True&amp;isModal=true&amp;asPopupView=true</t>
  </si>
  <si>
    <t>VIVIANA CASTIBLANCO GUTIÉRREZ</t>
  </si>
  <si>
    <t>INGENIERÍA FORESTAL</t>
  </si>
  <si>
    <t>https://www.funcionpublica.gov.co/dafpIndexerBHV/hvSigep/detallarHV/S1880447-8003-5</t>
  </si>
  <si>
    <t>Prestar Servicios Profesionales a la Dirección de Bosques, Biodiversidad y Servicios Ecosistémicos para la implementación y mantenimiento del Sistema Nacional de Trazabilidad Forestal con énfasis en Módulo de Manejo Forestal Sostenible en Línea (MFSL) que aporte al fortalecimiento de la gobernanza forestal para la gestión sostenible de los recursos forestales y de la flora silvestre.</t>
  </si>
  <si>
    <t>1. Realizar el acompañamiento técnico como profesional funcional del Módulo de Manejo Forestal Sostenible en línea (MFSL), para su implementación y mantenimiento. 2. Realizar acompañamiento técnico a las autoridades ambientales a nivel nacional en la implementación de los diferentes módulos que componen el Sistema Nacional de Trazabilidad Forestal (SNTF). 3. Identificar propuestas de mejora de los diferentes módulos que componen el Sistema Nacional de Trazabilidad (SNTF), con énfasis en el Módulo de Manejo Forestal Sostenible en línea (MFSL) y el Libro de Operaciones Forestales en Línea (LOFL) en la Ventanilla Integral de Trámites Ambiental en Línea (VITAL). 4. Acompañar técnicamente la conceptualización del módulo de planificación que debe ser integrado al sistema nacional de trazabilidad forestal (SNTF). 5. Generar reportes de avance sobre la implementación del Módulo de Manejo Forestal Sostenible en Línea (MFSL). 6. Participar desde el componente técnico en los procesos de actualización y/o formulación de iniciativas normativas y demás documentos de interés para la gestión forestal de la DBBSE. 7. Apoyar la orientación técnica para el proceso de control y seguimiento en los puertos autorizados del país para la exportación e importación de los productos del recurso forestal y de la flora silvestre.</t>
  </si>
  <si>
    <t>https://community.secop.gov.co/Public/Tendering/OpportunityDetail/Index?noticeUID=CO1.NTC.7349705&amp;isFromPublicArea=True&amp;isModal=true&amp;asPopupView=true</t>
  </si>
  <si>
    <t>INGRID PAOLA SOLANO CANO</t>
  </si>
  <si>
    <t>https://www.funcionpublica.gov.co/dafpIndexerBHV/hvSigep/detallarHV/S4259600-8003-5</t>
  </si>
  <si>
    <t>Prestar sus servicios profesionales a la Oficina de Tecnologías de la Información y la Comunicación del Ministerio de Ambiente y Desarrollo Sostenible para adelantar las gestiones administrativas, documentales y logísticas que se requieran en la dependencia.</t>
  </si>
  <si>
    <t>1. Llevar a cabo el control de la documentación y atención de respuesta de los requerimientos mediante el seguimiento al ARCA de la Oficina 2. Apoyar en la clasificación, organización, almacenamiento y actualización de documentos de la Oficina, cumpliendo con el cronograma de transferencias documentales y los lineamientos del Grupo de Gestión Documental de la Entidad. 3. Apoyar la elaboración de los informes que se requieran por parte de entes externos y/o dependencias del Ministerio de Ambiente y Desarrollo Sostenible y que tengan que ver con los temas a cargo de la jefatura. 4. Apoyar a la jefatura en el seguimiento a la agenda de reuniones y en las actividades logísticas y administrativas que se requieran para el desarrollo de las mismas 5. Solicitar requerimientos mediante el aplicativo GEMA, para la creación de usuarios, solicitud de elementos, mantenimientos locativos, transporte e inventarios según la necesidad de la oficina, manteniendo el control de los mismos. 6. Apoyar el trámite de pago de las cuentas de cobro de los contratistas bajo la supervisión de la OTIC previa validación técnica del profesional correspondiente 7. Participar y/o asistir a las reuniones grupos y/o mesas de trabajo y/o comités virtuales o presenciales que sean requeridos por el supervisor relacionados con el objeto y obligaciones contractuales con el fin de generar acciones tendientes al cumplimiento de la misión de la dependencia y llevar las actas correspondientes 8. Las demás actividades que le asigne el supervisor del contrato y que tengan relación con el objeto contractual.</t>
  </si>
  <si>
    <t>El valor del contrato a celebrar es hasta por la suma de SESENTA Y TRES MILLONES NOVECIENTOS OCHENTA Y CUATRO MIL PESOS M/CTE ($63.984.000), incluido los impuestos a que haya lugar.</t>
  </si>
  <si>
    <t>https://community.secop.gov.co/Public/Tendering/OpportunityDetail/Index?noticeUID=CO1.NTC.7351513&amp;isFromPublicArea=True&amp;isModal=true&amp;asPopupView=true</t>
  </si>
  <si>
    <t>El término estrictamente indispensable para que el contratista cumpla con el objeto y obligaciones contractuales será de once (11) meses y catorce (14) dias.</t>
  </si>
  <si>
    <t>CRISTIAN CAMILO SASTOQUE BETANCOURT</t>
  </si>
  <si>
    <t>TECNOLOGIA EN ANALISIS Y DESARROLLO DE SISTEMAS DE INFORMACION</t>
  </si>
  <si>
    <t>https://www.funcionpublica.gov.co/dafpIndexerBHV/hvSigep/detallarHV/S4578414-8003-5</t>
  </si>
  <si>
    <t>Prestación de servicios de apoyo a la gestión en la Oficina de Tecnologías de la Información y la Comunicación del Ministerio de Ambiente y Desarrollo Sostenible, en el soporte de los distintos componentes de telecomunicaciones que garanticen la disponibilidad de los servicios tecnológicos, que se ofrecen por parte de la entidad</t>
  </si>
  <si>
    <t>1. Apoyar a los administradores de tercer nivel de la plataforma tecnológica de la entidad, en el cumplimiento de los acuerdos de nivel de servicio (ANS), definidos para los servicios de TI. Apoyar lo relacionado con la gestión de usuarios, configuración de perfiles y la modificación de datos, según los requerimientos de actualización, distribución, escalamiento de las solicitudes de soporte de la infraestructura tecnológica de la entidad. Apoyar el seguimiento, control y mantenimiento de los dispositivos de telecomunicaciones a través de la herramienta de gestión. Apoyar en el levantamiento y consolidación de la documentación de los casos e incidentes atendidos a diario, semanal y mensual. De acuerdo con la solución que se presentan con la infraestructura de TI y relacionados con los ANS definidos por la Entidad. Apoyar el trámite y solución a las solicitudes de segundo nivel realizadas a través de la herramienta de gestión de TI. Apoyar el seguimiento, mantenimiento, configuración, administración y control de los servidores de aplicaciones y herramientas requeridas para buen funcionamiento de la infraestructura tecnológica de la entidad. Apoyar la ejecución de las pruebas técnicas para la mejora de la infraestructura tecnológica y reportar hallazgos e incidencias, así mismo generar aportes en el proceso de consolidación del Banco de conocimiento de las solicitudes de soporte de TI. Apoyar la gestión de mantenimientos, soportes técnicos, garantías y reporte de fallas a los proveedores de los equipos que hacen parte de la infraestructura y de telecomunicaciones de la entidad. ______________________________________________________________________________________ Ministerio de Ambiente y Desarrollo Sostenible Dirección: Calle 37 #8 - 40, Bogotá D.C., Colombia Conmutador: (+57) 601 332 3400 – 3133463676 Página 6|19 F-A-CTR-52: V10 – 29/10/2024 Línea Gratuita: (+57) 01 8000 919301 9. Participar y/o asistir a las reuniones, grupos y/o mesas de trabajo y/o comités virtuales o presenciales que sean requeridos por el supervisor relacionados con el objeto y obligaciones contractuales con el fin de generar acciones tendientes al cumplimiento de la misión de la dependencia. 10. Gestionar incidentes o requerimientos reportados en el centro de servicios de TI, de conformidad con los ANS pactados con el cliente, los procedimientos y protocolos establecidos por la entidad documentando las acciones. 11. Las demás actividades que le asigne el supervisor del contrato y que tengan relación con el objeto contractual.</t>
  </si>
  <si>
    <t>El valor del contrato a celebrar es hasta por la suma CUARENTA Y CINCO MILLONES DIECIOCHO MIL CIENTO TREINTA Y TRES PESOS M/CTE ($45.018.133.oo), incluido los impuestos a que haya lugar.</t>
  </si>
  <si>
    <t>https://community.secop.gov.co/Public/Tendering/OpportunityDetail/Index?noticeUID=CO1.NTC.7351993&amp;isFromPublicArea=True&amp;isModal=true&amp;asPopupView=true</t>
  </si>
  <si>
    <t>El término estrictamente indispensable para que el contratista cumpla con el objeto y obligaciones contractuales será de once (11) meses y catorce (14) dias, o hasta 31 de diciembre, lo primero que ocurra</t>
  </si>
  <si>
    <t>RICARDO HELI ORTIZ ALMANZA</t>
  </si>
  <si>
    <t>https://www.funcionpublica.gov.co/dafpIndexerBHV/hvSigep/detallarHV/S4709008-8003-5</t>
  </si>
  <si>
    <t>Prestación de servicios profesionales en la Oficina de Tecnologías de la Información y la Comunicación del Ministerio de Ambiente y Desarrollo Sostenible, en el soporte de los distintos componentes de telecomunicaciones que garanticen la disponibilidad de los servicios tecnológicos, que se ofrecen por parte de la entidad</t>
  </si>
  <si>
    <t>1. Apoyar a los administradores de segundo nivel de la plataforma tecnológica de la entidad, en el cumplimiento de los Acuerdos de nivel de servicio (ANS), definidos para los servicios de TI. 2. Apoyo en la identificación de requerimientos, resolución de incidentes y gestión del escalonamiento en el soporte técnico para los sistemas de información y plataformas de la OTIC. 3. Adelantar el mantenimiento de los dispositivos de telecomunicaciones a través de la herramienta de gestión, conforme le sea asignado. 4. Elaborar la documentación y consolidación de la información de los casos e incidentes atendidos a diario, semanal y mensual de acuerdo con la solución que se presentan con la infraestructura de TI y relacionados con los ANS definidos por la Entidad. 5. Brindar la respuesta a la gestión, trámite y solución a las solicitudes de segundo nivel realizadas a través de la herramienta de gestión de TI, conforme le sea asignado 6. Apoyar el seguimiento, mantenimiento, configuración, administración y control de los servidores de aplicaciones y herramientas requeridas para buen funcionamiento de la infraestructura tecnológica de la entidad. 7. Brindar acompañamiento en los procesos que se necesite levantamiento de requerimientos funcionales o técnicos, acorde con las guías, formatos, directrices o lineamientos de buenas prácticas que determine la Oficina Tecnologías de la Información y Comunicación del Ministerio. 8. Apoyar la ejecución de las pruebas técnicas para la mejora de la infraestructura tecnológica y reportar hallazgos e incidencias, así mismo generar aportes en el proceso de consolidación del Banco de conocimiento de las solicitudes de soporte de TI. 9. Adelantar la gestión de mantenimientos, soportes técnicos, garantías y reporte de fallas a los proveedores de los equipos que hacen parte de la infraestructura y de telecomunicaciones de la entidad. 10. Gestionar incidentes o requerimientos reportados en el centro de servicios de TI, de conformidad con los (ANS o SLA) pactados con el cliente, los procedimientos y protocolos establecidos por la entidad documentando las acciones realizadas. 11. 11.Participar y/o asistir a las reuniones, grupos y/o mesas de trabajo y/o comités virtuales o presenciales que sean requeridos por el supervisor relacionados con el objeto y obligaciones contractuales con el fin de generar acciones tendientes al cumplimiento de la misión de la dependencia. 12. Las demás actividades que le asigne el supervisor del contrato y que tengan relación con el objeto contractual.</t>
  </si>
  <si>
    <t>El valor del contrato a celebrar es hasta por la suma CINCUENTA Y UN MILLONES SEISCIENTOS MIL PESOS M/CTE ($51.600.000.oo), incluido los impuestos a que haya lugar.</t>
  </si>
  <si>
    <t>https://community.secop.gov.co/Public/Tendering/OpportunityDetail/Index?noticeUID=CO1.NTC.7354510&amp;isFromPublicArea=True&amp;isModal=true&amp;asPopupView=true</t>
  </si>
  <si>
    <t>MARTHA LUCIA GONZALEZ MALDONADO</t>
  </si>
  <si>
    <t>https://www.funcionpublica.gov.co/dafpIndexerBHV/hvSigep/detallarHV/S4641951-8003-5</t>
  </si>
  <si>
    <t>Prestar servicios profesionales a la Oficina de Tecnologías de la Información y la Comunicación del Ministerio de Ambiente y Desarrollo Sostenible, en la automatización, caracterización y levantamiento de información que permita documentar los procedimientos en notación BPM, así como su análisis y diagramación, mejorando la gestión de los procesos de la entidad.</t>
  </si>
  <si>
    <t>1. Apoyar la implementación de soluciones automatizadas que mejoren la eficiencia de los procesos que sean acordados en el cronograma de trabajo de conformidad con los requerimientos internos de la Oficina y de las áreas misionales. 2. Elaborar los procesos de automatización mediante la diagramación de flujos de trabajo con símbolos o iconos que permitan estandarizar la representación de las actividades de forma gráfica para facilitar su comprensión. 3. Entregar los documentos que soporten la automatización de los procesos, procedimientos y flujos asignados. 4. Llevar a cabo la consolidación de información y preparación de informes que sean requeridos. 5. Adelantar las socializaciones de las automatizaciones y flujos de procesos elaborados y aprobados por la jefatura de la OTIC 6. Participar y/o asistir a las reuniones grupales y/o mesas de trabajo y/o comités virtuales o presenciales que sean requeridos por el supervisor relacionados con el objeto y obligaciones contractuales con el fin de generar acciones tendientes al cumplimiento de la misión de la dependencia. 7. Las demás que le sean asignadas por el supervisor del contrato, inherentes al objeto contractual.</t>
  </si>
  <si>
    <t>El valor del contrato a celebrar es hasta por la suma de CIENTO SIETE MILLONES SETECIENTOS DIECISEIS MIL SEISCIENTOS SESENTA Y SIETE PESOS M/CTE ($ 106.716.667), incluido los impuestos a que haya lugar.</t>
  </si>
  <si>
    <t>https://community.secop.gov.co/Public/Tendering/OpportunityDetail/Index?noticeUID=CO1.NTC.7354555&amp;isFromPublicArea=True&amp;isModal=true&amp;asPopupView=true</t>
  </si>
  <si>
    <t>El término estrictamente indispensable para que el contratista cumpla con el objeto y obligaciones contractuales será de once (11) meses y siete (7) dias, o hasta 31 de diciembre, lo primero que ocurra.</t>
  </si>
  <si>
    <t>CARLOS ARTURO SARMIENTO  ROYERO</t>
  </si>
  <si>
    <t>https://www.funcionpublica.gov.co/dafpIndexerBHV/hvSigep/detallarHV/S1573819-8003-5</t>
  </si>
  <si>
    <t>Prestar sus servicios profesionales a la Oficina de Tecnologías de la Información y la Comunicación del Ministerio de Ambiente y Desarrollo Sostenible, para el desarrollo de la plataforma geográfica de la entidad, así como, en el diseño, soporte y la implementación de aplicaciones web que incluyan componentes geográficos.</t>
  </si>
  <si>
    <t>1. Presentar a la supervisión las mejores prácticas de diseño y arquitectura para implementar sistemas de información geográfica utilizando la plataforma ArcGIS. 2. Proponer soluciones técnicas que optimicen el rendimiento, la escalabilidad y la seguridad de los sistemas basados en ArcGIS. 3. Trabajar conjuntamente con las areas misionales en la identificación y definición de los requerimientos asociados a sistemas de información geográfica, levantando las actas e informes correspondientes. 4. Elaborar extensiones personalizadas o complementos para ArcGIS que satisfagan las necesidades específicas de la entidad. Estas extensiones pueden incluir herramientas de análisis, paneles de control personalizados o flujos de trabajo automatizados que mejoren la eficiencia y la funcionalidad de los sistemas de información geográfica. 5. Apoyar a la Supervisión en la administración del acuerdo del licenciamiento, soporte y asesoría firmado con ESRI. 6. Participar técnicamente en las reuniones que adelante el Ministerio de Ambiente y desarrollo sostenible referente a temas de información geográfica y levantar las actas o informes respectivos. 7. Colaborar con el equipo de desarrollo en la implementación de soluciones geoespaciales basadas en software, utilizando tecnologías relacionadas con ArcGISy software libre. 8. Realizar la codificación, pruebas y puesta en producción de aplicaciones y componentes geoespaciales. 9. Gestionar y mantener la infraestructura espacial, incluyendo servidores GIS, bases de datos geoespaciales y servicios web geográficos, para garantizar un funcionamiento continuo y eficiente. 10. Hacer seguimiento a la disponibilidad, el rendimiento y la seguridad de la infraestructura espacial, así como, aplicar parches y actualizaciones de software de manera oportuna. 11. Participar y/o asistir a las reuniones grupos y/o mesas de trabajo y/o comités virtuales o presenciales que sean requeridos por el supervisor relacionados con el objeto y obligaciones contractuales con el fin de generar acciones tendientes al cumplimiento de la misión de la dependencia. 12. Las demás actividades que sean solicitadas por la oficina de Tecnologías de la Información y la Comunicación y que guarden relación con el objeto del contrato.</t>
  </si>
  <si>
    <t>El valor del contrato a celebrar es hasta por la suma de CIENTO VEINTIOCHO MILLONES NOVECIENTOS SETENTA Y CINCO MIL PESOS M/CTE ($128.975.000), incluido los impuestos a que haya lugar.</t>
  </si>
  <si>
    <t>https://community.secop.gov.co/Public/Tendering/OpportunityDetail/Index?noticeUID=CO1.NTC.7354592&amp;isFromPublicArea=True&amp;isModal=true&amp;asPopupView=true</t>
  </si>
  <si>
    <t>El término estrictamente indispensable para que el contratista cumpla con el objeto y obligaciones contractuales será de once (11) meses y cinco (5) dias, o hasta 31 de diciembre</t>
  </si>
  <si>
    <t>CONCURSO DE MÉRITOS</t>
  </si>
  <si>
    <t>CONSULTORÍA</t>
  </si>
  <si>
    <t>18 SEGUROS</t>
  </si>
  <si>
    <t>UT JG-MINAMBIENTE 2024</t>
  </si>
  <si>
    <t>PERSONA JURÍDICA</t>
  </si>
  <si>
    <t>N/A</t>
  </si>
  <si>
    <t>Proporcionar los servicios especializados de corretaje de seguros y asesoría integral para la formulación, implementación, manejo, administración, control, seguimiento, asesoría técnica, y jurídica para el plan de seguros a adquirir, destinados a proteger las personas, bienes e intereses patrimoniales del Ministerio de Medio Ambiente y Desarrollo Sostenible, o aquellos por los que sea o fuere legalmente responsable.</t>
  </si>
  <si>
    <t>1. Evaluar y realizar un diagnóstico del actual programa de seguros que tiene el Ministerio de Ambiente y Desarrollo Sostenible, definir las condiciones de riesgo, asesorarlo en el diseño, estructuración y proyección del nuevo programa de seguros para las contrataciones que se celebren dentro del término de su contrato, particularmente en la definición técnica de las pólizas (coberturas básicas, interés asegurable, ventajas técnicas, jurídicas y financieras, cláusulas y amparos adicionales), y coberturas para la protección de las personas, bienes e intereses patrimoniales de la entidad. 2. Preparar y presentar el correspondiente estudio de riesgo (por ramo) incluyendo el cálculo de perdida máxima probable e identificar los niveles de exposición de los bienes e intereses del MINISTERIO, definiendo los valores asegurados y asegurables de las pólizas, entregando un reporte con los supuestos, consideraciones, fuentes de información, archivos y cálculos realizados. 3. Realizar el estudio de coberturas y condiciones, mediante el empleo de criterios técnicos, de manera que se garanticen condiciones óptimas para cada una de las pólizas que conforman el programa de seguros de la Entidad. 4. Elaborar los estudios previos, análisis del sector, pliegos de condiciones, respuesta a observaciones al Proyecto de Pliego de Condiciones, Pliego de Condiciones, Informe de Evaluación, anexos y demás documentos necesarios para contratar el programa de seguros de la entidad, para lo cual efectuará el cálculo de su valor, con fundamento en el comportamiento del mercado asegurador dentro del término indicado por la Entidad. 5. Analizar y evaluar las propuestas presentadas con ocasión del proceso de selección del programa de seguros, asistir a las audiencias y reuniones derivadas del proceso de selección y proyectar las respuestas a las observaciones formuladas por los proponentes. 6. Entregar organizada la información de las pólizas suscritas, en medio digital, adjuntando la siguiente documentación: nota de cobertura, pólizas, condicionado, anexos y cláusulas actuales, anexos de modificación, comunicación escrita de entrega de la documentación de las pólizas. 7. Asesorar a la Entidad en lo relacionado con la celebración y desarrollo del contrato de seguro en todas sus etapas, como son la legalización y el perfeccionamiento del contrato, las solicitudes del seguro, la expedición de las pólizas, el pago oportuno de las primas, la variación de los riesgos y su consiguiente notificación a la compañía de seguros, incluyendo la validación de las renovaciones o prórrogas de dichos seguros. 8. Prestar asesoría y tramitar la prórroga y adición del contrato de seguro cuando haya lugar, de conformidad con el parágrafo del artículo 40 de la Ley 80 de 1993. 9. Asesorar al Ministerio de Ambiente y Desarrollo Sostenible sobre el alcance e interpretación de las condiciones técnicas generales y especiales aplicables a sus pólizas de seguros. 10. Informar y actualizar al Ministerio, mínimo una vez al semestre y/o a discreción del supervisor, en materia de seguros, riesgos, siniestralidad y prevención. 11. Revisar las pólizas, anexos y demás documentos que expidan las compañías aseguradoras, verificando que las mismas correspondan a los seguros contratados, conceptuando sobre su aprobación. 12. Asesorar, presentar y tramitar en forma oportuna las reclamaciones de siniestros ante las aseguradoras, procurando obtener las indemnizaciones que correspondan, en las mejores condiciones de modo, tiempo y cuantía. 13. Prestar asesoría en evaluación y análisis de riesgos, diseñando un programa de administración para este efecto y elaborar manuales de procedimientos de riesgo. 14. Atender las consultas y requerimientos que le efectúe la entidad dentro de la ejecución del contrato que se llegue a celebrar, dentro de un tiempo máximo de tres (03) días hábiles siguientes a la solicitud de la entidad; en casos excepcionales y que la entidad lo requiera, en un término de un (01) día hábil. 15. Realizar un empalme con el corredor de seguros existente, con un tiempo no mayor a ocho (8) días calendario, en relación con la fecha de vencimiento del programa de seguros que está terminando, en cuyo caso dejará constancia mediante documento del estado actual de los planes de seguros de la entidad. 16. Informar oportunamente sobre las decisiones adoptadas por la superintendencia Financiera u otros organismos del estado, sobre los cambios que operen en el mercado asegurador que sean de interés para la entidad. Además de mantenerla actualizada en temas relacionados con los seguros, en cuanto a legislación, jurisprudencia y doctrina. 17. Asesorar, en caso de litigios o conflictos al Ministerio de Ambiente y Desarrollo Sostenible cuando a ello hubiere lugar con relación al contrato de seguros en todos sus componentes. 18. Recomendar la iniciación del proceso judicial en contra del asegurador cuando habiéndose formulado la reclamación por vía extrajudicial, este no se allane a pagar, con el fin de evitar la consolidación de términos de prescripción de acciones derivadas de los contratos de seguros. 19. Realizar seguimiento a los vencimientos de las pólizas y presentar al supervisor del contrato con ciento veinte días (120) calendario de anticipación a los mismos, una recomendación para la contratación del programa de seguros, para su estudio y aprobación de las modificaciones necesarias. 20. Disponer inspecciones técnicas de los riesgos que conforman el plan de seguros diseñado, con el fin de controlar que las condiciones de riesgo se reduzcan y que en el evento que éstas adviertan eventuales variaciones se actualicen los amparos a las nuevas circunstancias. 21. Presentar un informe mensual y acumulativo dentro de los primeros diez días hábiles del mes siguiente, de todo lo relacionado al plan de seguros y el cumplimiento de las obligaciones contractuales que incluya como mínimo: (i) Información general de las pólizas vigentes, (ii) Control de vencimientos de pólizas, (iii) Modificaciones en la póliza, (iv) Gestión de primas: estado de cuentas y primas pendientes de pago, (v) Gestiones de renovación, (vi) Tramites de reclamaciones por siniestro con revisión y control de documentos, (vii) Estadísticas de siniestralidad. 22. Mantener vigente la póliza de Responsabilidad Civil Profesional – Errores y Omisiones durante la vigencia del respectivo contrato suscrito por el intermediario de seguros y un año mas. 23. Asesorar y acompañar al Ministerio en la determinación de los valores de sus activos, con el fin de disponer de criterios adecuados para la contratación y adición de las pólizas de seguros que cubran esos activos, estimación de pérdidas máximas en valores asegurables de reposición o reemplazo a nuevos. 24. Realizar como mínimo 2 capacitaciones virtuales sin costo adicional para la Entidad, sobre el alcance de las pólizas y objeto de la contratación, cuando lo requiera la Entidad. 25. Prestar acompañamiento técnico al MIINISTERIO, para la demostración de la perdida y del nexo causal (si fuere necesario) y de la ocurrencia. 26. Prestar todos los demás servicios accesorios y que emanan de la intermediación de seguros.</t>
  </si>
  <si>
    <t>https://community.secop.gov.co/Public/Tendering/OpportunityDetail/Index?noticeUID=CO1.NTC.7173369&amp;isFromPublicArea=True&amp;isModal=true&amp;asPopupView=true</t>
  </si>
  <si>
    <t>El plazo de ejecución del contrato será por dos (2) años, contados a partir de la suscripción del Acta de Inicio previo cumplimiento de los requisitos de perfeccionamiento y ejecución hasta el vencimiento de los seguros contratados o renovados con la intervención del intermediario de seguros, lo último que pase</t>
  </si>
  <si>
    <t>RAIMUNDO HUMBERTO TAMAYO MEDINA</t>
  </si>
  <si>
    <t>https://www.funcionpublica.gov.co/dafpIndexerBHV/hvSigep/detallarHV/S13521-8003-5</t>
  </si>
  <si>
    <t>Prestar servicios profesionales a la Dirección de Gestión Integral de Recurso Hídrico para apoyar la implementación de la gestión integral del agua a nivel nacional y regional a través de las acciones para la planificación ambiental a nivel de cuencas hidrográficas.</t>
  </si>
  <si>
    <t>1. Apoyar los ejercicios de fortalecimiento de capacidades dirigido a las Autoridades Ambientales priorizadas y otros actores locales asociado a los instrumentos de planificación. 2. Apoyar técnicamente las iniciativas normativas asociadas a instrumentos de planificación de cuencas, así como otros requerimientos que se deriven del marco jurídico aplicable a estos instrumentos. 3. Apoyar técnicamente las acciones, estrategias y/o lineamientos relacionados con el seguimiento y evaluación de los instrumentos de planificación de cuencas. 4. Brindar insumos y apoyo técnico para la gestión de reservas temporales y el cumplimiento de acciones judiciales - “Ventanilla Minera” y otros requerimientos judiciales que involucren los instrumentos de planificación de cuencas. 5. Apoyar técnicamente los procesos de gobernanza en torno al agua liderados por la Dirección de Gestión Integral de Recurso Hídrico que involucren los instrumentos de planificación de cuencas. 6. Apoyar desde el área técnica la articulación de las determinantes ambientales derivadas de los instrumentos de planificación. 7. Las demás actividades que estén relacionadas con el objeto contractual y que le sean asignadas por el supervisor del contrato</t>
  </si>
  <si>
    <t>El valor del contrato a celebrar es hasta por la suma de Ciento Cuarenta Y Tres Millones Cuatrocientos Cincuenta Y Tres Mil Setecientos Cincuenta pesos M/CTE ($143.453.750), incluido los impuestos a que haya lugar.</t>
  </si>
  <si>
    <t xml:space="preserve">TOSSE LUNA </t>
  </si>
  <si>
    <t>Coordinador Del Grupo De Planificación De Cuencas Hidrográficas</t>
  </si>
  <si>
    <t>https://community.secop.gov.co/Public/Tendering/OpportunityDetail/Index?noticeUID=CO1.NTC.7348826&amp;isFromPublicArea=True&amp;isModal=true&amp;asPopupView=true</t>
  </si>
  <si>
    <t>El término estrictamente indispensable para que el contratista cumpla con el objeto y obligaciones contractuales será de Once (11) meses, o hasta 31 de diciembre de 2024, lo primero que ocurra.</t>
  </si>
  <si>
    <t>ALEJANDRA GUADALUPE GALVIS QUIJANO</t>
  </si>
  <si>
    <t>INGENIERIA SANITARIA</t>
  </si>
  <si>
    <t>https://www.funcionpublica.gov.co/dafpIndexerBHV/hvSigep/detallarHV/S4661616-8003-5</t>
  </si>
  <si>
    <t>prestar servicios de apoyo a la gestión a la Unidad Coordinadora de Gobierno Abierto y Atención a la Ciudadanía en la radicación y distribución de comunicaciones oficiales recibidas a través de los canales de atención habilitados por el Ministerio de Ambiente y Desarrollo Sostenible</t>
  </si>
  <si>
    <t>1. Registrar, clasificar, tipificar y radicar de manera eficiente todas las PQRSD y comunicaciones oficiales recibidas a través de los canales de atención habilitados, asegurando su adecuada identificación y organización para facilitar su gestión, de acuerdo con los procedimientos del ministerio. 2. Brindar soporte en la elaboración de informes, indicadores y estadísticas necesarias para el cumplimiento de las responsabilidades de la UCGA, aportando información clave para la evaluación del desempeño y la mejora de los procesos. 3. Asistir a las reuniones y/o actividades que sean requeridos por el supervisor del contrato y que estén relacionados en el marco contractual. 4. Las demás actividades asignadas por el supervisor, siempre que estén relacionadas con el objeto y las funciones del grupo.</t>
  </si>
  <si>
    <t>El valor del contrato a celebrar es hasta por la suma de TREINTA Y NUEVE MILLONES SEISCIENTOS SESENTA Y SEIS MIL SEISCIENTOS SESENTA Y SIETE PESOS M/CTE ($ 39.666.667) incluido los impuestos a que haya lugar.</t>
  </si>
  <si>
    <t>https://community.secop.gov.co/Public/Tendering/OpportunityDetail/Index?noticeUID=CO1.NTC.7375057&amp;isFromPublicArea=True&amp;isModal=true&amp;asPopupView=true</t>
  </si>
  <si>
    <t>El término estrictamente indispensable para que el contratista cumpla con el objeto y obligaciones contractuales será de ONCE (11) MESES Y DIEZ (10) DÍAS, o hasta 31 de diciembre, lo primero que ocurra.</t>
  </si>
  <si>
    <t>JOLI KHATERIN GONZALEZ LEYVA</t>
  </si>
  <si>
    <t>https://www.funcionpublica.gov.co/dafpIndexerBHV/hvSigep/detallarHV/S4757046-8003-5</t>
  </si>
  <si>
    <t>Prestar los servicios profesionales a la Unidad Coordinadora para el Gobierno Abierto y Servicio a la Ciudadanía para desarrollar las actividades de seguimiento a la Gestión de Comunicaciones Oficiales en las dependencias del Ministerio</t>
  </si>
  <si>
    <t>1. Realizar seguimiento constante y generar el respectivo reporte sobre PQRSD vencidas y próximas a vencer informando a las diferentes áreas, promoviendo que sean tramitadas adecuadamente y en los plazos establecidos, en cumplimiento de las normas y objetivos de la Ley 1755 de 2015. 2. Orientar y apoyar a las dependencias en la gestión y finalización de las peticiones vencidas y próximas a vencer con el fin de mejorar el índice de cumplimiento de los términos legales de respuesta a solicitudes que ingresan al Ministerio. 3. Realizar en el análisis de posibles retrasos o desviaciones en los tiempos de atención de PQRSD y proponer medidas correctivas. 4. Asistir a las reuniones y/o actividades que sean requeridos por el supervisor del contrato y que estén relacionados en el marco contractual. 5. Las demás actividades asignadas por el supervisor, siempre que estén relacionadas con el objeto y las funciones del grupo.</t>
  </si>
  <si>
    <t>El valor del contrato a celebrar es hasta por la suma de CINCUENTA Y SEIS MILLONES CIENTO SESENTA Y SEIS MIL SEISCIENTOS SESENTA Y SIETE PESOS M/CTE ($56.166.667) incluido los impuestos a que haya lugar.</t>
  </si>
  <si>
    <t>https://community.secop.gov.co/Public/Tendering/OpportunityDetail/Index?noticeUID=CO1.NTC.7348533&amp;isFromPublicArea=True&amp;isModal=true&amp;asPopupView=true</t>
  </si>
  <si>
    <t>El término estrictamente indispensable para que el contratista cumpla con el objeto y obligaciones contractuales será de ONCE (11) MESES Y SIETE (07) DÍAS, o hasta 31 de diciembre, lo primero que ocurra.</t>
  </si>
  <si>
    <t>DIANA CAROLINA AVILA MORALES</t>
  </si>
  <si>
    <t>ADMINISTRACION DEPORTIVA</t>
  </si>
  <si>
    <t>https://www.funcionpublica.gov.co/dafpIndexerBHV/hvSigep/detallarHV/S2345057-8003-5</t>
  </si>
  <si>
    <t>Prestar servicios de apoyo a la gestión a la Unidad Coordinadora para el Gobierno Abierto y Servicio a la Ciudadanía, para apoyar actividades de planeación y seguimiento de los planes de la dependencia, así como la implementación del Modelo Integrado de Planeación y Gestión (MIPG).</t>
  </si>
  <si>
    <t>1. Apoyar la planeación y/o actualización de los planes y actividades de la Unidad Coordinadora para el Gobierno Abierto y Servicio a la Ciudadanía. Apoyar a la Unidad Coordinadora para el Gobierno Abierto y Servicio a la Ciudadanía en la revisión y actualización del proceso, procedimientos y documentos asociados del Sistema Integrado de Gestión SIG. Generar y consolidar la información estadística para alimentar los instrumentos de control de la UCGA que permitan generar los reportes requeridos, así como mantenerlos actualizados de manera constante. Apoyar a la coordinación en el seguimiento de las actividades definidas en los planes de la Unidad y la consolidación y reporte de los informes que sean requeridos, tales como informes de gestión, de actividades e indicadores de gestión dentro de los tiempos establecidos Asistir a las reuniones y/o actividades que sean requeridos por el supervisor del contrato y que estén relacionados en el marco contractual Las demás actividades asignadas por el supervisor, siempre que estén relacionadas con el objeto y las funciones del grupo.</t>
  </si>
  <si>
    <t>El valor del contrato a celebrar es hasta por la suma de CUARENTA Y CUATRO MILLONES CIENTO DOS MIL SESENTA Y SIETE PESOS M/CTE ($ 44.102.067) incluido los impuestos a que haya lugar.</t>
  </si>
  <si>
    <t>https://community.secop.gov.co/Public/Tendering/OpportunityDetail/Index?noticeUID=CO1.NTC.7349184&amp;isFromPublicArea=True&amp;isModal=true&amp;asPopupView=true</t>
  </si>
  <si>
    <t>ELEIDER PARRA QUINTERO</t>
  </si>
  <si>
    <t>TECNOLOGIA EN PRODUCCION MULTIMEDIA</t>
  </si>
  <si>
    <t>https://www.funcionpublica.gov.co/dafpIndexerBHV/hvSigep/detallarHV/S4005107-8003-5</t>
  </si>
  <si>
    <t>Prestar servicios profesionales en la generación de contenido gráfico y multimedia, para la comunicación de la gestión estratégica de los grupos de trabajo de la Secretaría General y la Subdirección Administrativa y Financiera de acuerdo a los lineamientos de la Entidad.</t>
  </si>
  <si>
    <t>1. Elaborar la parrilla de contenidos a publicar por parte de los grupos de trabajo de la Secretaría General y la Subdirección Administrativa y Financiera y articular su desarrollo con el Grupo de Comunicaciones de acuerdo con la estrategia de comunicaciones del Ministerio y los lineamientos que le sean dados. 2. Realizar el diseño y ajustes de piezas gráficas, contenidos de audio, video, audiovisual y multimedia que se requieran por parte de la Secretaría General y la Subdirección Administrativa y Financiera para publicación y divulgación a través de los canales de la entidad. 3. Apoyar la elaboración de informes relacionados con la parrilla de contenidos elaborada, su desarrollo y las piezas comunicacionales que sean desarrolladas.  4. Asistir a las reuniones y/o actividades que sean requeridos por el supervisor del contrato y que estén relacionados en el marco contractual 5. Las demás actividades asignadas por el supervisor, siempre que estén relacionadas con el objeto y las funciones del grupo.</t>
  </si>
  <si>
    <t>El valor del contrato a celebrar es hasta por la suma de CINCUENTA Y OCHO MILLONES SESENTA Y SEIS MIL SEISCIENTOS SESENTA Y SIETE PESOS M/CTE ($58.066.667) incluido los impuestos a que haya lugar.</t>
  </si>
  <si>
    <t>https://community.secop.gov.co/Public/Tendering/OpportunityDetail/Index?noticeUID=CO1.NTC.7358100&amp;isFromPublicArea=True&amp;isModal=true&amp;asPopupView=true</t>
  </si>
  <si>
    <t>El término estrictamente indispensable para que el contratista cumpla con el objeto y obligaciones contractuales será de ONCE (11) MESES Y CINCO (05) DÍAS, o hasta 31 de diciembre, lo primero que ocurra.</t>
  </si>
  <si>
    <t>KELLYS PATRICIA HERNANDEZ ARROYO</t>
  </si>
  <si>
    <t>https://www.funcionpublica.gov.co/dafpIndexerBHV/hvSigep/detallarHV/S1349473-8003-5</t>
  </si>
  <si>
    <t>El valor del contrato a celebrar es hasta por la suma de CUARENTA Y CINCO MILLONES DOSCIENTOS MIL PESOS M/CTE ($45.200.000) incluido los impuestos a que haya lugar.</t>
  </si>
  <si>
    <t>https://community.secop.gov.co/Public/Tendering/OpportunityDetail/Index?noticeUID=CO1.NTC.7375772&amp;isFromPublicArea=True&amp;isModal=true&amp;asPopupView=true</t>
  </si>
  <si>
    <t>JAIRO ALONSO SAENZ GOMEZ</t>
  </si>
  <si>
    <t>INGENIERO QUIMICO</t>
  </si>
  <si>
    <t>https://www.funcionpublica.gov.co/dafpIndexerBHV/hvSigep/detallarHV/S669371-8003-5</t>
  </si>
  <si>
    <t>Prestar servicios profesionales a la Oficina de Control Interno del Ministerio de Ambiente y Desarrollo Sostenible, para apoyar la verificación del sistema de control interno a partir de las actividades asociadas a los roles de las Unidades de Control Interno, así como el monitoreo y acompañamiento a las dependencias en los procesos auditores de la Contraloría General de la República, y demás actividades asignadas en el Plan Anual de Auditorías 2025</t>
  </si>
  <si>
    <t>1. Presentar el plan de trabajo del contrato a más tardar a los diez (10) días hábiles contados desde el inicio de este, bajo los mismos parámetros establecidos para el plan anual de auditorías de la Oficina de Control Interno de la vigencia 2025. Apoyar las actividades que sean asignadas en el plan anual de auditorías de la vigencia 2025 de la Oficina de Control Interno, verificando el cumplimiento del Sistema de Control Interno del Ministerio, que sean afines con el objeto contractual en el marco de su especialidad y experticia. Apoyar a la Oficina de Control Interno en la administración del flujo de comunicaciones y visitas de campo como enlace del Ministerio ante la Contraloría General de la República CGR en la atención de procesos de auditorías, actuaciones especiales de fiscalización y/o Denuncias Ciudadanas que se surtan en la ejecución de la vigencia 2025. Efectuar el acompañamiento a las dependencias del Ministerio que deben migrar reportes electrónicos en los sistemas de información y aplicativos electrónicos de los entes externos de control y otros organismos, de conformidad con la normativa vigente. Apoyar a la Oficina de Control Interno realizando actividades de consulta y analítica de datos proporcionados por el Ministerio en los aplicativos o sistemas de información internos y externos, respeto a los datos en materia contractual, jurídica y/o convocatorias de regalías para el Sector Ambiente. Fungir como enlace de la Oficina de Control Interno ante las dependencias del Ministerio en la articulación, formulación, ejecución y reportes del plan anual de auditorías, el plan de acción, la ejecución presupuestal, programación PAC, gestión contractual, anteproyecto de presupuesto, control de comisiones y solicitudes de operador logístico. Apoyar las actividades tendientes en la organización y participación de los Comités Institucionales de Coordinación de Control Interno y/o Sectoriales de Auditoría Interna y eventos de capacitación, que le sean asignadas por la supervisión. 8Apoyar a la Oficina de Control Interno en la atención de solicitudes, consultas y actualización de procedimientos provenientes de las dependencias y comités institucionales y sectoriales bajo el marco de los roles y competencias vigentes designados por las entidades reguladoras de control interno y los marcos internacionales de auditoría interna. Apoyar en la proyección de los acápites que aporta la Oficina de Control Interno en las respuestas de solicitudes de información y reportes de gestión con destino al Congreso de la República, comités institucionales y sectoriales del Ministerio. 10. Realizar las actividades dirigidas en promover los roles asignados a las Unidades de Control Interno promulgadas por el Departamento Administrativo de la Función Pública - DAFP. 11. Apoyar la actualización y sostenimiento de las unidades documentales del proceso asociado a la Oficina de Control Interno en el sistema integrado de gestión, bajo los lineamientos promovidos por las entidades reguladoras en materia de control interno, buenas prácticas promovidas por agentes internacionales y la normatividad vigente en la materia. 12. Apoyar a la Oficina de Control Interno en las actividades que le asisten en la atención de las Alertas Tempranas de la Defensoría del Pueblo. 13. Proyectar los reportes de presuntos actos de corrupción y/o irregularidades ante los organismos de control, en el ejercicio independiente de la Oficina de Control Interno. 14. Proyectar, consolidar, gestionar y organizar respuestas a derechos de petición y la producción documental asignadas por la Oficina de Control Interno relacionadas con el objeto del contrato, en las herramientas, plataformas y sistemas de gestión documental empleados por el Ministerio, dando cumplimiento a las disposiciones normativas legales y las promovidas por el Archivo General de la Nación y el Ministerio de las Tecnologías de la Información y Comunicación. 15. Participar en reuniones y visitas en el marco de los roles asignados a las Oficinas de Control Interno autorizados y/o designadas por el supervisor del contrato relacionados con el objeto y obligaciones contractuales. 16. Desplazarse fuera de la ciudad de Bogotá D.C., con el fin de dar cumplimiento al objeto contractual, previa autorización del supervisor del contrato. 17. Las demás que le sean asignadas por el supervisor del contrato y que sean afines con el objeto contractual en el marco de su especialidad y experticia.</t>
  </si>
  <si>
    <t>El valor del contrato a celebrar es hasta por la suma de CIENTO TREINTA Y TRES MILLONES CUATROCIENTOS SESENTA Y UN MIL TRESCIENTOS TREINTA Y TRES PESOS M/CTE($133.461.333) incluidos los impuestos a que haya lugar</t>
  </si>
  <si>
    <t>https://community.secop.gov.co/Public/Tendering/OpportunityDetail/Index?noticeUID=CO1.NTC.7348218&amp;isFromPublicArea=True&amp;isModal=true&amp;asPopupView=true</t>
  </si>
  <si>
    <t>HÉCTOR LAVERDE MAHECHA</t>
  </si>
  <si>
    <t>https://www.funcionpublica.gov.co/dafpIndexerBHV/hvSigep/detallarHV/S702921-8003-5</t>
  </si>
  <si>
    <t>Prestar servicios profesionales a la Subdirección de Educación y Participación para apoyar el control y seguimiento a los procesos relacionados con el trámite de comisiones y desplazamientos a campo requeridos para el desarrollo de las actividades propias del área.</t>
  </si>
  <si>
    <t>1. Apoyar la planeación y tramite de las comisiones y desplazamientos del equipo de la Subdirección de Educación y Participación, de conformidad con los procedimientos previstos por la entidad para tal fin. 2. Monitorear y revisar los informes de comisión, asegurando que las actividades descritas sean conformes al objeto y plan de trabajo programados. 3. Servir de enlace entre los miembros de la Subdirección y otras partes involucradas para el buen desarrollo de las comisiones de la dependencia. 4. Tramitar los requerimientos con el operador logístico y hacer seguimiento al desarrollo de los eventos organizados por la dependencia. 5. Elaborar la proyección de respuestas a solicitudes, consultas y demás asuntos que correspondan a la competencia de la Subdirección y que le sean asignados por el supervisor. 6. Participar en las reuniones relacionadas con las acciones misionales de la dependencia, dejando constancia formal de la asistencia a través de los correspondientes soportes, actas y otras fuentes de verificación pertinentes. 7. Las demás obligaciones que se le asignen y que tengan relación directa con el objeto del contrato.</t>
  </si>
  <si>
    <t>El valor del contrato a celebrar es hasta por la suma de CINCUENTA Y SIETE MILLONES DOSCIENTOS MIL PESOS M/CTE ($57.200.000) incluido los impuestos a que haya lugar.</t>
  </si>
  <si>
    <t>https://community.secop.gov.co/Public/Tendering/OpportunityDetail/Index?noticeUID=CO1.NTC.7358580&amp;isFromPublicArea=True&amp;isModal=true&amp;asPopupView=true</t>
  </si>
  <si>
    <t>MARTHA LUCIA HERNANDEZ HERRERA</t>
  </si>
  <si>
    <t>https://www.funcionpublica.gov.co/dafpIndexerBHV/hvSigep/detallarHV/S3998627-8003-5</t>
  </si>
  <si>
    <t>Prestar servicios profesionales al Grupo de Gestión de Biodiversidad de la Dirección de Bosques, Biodiversidad y Servicios Ecosistémicos del Ministerio de Ambiente y Desarrollo Sostenible, para apoyar el trámite administrativo de aprobación, recolección y actualización permanente de datos de expedición, negación, control de permisos y certificados vinculados con la ejecución de la Convención sobre el Comercio Internacional de Especies Amenazadas de Fauna y Flora Silvestres– CITES, así como el reporte mensual de indicadores de gestión</t>
  </si>
  <si>
    <t>1. Controlar y monitorear las solicitudes radicadas en la Ventanilla Única de Comercio Exterior – VUCE, vinculadas al proceso de permisos CITES de exportación, reexportación e importación, comprobando el correcto cumplimiento de diligenciamiento, asignación al profesional pertinente y finalización del proceso de estas solicitudes en la VUCE. 2. Preparar e imprimir los permisos de exportación, reexportación e importación de las especies listadas en la Convención de Comercio Internacional de Especies Amenazadas de Fauna y Flora Silvestres CITES. 3. Generar los insumos para las comunicaciones relacionadas con los permisos CITES emitidos dirigidas a usuarios, autoridades ambientales, entes de control, países Partes y otras entidades del orden nacional que así lo requieran. 4. Apoyar la documentación de la operación estadística y fortalecimiento del registro administrativo en el marco de la implementación de la Política De Gestión De Información Estadística y Plan Estadístico Institucional. 5. Conservar actualizada el registro de información de los trámites de solicitudes y permisos de exportación, reexportación e importación de especímenes de la biodiversidad biológica listado en los apéndices de la Convención CITES. 6. Mantener el seguimiento, control y validación de los pagos efectuados para la evaluación y otorgamiento de permisos CITES, y entregar su informe de forma regular al Grupo de Tesorería de este Ministerio. 7. Organizar y entregar mensualmente los documentos producidos en el marco del objeto contractual al archivo de la Dirección, en especial aquellos relacionados con solicitudes, permisos y certificados CITES, conforme a las tablas de retención documental de la entidad. 8. Generar reportes estadísticos de las solicitudes y estado de los trámites de permisos CITES de exportación, reexportación e importación y apoyar la elaboración de informes para usuarios internos y externos en el marco del Contrato. 9. Proyectar y gestionar respuesta, en los términos previstos en la ley, de las PQRS que le sean asignadas por la supervisión a través de la plataforma ARCA o por otro medio o herramienta de la entidad, relacionado con el objeto del contrato, adjuntando el reporte del Sistema de Gestión Documental. 10. Toda otra actividad que sea asignada por el supervisor que guarde relación con la ejecución del Contrato y que estén relacionadas con el objeto del mismo.</t>
  </si>
  <si>
    <t>El valor del contrato a celebrar es hasta por la suma de SETENTA Y NUEVE MILLONES TRECIENTOS DIEZ MIL PESOS M/CTE ($ 79.310.000) incluido los impuestos a que haya lugar.</t>
  </si>
  <si>
    <t>C-3202-0900-11-40101B-3202013-02</t>
  </si>
  <si>
    <t>https://community.secop.gov.co/Public/Tendering/OpportunityDetail/Index?noticeUID=CO1.NTC.7349114&amp;isFromPublicArea=True&amp;isModal=true&amp;asPopupView=true</t>
  </si>
  <si>
    <t>MARIA JULIANA BUSTOS OROZCO</t>
  </si>
  <si>
    <t>https://www.funcionpublica.gov.co/dafpIndexerBHV/hvSigep/detallarHV/S1322461-8003-5</t>
  </si>
  <si>
    <t>Prestación de servicios profesionales de abogado a la Oficina Asesora Jurídica para la representación judicial y extrajudicial del Ministerio de Ambiente y Desarrollo Sostenible, y las demás acciones administrativas y jurídicas requeridas por la dependencia</t>
  </si>
  <si>
    <t>1. Adelantar las acciones judiciales y extrajudiciales necesarias para la eficaz defensa de los intereses del Ministerio de Ambiente y Desarrollo Sostenible, incluida la vigilancia y seguimiento a los procesos que le hayan sido asignados por parte de la Oficina Asesora Jurídica a través del Coordinador del grupo de Procesos Judiciales o quien éste designe–, ejerciendo la representación judicial y extrajudicial de la entidad y su intervención en todas las actuaciones procesales, administrativas, acciones constitucionales y demás que le corresponda realizar conforme a la ley. 2. Tramitar, analizar, revisar y dar seguimiento a los procesos judiciales y conciliaciones extrajudiciales en los asuntos que le sean asignados por el supervisor del contrato. 3. Apoyar a la Secretaría Técnica del Comité de Conciliación, en todas y cada una de las actividades y funciones conforme lo estipulado en el artículo 2.2.4.3.1.2.6.del Decreto 1069 de 2015 y demás normas internas 4. Mantener actualizadas y realizar el registro, de la información y las actuaciones de todos los procesos y trámites a su cargo, de todas y cada una de las plataformas de gestión documental y jurídica que para tal efecto tiene dispuesta la Oficina Asesora Jurídica (Arca, eKogui, Samai, etc.), o las que en un futuro se puedan adquirir la entidad, siguiendo las directrices del Sistema Integrado de Gestión de Calidad. 5. Presentar y generar, cuando a ello hubiere lugar, ayudas de memoria, conceptos y las fichas de seguimiento junto con su respectiva actualización sobre los procesos, sus sentencias y órdenes judiciales, identificando en estas las que son de competencia del Ministerio y las Direcciones Técnicas del mismo y demás entidades con las cuales se debe interactuar para su cumplimiento y cuando la Oficina Asesora Jurídica lo requiera, sustentar ante el Comité correspondiente, en los formatos establecidos para el efecto, la posición jurídica que sugiere adoptar el Ministerio de Ambiente y Desarrollo Sostenible en las diferentes etapas procesales. 6. Participar en el desarrollo de las diferentes reuniones, visitas requeridas y demás actividades en el cumplimiento del objeto del contrato. 7. Proyectar, consolidar y gestionar respuestas a derechos de petición, quejas, reclamos, solicitudes de información y demás peticiones y requerimientos relacionados con el objeto del contrato, que le sean solicitados por la supervisión, para lo cual deberá dar cumplimiento a los términos previstos en la Ley 8. Las demás actividades asignadas por el Supervisor del Contrato y que estén relacionadas con el objeto contractual</t>
  </si>
  <si>
    <t>El valor del contrato a celebrar es hasta por la suma de SESENTA Y CINCO MILLONES NOVECIENTOS VEINTISEIS MIL SEISCIENTOS SESENTA Y SIETE PESOS M/CTE ($65.926.667) incluido los impuestos a que haya lugar.</t>
  </si>
  <si>
    <t>https://community.secop.gov.co/Public/Tendering/OpportunityDetail/Index?noticeUID=CO1.NTC.7372661&amp;isFromPublicArea=True&amp;isModal=true&amp;asPopupView=true</t>
  </si>
  <si>
    <t>El término estrictamente indispensable para que el contratista cumpla con el objeto y obligaciones contractuales será Once (11) meses y once (11) días, o hasta 31 de diciembre, lo primero que ocurra.</t>
  </si>
  <si>
    <t>NAYIBE LIZETH KURE ROJAS</t>
  </si>
  <si>
    <t>https://www.funcionpublica.gov.co/dafpIndexerBHV/hvSigep/detallarHV/S958364-8003-5</t>
  </si>
  <si>
    <t>Prestar servicios profesionales en el acompañamiento jurídico y fortalecimiento del relacionamiento estratégico en la construcción de respuestas, informes y demás documentos solicitados por el Congreso de la República al Ministerio de Ambiente y Desarrollo Sostenible, su seguimiento integral y apoyo a la coordinación y articulación, con el fin de garantizar su cumplimiento oportuno y su correcta atención, así como, ejercer la representación judicial y extrajudicial en las acciones constitucionales, administrativas y jurídicas que le sean asignadas.</t>
  </si>
  <si>
    <t>1. Proyectar las respuestas a derechos de petición, y demás solicitudes presentadas por el Congreso de la República al Ministerio de Ambiente y Desarrollo Sostenible. 2. Realizar el seguimiento integral y brindar apoyo jurídico a la coordinación y articulación de las respuestas a derechos de petición, y demás solicitudes presentadas por el Congreso de la República, con el fin de garantizar su cumplimiento oportuno y su correcta atención. 3. Brindar acompañamiento jurídico al Despacho del Ministerio y a la Oficina Asesora Jurídica respecto de las distintas Direcciones Técnicas del Ministerio, con el fin de la obtención de los diferentes insumos técnicos necesarios para la contestación a los derechos de petición y requerimientos provenientes del Congreso de la República, al igual que en el seguimiento a la obtención de vistos buenos por parte de cada una de las direcciones hasta su suscripción y verificación de radicación final. 4. Ejercer la representación judicial y extrajudicial del Ministerio de Ambiente y Desarrollo Sostenible en las diferentes acciones constitucionales, administrativas y jurídicas que le sean asignadas, a fin de ejercer la defensa de los intereses de la entidad e intervenir en todas las actuaciones procesales que corresponda realizar conforme a la Ley. 5. Analizar y proyectar documentos, actas y respuestas solicitados por el supervisor, en temas relacionados con el contrato. 6. Prestar acompañamiento jurídico a la Oficina Asesora Jurídica en el desarrollo de las diferentes reuniones requeridas, de conformidad con el objeto contractual.</t>
  </si>
  <si>
    <t>El valor del contrato a celebrar es hasta por la suma de SETENTA Y NUEVE MILLONES QUINIENTOS SESENTA Y SEIS MIL SEISCIENTOS SESENTA Y SIETE PESOS M/CTE ($ 79.566.667) incluido los impuestos a que haya lugar.</t>
  </si>
  <si>
    <t>https://community.secop.gov.co/Public/Tendering/OpportunityDetail/Index?noticeUID=CO1.NTC.7354133&amp;isFromPublicArea=True&amp;isModal=true&amp;asPopupView=true</t>
  </si>
  <si>
    <t>LUISA FERNANDA MASSO GRANADA</t>
  </si>
  <si>
    <t>https://www.funcionpublica.gov.co/dafpIndexerBHV/hvSigep/detallarHV/S1457875-8003-5</t>
  </si>
  <si>
    <t>Prestación de servicios profesionales a la Subdirección de Educación y Participación para apoyar la implementación de acciones relacionadas con los procesos de planificación estratégica financiera, el monitoreo de Sistema Integrado de Gestión en relación con la estructuración operativa de la dependencia</t>
  </si>
  <si>
    <t>1. Apoyar la elaboración de reportes y seguimiento a los instrumentos de planeación de la Subdirección de Educación y Participación 2. Realizar el seguimiento financiero a las actividades y productos que adelante la Subdirección de Educación y Participación. 3. Realizar verificación al cumplimiento del proyecto de inversión de la dependencia. 4. Apoyar las acciones de implementación del sistema integrado de gestión de la entidad, en el marco de las competencias de la dependencia. 5. Servir de enlace con la Oficina Asesora de Planeación y la Subdirección Financiera para el desarrollo de los procesos y trámites pertinentes. 6. Realizar la consolidación, seguimiento y actualización del Plan Anual de Adquisiciones de la Subdirección de Educación y Participación. 7. Apoyar la consolidación de informes y reportes de seguimiento requeridos a la Subdirección. 8. Elaborar la proyección de respuestas a solicitudes, consultas y demás asuntos que correspondan a la Subdirección y que le sean asignados por el supervisor. Participar en las reuniones relacionadas con las acciones misionales de la dependencia, dejando constancia formal de la asistencia a través de los correspondientes soportes, actas y otras fuentes de verificación pertinentes. 10. Las demás obligaciones que se le asignen y que tengan relación directa con el objeto del contrato.</t>
  </si>
  <si>
    <t>El valor del contrato a celebrar es hasta por la suma de CIENTO CUATRO MILLONES QUINIENTOS MIL PESOS M/CTE ($104.500.000) incluido los impuestos a que haya lugar.</t>
  </si>
  <si>
    <t>https://community.secop.gov.co/Public/Tendering/OpportunityDetail/Index?noticeUID=CO1.NTC.7361245&amp;isFromPublicArea=True&amp;isModal=true&amp;asPopupView=true</t>
  </si>
  <si>
    <t>El término estrictamente indispensable para que el contratista cumpla con el objeto y obligaciones contractuales será de 11 meses, o hasta 31 de diciembre, lo primero que ocurra.</t>
  </si>
  <si>
    <t>ANDRÉS FELIPE MENDOZA GUTIÉRREZ</t>
  </si>
  <si>
    <t>https://www.funcionpublica.gov.co/dafpIndexerBHV/hvSigep/detallarHV/S908864-8003-5</t>
  </si>
  <si>
    <t>Prestación de servicios profesionales a la Dirección de Bosques, Biodiversidad y Servicios Ecosistémicos del Ministerio de Ambiente y Desarrollo Sostenible para apoyar la formulación, revisión y seguimiento de los actos administrativos derivados de la generación de instrumentos normativos y apoyar jurídicamente las actuaciones administrativas relacionadas con otras dependencias del Ministerio.</t>
  </si>
  <si>
    <t>1. Apoyar en el seguimiento del avance y cumplimento de la Agenda regulatoria en el marco de la formulación de instrumentos normativos a cargo de esta dirección, generando los reportes e informes que le sean requeridos. 2. Apoyar en la Formulación de los actos administrativos requeridos y aportar jurídicamente en la construcción de los documentos técnicos soporte de los instrumentos normativos de acuerdo con las necesidades de la Dirección. 3. Proyectar, consolidar y gestionar respuestas a derechos de petición, solicitudes de información y demás peticiones, que le sean solicitados por la supervisión en la plataforma ARCA, o por cualquier otro medio o herramienta de la entidad relacionado con el objeto del contrato, para lo cual deberá dar cumplimiento a los términos previstos en la Ley. 4. Aportar, construir y gestionar los insumos requeridos para atender los avances que se den respecto de la agenda normativa en el marco de las acciones de cumplimiento, Acciones populares y acciones de tutela y otras decisiones judiciales, en el marco de los compromisos de la Agenda Regulatoria. 5. Preparar y asistir a las reuniones cuando le sea solicitado por el supervisor de acuerdo con las necesidades de la Dirección. 6. Elaborar y revisar los diferentes informes, trámites y demás documentos relacionados con actuaciones administrativas y que estén en cabeza del despacho de la dirección de Bosques Biodiversidad y Servicios Ecosistémicos del Ministerio de Ambiente y Desarrollo Sostenible 7. Servir de enlace con la Dirección de Talento Humano y Secretaria General del Ministerio de Ambiente y Desarrollo sostenible para los diferentes tramites internos que se requieran. 8. Las demás actividades que estén relacionadas con el objeto contractual y que sean establecidas por el supervisor.</t>
  </si>
  <si>
    <t>El valor del contrato a celebrar es hasta por la suma de SETENTA Y SIETE MILLONES DE PESOS M/CTE ($ 77.000.000), incluido los impuestos a que haya lugar.</t>
  </si>
  <si>
    <t>https://community.secop.gov.co/Public/Tendering/OpportunityDetail/Index?noticeUID=CO1.NTC.7354668&amp;isFromPublicArea=True&amp;isModal=true&amp;asPopupView=true</t>
  </si>
  <si>
    <t>JUAN JOSE TORO RIVERA</t>
  </si>
  <si>
    <t>https://www.funcionpublica.gov.co/dafpIndexerBHV/hvSigep/detallarHV/S4646998-8003-5</t>
  </si>
  <si>
    <t>1. Adelantar las acciones judiciales y extrajudiciales necesarias para la eficaz defensa de los intereses del Ministerio de Ambiente y Desarrollo Sostenible, incluida la vigilancia y seguimiento a los procesos que le hayan sido asignados por parte de la Oficina Asesora Jurídica a través del Coordinador del grupo de Procesos Judiciales o quien éste designe–, ejerciendo la representación judicial y extrajudicial de la entidad y su intervención en todas las actuaciones procesales, administrativas, acciones constitucionales y demás que le corresponda realizar conforme a la ley. 2. Tramitar, revisar y dar seguimiento a los procesos de cobro coactivos del Ministerio de ambiente y a las tutelas en los asuntos que le sean asignados por el supervisor del contrato. 3. Tramitar, analizar, revisar y dar seguimiento a los procesos judiciales y conciliaciones extrajudiciales en los asuntos que le sean asignados por el supervisor del contrato. 4. Mantener actualizadas y realizar el registro, de la información y las actuaciones de todos los procesos y trámites a su cargo, de todas y cada una de las plataformas de gestión documental y jurídica que para tal efecto tiene dispuesta la Oficina Asesora Jurídica (Arca, eKogui, Samai, etc.), o las que en un futuro se puedan adquirir la entidad, siguiendo las directrices del Sistema Integrado de Gestión de Calidad. 5. Presentar y generar, cuando a ello hubiere lugar, ayudas de memoria, conceptos y las fichas de seguimiento junto con su respectiva actualización sobre los procesos, sus sentencias y órdenes judiciales, identificando en estas las que son de competencia del Ministerio y las Direcciones Técnicas del mismo y demás entidades con las cuales se debe interactuar para su cumplimiento y cuando la Oficina Asesora Jurídica lo requiera, sustentar ante el Comité correspondiente, en los formatos establecidos para el efecto, la posición jurídica que sugiere adoptar el Ministerio de Ambiente y Desarrollo Sostenible en las diferentes etapas procesales. 6. Participar en el desarrollo de las diferentes reuniones, visitas requeridas y demás actividades en el cumplimiento del objeto del contrato. 7. Proyectar, consolidar y gestionar respuestas a derechos de petición, quejas, reclamos, solicitudes de información y demás peticiones y requerimientos relacionados con el objeto del contrato, que le sean solicitados por la supervisión, para lo cual deberá dar cumplimiento a los términos previstos en la Ley. 8. Las demás actividades asignadas por el Supervisor del Contrato y que estén relacionadas con el objeto contractual.</t>
  </si>
  <si>
    <t>El valor del contrato a celebrar es hasta por la suma de SESENTA Y OCHO MILLONES DE PESOS M/CTE ($68.000.000) incluido los impuestos a que haya lugar.</t>
  </si>
  <si>
    <t>https://community.secop.gov.co/Public/Tendering/OpportunityDetail/Index?noticeUID=CO1.NTC.7350430&amp;isFromPublicArea=True&amp;isModal=true&amp;asPopupView=true</t>
  </si>
  <si>
    <t>El término estrictamente indispensable para que el contratista cumpla con el objeto y obligaciones contractuales será Once (11) meses y Diez (10) días calendario, o hasta 31 de diciembre, lo primero que ocurra.</t>
  </si>
  <si>
    <t>KAREN PAOLA AMADOR RANGEL</t>
  </si>
  <si>
    <t>https://www.funcionpublica.gov.co/dafpIndexerBHV/hvSigep/detallarHV/S1437366-8003-5</t>
  </si>
  <si>
    <t>Prestar servicios profesionales de abogado a la Oficina Asesora Jurídica del Ministerio de Ambiente y Desarrollo Sostenible en la elaboración, estructuración y revisión de instrumentos normativos, conceptos jurídicos y demás documentos jurídicos de normatividad en políticas sectoriales, tales como cambio climático, sustancias peligrosas, aire, y gestión del riesgo, entre otros asuntos de competencia del Grupo de conceptos y normatividad en políticas sectoriales.</t>
  </si>
  <si>
    <t>1. Brindar acompañamiento jurídico a la Oficina Asesora Jurídica en la proyección de conceptos jurídicos referente al trámite de iniciativas normativas y conceptos en materia de cambio climático, sustancias peligrosas, aire, gestión del riesgo y demás asuntos de competencia del Grupo de conceptos y normatividad en políticas sectoriales 2. Proyectar y/o revisar actos administrativos, conceptos jurídicos, informes y demás documentos jurídicos relacionados con el objeto del contrato. 3. Proyectar, consolidar y gestionar respuestas a derechos de petición, quejas, reclamos, solicitudes de información y demás peticiones y requerimientos relacionados con el objeto del contrato, que le sean solicitados por la supervisión, para lo cual deberá dar cumplimiento a los términos previstos en la Ley. 4. 5. 1. 2. 3. 4. 5. 6. 7. 8. 9. Participar en el desarrollo de las diferentes reuniones y mesas de trabajo requeridas en el cumplimiento del objeto del contrato brindando acompañamiento jurídico. Las demás actividades asignadas por el Supervisor del Contrato y que estén relacionadas con el objeto contractual.</t>
  </si>
  <si>
    <t>El valor del contrato a celebrar es hasta por la suma de NOVENTA Y TRES MILLONES SEISCIENTOS SESENTA Y UN MIL TRESCIENTOS TREINTA Y TRES PESOS M/CTE ($ 93.661.333) incluido los impuestos a que haya lugar.</t>
  </si>
  <si>
    <t>https://community.secop.gov.co/Public/Tendering/OpportunityDetail/Index?noticeUID=CO1.NTC.7363426&amp;isFromPublicArea=True&amp;isModal=true&amp;asPopupView=true</t>
  </si>
  <si>
    <t>LAURA ISABEL VILLAMIZAR PACHECO</t>
  </si>
  <si>
    <t>https://www.funcionpublica.gov.co/dafpIndexerBHV/hvSigep/detallarHV/S1580651-8003-5</t>
  </si>
  <si>
    <t>Prestación de servicios profesionales jurídicos para apoyar la coordinación y articulación estratégica del relacionamiento del Ministerio de Ambiente y Desarrollo Sostenible con el Congreso de la República, así como para garantizar el desarrollo y seguimiento efectivo de la agenda legislativa del sector ambiente, asegurando el cumplimiento oportuno de los compromisos legislativos.</t>
  </si>
  <si>
    <t>1. Prestar apoyo y fungir como enlace en el relacionamiento del Ministerio de Ambiente y Desarrollo Sostenible ante del Congreso de la República. 2. Efectuar un relacionamiento de esta cartera Ministerial con los congresistas de la República. 3. Revisar informes de intervención de la Ministra de Ambiente y desarrollo sostenible en sesiones de control político, así como definir estrategias en sede de control político. 4. Prestar acompañamiento jurídico a la cartera ministerial respecto de proyectos de ley, temas legislativos y demás asuntos de competencia del Sector Ambiente 5. Las demás actividades asignadas por el Supervisor del Contrato y que estén relacionadas con el objeto contractual.</t>
  </si>
  <si>
    <t>El valor del contrato a celebrar es hasta por la suma de CIENTOCINCUENTA Y CUATRO MILLONES DE PESOS M/CTE ($154.000.000) incluido los impuestos a que haya lugar.</t>
  </si>
  <si>
    <t>https://community.secop.gov.co/Public/Tendering/OpportunityDetail/Index?noticeUID=CO1.NTC.7485365&amp;isFromPublicArea=True&amp;isModal=true&amp;asPopupView=true</t>
  </si>
  <si>
    <t>El término estrictamente indispensable para que el contratista cumpla con el objeto y obligaciones contractuales será Once meses (11) meses, o hasta 31 de diciembre, lo primero que ocurra.</t>
  </si>
  <si>
    <t>NICOLÁS MOLINA FIGUEROA</t>
  </si>
  <si>
    <t>https://www.funcionpublica.gov.co/dafpIndexerBHV/hvSigep/detallarHV/S4938786-8003-5</t>
  </si>
  <si>
    <t>Prestación de servicios profesionales a la Dirección de Bosques, Biodiversidad y Servicios Ecosistémicos del Ministerio de Ambiente y Desarrollo Sostenible, para consolidar la información y proyectar las respuestas a las solicitudes y requerimientos de los entes de control, la Oficina de Control Interno y la Oficina de Control Interno Disciplinario.</t>
  </si>
  <si>
    <t>1.Reportar en tiempos oportunos las solicitudes de información, formulación y suscripción de los planes de mejoramiento requeridos, dando cumplimiento al Plan Anual de Auditorias de la vigencia 2025, presentado por la Contraloría General de la República y la Oficina de Control Interno. Suministrar la información que permita subsanar los compromisos registrados en las actividades establecidas en los planes de mejoramiento, suscritos con la Contraloría General de la República y la Oficina de Control Interno. Atender los requerimientos relacionadas con Alertas Tempranas, el Informe del Estado de los Recursos Naturales, directivas y circulares emitidas por los diferentes entes externos de control y solicitudes de información requerida por el grupo de Control Interno Disciplinario. Realizar las actividades de enlace para la atención de los requerimientos provenientes de entes externos de control en el marco de la Ley 1755 de 2015, de acuerdo con lo estipulado en la Guía de Atención para entes externos de control Código: G-C-EIN-02 Versión 4 23/08/2023 del Sistema Integrado de Gestión. Llevar a cabo el seguimiento, consolidación y reportes de respuesta a la Oficina Asesora Jurídica en los términos establecidos en la Ley 5ta de 1995, para la atención oportuna a las solicitudes presentadas por los Congresistas de la República. Las demás actividades asignadas por el supervisor que se relacionen con el objeto y las obligaciones contractuales.</t>
  </si>
  <si>
    <t>El valor del contrato a celebrar es hasta por la suma de SESENTA Y DOS MILLONES TRESCIENTOS QUINCE MIL PESOS M/CTE ($62.315.000), incluido los impuestos a que haya lugar.</t>
  </si>
  <si>
    <t>https://community.secop.gov.co/Public/Tendering/OpportunityDetail/Index?noticeUID=CO1.NTC.7354361&amp;isFromPublicArea=True&amp;isModal=true&amp;asPopupView=true</t>
  </si>
  <si>
    <t>HUGO FERNEY URREGO PEREZ</t>
  </si>
  <si>
    <t>https://www.funcionpublica.gov.co/dafpIndexerBHV/hvSigep/detallarHV/S2802713-8003-5</t>
  </si>
  <si>
    <t>Prestar servicios de apoyo a la gestión del Grupo de Servicios Administrativos, en la realización de las actividades operativas de mantenimiento preventivo y correctivo de los bienes muebles e inmuebles del Ministerio de Ambiente y Desarrollo Sostenible.</t>
  </si>
  <si>
    <t>1. Realizar los mantenimientos preventivos, correctivos y rutinarios de la infraestructura del Ministerio, previa instrucción y visto bueno del supervisor del contrato. 2. Atender los casos asignados por el aplicativo GEMA y/o demás aplicativos tecnológicos, cumpliendo con los tiempos establecidos por el supervisor del contrato y así solucionando los requerimientos realizados por los funcionarios del Ministerio. 3. Conservar y proteger los equipos, herramientas y demás elementos suministrados en calidad de préstamo que utilice en ejercicio de las actividades a desarrollar, los cuales deben ser devueltos para la finalización del contrato y pago de la última cuenta de cobro. 4. Realizar la señalización y demarcación del sitio donde se están realizando los mantenimientos. 5. Cumplir con las normas de Seguridad y Salud en el Trabajo, portando dentro de las instalaciones del Ministerio, los elementos de seguridad industrial necesarios para ejecutar las labores encomendadas, los cuales deberán ser asumidos por el contratista. 6. Mantener en adecuadas condiciones de orden y aseo el cuarto de mantenimiento y dar cumplimiento a los lineamientos del sistema de gestión ambiental respecto al manejo de residuos y sustancias químicas. 7. Responder por los materiales entregados por el almacén, con el fin de ejecutar las actividades de mantenimiento, portando lo utilizado y reintegrando el sobrante en caso que haya lugar a ello. 8. Las demás actividades asignadas por el supervisor en relación con el objeto del contrato.</t>
  </si>
  <si>
    <t>El valor del contrato a celebrar es hasta por la suma de TREINTA Y TRES MILLONES SESENTA Y NUEVE MIL OCHOCIENTOS SESENTA Y SIETE PESOS M/CTE ($33.069.867), incluido los impuestos a que haya lugar</t>
  </si>
  <si>
    <t>https://community.secop.gov.co/Public/Tendering/OpportunityDetail/Index?noticeUID=CO1.NTC.7350979&amp;isFromPublicArea=True&amp;isModal=true&amp;asPopupView=true</t>
  </si>
  <si>
    <t>El término estrictamente indispensable para que el contratista cumpla con el objeto y obligaciones contractuales será de once (11) meses y catorce (14) días, o hasta 31 de diciembre, lo primero que ocurra.</t>
  </si>
  <si>
    <t>KARENT SOFIA LOPEZ VIVAS</t>
  </si>
  <si>
    <t>https://www.funcionpublica.gov.co/dafpIndexerBHV/hvSigep/detallarHV/S4641778-8003-5</t>
  </si>
  <si>
    <t>Prestar servicios profesionales como abogado en el relacionamiento estratégico y acompañamiento jurídico frente a los asuntos en materia de pueblos indígenas y la organización del Sistema Nacional Ambiental, puestos a consideración y de competencia de la Oficina Asesora Jurídica del Ministerio de Ambiente y Desarrollo Sostenible.</t>
  </si>
  <si>
    <t>1. Brindar acompañamiento jurídico y apoyar la estructuración y revisión de asuntos en materia de pueblos indígenas y la organización del Sistema Nacional Ambiental, puestos a consideración de la Oficina Asesora Jurídica. 2. Efectuar apoyo jurídico en el marco de los espacios que se convoquen como mesas técnico-jurídicas derivadas de los procesos de consulta previa o espacios de dialogo con instancias de autoridades indígenas e interinstitucionales relacionadas y, efectuar el seguimiento al desarrollo de los compromisos que tales espacios se generen para la Oficina Asesora Jurídica documentando el avance a través de actas, informes, memorias, entre otros. 3. Proyectar y apoyar desde el componente jurídico la estructuración de conceptos jurídicos, actos administrativos, informes y demás documentos jurídicos relacionados con el objeto del contrato 4. Participar en las reuniones que le sean solicitadas por el (la) Jefe (a) de la Oficina Asesora Jurídica, con el fin de brindar asesoramiento jurídico con respecto a los temas que le sean requeridos. 5. Las demás actividades asignadas por el Supervisor del Contrato y que estén relacionadas con el objeto contractual. ___________</t>
  </si>
  <si>
    <t>El valor del contrato a celebrar es hasta por la suma de SESENTA Y CINCO MILLONES NOVECIENTOS VEINTISEIS MIL SEISCIENTOS SESENTA Y SIETE PESOS M/CTE ($65.926.667) incluidos todos los impuestos a que haya lugar.</t>
  </si>
  <si>
    <t>https://community.secop.gov.co/Public/Tendering/OpportunityDetail/Index?noticeUID=CO1.NTC.7352629&amp;isFromPublicArea=True&amp;isModal=true&amp;asPopupView=true</t>
  </si>
  <si>
    <t>El término estrictamente indispensable para que el contratista cumpla con el objeto y obligaciones contractuales será Once (11) meses y Once (11) días calendario, o hasta 31 de diciembre, lo primero que ocurra.</t>
  </si>
  <si>
    <t>HELBER LEONARDO CASAS CAMARGO</t>
  </si>
  <si>
    <t>https://www.funcionpublica.gov.co/dafpIndexerBHV/hvSigep/detallarHV/S2226668-8003-5</t>
  </si>
  <si>
    <t>Prestar servicios profesionales a la Dirección de Asuntos Ambientales Sectorial y Urbana del Ministerio de Ambiente y Desarrollo Sostenible, para apoyar el fortalecimiento de la cadena de valor del flujo de plásticos y llantas, así como asesorar en la estructuración y puesta en marcha de proyectos prioritarios en el marco de las metas del Plan Nacional de Desarrollo 2022-2026.</t>
  </si>
  <si>
    <t>1. Elaborar y presentar al supervisor un plan detallado de trabajo, que incluya actividades, cronograma y entregables, en un plazo máximo de diez (10) días calendario tras cumplir con los requisitos de ejecución establecidos en el contrato. 2. Identificar y evaluar, con los actores de la cadena de valor del flujo de llantas, los aspectos estratégicos requeridos para su fortalecimiento y de la gestión inversa de llantas usadas, con enfoque de flujo de materiales. 3. Aportar insumos para la formulación e implementación de los lineamientos e instrumentos técnicos y normativos para la gestión sostenible de productos plásticos de un solo uso 4. Apoyar y suministrar insumos para la formulación de la política de producción y consumo responsable con enfoque en economía circular en temas relacionados con el objeto contractual. 5. Apoyar y orientar el seguimiento a la implementación de proyectos en municipios de menos de 50000 habitantes en cumplimiento de la meta del PND. 6. Apoyar la formulación e implementación del programa basura cero desde las competencias de Minambiente. 7. Apoyar el fortalecimiento de capacidades en la gobernanza para la apropiación de la regulación normativa sobre los flujos de residuo objeto del contrato promoviendo el principio de la equidad de género. 8. Proyectar, gestionar y apoyar la revisión de correspondencia relacionada con su objeto contractual para garantizar su gestión oportuna y en cumplimiento de los marcos legales correspondientes, para peticiones, quejas, reclamos, así como los requerimientos de órganos de control y otras solicitudes vinculadas al objeto contractual. Esto se llevará a cabo mediante correo electrónico o a través de la plataforma de información del Ministerio, conocida como la "Administración y Recepción de Correspondencia Ambiental (ARCA)". 9. Asistir y participar en las reuniones relacionadas con el objeto contractual, siguiendo la línea institucional, soportando la asistencia con la presentación de soportes, ayudas de memoria y seguimiento documentado a los compromisos acordados, en caso de ser aplicable. 10. Contribuir con la proyección, reporte y evidencias de las acciones definidas en el Plan de Acción y/o en informes solicitados por el supervisor relacionadas con las funciones de la Dirección de Asuntos Ambientales, Sectorial y Urbana, garantizando la conservación de la documentación mediante el respectivo cargue en las carpetas digitales institucionales asignadas. 11. Brindar apoyo y participar, cuando sea necesario en las jornadas de capacitación o divulgación vinculadas con las funciones de la Dirección de Asuntos Ambientales, Sectorial y Urbana, directamente relacionada con el objeto contractual. 12. Las demás actividades que le asigne el supervisor del contrato y que tengan relación con el objeto contractual</t>
  </si>
  <si>
    <t>El valor del contrato a celebrar es hasta por la suma de CIENTO CINCO MILLONES DE PESOS M/CTE ($105.000.000) incluido los impuestos a que haya lugar.</t>
  </si>
  <si>
    <t>C-3201-0900-7-10101D-3201029-02</t>
  </si>
  <si>
    <t>https://community.secop.gov.co/Public/Tendering/OpportunityDetail/Index?noticeUID=CO1.NTC.7391633&amp;isFromPublicArea=True&amp;isModal=true&amp;asPopupView=true</t>
  </si>
  <si>
    <t>STEFANIA NIETO GUZMÁN</t>
  </si>
  <si>
    <t>INGENIERIA CASTASTRAL Y GEODESIA</t>
  </si>
  <si>
    <t>https://www.funcionpublica.gov.co/dafpIndexerBHV/hvSigep/detallarHV/S4695557-8003-5</t>
  </si>
  <si>
    <t>Prestación de servicios profesionales a la Dirección de Asuntos Marinos, Costeros y Recursos Acuáticos del Ministerio de Ambiente y Desarrollo Sostenible, para apoyar las actividades de manejo, gestión, y análisis espacial de la información geográfica marino costera</t>
  </si>
  <si>
    <t>1. Apoyar a la Dirección de Asuntos Marinos, Costeros, y Recursos Acuáticos en la elaboración de análisis espacial, geoprocesamiento, estructuración, generación y espacialización de información geográfica para el ordenamiento ambiental, amenazas y riesgos ambientales de las zonas marinas, costeras e insulares, de acuerdo con las solicitudes internas y externas del Ministerio, así como, la generación de las salidas gráficas, de acuerdo con las solicitudes de la Dirección y siguiendo los lineamientos del sistema de gestión de calidad del Ministerio de Ambiente y Desarrollo Sostenible. 2. Apoyar la actualización y mantenimiento de la base de datos geográfica estandarizada de la Dirección de Asuntos Marinos, Costeros, y Recursos Acuáticos, con su respectiva documentación. 3. Elaborar los documentos, capas geográficas e insumos identificados para la construcción de la Infraestructura de Datos Espaciales - IDE del Ministerio de Ambiente y Desarrollo Sostenible de las capas cartográficas identificadas como internas para las zonas marinas y costera en articulación con la OTIC, así como, apoyar la atención de solicitudes realizadas por la OTIC en el marco de la información de la dirección, en los casos en que se requiera. 4. Prestar apoyo técnico para la preparación de conceptos, generación de ayudas de memoria, revisión de documentación, respuestas a consultas y solicitudes de información, en el marco del seguimiento y cumplimiento de sentencias, órdenes judiciales y otros compromisos nacionales e internacionales, en materia del objeto contractual. 5. Apoyar la generación de insumos y respuestas a los derechos de petición y solicitudes internas y externas relacionados con datos e información geográfica de la DAMCRA, llevados a cabo con criterios de calidad y dando cumplimiento a los términos legales. 6. Apoyar la supervisión de los contratos y/o convenios que le sean designados por el supervisor, los cuales que guarden relación con el objeto contractual. 7. Actualizar la información del one drive de la Dirección de Asuntos Marinos, Costeros, y Recursos Acuáticos de acuerdo con los procesos adelantados en temas de información e información geográfica, guardando armonía con los procesos y directrices documentales. 8. Las demás obligaciones que le sean asignadas y que guarden relación directa con la naturaleza del objeto contractual.</t>
  </si>
  <si>
    <t>El valor del contrato a celebrar es hasta por la suma de NOVENTA MILLONES DE PESOS M/CTE ($90.000.000), incluido los impuestos a que haya lugar.</t>
  </si>
  <si>
    <t>JORGE AGUSTO ACOSTA RIVERA</t>
  </si>
  <si>
    <t>Profesional especializado código 2028 grado 19</t>
  </si>
  <si>
    <t>DIRECCIÓN DE ASUNTOS MARINOS, COSTEROS Y RECURSOS ACUATICOS</t>
  </si>
  <si>
    <t>https://community.secop.gov.co/Public/Tendering/OpportunityDetail/Index?noticeUID=CO1.NTC.7357673&amp;isFromPublicArea=True&amp;isModal=true&amp;asPopupView=true</t>
  </si>
  <si>
    <t>El término estrictamente indispensable para que el contratista cumpla con el objeto y obligaciones contractuales será DIEZ (10) MESES, o hasta 31 de diciembre, lo primero que ocurra.</t>
  </si>
  <si>
    <t>JEIMY CAROLINA AMADO SIERRA</t>
  </si>
  <si>
    <t>https://www.funcionpublica.gov.co/dafpIndexerBHV/hvSigep/detallarHV/S2324791-8003-5</t>
  </si>
  <si>
    <t>Prestar de servicios profesionales a la Subdirección de Educación y Participación para apoyar la implementación actividades relacionadas con los procesos de formulación e implementación del Modelo Integrado de Planeación y Gestión.</t>
  </si>
  <si>
    <t>1. Apoyar la estructuración y seguimiento del Plan Institucional de Participación Ciudadana, en el marco del Modelo Integrado de Gestión 2. Asistir a los Comités de Gestión y Desempeño, haciendo seguimiento a los compromisos establecidos en dicha instancia. 3. Servir de enlace con la Secretaría General en el marco de los procesos relacionados con la Rendición de Cuentas Institucional. 4. Apoyar en la actualización de la estrategia de participación ciudadana en la gestión, articulada a la planeación y gestión institucional 5. Apoyar en la elaboración del plan de acción para la ejecución de las estrategias de Participación Ciudadana, en el marco del Modelo Integrado de Gestión y Desempeño 6. Apoyar el reporte de los instrumentos de seguimiento de participación ciudadana adelantados por la entidad. 7. Elaborar la proyección de respuestas a solicitudes, consultas y demás asuntos que correspondan a la competencia de la Subdirección y que le sean asignados por el supervisor. 8. Participar en las reuniones relacionadas con las acciones misionales de la dependencia, dejando constancia formal de la asistencia a través de los correspondientes soportes, actas y otras fuentes de verificación pertinentes. 9. Las demás obligaciones que se le asignen y que tengan relación directa con el objeto del contrato</t>
  </si>
  <si>
    <t>https://community.secop.gov.co/Public/Tendering/OpportunityDetail/Index?noticeUID=CO1.NTC.7371823&amp;isFromPublicArea=True&amp;isModal=true&amp;asPopupView=true</t>
  </si>
  <si>
    <t>CINDY TATIANA JACOME SIATOYA</t>
  </si>
  <si>
    <t>TECNICO PROFESIONAL EN ARCHIVISTA</t>
  </si>
  <si>
    <t>https://www.funcionpublica.gov.co/dafpIndexerBHV/hvSigep/detallarHV/S3070340-8003-5</t>
  </si>
  <si>
    <t>Prestación de servicios técnicos de apoyo para la gestión documental de la Oficina Asesora Jurídica del Ministerio de Ambiente y Desarrollo Sostenible, frente a las actividades de organización del archivo de gestión en sus diferentes etapas, garantizando el cumplimiento de las normas archivísticas y la gestión oportuna de la información generada por la OAJ.</t>
  </si>
  <si>
    <t>1.Implementar las Tablas de Retención Documental vigentes y autorizadas, asegurando su aplicación en la clasificación, organización y actualización de los documentos, y utilizando de manera adecuada los instrumentos de descripción documental, como el Formato Único de Inventario Documental y la hoja de control. Ejecutar el proceso técnico de identificación de las unidades de almacenamiento y conservación documental, siguiendo los lineamientos y formatos establecidos por el ministerio, y asegurando una correcta reorganización en las estanterías o espacios asignados para la custodia de los archivos. Cumplir con las actividades relacionadas con las transferencias documentales primarias, conforme al cronograma definido por el Grupo de Gestión Documental. Realizar la digitalización de los documentos que integran los expedientes del Archivo de Gestión, garantizando la conservación y autenticidad del documento original. Realizar acompañamiento en el proceso de actualización de las Tablas de Retención Documental y Tablas de Valoración Documental, en cumplimiento de las directrices y necesidades del Grupo de Gestión Documental del Ministerio.</t>
  </si>
  <si>
    <t>El valor del contrato a celebrar es hasta por la suma de CUARENTA Y NUEVE MILLONES VEINTIOCHO MIL PESOS M/CTE ($49.028.000), incluidos todos los impuestos a que haya lugar.</t>
  </si>
  <si>
    <t>https://community.secop.gov.co/Public/Tendering/OpportunityDetail/Index?noticeUID=CO1.NTC.7372535&amp;isFromPublicArea=True&amp;isModal=true&amp;asPopupView=true</t>
  </si>
  <si>
    <t>El término estrictamente indispensable para que el contratista cumpla con el objeto y obligaciones contractuales será de Once (11) meses y diez (10) días calendario, o hasta 31 de diciembre, lo primero que ocurra</t>
  </si>
  <si>
    <t>JESUS ALCIDES GIRALDO MURCIA</t>
  </si>
  <si>
    <t>https://www.funcionpublica.gov.co/dafpIndexerBHV/hvSigep/detallarHV/S2439899-8003-5</t>
  </si>
  <si>
    <t>Prestar servicios profesionales a la Oficina de Control Interno del Ministerio de Ambiente y Desarrollo Sostenible, para desarrollar las actividades de verificación y operatividad en el cumplimiento normativo tecnológico y la gestión de riesgos de seguridad de la información, y demás actividades asignadas en el Plan Anual de Auditorías 2025.</t>
  </si>
  <si>
    <t>1. Presentar el plan de trabajo del contrato a más tardar a los diez (10) días hábiles contados desde el inicio de este, bajo los mismos parámetros establecidos para el plan anual de auditorías de la Oficina de Control Interno de la vigencia 2025. Apoyar las actividades que sean asignadas en el plan anual de auditorías de la vigencia 2025 de la Oficina de Control Interno, verificando el cumplimiento del Sistema de Control Interno del Ministerio, que sean afines con el objeto contractual en el marco de su especialidad y experticia. Apoyar las actividades tendientes de promover la implementación, sostenimiento y actualización de la Política de Gobierno Digital PGD, el Plan Estratégico de las Tecnologías de la Información y Comunicaciones PETI y/o Marco de Referencia de Arquitectura Empresarial MRAE en el Ministerio, asimismo comunicar las recomendaciones al entorno de interacción de las entidades nivel central del Sector Ambiente y Desarrollo Sostenible. Apoyar a la Oficina de Control Interno en el desarrollo de las actividades tendientes a verificar la operatividad del Ministerio en el cumplimiento normativo tecnológico y mejores prácticas promovidas por Ministerio de Tecnologías de la Información y Comunicación MinTIC, Departamento Administrativo de la Función Pública DAFP, Archivo General de la Nación AGN y/o organismos internacionales. 5. Atender y realizar visitas al seguimiento del plan de mejoramiento archivístico suscrito por el Ministerio ante el Archivo General de la Nación AGN, que deban ser generadas y/o articuladas por la Oficina de Control Interno, desde su especialidad y experiencia. Desarrollar el análisis y seguimiento a los mapas de riesgos de los procesos en la entidad del componente de seguridad de la información, aplicado las metodologías vigentes del Departamento Administrativo de la Función Pública y del Ministerio de Tecnologías de la Información y Comunicación. Desarrollar las actividades que le sean asignadas en el marco de la estrategia para fortalecer el rol de enfoque a la prevención de la Oficina de Control Interno de la vigencia 2025. Proyectar, consolidar, gestionar y organizar respuestas a derechos de petición, solicitudes de información, producción documental y demás peticiones asignadas por la Oficina de Control Interno relacionadas con el objeto del contrato, en las herramientas, plataformas y sistemas de gestión documental empleados por el Ministerio, dando cumplimiento a las disposiciones normativas legales y las promovidas por el Archivo General de la Nación y el Ministerio de las Tecnologías de la Información y Comunicación. Participar en reuniones y visitas en el marco de los roles asignados a las Oficinas de Control Interno autorizados y/o designadas por el supervisor del contrato relacionados con el objeto y obligaciones contractuales. 10. Desplazarse fuera de la ciudad de Bogotá D.C., con el fin de dar cumplimiento al objeto contractual, previa autorización del supervisor del contrato. 11. Las demás que le sean asignadas por el supervisor del contrato y que sean afines con el objeto contractual en el marco de su especialidad y experticia.</t>
  </si>
  <si>
    <t>El valor del contrato a celebrar es hasta por la suma OCHENTA Y SIETE MILLONES OCHOCIENTOS TREINTA Y TRES MIL TRESCIENTOS TREINTA Y TRES PESOS M/CTE. ($87.833.333) incluido los impuestos a que haya lugar.</t>
  </si>
  <si>
    <t>https://community.secop.gov.co/Public/Tendering/OpportunityDetail/Index?noticeUID=CO1.NTC.7360055&amp;isFromPublicArea=True&amp;isModal=true&amp;asPopupView=true</t>
  </si>
  <si>
    <t>CLAUDIA PATRICIA NEIRA CUELLAR</t>
  </si>
  <si>
    <t>https://www.funcionpublica.gov.co/dafpIndexerBHV/hvSigep/detallarHV/S1587338-8003-5</t>
  </si>
  <si>
    <t>Prestar servicios profesionales a la Dirección de Asuntos Ambientales Sectorial y Urbana del Ministerio de Ambiente y Desarrollo Sostenible, brindando apoyo técnico para el cumplimiento de las obligaciones asignadas al Ministerio en la Ley 1968 de 2019 relacionadas con la sustitución del asbesto instalado en el país, así como para el desarrollo de estrategias vinculadas al manejo de plaguicidas químicos de uso agrícola.</t>
  </si>
  <si>
    <t>1. Participar en las sesiones de trabajo lideradas por el Departamento Nacional de Planeación – DNP para la formulación de la política pública para la sustitución de asbesto instalado y apoyar desde el punto de vista técnico la definición de las acciones desde el componente ambiental en el marco del cumplimiento del art. 3° de la Ley 1968 de 2019. 2. Generar los insumos técnicos en apoyo a MinAmbiente como Presidente de la Comisión Nacional para la Sustitución del Asbesto que se deriven de las sesiones de dicha instancia en cumplimiento a las obligaciones establecidas en el art. 6° de la ley 1968 de 2019. 3. Socializar a nivel nacional la Guía Ambiental para la Gestión de los Plaguicidas Químicos de Uso Agrícola (PQUA) a los participantes de la Mesa sobre la utilización del fipronil y los neonicotinoides, autoridades ambientales, empresas interesadas, entre otros actores relacionados con el ciclo de vida de los PQUA. 4. Apoyar desde el punto de vista técnico las actividades que se deriven de la participación de la Mesa sobre la utilización del fipronil y los neonicotinoides en Colombia como resultado del Fallo del Tribunal de Cundinamarca. 5. Proyectar y gestionar, dentro de los plazos legales, los insumos técnicos para dar respuesta a derechos de petición, quejas, circulares, alertas tempranas, compromisos de diálogo social, requerimientos de órganos de control y demás solicitudes relacionadas con el objeto contractual, que sean solicitadas a través de la plataforma ARCA o por cualquier otro medio o herramienta de la entidad. 6. Participar en las reuniones, mesas de trabajo y demás que sean requeridos por el supervisor del contrato, relacionados con el objeto y obligaciones contractuales, adjuntado los soportes de asistencia, ayudas de memoria y soporte del seguimiento a los compromisos establecidos, en caso de que aplique. 7. Apoyar con la proyección, el reporte y las evidencias de las acciones establecidas en el Plan de Acción y/o informes solicitados por el supervisor(a) relacionados con las funciones de la Dirección de Asuntos Ambientales, Sectorial y Urbana, garantizando su conservación mediante el cargue respectivo en las carpetas digitales institucionales designadas para ello. 8. Apoyar cuando sea requerido las jornadas de capacitación o divulgación relacionadas con las funciones de la Dirección de Asuntos Ambientales, Sectorial y Urbana en las que la experiencia del contratista sea necesaria o en las que se relacione con el objeto contractual. 9. Cumplir con las demás obligaciones que le sean asignadas por el supervisor del contrato, inherentes a la naturaleza del objeto contractual.</t>
  </si>
  <si>
    <t>El valor del contrato a celebrar es hasta por la suma de CIENTO CINCO MILLONES DE PESOS M/CTE ($105.000.000), incluido los impuestos a que haya lugar.</t>
  </si>
  <si>
    <t>https://community.secop.gov.co/Public/Tendering/OpportunityDetail/Index?noticeUID=CO1.NTC.7364750&amp;isFromPublicArea=True&amp;isModal=true&amp;asPopupView=true</t>
  </si>
  <si>
    <t>El término estrictamente indispensable para que el contratista cumpla con el objeto y obligaciones contractuales será DIEZ (10) MESES, o hasta 31 de diciembre de 2025, lo primero que ocurra.</t>
  </si>
  <si>
    <t>MARÍA JOSÉ DE LA OSSA HUMANEZ</t>
  </si>
  <si>
    <t>https://www.funcionpublica.gov.co/dafpIndexerBHV/hvSigep/detallarHV/S4054240-8003-5</t>
  </si>
  <si>
    <t>Prestar servicios profesionales a la Dirección de Asuntos Ambientales Sectorial y Urbana del Ministerio de Ambiente y Desarrollo Sostenible, para apoyar en la elaboración de insumos e instrumentos técnicos para la reconversión productiva agropecuaria en páramos, así como en las acciones relacionadas con la Comisión Intersectorial de Derecho Humano a la Alimentación y el Programa Hambre Cero.</t>
  </si>
  <si>
    <t>1. Elaborar y presentar al supervisor un plan detallado de trabajo, que incluya actividades, cronograma y entregables, en un plazo máximo de diez (10) días calendario tras cumplir con los requisitos de ejecución establecidos en el contrato. 2. Aportar insumos técnicos en el marco de la reglamentación de la Ley 1930 de 2018 en lo relacionado con actividades agropecuarias de bajo impacto, reconversión productiva agropecuaria y sustitución de actividades agropecuarias en ecosistemas de páramos. 3. Generar insumos técnicos, apoyar y participar en las acciones requeridas a la DAASU en el marco de la delimitación participativa de los páramos Jurisdicciones – Santurbán – Berlín y Pisba, en lo relacionado con el Ineludible 2 – Lineamientos para los programas de reconversión y sustitución de actividades agropecuarias, como apoyo a la Dirección de Bosques, Biodiversidad y Servicios Ecosistémicos para el cumplimiento de lo establecido en la Sentencia T-361 de 2017 y la Sentencia - Fallo de Acción Popular 150012333000-2014-00223 – 02 del 19 de diciembre del 2018 . 4. Apoyar en la formulación de lineamientos técnicos ambientales en el marco de la Política de Producción y Consumo Responsable con enfoque en Economía circular en la cadena de alimentos, orientados a la prevención del desperdicio alimentario a lo largo de la cadena de valor. 5. Apoyar desde el componente ambiental a la DAASU en las acciones para la gestión sostenible del suelo en el sector agrícola. 6. Proyectar y gestionar dentro de los plazos legales, las respuestas a derechos de petición, quejas, requerimientos de órganos de control y demás solicitudes relacionadas con el objeto contractual, que sean solicitadas a través de la plataforma ARCA o por cualquier otro medio o herramienta de la entidad. 7. Asistir y participar en las reuniones relacionadas con el objeto contractual, siguiendo la línea institucional, soportando la asistencia con la presentación de soportes, ayudas de memoria y seguimiento documentado a los compromisos acordados, en caso de ser aplicable. 8. Contribuir con la proyección, reporte y evidencias de las acciones definidas en el Plan de Acción y/o en informes solicitados por el supervisor, relacionadas con las funciones de la Dirección de Asuntos Ambientales, Sectorial y Urbana, garantizando la conservación de la documentación mediante el respectivo cargue en las carpetas digitales institucionales asignadas. 9. Brindar apoyo y participar, cuando sea necesario en las jornadas de capacitación o divulgación vinculadas con las funciones de la Dirección de Asuntos Ambientales, Sectorial y Urbana, directamente relacionada con el objeto contractual. 10. Generar los insumos y apoyar las actividades e instancias de trabajo en los que se desarrollen temas asociados a producción y consumo responsable y economía circular y el cumplimiento de la meta del Plan Nacional de Desarrollo relacionada con los municipios de menos de 50.000 habitantes. 11. Cumplir con las demás obligaciones que le sean asignadas por el supervisor del contrato, inherentes a la naturaleza del objeto contractual.</t>
  </si>
  <si>
    <t>El valor del contrato a celebrar es hasta por la suma de CINCUENTA Y SIETE MILLONES SETECIENTOS CINCUENTA MIL PESOS M/CTE ($57.750.000) incluido los impuestos a que haya lugar.</t>
  </si>
  <si>
    <t>https://community.secop.gov.co/Public/Tendering/OpportunityDetail/Index?noticeUID=CO1.NTC.7366107&amp;isFromPublicArea=True&amp;isModal=true&amp;asPopupView=true</t>
  </si>
  <si>
    <t>NOELY LIZETH DAVILA MOLINA</t>
  </si>
  <si>
    <t>ADMINISTRACIÓN FINANCIERA Y DE SISTEMAS</t>
  </si>
  <si>
    <t>https://www.funcionpublica.gov.co/dafpIndexerBHV/hvSigep/detallarHV/S1556590-8003-5</t>
  </si>
  <si>
    <t>Prestar servicios profesionales a la Oficina de Control Interno del Ministerio de Ambiente y Desarrollo Sostenible, para apoyar el desarrollo de las actividades de verificación de la operatividad del Control Interno Contable, así como el seguimiento de la gestión de riesgos, y demás actividades asignadas en el Plan Anual de Auditorías 2025.</t>
  </si>
  <si>
    <t>El valor del contrato a celebrar es hasta por la suma OCHENTA Y SIETE MILLONES OCHOCIENTOS TREINTA Y TRES MIL TRESCIENTOS TREINTA Y TRES PESOS M/CTE. ($87.833.333) incluidos los impuestos a que haya lugar</t>
  </si>
  <si>
    <t>https://community.secop.gov.co/Public/Tendering/OpportunityDetail/Index?noticeUID=CO1.NTC.7362796&amp;isFromPublicArea=True&amp;isModal=true&amp;asPopupView=true</t>
  </si>
  <si>
    <t xml:space="preserve">JOHANNA PATRICIA GIRALDO AYALA </t>
  </si>
  <si>
    <t>https://www.funcionpublica.gov.co/dafpIndexerBHV/hvSigep/detallarHV/S2334379-8003-5</t>
  </si>
  <si>
    <t>Prestación de servicios profesionales para apoyar la ejecución de actividades relacionadas con la implementación del plan estratégico de Talento Humano en sus diferentes planes y programas.</t>
  </si>
  <si>
    <t>1. Verificar y validar en el aplicativo CETIL del Ministerio de Hacienda y Crédito Público los certificados de historias laborales y las confirmaciones, así como realizar su registro en la plataforma, de conformidad con la normatividad legal vigente y los instructivos correspondientes. 2. Apoyar la gestión de la política de teletrabajo del Ministerio de Ambiente y Desarrollo Sostenible en sus diferentes etapas. 3. Apoyar la actualización de la información de los módulos del Sistema de Información de Gestión del Empleo Público – SIGEP. 4. Apoyar, gestionar y tramitar las solicitudes es de apoyos educativos que le sean asignados, solicitados por los funcionarios del Ministerio de Ambiente y Desarrollo Sostenible 5. Gestionar en la plataforma documental establecida en el ministerio, todas las actuaciones, requerimientos que le sean asignados por el supervisor. 6. Apoyar, gestionar y tramitar todos asuntos que se deriven de los planes y programas del Grupo de Talento Humano, que le sean asignados por la supervisión 7. Gestionar en la plataforma documental establecida en el Ministerio, todos las actuaciones, requerimientos, y demás relacionados con el objeto contractual asignados. 8. Apoyar, gestionar y tramitar todos asuntos que se deriven de los planes y programas del Grupo de Talento Humano, que le sean asignados por la supervisión</t>
  </si>
  <si>
    <t>El valor del contrato a celebrar es hasta por la suma de CUARENTA Y CUATRO MILLONES DE PESOS M/CTE ($44.000.000), incluido los impuestos a que haya lugar</t>
  </si>
  <si>
    <t>https://community.secop.gov.co/Public/Tendering/OpportunityDetail/Index?noticeUID=CO1.NTC.7358444&amp;isFromPublicArea=True&amp;isModal=true&amp;asPopupView=true</t>
  </si>
  <si>
    <t>DIANA MARITZA RAMIREZ CANARIA</t>
  </si>
  <si>
    <t>https://www.funcionpublica.gov.co/dafpIndexerBHV/hvSigep/detallarHV/S1148855-8003-5</t>
  </si>
  <si>
    <t>Prestar servicios profesionales en el apoyo y acompañamiento jurídico para el análisis y proyección de conceptos jurídicos, actos administrativos, proyectos normativos y demás documentos jurídicos en materia de Normatividad en Biodiversidad, tales como trámites y autorizaciones ambientales de competencia del Ministerio de Ambiente y Desarrollo Sostenible, entre otros asuntos de competencia del Grupo de Conceptos y Normatividad en Políticas de Biodiversidad.</t>
  </si>
  <si>
    <t>1. Revisar, proyectar, proponer recomendaciones y apoyar la elaboración de actos administrativos e iniciativas normativas de competencia del Grupo de Conceptos y Normatividad en Biodiversidad de la Oficina Asesora Jurídica, entre ellos, asuntos relacionados con licenciamiento ambiental, términos de referencia y trámites ambientales en general, entre otros documentos jurídicos asignados y relacionados con el objeto del contrato. 2. Proyectar conceptos jurídicos, respuestas y demás documentos jurídicos en atención a las peticiones y consultas de los usuarios tanto internos como externos de la entidad relacionados con el objeto del contrato. 3. Proyectar dentro de los términos legales las respuestas a los requerimientos que efectúen los órganos de control, el Congreso de la República y demás entidades del estado relacionados con el objeto del contrato 4. Participar en el desarrollo de las diferentes reuniones y mesas de trabajo requeridas para los asuntos a cargo del grupo de Conceptos y Normatividad en Biodiversidad y de la Oficina Asesora Jurídica en el cumplimiento del objeto del contrato. 5. Las demás actividades asignadas por el Supervisor del Contrato y que estén relacionadas con el objeto contractual.</t>
  </si>
  <si>
    <t>El valor del contrato a celebrar es hasta por la suma de NOVENTA Y TRES MILLONES TRESCIENTOS OCHENTA Y SEIS MIL SEISCIENTOS SESENTA Y SIETE PESOS M/CTE ($93.386.667) incluidos todos los impuestos a que haya lugar.</t>
  </si>
  <si>
    <t>Coordinador del Grupo de Conceptos y Normatividad en Biodiversidad</t>
  </si>
  <si>
    <t>https://community.secop.gov.co/Public/Tendering/OpportunityDetail/Index?noticeUID=CO1.NTC.7359790&amp;isFromPublicArea=True&amp;isModal=true&amp;asPopupView=true</t>
  </si>
  <si>
    <t>MARIA JOSE BARRERA RANGEL</t>
  </si>
  <si>
    <t>https://www.funcionpublica.gov.co/dafpIndexerBHV/hvSigep/detallarHV/S4152312-8003-5</t>
  </si>
  <si>
    <t>Prestación de servicios profesionales para apoyar las actividades asociadas al Grupo de Talento Humano con la implementación del proceso de modernización y de los acuerdos sindicales, realizando el control, seguimiento y promover su cumplimiento, así como acompañar el proceso de meritocracia en sus diferentes fases.</t>
  </si>
  <si>
    <t>1. Apoyar la armonización de actividades relacionadas a la provisión de empleos bajo el proceso meritocracia interna establecidas por el Ministerio de Ambiente y Desarrollo Sostenible. 2. Elaborar los estudios de hojas de vida para procesos de encargo, vinculaciones en provisionalidad o de libre nombramiento y remoción, que le sean asignados, así como, la proyección de los actos administrativos correspondientes, según lo asignado por el supervisor del contrato. 3. Apoyar las actividades relacionadas con el ciclo de vida laboral de los empleados públicos, enfocadas en el desarrollo del talento humano, que sean asignadas por el supervisor del contrato. 4. Coadyuvar en el seguimiento de las actividades y compromisos necesarios para la implementación y cumplimiento del acuerdo colectivo singular del Ministerio de Ambiente y Desarrollo Sostenible, suscrito con las organizaciones sindicales para el periodo 2024-2025 y los de años anteriores que sean requeridos. 5. Apoyar el seguimiento y cumplimiento de las actividades establecidas en el cronograma del proceso de modernización institucional del Ministerio de Ambiente y Desarrollo Sostenible, en las que tiene participación el Grupo de Talento Humano y en coordinación con la Secretaría General. 6. Atender los requerimientos de los usuarios internos o externos relacionados con el proceso de provisión de planta, conforme a las indicaciones del supervisor del contrato. 7. Gestionar en la plataforma documental establecida en el Ministerio, todos las actuaciones, requerimientos, y demás relacionados con el objeto contractual asignados. 8. Apoyar, gestionar y tramitar todos asuntos que se deriven de los planes y programas del Grupo de Talento Humano, que le sean asignados por la supervisión.</t>
  </si>
  <si>
    <t>El valor del contrato a celebrar es hasta por la suma de SETENTA Y SEIS MILLONES TRESCIENTOS MIL PESOS M/CTE ($76.300.000), incluido los impuestos a que haya lugar</t>
  </si>
  <si>
    <t>https://community.secop.gov.co/Public/Tendering/OpportunityDetail/Index?noticeUID=CO1.NTC.7359037&amp;isFromPublicArea=True&amp;isModal=true&amp;asPopupView=true</t>
  </si>
  <si>
    <t>JUAN SEBASTIAN GIRALDO BUENAVENTURA</t>
  </si>
  <si>
    <t>https://www.funcionpublica.gov.co/dafpIndexerBHV/hvSigep/detallarHV/S4288189-8003-5</t>
  </si>
  <si>
    <t>Brindar servicios profesionales para asistir en el seguimiento y reporte del cumplimiento de los compromisos relacionados con diversas actividades, metas y proyectos estratégicos liderados desde el Despacho de la Ministra de Ambiente y Desarrollo Sostenible.</t>
  </si>
  <si>
    <t>1. Colaborar en el Despacho de la Ministra de Ambiente y Desarrollo Sostenible en la organización y seguimiento de los compromisos establecidos en los Comités Sectoriales y Directivos. 2. Apoyar a las distintas dependencias del Ministerio en el seguimiento de las agendas estratégicas del Despacho de la Ministra y participar en los espacios de coordinación interinstitucional e intersectorial que se requieran. 3. Brindar apoyo a las dependencias del Ministerio en la asistencia, formulación y seguimiento de programas y proyectos, siempre que se le solicite. 4. Ayudar en la creación de lineamientos y directrices institucionales para la presentación, formulación, evaluación y/o seguimiento de diversos programas estratégicos o proyectos. 5. Colaborar en el reporte de macro metas y otras acciones relacionadas con la dependencia, en el contexto del Plan Nacional de Desarrollo, Plan de Acción y otros planes institucionales donde el Despacho de la Ministra tenga compromisos. 6. Apoyar en la elaboración de respuestas a solicitudes de información, reportes, informes y demás requerimientos relacionados con los temas vinculados a las responsabilidades y el objeto del contrato. 7. Realizar trabajo de campo en territorio con el objetivo de hacer seguimiento de los compromisos en el Despacho de la Ministra, conforme sea solicitado por la supervisión del contrato. 8. Realizar otras tareas asignadas por la supervisión del contrato que estén directamente relacionadas con su propósito.</t>
  </si>
  <si>
    <t>El valor del contrato a celebrar es hasta por la suma de CIENTO DOS MILLONES DE PESOS M/CTE ($102.000.000), incluido los impuestos a que haya lugar.</t>
  </si>
  <si>
    <t>https://community.secop.gov.co/Public/Tendering/OpportunityDetail/Index?noticeUID=CO1.NTC.7368703&amp;isFromPublicArea=True&amp;isModal=true&amp;asPopupView=true</t>
  </si>
  <si>
    <t>El término estrictamente indispensable para que el contratista cumpla con el objeto y obligaciones contractuales será ONCE (11) MESES Y DIEZ (10) DÍAS, o hasta 31 de diciembre, lo primero que ocurra.</t>
  </si>
  <si>
    <t xml:space="preserve">LUZ HELENA HERNANDEZ HILARION </t>
  </si>
  <si>
    <t>ANTROPOLOGIA</t>
  </si>
  <si>
    <t>Prestar servicios profesionales a la Dirección de Cambio Climático y Gestión del Riesgo del Ministerio de Ambiente y Desarrollo sostenible para apoyar al grupo de adaptación en los asuntos de planificación y gestión del cambio climático con pueblos indígenas y comunidades locales, en el marco del Plan Nacional de Adaptación al Cambio Climático (PNACC).</t>
  </si>
  <si>
    <t>1. Apoyar los asuntos de planificación y gestión del cambio climático con pueblos indígenas y comunidades locales en el marco de actuación e instancias del Sistema Nacional de Cambio Climático (Sisclima) y los compromisos del Plan Nacional de Desarrollo 2022-2026 relacionados. 2. Apoyar la elaboración de insumos técnicos para la conceptualización, divulgación e implementación de la adaptación localmente dirigida considerando los diversos enfoques determinados en las bases conceptuales del Plan Nacional de Adaptación al Cambio Climático PNACC. 3. Apoyar la elaboración una estrategia de recopilación de información relevante para seguimiento a las estrategias y medidas de adaptación de los planes con alcance a pueblos indígenas y comunidades locales, que puedan fortalecer el sistema de monitoreo y evaluación (M&amp;E) de la adaptación en el país y los contenidos del segundo Reporte Bienal de Transparencia. 4. Contribuir al seguimiento y apoyo técnico en la Plataforma de comunidades locales y pueblos indígenas (LCIPP) en el marco de la Convención de las Naciones Unidas sobre el Cambio Climático (CMNUCC), la Plataforma regional Amazónica en el marco de la Organización de Tratado de Cooperación Amazónica – OTCA y otras iniciativas similares en el marco del Acuerdo de París. 5. Facilitar la comprensión del enfoque diferencial interseccional en el grupo de adaptación, la DCCGR y los actores que lo requieran, para su aplicación en la acción climática sectorial y territorial. 6. Apoyar como enlace técnico ante el ministerio del interior y ministerio de cultura en el proceso de implementación, evaluación y/o actualización del Plan Nacional de Adaptación al Cambio Climático. 7. Participar en reuniones relacionadas con el objeto contractual, organizando en debida forma los soportes de la asistencia y ayudas de memoria correspondientes, en las carpetas digitales dispuestas por el supervisor o el despacho de la dirección 8. Proyectar, consolidar y gestionar respuestas a derechos de petición, solicitudes de información y demás peticiones, que le sean solicitados a través de la plataforma ARCA, o por cualquier otro medio o herramienta de la entidad relacionada con el objeto del contrato, para lo cual deberá dar cumplimiento a los términos previstos en la Ley. 9. Todas las de</t>
  </si>
  <si>
    <t>El valor del contrato a celebrar es hasta por la suma de NOVENTA Y CINCO MILLONES SETECIENTOS MIL PESOS M/CTE ($95.700.000), incluido los impuestos a que haya lugar.</t>
  </si>
  <si>
    <t>https://community.secop.gov.co/Public/Tendering/OpportunityDetail/Index?noticeUID=CO1.NTC.7404705&amp;isFromPublicArea=True&amp;isModal=true&amp;asPopupView=true</t>
  </si>
  <si>
    <t>El término estrictamente indispensable para que el contratista cumpla con el objeto y obligaciones contractuales será de ONCE (11) MESES, o hasta el 31 de diciembre de 2025 (lo primero que ocurra), contados a partir del cumplimiento de los requisitos de ejecución previo perfeccionamiento del contrato.</t>
  </si>
  <si>
    <t>GABRIEL AVELLANEDA AVELLANEDA</t>
  </si>
  <si>
    <t>https://www.funcionpublica.gov.co/dafpIndexerBHV/hvSigep/detallarHV/S469591-8003-5</t>
  </si>
  <si>
    <t>Prestar servicios profesionales a la Dirección de Cambio Climático y Gestión del Riesgo del Ministerio de Ambiente y Desarrollo Sostenible para apoyar al grupo de gestión del riesgo en la formulación, proyección, ejecución y seguimiento de metodologías, estrategias y herramientas para la interacción, participación, relacionamiento con las comunidades y otros actores en los diferentes planes, programas, proyectos y actividades desarrolladas desde el grupo de gestión del riesgo aplicando los diferentes enfoques de las ciencias humanas y sociales</t>
  </si>
  <si>
    <t>1. Apoyar los planes, programas, proyectos, actividades y acciones asociadas a las 7 estrategias de la meta de incendios forestales de la NDC (Contribuciones Determinadas a nivel Nacional), Manejo Integral del Fuego y de la red nacional de brigadas forestales comunitarias incorporando el componente comunitario y social, conforme los lineamientos de la supervisión. 2. Realizar el seguimiento y acompañamiento desde el componente social y técnico para avanzar en el cumplimiento a los acuerdos con comunidades étnicas en el marco del Plan Nacional de Desarrollo 2022-2026, conforme los lineamientos de la supervisión. 3. Apoyar las actividades en el marco de la apropiación social y la transferencia de conocimientos con procesos educativos, generación de contenidos técnicos para la comunicación, divulgación, para promover el dialogo con las diferentes comunidades en el desarrollo de los procesos de gestión de riesgo de desastres, liderados y en que participe el grupo de Gestión del Riesgo de la Dirección de Cambio Climático y Gestión del Riesgo. 4. Apoyar la implementación y seguimiento de los diferentes planes, programas, proyectos y actividades planteadas por el grupo de gestión del riesgo, incorporando el componente comunitario. 5. Participar en reuniones relacionadas con el objeto contractual, organizando en debida forma los soportes de la asistencia y ayudas de memoria correspondientes, en las carpetas digitales dispuestas por el supervisor o el despacho de la dirección 6. Proyectar, consolidar y gestionar respuestas a derechos de petición, solicitudes de información y demás peticiones, que le sean solicitados a través de la plataforma ARCA, o por cualquier otro medio o herramienta de la entidad relacionada con el objeto del contrato, para lo cual deberá dar cumplimiento a los términos previstos en la Ley. 7. Todas las demás que le sean asignadas por la Dirección y que tengan relación con el objeto contractual.</t>
  </si>
  <si>
    <t>https://community.secop.gov.co/Public/Tendering/OpportunityDetail/Index?noticeUID=CO1.NTC.7392383&amp;isFromPublicArea=True&amp;isModal=true&amp;asPopupView=true</t>
  </si>
  <si>
    <t>El término estrictamente indispensable para que el contratista cumpla con el objeto y obligaciones contractuales será de ONCE (11) MESES, o hasta el 31 de diciembre de 2025 (lo primero que ocurra), contados a partir del cumplimiento de los requisitos de ejecución previo perfeccionamiento del contrato</t>
  </si>
  <si>
    <t>ERIK WERNER CANTOR JIMENEZ</t>
  </si>
  <si>
    <t>https://www.funcionpublica.gov.co/dafpIndexerBHV/hvSigep/detallarHV/S4834512-8003-5</t>
  </si>
  <si>
    <t>Prestar servicios profesionales para apoyar el diseño e implementación del Sistema Nacional de Diálogo para la Transformación de la Conflictividad Ambiental en los territorios priorizados por la entidad.</t>
  </si>
  <si>
    <t>1. Apoyar el diseño e implementación del Sistema Nacional de Diálogo para la Transformación de la Conflictividad Ambiental en los territorios priorizados Apoyar los procesos de articulación intra e interinstitucional con miras a la implementación de las acciones de participación y diálogo social, para la transformación de la conflictividad. Brindar apoyo para la elaboración de los lineamientos técnicos y metodológicos a los enlaces territoriales de la Subdirección, frente a los procesos de diálogo social y participación ciudadana. Apoyar la elaboración de documentos técnicos, informes y reportes requeridos en el marco del objeto contractual. Elaborar la proyección de respuestas a solicitudes, consultas y demás asuntos que correspondan a la competencia de la Subdirección y que le sean asignados por el supervisor. Participar en las reuniones relacionadas con las acciones misionales de la dependencia, dejando constancia formal de la asistencia a través de los correspondientes soportes, actas y otras fuentes de verificación pertinentes. Las demás obligaciones que se le asignen y que tengan relación directa con el objeto del contrato</t>
  </si>
  <si>
    <t>https://community.secop.gov.co/Public/Tendering/OpportunityDetail/Index?noticeUID=CO1.NTC.7369200&amp;isFromPublicArea=True&amp;isModal=true&amp;asPopupView=true</t>
  </si>
  <si>
    <t>CLAUDIA LORENA SALAZAR MOJICA</t>
  </si>
  <si>
    <t>POLITICA Y RELACIONES INTERNACIONALES</t>
  </si>
  <si>
    <t>https://www.funcionpublica.gov.co/dafpIndexerBHV/hvSigep/detallarHV/S331877-8003-5</t>
  </si>
  <si>
    <t>Prestar los servicios profesionales en la Oficina de Asuntos Internacionales del Ministerio de Ambiente y Desarrollo Sostenible, para apoyar la interlocución, articulación, monitoreo y gestión de la cooperación técnica y financiera en el marco de los compromisos adquiridos en materia ambiental, en espacios bilaterales, regionales y multilaterales de actores como la Unión Europea, Brasil, Ecuador, la Alianza del Pacifico y demás países y el apoyo en la preparación de negociaciones internacionales</t>
  </si>
  <si>
    <t>1. Apoyar la gestión, articulación y seguimiento de los portafolios de cooperación técnica de la agenda ambiental con los países fronterizos de Colombia. Apoyar la gestión, articulación y seguimiento de las instancias ambientales en el marco de mecanismos de integración regional como la Comunidad Andina, la Alianza del Pacífico, Mercosur, y demás que sean asignados por el supervisor. Apoyar la preparación de las negociaciones de los convenios en materia de medio ambiente como el Protocolo de Montreal y el tratado para la eliminación del plástico. Apoyar la gestión, articulación y seguimiento de los portafolios de cooperación técnica y financiera con el Programa Euroclima, Programa Amazonia +, Apoyo presupuestario: Bosques para la Biodiversidad, el Clima y la Paz en Colombia”, GEF-LAC, capitulo ambiental del Acuerdo Comercial, Herencia Colombia y demás que se deriven de la interlocución con la Unión Europea. Gestionar de manera oportuna las PQRSDF y requerimientos por parte de los diferentes solicitantes y entes de control conforme a la competencia de la OAI. Elaborar los informes, actas, documentos y matrices que sean solicitados por el supervisor en relación con el objeto contractual. Apoyar en desarrollo logístico y técnica de reuniones internacionales e interinstitucionales relacionadas con cooperación internacional. Las demás que le asigne el supervisor del contrato y que tengan relación directa con el objeto contractual.</t>
  </si>
  <si>
    <t>El valor del contrato a celebrar es hasta por la suma de (CIENTO CUARENTA Y SIETE MILLONES NOVECIENTOS SETENTA Y DOS MIL SETENTA Y UN PESOS M/CTE ($147.972.071), incluido los impuestos a que haya lugar.</t>
  </si>
  <si>
    <t>https://community.secop.gov.co/Public/Tendering/OpportunityDetail/Index?noticeUID=CO1.NTC.7397746&amp;isFromPublicArea=True&amp;isModal=true&amp;asPopupView=true</t>
  </si>
  <si>
    <t>El término estrictamente indispensable para que el contratista cumpla con el objeto y obligaciones contractuales será diez (10) meses y veintinueve (29) días, o hasta 31 de diciembre, lo primero que ocurra.</t>
  </si>
  <si>
    <t>VICTOR AUGUSTO MENDEZ NOVOA</t>
  </si>
  <si>
    <t>CIENCIA POLITICA Y GOBIERNO</t>
  </si>
  <si>
    <t>https://www.funcionpublica.gov.co/dafpIndexerBHV/hvSigep/detallarHV/S2255494-8003-5</t>
  </si>
  <si>
    <t>Prestar servicios profesionales a la Oficina de Asuntos Internacionales del Ministerio de Ambiente, para apoyar la gestión de la cooperación internacional en la política ambiental y temas prioritarios, como el Tratado de No Proliferación de Combustibles Fósiles, Portafolio de la Transición Socioecológica y energética justa, entre otros.</t>
  </si>
  <si>
    <t>1.Apoyar la articulación y seguimiento a las acciones y compromisos adquiridos con las organizaciones no gubernamentales de origen internacional de acuerdo con el objeto contractual. 2. Apoyar la elaboración y seguimiento del portafolio de proyectos enfocados en la transición socioecológica, en el marco de la Estrategia de Internacionalización del sector ambiente y desarrollo sostenible, y de la Transición Energética Justa y las demás temáticas que le sean asignadas por el Supervisor del contrato. 3.Participar en reuniones y espacios nacionales e internacionales relacionados con el objeto contractual, y elaborar las actas, memorias y documentos requeridos. 4.Apoyar en el desarrollo, seguimiento y ejecución del portafolio de proyectos relacionados con la transición socioecológica, en el marco de la Estrategia de Internacionalización del sector ambiental y de desarrollo sostenible, la Transición Energética Justa, así como en otras áreas que le sean asignadas por el Supervisor del contrato. 5.Apoyar en la organización logística y seguimiento de actividades, talleres y eventos desarrollados en el ámbito de la cooperación internacional del Ministerio de Ambiente y Desarrollo Sostenible 6. Gestionar de manera oportuna las PQRSDF y requerimientos por parte de los diferentes solicitantes y entes de control conforme a la competencia de la OAI. 7. Las demás que le asigne el supervisor del contrato y que tengan relación directa con el objeto contractual.</t>
  </si>
  <si>
    <t>El valor del contrato a celebrar es hasta por la suma de (NOVENTA MILLONES SEISCIENTOS SESENTA Y SEIS MIL SEISCIENTOS SESENTA Y SEIS PESOS M/CTE ($90.666.666), incluido los impuestos a que haya lugar.</t>
  </si>
  <si>
    <t>https://community.secop.gov.co/Public/Tendering/OpportunityDetail/Index?noticeUID=CO1.NTC.7378861&amp;isFromPublicArea=True&amp;isModal=true&amp;asPopupView=true</t>
  </si>
  <si>
    <t>El término estrictamente indispensable para que el contratista cumpla con el objeto y obligaciones contractuales será diez (10) meses y veinte (20) días, o hasta 31 de diciembre, lo primero que ocurra.</t>
  </si>
  <si>
    <t>VIVIAN JULIETH PACHECO ALMONACID</t>
  </si>
  <si>
    <t>https://www.funcionpublica.gov.co/dafpIndexerBHV/hvSigep/detallarHV/S1949673-8003-5</t>
  </si>
  <si>
    <t>Prestación de servicios profesionales al Grupo de Contratos del Ministerio de Ambiente y Desarrollo Sostenible y a la Subdirección Administrativa y Financiera en el desarrollo de los procesos contractuales del Ministerio de Ambiente y Desarrollo Sostenible y el FONAM.</t>
  </si>
  <si>
    <t>1. Gestionar, publicar y dar trámite oportuno en las plataformas de contratación pública, a los procesos contractuales del Ministerio de Ambiente y Desarrollo Sostenible y del FONAM, cualquiera que sea su modalidad de selección, así como las modificaciones contractuales a que haya lugar, que le sean asignados por la supervisión, conforme a la normatividad vigente sobre la materia. 2. Revisar y gestionar los documentos y actividades pertinentes dentro del procedimiento de cierres de contratos dentro de la plataforma SECOP II o su equivalente, que le sean asignados por la supervisión. 3. Revisar y gestionar las garantías de los contratos, así como sus anexos modificatorios, de acuerdo con la normatividad aplicable en la materia. 4. Proyectar informes y demás documentos relacionados con el objeto del contrato, que le sean solicitados por la supervisión del contrato. 5. Gestionar de manera oportuna las solicitudes y peticiones que le sean asignadas en la plataforma ARCA o cualquier otro aplicativo que tenga relación con el objeto del contrato, o en el aplicativo equivalente. 6. Gestionar de manera oportuna la información que requiere el aplicativo SIGEP II, cuando así se requiera o en el aplicativo equivalente. 7. Las demás que sean requeridas por la supervisión en el marco del objeto contractual.</t>
  </si>
  <si>
    <t>El valor del contrato a celebrar es hasta por la suma de TREINTA Y UN MILLONES DOSCIENTOS MIL PESOS M/CTE ($ 31.200.000), incluido los impuestos a que haya lugar.</t>
  </si>
  <si>
    <t>1325 - 1925</t>
  </si>
  <si>
    <t>27125 - 26925</t>
  </si>
  <si>
    <t>https://community.secop.gov.co/Public/Tendering/OpportunityDetail/Index?noticeUID=CO1.NTC.7391691&amp;isFromPublicArea=True&amp;isModal=true&amp;asPopupView=true</t>
  </si>
  <si>
    <t>El término estrictamente indispensable para que el contratista cumpla con el objeto y obligaciones contractuales será de seis (6) meses, o hasta 31 de diciembre, lo primero que ocurra.</t>
  </si>
  <si>
    <t>ALEXANDRA AREVALO CUERVO</t>
  </si>
  <si>
    <t>INGENIERIA INDUSTRIA</t>
  </si>
  <si>
    <t>https://www.funcionpublica.gov.co/dafpIndexerBHV/hvSigep/detallarHV/S967623-8003-5</t>
  </si>
  <si>
    <t>Prestar servicios profesionales especializados al despacho de la Secretaria General en articulación con el grupo de talento humano, para gestionar el proyecto de modernización Sectorial y del Ministerio y acompañar el proceso de aprobación ante las instancias del orden nacional según lo establecido por la normatividad vigente.</t>
  </si>
  <si>
    <t>1. Estructurar y articular el plan de trabajo con Talento Humano y el equipo de modernización, así como hacer el seguimiento para finalizar el estudio de técnico de rediseño del Ministerio 2. Participar en la generación de estrategias de Desarrollo Institucional e iniciativas de mejora de los procesos a cargo de la Secretaría General que permitan implementar buenas prácticas en gestión pública, en el marco de la modernización. 3. Identificar y analizar a información de gestión de la Secretaría General para establecer propuestas de fortalecimiento institucional, en el marco de la modernización. 4. Realizar las actividades de armonización de la nueva estructura del Ministerio y el Modelo de Operación por Procesos con los demás compontes de la Modernización Institucional. 5. Acompañar el proceso de gestión y aprobación del proyecto de modernización del Ministerios de Ambiente y Desarrollo Sostenible en las instancias internas y externas. 6. Realizar la revisión de documentos e información de los proceso de rediseño y modernización del sector y generar las recomendaciones y/o ajustes correspondientes. 7. Revisar los documentos y anexos que componen el estudio de modernización, para garantizar la pertinencia, alineación y cumplimiento de los lineamientos establecidos por el Departamento Administrativo de la Función Pública (DAFP). 8. Gestionar la articulación con las dependencias correspondientes para el desarrollo de las fases de implementación del rediseño institucional. 9. Hacer seguimiento a las fases del proyecto de modernización y generar los reportes e informes de los diferentes instrumentos de planeación y ante instancias y espacios, incluyendo el seguimiento a compromisos como MRA. 10. Elaborar documentos, conceptos y/o proyectar respuestas a requerimientos asociados al objeto contractual que le requiera el supervisor 11. Apoyar la definición y acompañamiento en la implementación de la estrategia de gestión del cambio asociadas al rediseño institucional del Ministerio en las diferentes fases de implementación. 12. Las demás que sean asignadas por la supervisión del contrato y sean pertinentes y necesarias para cumplir con el objeto del contrato.</t>
  </si>
  <si>
    <t>El valor del contrato a celebrar es hasta por la suma de NOVENTA Y UN MILLONES NOVENTA Y TRES MIL TRESCIENTOS TREINTA Y TRES PESOS M/CTE ($91.093.333), incluido los impuestos a que haya lugar</t>
  </si>
  <si>
    <t>https://community.secop.gov.co/Public/Tendering/OpportunityDetail/Index?noticeUID=CO1.NTC.7404936&amp;isFromPublicArea=True&amp;isModal=true&amp;asPopupView=true</t>
  </si>
  <si>
    <t>El término estrictamente indispensable para que el contratista cumpla con el objeto y obligaciones contractuales será por OCHO (8) MESES Y CUATRO (4) DÍAS, o hasta 31 de diciembre, lo primero que ocurra.</t>
  </si>
  <si>
    <t xml:space="preserve">YASMIN PEREZ CORTES </t>
  </si>
  <si>
    <t>https://www.funcionpublica.gov.co/dafpIndexerBHV/hvSigep/detallarHV/S1892642-8003-5</t>
  </si>
  <si>
    <t>Prestar los servicios profesionales a la Dirección de Bosques, Biodiversidad y Servicios Ecosistémicos del Ministerio de Ambiente y Desarrollo Sostenible para el fortalecimiento de la gobernanza forestal y demás acciones que contribuyan a la conservación de ecosistemas, la consolidación de la economía forestal y de la biodiversidad, en el marco del Plan Integral de Contención a la Deforestación.</t>
  </si>
  <si>
    <t>1. Realizar acciones de fortalecimiento de capacidades técnicas en la implementación de la Gobernanza Forestal y el Sistema Nacional de Trazabilidad Forestal con las autoridades ambientales CAM, CORPOMAZONIA, CORTOLIMA, SDA y CAR 2. Desarrollar actividades de prevención, control y vigilancia del recurso forestal maderable, no maderable y de la flora silvestre, en coordinación con las autoridades ambientales CAM, CORPOMAZONIA, CORTOLIMA, SDA y CAR 3. Participar y desarrollar espacios de diálogo para el fortalecimiento de la gobernanza forestal a nivel regional y local, relacionados con el manejo forestal sostenible, acuerdos por la madera legal, mesas forestales, acciones de cooperación internacional y demás espacios relacionados. 4. Participar desde el componente técnico en los procesos de actualización y/o formulación de iniciativas normativas y demás documentos de interés para la gestión forestal de la DBBSE. 5. Realizar asistencia técnica para el proceso de prevención, control y seguimiento en la implementación de las disposiciones de la Convención CITES, en lo relacionado con el componente forestal maderable para las autoridades ambientales CAM, CORPOMAZONIA, CORTOLIMA, SDA y CAR 6. Brindar acompañamiento técnico a la implementación de los Núcleos de Desarrollo Forestal y de la Biodiversidad en la jurisdicción de Corpoamazonia. 7. Brindar acompañamiento técnico desde las competencias de la Dirección de Bosques, Biodiversidad y Servicios Ecosistémicos a la secretaria técnica del Consejo Nacional de Lucha contra la Deforestación y otros Crímenes Ambientales (CONALDEF). 8. Participar en la socialización y acompañar en la implementación de acciones de la Estrategia Nacional de Corresponsabilidad para la Prevención de Incendios Forestales 9. Atender oportunamente las PQRS que le sean asignadas en el marco del objeto contractual, dentro de los términos establecidos en la ley y demás disposiciones legales vigentes. 10. Las demás asignadas por el supervisor relacionado con el objeto contractual</t>
  </si>
  <si>
    <t>El valor del contrato a celebrar es hasta por la suma de NOVENTA Y CUATRO MILLONES SEISCIENTOS TREINTA Y UN MIL DOSCIENTOS CINCUENTA PESOS M/CTE ($ 94.631.250) incluido los impuestos a que haya lugar.</t>
  </si>
  <si>
    <t>WILMAR GUSTAVO BARBOSA CADENA</t>
  </si>
  <si>
    <t>Profesional Especializado Código 2028, Grado 13</t>
  </si>
  <si>
    <t>https://community.secop.gov.co/Public/Tendering/OpportunityDetail/Index?noticeUID=CO1.NTC.7373228&amp;isFromPublicArea=True&amp;isModal=true&amp;asPopupView=true</t>
  </si>
  <si>
    <t>El término estrictamente indispensable para que el contratista cumpla con el objeto y obligaciones contractuales será de DIEZ (10) MESES y QUINCE (15) DÍAS, o hasta 31 de diciembre de 2025, lo primero que ocurra</t>
  </si>
  <si>
    <t>MARIA CAROLINA USCATEGUI</t>
  </si>
  <si>
    <t>https://www.funcionpublica.gov.co/dafpIndexerBHV/hvSigep/detallarHV/S1253856-8003-5</t>
  </si>
  <si>
    <t>Prestar servicios profesionales al Viceministerio de Ordenamiento Ambiental del Territorio para apoyar la planeación financiera y la ejecución y seguimiento presupuestal de los proyectos y recursos relacionados con las áreas y el despacho del VOAT.</t>
  </si>
  <si>
    <t>1.Proveer asesoría técnica en actividades relacionadas con la planeación estratégica del Ministerio, incluyendo la actualización del Plan de Adquisiciones, Plan Estratégico Institucional (PEI) y Plan de Acción Institucional (PAI). 2. Elaborar informes técnicos sobre el seguimiento a la ejecución financiera de los recursos asociados a los Proyectos de Inversión de las áreas adscritas al Viceministerio, los cuales podrán realizarse mediante reuniones, reportes y/o presentaciones. 3. Asesorar en la revisión y apoyar el seguimiento del componente presupuestal de proyectos del Viceministerio, incluyendo la información financiera de contratos e instancias de interés. 4.Apoyar la revisión de los campos financieros de los informes de los contratistas bajo la supervisión del Viceministerio de ordenamiento ambiental del territorio. 5.Proponer estrategias para la gestión de compromisos adquiridos con las comunidades Negras, Afrocolombianas, Raizales y Palenqueras relacionados con las temáticas de las áreas del Viceministerio de Ordenamiento Ambiental del Territorio. 6. Participar en reuniones, elaborar ayudas de memoria y proyectar y verificar respuestas oportunas a los PQRS en los temas relacionados con su objeto contractual.</t>
  </si>
  <si>
    <t>El valor del contrato a celebrar es hasta por la suma de CIENTO CUARENTA Y UN MILLONES SETECIENTOS QUINCE MIL SEISCIENTOS CUARENTA PESOS M/CTE ($141.715.640), incluido los impuestos a que haya lugar.</t>
  </si>
  <si>
    <t>https://community.secop.gov.co/Public/Tendering/OpportunityDetail/Index?noticeUID=CO1.NTC.7372208&amp;isFromPublicArea=True&amp;isModal=true&amp;asPopupView=true</t>
  </si>
  <si>
    <t>El término estrictamente indispensable para que el contratista cumpla con el objeto y obligaciones contractuales será por (11) once meses, o hasta 31 de diciembre, lo primero que ocurra.</t>
  </si>
  <si>
    <t>EDDNA KATTERINE BERNAL VARGAS</t>
  </si>
  <si>
    <t>TECNOLOGÍA EN ADMINISTRACIÓN DE SISTEMAS</t>
  </si>
  <si>
    <t>https://www.funcionpublica.gov.co/dafpIndexerBHV/hvSigep/detallarHV/S1710050-8003-5</t>
  </si>
  <si>
    <t>Prestar los servicios profesionales a la Oficina de Negocios Verdes y Sostenibles para el desarrollo de acciones para la ejecución y seguimiento al proceso de gestión documental, dando cumplimiento técnico y normativo al manejo de la información.</t>
  </si>
  <si>
    <t>1. Realizar las actividades correspondientes al seguimiento e implementación de las Tablas de Retención Documental, conforme con los lineamientos dados por el Grupo de Gestión Documental para la organización de archivos electrónicos de la Oficina de Negocios Verdes y Sostenibles. 2. Realizar la optimización de los expedientes electrónicos dentro del sistema de información ARCA en la clasificación, organización, actualización, descripción documental, conservación y finalización. Conforme a los procedimientos que existen en el Ministerio para la organización de los archivos de gestión. 3. Realizar la identificación, clasificación, organización, actualización, descripción documental, preservación y conservación de la producción documental electrónica almacenada en los diferentes recursos tecnológicos (One Drive, carpetas de red, correo electrónico, entre otros) Conforme con los procedimientos que existen en el Ministerio para la organización de los archivos de gestión. 4. Realizar la organización, consolidación y seguimiento estructuralmente del repositorio del banco de proyectos de la Oficina de Negocios Verdes y Sostenibles. 5. Realizar la consolidación y seguimiento de los expedientes donde reposan los informes de supervisión, soportes técnicos y gestión de los paz y salvos de los contratistas de la Oficina de Negocios Verdes y Sostenibles. 6. Participar en las mesas técnicas en la preparación de informes de gestión, reportes de indicadores y otros informes y documentos técnicos que sean requeridos por el Grupo de Gestión Documental y recopilar los datos y evidencias de soporte necesarios. 7. Asistir a las reuniones y/o eventos que sean requeridos por el supervisor del contrato y que estén relacionados en el objeto contractual, para lo cual se deben allegar los soportes de la asistencia, ayudas de memoria y soporte del seguimiento a los compromisos establecidos, en caso de aplicar. 8. Las demás que determine el supervisor del contrato, relacionadas con el ejercicio de sus obligaciones y del objeto contractual.</t>
  </si>
  <si>
    <t>El valor del contrato a celebrar es hasta por la suma de SETENTA Y TRES MILLONES SEISCIENTOS SESENTA Y SEIS MIL SEISCIENTOS SESENTA Y SIETE PESOS M/CTE ($73.666.667), incluido los impuestos a que haya lugar.</t>
  </si>
  <si>
    <t>https://community.secop.gov.co/Public/Tendering/OpportunityDetail/Index?noticeUID=CO1.NTC.7374512&amp;isFromPublicArea=True&amp;isModal=true&amp;asPopupView=true</t>
  </si>
  <si>
    <t>El término estrictamente indispensable para que el contratista cumpla con el objeto y obligaciones contractuales será de ONCE (11) MESES Y DIEZ CALENDARIO, o hasta 31 de diciembre, lo primero que ocurra.</t>
  </si>
  <si>
    <t>ALBA LUCIA MONTAÑEZ PEREZ</t>
  </si>
  <si>
    <t>https://www.funcionpublica.gov.co/dafpIndexerBHV/hvSigep/detallarHV/S409212-8003-5</t>
  </si>
  <si>
    <t>Prestar los servicios profesionales a la Oficina de Negocios Verdes y Sostenibles en la gestión administrativa y financiera, dando cumplimiento a las funciones y metas de la oficina.</t>
  </si>
  <si>
    <t>1. Desarrollar las actividades de planeación financiera y presupuestal y el seguimiento a través de las herramientas del sistema de Gestión del Ministerio. 2. Realizar los trámites requeridos para proporcionar los recursos necesarios de acuerdo a la planeación de la Oficina de Negocios Verdes y Sostenibles. 3. Realizar el seguimiento a la ejecución presupuestal del proyecto de inversión a través de la herramienta del Departamento Nacional de Planeación y los demás requerimientos de la Oficina Asesora de Planeación. 4. Realizar el seguimiento a la ejecución presupuestal de los procesos contractuales y los proyectos de otras fuentes de financiación, requeridos por el supervisor. 5. Realizar la construcción y revisión de los documentos de índole financiero y administrativos para la firma del jefe. 6. Realizar la proyección, revisión y seguimiento financiero a las liquidaciones de los contratos y/o convenios adelantados por la oficina de Negocios Verdes y Sostenibles, dentro de los términos legales correspondientes. 7. Dar respuesta a los requerimientos de las áreas administrativas y financieras del ministerio como enlace de la oficina. 8. Asistir a las reuniones relacionadas con el objeto contractual (allegar los soportes de la asistencia a la misma junto con ayudas de memoria y el soporte del seguimiento a los compromisos establecidos, en caso de aplicar.) 9. Las demás que determine el supervisor del contrato, relacionadas con el ejercicio de sus obligaciones y del objeto contractual.</t>
  </si>
  <si>
    <t>El valor del contrato a celebrar es hasta por la suma de CIENTO VEINTICUATRO MILLONES SEISCIENTOS SESENTA Y SEIS MIL SEISCIENTOS SESENTA Y SIETE PESOS M/CTE ($124.666.667), incluido los impuestos a que haya lugar</t>
  </si>
  <si>
    <t>https://community.secop.gov.co/Public/Tendering/OpportunityDetail/Index?noticeUID=CO1.NTC.7371534&amp;isFromPublicArea=True&amp;isModal=true&amp;asPopupView=true</t>
  </si>
  <si>
    <t>El término estrictamente indispensable para que el contratista cumpla con el objeto y obligaciones contractuales será de ONCE (11) MESES Y DIEZ (10) DÍAS CALENDARIO, o hasta 31 de diciembre, lo primero que ocurra.</t>
  </si>
  <si>
    <t>LINA MARÍA RIVAS CORTÉS</t>
  </si>
  <si>
    <t>https://www.funcionpublica.gov.co/dafpIndexerBHV/hvSigep/detallarHV/S3504602-8003-5</t>
  </si>
  <si>
    <t>Prestar los servicios profesionales a la oficina de negocios verdes y sostenibles para apoyar desde el componente jurídico y contractual los procesos que sean adelantados por el Grupo de Análisis económico para la sostenibilidad</t>
  </si>
  <si>
    <t>1. Estructurar desde el componente jurídico los documentos que se requieran para los procesos de contratación en las etapas precontractual, contractual y postcontractual, de conformidad con lo establecido en el manual de contratación de la entidad. 2. Revisar y/o generar los documentos necesarios para las modificaciones, adiciones, prórrogas, suspensiones y demás que se requieran dentro de los contratos y/o convenios de la Oficina de Negocios Verdes y Sostenibles. 3. Realizar el proceso de liquidación desde el componente jurídico de los contratos y/o convenios adelantados por la oficina de Negocios Verdes y Sostenibles, dentro de los términos legales correspondientes y en articulación con el Grupo de Contratos. 4. Fortalecer la articulación intersectorial con el sector de Minas y Energías, para la implementación y desarrollo de los incentivos ambientales positivos asociados a la eficiencia energética y el uso de fuentes no convencionales de energía, incluyendo los incentivos tributarios de que trata la Ley 1715 de 2014 modificada por la Ley 2099 de 2021. 5. Realizar las gestiones jurídicas requeridas para la implementación de mecanismo de Obras por Impuestos en sus proyectos de Pagos por Servicios Ambientales, por parte de los contribuyentes del sector de Minas y Energías, en las regiones priorizadas en el Plan Nacional de Desarrollo 2022 – 2026. 6. Realizar la estructura jurídica y seguimiento de los procesos de contratación que sean adelantados con grupos étnicos, pueblos indígenas, pueblo Rrom y/o firmantes de paz, que sean adelantados por la oficina. 7. Proyectar y gestionar respuesta, en los términos previstos en la ley, de las PQRS que le sean asignadas por la supervisión a través de la plataforma ARCA o por otro medio o herramienta de la entidad, relacionado con el objeto del contrato, adjuntando el reporte del Sistema de Gestión Documental. 8. Participar en reuniones relacionadas con el objeto contractual, para lo cual se deben allegar los soportes de la asistencia, ayudas de memoria y soporte del seguimiento a los compromisos establecidos, en caso de aplicar. 9. Las demás que le asigne el supervisor del contrato, relacionadas con el ejercicio de sus obligaciones y del objeto contractual.</t>
  </si>
  <si>
    <t>El valor del contrato a celebrar es hasta por la suma de NOVENTA MILLONES SEISCIENTOS SESENTA Y SEIS MIL SEISCIENTOS SESENTA Y SIETE PESOS M/CTE ($90.666.667), incluido los impuestos a que haya lugar.</t>
  </si>
  <si>
    <t>https://community.secop.gov.co/Public/Tendering/OpportunityDetail/Index?noticeUID=CO1.NTC.7374041&amp;isFromPublicArea=True&amp;isModal=true&amp;asPopupView=true</t>
  </si>
  <si>
    <t>El término estrictamente indispensable para que el contratista cumpla con el objeto y  obligaciones contractuales será de ONCE (11) MESES Y DIEZ (10) DÍAS CALENDARIO o hasta 31 de diciembre, lo primero que ocurra.</t>
  </si>
  <si>
    <t>JORGE LUIS VILLALBA RAMOS</t>
  </si>
  <si>
    <t>https://www.funcionpublica.gov.co/dafpIndexerBHV/hvSigep/detallarHV/S2124844-8003-5</t>
  </si>
  <si>
    <t>Prestar los servicios profesionales a la oficina de negocios verdes y sostenibles para adelantar la gestión precontractual en los procesos que sean adelantados desde la oficina.</t>
  </si>
  <si>
    <t>1. Realizar la gestión, desarrollo y seguimiento de los procesos de carácter administrativo que garanticen el funcionamiento de la Oficina de Negocios Verdes y Sostenibles. 2. Realizar la identificación, distribución, organización, cierre y seguimiento de las solicitudes que se proyecten e ingresen mediante la plataforma ARCA. 3. Reportar y articular con la Unidad Coordinadora para el Gobierno Abierto, los reportes solicitados en relación con la plataforma ARCA. 4. Realizar el apoyo precontractual, de los procesos contractuales que se adelanten desde la oficina. 5. Realizar el apoyo las distintas etapas del proceso documental, tanto físico como digital, producidas por la Oficina de Negocios Verdes y Sostenibles de acuerdo con los lineamientos del Ministerio. 6. Llevar los registros pertinentes en las bases de datos y plataformas con las que cuente la oficina, que sean pertinentes con el objeto contractual. 7. Participar en los distintos espacios y/o reuniones convocadas por la Oficina de Negocios Verdes y Sostenibles y demás Dependencias, en relación con el objeto contractual, allegando la asistencia, ayudas de memoria y los compromisos establecidos, en caso de aplicar. 8. Las demás que determine el supervisor del contrato, relacionadas con el ejercicio de sus obligaciones y del objeto contractual.</t>
  </si>
  <si>
    <t>https://community.secop.gov.co/Public/Tendering/OpportunityDetail/Index?noticeUID=CO1.NTC.7374592&amp;isFromPublicArea=True&amp;isModal=true&amp;asPopupView=true</t>
  </si>
  <si>
    <t>CLAUDIA PATRICIA GUTIERREZ SALAS</t>
  </si>
  <si>
    <t>TECNOLOGIA EN ADMINISTRACION HOTELERA</t>
  </si>
  <si>
    <t>https://www.funcionpublica.gov.co/dafpIndexerBHV/hvSigep/detallarHV/S588461-8003-5</t>
  </si>
  <si>
    <t>Prestar los servicios de apoyo a la gestión a la Oficina de Negocios Verdes y Sostenibles, para adelantar acciones encaminadas a la gestión administrativa requerida por la Oficina de Negocios Verdes y Sostenibles.</t>
  </si>
  <si>
    <t>1. Apoyar en la administración, identificación, asignación, de las solicitudes allegadas mediante la plataforma ARCA y correo electrónico, a la oficina de Negocios Verdes y Sostenibles. 2. Apoyar en la revisión previa de los documentos internos y externos allegados a la oficina de Negocios Verdes y Sostenibles. 3. Realizar, consolidar y llevar el seguimiento de una base de datos, en la que se incluya la información de los derechos de petición allegados a la Oficina. 4. Apoyar los procesos operativos, administrativos y logísticos y demás actividades a cargo de la oficina, que sean asignadas por el supervisor. 5. Asistir a las reuniones relacionadas con el objeto contractual (allegar los soportes de la asistencia a la misma junto con ayudas de memoria y el soporte del seguimiento a los compromisos establecidos, en caso de aplicar. 6. Las demás que determine el supervisor del contrato, relacionadas con el ejercicio de sus obligaciones y del objeto contractual.</t>
  </si>
  <si>
    <t>El valor del contrato a celebrar es hasta por la suma de CINCUENTA Y SEIS MILLONES DOSCIENTOS TRECE MIL TRESCIENTOS TREINTA Y TRES PESOS M/CTE ($56.213.333), incluido los impuestos a que haya lugar.</t>
  </si>
  <si>
    <t>https://community.secop.gov.co/Public/Tendering/OpportunityDetail/Index?noticeUID=CO1.NTC.7375074&amp;isFromPublicArea=True&amp;isModal=true&amp;asPopupView=true</t>
  </si>
  <si>
    <t xml:space="preserve">RICARDO JOSÉ ARIZA BERNAL </t>
  </si>
  <si>
    <t>BIOLOGIA MARINA</t>
  </si>
  <si>
    <t>https://www.funcionpublica.gov.co/dafpIndexerBHV/hvSigep/detallarHV/S34757-8003-5</t>
  </si>
  <si>
    <t>Prestación de servicios profesionales a la Dirección de Asuntos Marinos, Costeros y Recursos Acuáticos del Ministerio de Ambiente y Desarrollo Sostenible para proporcionar apoyo en el seguimiento a la ejecución del plan de acción, políticas ambientales, metas ambientales y compromisos estratégicos de la dependencia.</t>
  </si>
  <si>
    <t>1. Contribuir con la elaboración del reporte de seguimiento al desarrollo de las acciones de la política pública Ambiental PNAOCI y demás políticas en las que tenga injerencia la dirección. 2. Realizar la compilación y presentación de informes mensuales de seguimiento al Plan de acción de la dependencia. 3. Realizar los reportes seguimiento a documentos CONPES, NDC y metas ambientales de la Dirección. 4. Realizar los informes periódicos, tableros de control y otros documentos de seguimiento a compromisos de la Dirección de Asuntos Marinos Costeros y Recursos Acuáticos. 5. Apoyar, impulsar, revisar y dar seguimiento a la gestión de solicitudes de la agenda legislativa del Congreso. 6. Generar insumos para la respuesta a derechos de petición, informes solicitados por órganos de control y otros documentos que en el marco del objeto contractual se deriven. 7. Actualizar la información (Carpeta digital) de la DAMCRA de los trámites asignados. 8. Las demás actividades relacionadas con el desarrollo del objeto del presente contrato.</t>
  </si>
  <si>
    <t>El valor del contrato a celebrar es hasta por la suma de CIENTO CUATRO MILLONES QUINIENTOS MIL PESOS M/CTE ($104.500.000), incluido los impuestos a que haya lugar.</t>
  </si>
  <si>
    <t>https://community.secop.gov.co/Public/Tendering/OpportunityDetail/Index?noticeUID=CO1.NTC.7371570&amp;isFromPublicArea=True&amp;isModal=true&amp;asPopupView=true</t>
  </si>
  <si>
    <t>El término estrictamente indispensable para que el contratista cumpla con el objeto y obligaciones contractuales será ONCE (11) MESES, o hasta 31 de diciembre, lo primero que ocurra.</t>
  </si>
  <si>
    <t>RICHARD FREDY HERRERA TRIANA</t>
  </si>
  <si>
    <t>https://www.funcionpublica.gov.co/dafpIndexerBHV/hvSigep/detallarHV/S2882670-8003-5</t>
  </si>
  <si>
    <t>Prestación de servicios profesionales a la Secretaria General y a la Subdirección Administrativa y Financiera en la gestión financiera en asuntos transversales de la entidad.</t>
  </si>
  <si>
    <t>1. Realizar acompañamiento en la elaboración y estructurar los indicadores y formular los componentes financieros y económicos de los diferentes procesos de contratación que adelante el Ministerio de Ambiente y Desarrollo Sostenible, con forme a las directrices del supervisor. 2. Apoyar en la elaboración y análisis de la ejecución financiera y contable de los contratos designados por el supervisor del contrato. 3. Realizar acompañamiento a los comités de evaluación de ofertas en el componente financiero y consolidar los informes financieros y técnicos, en los procesos de selección que le sean designados. 4. Emitir recomendaciones sobre la estructuración de requisitos habilitantes y criterios ponderables desde la perspectiva financiera en los procesos de contratación, cuándo sean solicitado. 5. Efectuar control a la ejecución financiera y contable de los convenios y contratos correspondientes a la Secretaria General y Subdirección Administrativa y Financiera de las actas de liquidación que se requieran, velando por la documentación completa y cierre de los compromisos contractuales, de acuerdo con las normativas vigentes. 6. Brindar apoyo en las evaluaciones financieras y económicas de los procesos de contratación que adelante, dando respuestas a las observaciones y/o subsanaciones de índole financiera presentadas por los proponentes a los procesos de contratación que se adelanten en la entidad. 7. Adelantar la organización de todos los expedientes de los tramites adelantados en cumplimiento del objeto contractual conforme a los lineamientos establecidos por el Archivo General de la Nación al archivo de la SAF. 8. Las demás actividades que estén relacionadas con el objeto contractual y que sean asignadas por el supervisor.</t>
  </si>
  <si>
    <t>El valor del contrato a celebrar es hasta por la suma de NOVENTA Y CINCO MILLONES SETECIENTOS SESENTA Y SEIS MIL SEISCIENTOS SESENTA Y SIETE PESOS M/cte ($95.766.667), incluido los impuestos a que haya lugar.</t>
  </si>
  <si>
    <t>https://community.secop.gov.co/Public/Tendering/OpportunityDetail/Index?noticeUID=CO1.NTC.7385621&amp;isFromPublicArea=True&amp;isModal=true&amp;asPopupView=true</t>
  </si>
  <si>
    <t>El término estrictamente indispensable para que el contratista cumpla con el objeto y obligaciones contractuales será de once (11) meses y Ocho (8) días, previo cumplimiento de los requisitos de perfeccionamiento y legalización sin exceder al 31 de diciembre de 2025.</t>
  </si>
  <si>
    <t>DARWIN CAMILO NIÑO LEON</t>
  </si>
  <si>
    <t>https://www.funcionpublica.gov.co/dafpIndexerBHV/hvSigep/detallarHV/S4750898-8003-5</t>
  </si>
  <si>
    <t>El valor del contrato a celebrar es hasta por la suma de $ 33.388.800 – (TREINTA Y TRES MILLONES TRESCIENTOS OCHENTA Y OCHO MIL OCHOCIENTOS PESOS MCTE) incluido los impuestos a que haya lugar.</t>
  </si>
  <si>
    <t>https://community.secop.gov.co/Public/Tendering/OpportunityDetail/Index?noticeUID=CO1.NTC.7456235&amp;isFromPublicArea=True&amp;isModal=true&amp;asPopupView=true</t>
  </si>
  <si>
    <t>El término estrictamente indispensable para que el contratista cumpla con el objeto y obligaciones contractuales será once (11) meses y tres (03) días, o hasta 31 de diciembre de 2025, lo primero que ocurra.</t>
  </si>
  <si>
    <t xml:space="preserve">EDGAR PEÑA QUITIAN </t>
  </si>
  <si>
    <t>https://www.funcionpublica.gov.co/dafpIndexerBHV/hvSigep/detallarHV/S2423113-8003-5</t>
  </si>
  <si>
    <t>El valor del contrato a celebrar es hasta por la suma de TREINTA Y DOS MILLONES CUATROCIENTOS NOVENTA Y TRES MIL SESENTA Y SIETE PESOS M/CTE ($32.493.067), incluido los impuestos a que haya lugar.</t>
  </si>
  <si>
    <t>https://community.secop.gov.co/Public/Tendering/OpportunityDetail/Index?noticeUID=CO1.NTC.7401401&amp;isFromPublicArea=True&amp;isModal=true&amp;asPopupView=true</t>
  </si>
  <si>
    <t>MARY LUZ BARAHONA HERNANDEZ</t>
  </si>
  <si>
    <t>ASISTENCIA ADMINISTRATIVA</t>
  </si>
  <si>
    <t>https://www.funcionpublica.gov.co/dafpIndexerBHV/hvSigep/detallarHV/S2423520-8003-5</t>
  </si>
  <si>
    <t>Prestar servicios de apoyo a la gestión requeridos por el Grupo de Gestión Documental en actividades operativas, logísticas y administrativas, para el cumplimiento de las actividades y tramites a cargo del grupo en el marco de la implementación de la Política Institucional de Gestión Documental y el Programa de Gestión Documental PGD.</t>
  </si>
  <si>
    <t>1. Apoyar la gestión, control y seguimiento de las comunicaciones recibidas y enviadas por el Grupo de Gestión Documental, así como en la orientación a funcionarios, contratistas y usuarios externos en lo relacionado con las actividades y servicios del Grupo.   2. Solicitar insumos, requerimientos de almacén, recursos y servicios informáticos, comisiones y servicios administrativos, entre otros requeridos, haciendo uso de las herramientas y canales dispuestos por el Ministerio.   3. Proyectar y presentar para aprobación y firma los documentos que le sean requeridos por el Grupo de Gestión Documental cumpliendo con los lineamientos y procedimientos establecidos.   4. Apoyar al Grupo de Gestión Documental en las actividades relacionadas con la organización del archivo de gestión tales como actualización de expedientes físicos y electrónicos, elaboración de inventarios documentales, consulta y transferencia entre otros. 5. Organizar la agenda y las actividades logísticas que sean requeridas en el marco del cumplimiento de las funciones del Grupo de Gestión Documental. 6. Asistir a las reuniones y/o actividades que sean requeridos por el supervisor del contrato y que estén relacionados en el marco contractual.  7. Todas las demás que le sean asignadas por el Supervisor del Contrato y que tengan relación con el objeto contractual. </t>
  </si>
  <si>
    <t>El valor del contrato a celebrar es hasta por la suma de TREINTA Y NUEVE MILLONES NOVECIENTOS SESENTA MIL PESOS M/cte ($39.960.000) incluido los impuestos a que haya lugar.</t>
  </si>
  <si>
    <t>https://community.secop.gov.co/Public/Tendering/OpportunityDetail/Index?noticeUID=CO1.NTC.7450750&amp;isFromPublicArea=True&amp;isModal=true&amp;asPopupView=true</t>
  </si>
  <si>
    <t>El término estrictamente indispensable para que el contratista cumpla con el objeto y obligaciones contractuales será 11 meses y 3 días, previo cumplimiento de los requisitos de perfeccionamiento y ejecución sin exceder al 31 de diciembre de 2025</t>
  </si>
  <si>
    <t>YULY STEFANNY BOGOYA HERRERA</t>
  </si>
  <si>
    <t>https://www.funcionpublica.gov.co/dafpIndexerBHV/hvSigep/detallarHV/S4843761-8003-5</t>
  </si>
  <si>
    <t>Prestación de servicios profesionales al Grupo de Servicios Administrativos del Ministerio de Ambiente y Desarrollo Sostenible como ingeniero ambiental para apoyar las actividades de implementación y control operacional del Sistema de Gestión Ambiental, así como de los demás componentes del Sistema Integrado de Gestión y temas administrativos a cargo del grupo.</t>
  </si>
  <si>
    <t>1. Apoyar en las actividades y acciones generadas en el Sistema Integrado de Gestión, conforme a los lineamientos de la Oficina Asesora de Planeación y las políticas del Modelo Integrado Planeación y Gestión –MIPG, apoyando el control operacional del Sistema de Gestión Ambiental, planes de mejoramiento, plan de acción y demás programas y proyectos conforme a las funciones del Grupo. 2. Realizar las actividades y recomendaciones técnicas necesarias en pro del cumplimiento ambiental y sanitario en las instalaciones del Ministerio. 3. Realizar y promover las campañas de sensibilización con relación al Sistema de Gestión Ambiental respecto de los contratistas del Grupo de Servicios Administrativos que por sus actividades tienen impactos ambientales significativos, así como participar en las campañas del Sistema Integrado de Gestión en coordinación con la Oficina Asesora de Planeación.  4. Realizar el seguimiento y control estadístico al consumo de los servicios públicos domiciliarios como el de agua, luz, así como la generación de residuos, su aprovechamiento y otros que se establezcan para el desempeño ambiental y cumplimiento legal en las instalaciones del Ministerio; reportando los indicadores y proponiendo acciones de mejora para reducir sus consumos e impactos ambientales negativos, dentro del marco del Sistema de Gestión Ambiental, así como de gestión del Grupo de Servicios Administrativos. 5. Realizar las actividades necesarias para garantizar la gestión integral de residuos en el Ministerio, sean no aprovechables, aprovechables, peligrosos o posconsumos, asegurando el cumplimiento legal ambiental. 6. Proyectar la respuesta, en conjunto con la Oficina Asesora de Planeación, a las consultas realizadas sobre compras públicas sostenibles efectuadas por las diferentes áreas, como parte del comité técnico de compras públicas sostenibles y conforme al Manual de contratación del Ministerio. 7. Apoyar la proyección de estudios previos, anexos, respuestas a observaciones, evaluaciones de carácter técnico, informes de supervisión, informes finales de supervisión y demás documentación correspondiente a las diferentes etapas contractuales de los contratos a cargo del Grupo de Servicios Administrativos, así como apoyar la supervisión de los contratos designados por el supervisor del contrato 8. Las demás actividades asignadas por el supervisor del contrato, relacionadas con el objeto contractual.</t>
  </si>
  <si>
    <t>El valor del contrato a celebrar es hasta por la suma de SESENTA Y SIETE MILLONES DE PESOS M/CTE ($67.000.000), incluido los impuestos a que haya lugar.</t>
  </si>
  <si>
    <t>https://community.secop.gov.co/Public/Tendering/OpportunityDetail/Index?noticeUID=CO1.NTC.7424248&amp;isFromPublicArea=True&amp;isModal=true&amp;asPopupView=true</t>
  </si>
  <si>
    <t>El término estrictamente indispensable para que el contratista cumpla con el objeto y obligaciones contractuales será de once (11) meses y cinco (05) días, o hasta 31 de diciembre, lo primero que ocurra.</t>
  </si>
  <si>
    <t>KATHERINE GÓMEZ PULIDO</t>
  </si>
  <si>
    <t>https://www.funcionpublica.gov.co/dafpIndexerBHV/hvSigep/detallarHV/S277688-8003-5</t>
  </si>
  <si>
    <t>Prestación de apoyo a la gestión a la Subdirección Administrativa y Financiera para acompañar los procesos administrativos de las actividades que se adelanten, identificando alertas y gestionando las acciones requeridas tendientes a dar respuesta a las solicitudes.</t>
  </si>
  <si>
    <t>1. Apoyar el seguimiento a los trámites de carácter administrativo relacionados las funciones a cargo de la Subdirección Administrativa y Financiera. 2. Prestar apoyo en la recopilación de información necesaria para la elaboración de informes de seguimiento a la gestión de la Subdirección Administrativa y Financiera y sus grupos internos de trabajo. 3. Colaborar en la actualización de las bases de datos relacionadas con la gestión y ejecución de la Subdirección Administrativa y Financiera, asegurando que la información esté debidamente actualizada en los expedientes en las herramientas ofimáticas establecidas por el Ministerio. 4. Mantener actualizado el normograma de los grupos de la Subdirección Administrativa y Financiera. 5. Generar alertas para las diferentes solicitudes, realizando el seguimiento y control de los compromisos correspondientes a la Subdirección Administrativa y Financiera. 6. Adelantar la organización de todos los expedientes de los trámites adelantados en cumplimiento del objeto contractual conforme a los lineamientos establecidos por el Archivo General de la Nación al archivo de la SAF. 7. Las demás actividades que estén relacionadas con el objeto contractual y que sean asignadas por el supervisor.</t>
  </si>
  <si>
    <t>El valor del contrato a celebrar es hasta por la suma de CUARENTA Y TRES MILLONES CIENTO SEIS MIL DOSCIENTOS SESENTA Y SIETE PESOS M/cte ($ 43.106.267), incluido los impuestos a que haya lugar.</t>
  </si>
  <si>
    <t>https://community.secop.gov.co/Public/Tendering/OpportunityDetail/Index?noticeUID=CO1.NTC.7401043&amp;isFromPublicArea=True&amp;isModal=true&amp;asPopupView=true</t>
  </si>
  <si>
    <t>El término estrictamente indispensable para que el contratista cumpla con el objeto obligaciones contractuales será de once (11) meses y ocho (08) días calendario, o hasta el 31 de diciembre de 2025, lo primero que ocurra.</t>
  </si>
  <si>
    <t>WILDER GARCIA GOMEZ</t>
  </si>
  <si>
    <t>PROFESIONAL EN MEDIOS AUDIOVISUALES</t>
  </si>
  <si>
    <t>https://www.funcionpublica.gov.co/dafpIndexerBHV/hvSigep/detallarHV/S1143481-8003-5</t>
  </si>
  <si>
    <t>Prestación de servicios profesionales al Grupo de Comunicaciones, estructurando y desarrollando conceptos creativos para productos audiovisuales, incluyendo la conceptualización, producción y posproducción. Es decir, apoyo en la generación de piezas documentales, crónicas y comerciales, dando visibilidad y divulgación a los proyectos generales y producciones especiales del Ministerio de Ambiente y Desarollo Sostenible</t>
  </si>
  <si>
    <t>1. Brindar apoyo en la generación de contenidos audiovisuales para proyectos especiales, documentales, comerciales y cabezotes que visibilicen las estrategias de comunicación del Ministerio de Ambiente y Desarrollo Sostenible. 2. Brindar acompañamiento en la conceptualización audiovisual de estrategias comunicacionales que posicionen los proyectos y programas de las diferentes oficinas, direcciones y grupos internos de trabajo del Ministerio de Ambiente y Desarrollo Sostenible. 3. Apoyar el cubrimiento en fotografía y video de eventos en los que participe la Ministra de Ambiente y Desarrollo Sostenible o los voceros de la Entidad, en territorio nacional o internacional para la respectiva generación y publicación de contenidos en los diferentes canales de comunicación. 4. Bridar acompañamiento en el proceso de postproducción y apoyo en la revisión de los productos audiovisuales, así como la distribución de los profesionales audiovisuales del Grupo de Comunicaciones para cumplir con los diferentes requerimientos que lleguen por parte de las dependencias de la entidad. 5. Apoyar en el proceso creativo de proyectos audiovisuales y productos en todas las fases incluidas la eleaboración de guiones, conceptualización visual y proyección de nuevas líneas narrativas queboermitan informar a la ciudadanía sobre los hechos y resultados de la entidad. 6. Asistir a las reuniones citadas por el grupo de Comunicaciones y a todas aquellas que tengan que ver con el objeto del presente contrato 7. Las demás que sean solicitadas por el supervisor/a del contrato y que estén relacionadas con el objeto contractual.</t>
  </si>
  <si>
    <t>El valor del contrato a celebrar es hasta por la suma de CIENTO CUATRO MILLONES OCHOCIENTOS DIECISEIS MIL SEISCIENTOS SESENTA Y SIETE PESOS M/CTE ($104.816.667), incluido los impuestos a que haya lugar.</t>
  </si>
  <si>
    <t>https://community.secop.gov.co/Public/Tendering/OpportunityDetail/Index?noticeUID=CO1.NTC.7454441&amp;isFromPublicArea=True&amp;isModal=true&amp;asPopupView=true</t>
  </si>
  <si>
    <t>El término estrictamente indispensable para que el contratista cumpla con el objeto y obligaciones contractuales será 11 MESES Y 01 DÍAS CALENDARIO, o hasta 31 de diciembre, lo primero que ocurra.</t>
  </si>
  <si>
    <t>VICTOR ALFONSO MELO BARRERA</t>
  </si>
  <si>
    <t>COMUNICACIÓN SOCIAL</t>
  </si>
  <si>
    <t>https://www.funcionpublica.gov.co/dafpIndexerBHV/hvSigep/detallarHV/S426432-8003-5</t>
  </si>
  <si>
    <t>Prestación de servicios profesionales al Grupo de Comunicaciones mediante el que se acompañe el desarrollo de la estrategia digital de difusión de contenidos de la Entidad en las redes sociales, página web y demás medios de comunicación del Ministerio de Ambiente y Desarrollo Sostenible</t>
  </si>
  <si>
    <t>1. Brindar apoyo en la creación y divulgación de las estrategias comunicacionales digitales que se desarrollen en el ecosistema digital del Ministerio de Ambiente y Desarrollo Sostenible . 2. Brindar acompañamiento en el cubrimiento y reportería para las redes sociales oficiales, los eventos y/o actividades de gestión a las que asista voceros del Ministerio de Ambiente y Desarrollo Sostenible. 3. Apoyar al supervisor del contrato en la generación de estrategias para las redes sociales, atendiendo las directrices que imparta el mismo. 4. Apoyar con la creación de contenido con base a las tendencias actuales, la socialización y divulgación de las campañas digitales impulsadas por el Gobierno Nacional, gestionando la sinergia institucional que sean requeridas con los diferentes sectores y públicos objetivos, así como el relacionamiento con los lideres de opinión digital. 5. Brindar apoyo en el monitoreo en redes sociales que involucren de alguna manera al Ministerio de Ambiente y Desarrollo Sostenible, generando alertas al equipo de comunicaciones para el manejo oportuno de las diferentes coyunturas. 6. Apoyar la elaboración semanal de informes de métricas que permitan visibilizar el avance de la estrategia digital, así como realizar la actualización del listado de validadores, nacionales e internacionales. 7. Asistir al supervisor del contrato en las diversas reuniones en las que se requiera su acompañamiento. 8. Las demás que sean solicitadas por el Supervisor/a del contrato y que estén relacionadas con el objeto contractual</t>
  </si>
  <si>
    <t>El valor del contrato a celebrar es hasta por la suma de OCHENTA Y CINCO MILLONES DE PESOS M/CTE ($ 85.000.000), incluido los impuestos a que haya lugar.</t>
  </si>
  <si>
    <t>https://community.secop.gov.co/Public/Tendering/OpportunityDetail/Index?noticeUID=CO1.NTC.7386352&amp;isFromPublicArea=True&amp;isModal=true&amp;asPopupView=true</t>
  </si>
  <si>
    <t>El término estrictamente indispensable para que el contratista cumpla con el objeto y obligaciones contractuales será 11 MESES Y 10 DÍAS CALENDARIO, o hasta 31 de diciembre, lo primero que ocurra.</t>
  </si>
  <si>
    <t>DOLLY JOHANA INFANTE VASQUEZ</t>
  </si>
  <si>
    <t>TECNICO PROFESIONAL EN GESTION DE PROCESOS DE PREIMPRESION</t>
  </si>
  <si>
    <t>https://www.funcionpublica.gov.co/dafpIndexerBHV/hvSigep/detallarHV/S4699559-8003-5</t>
  </si>
  <si>
    <t>Prestación de servicios de apoyo en la gestión con relación a la atención, ejecución y solución de los casos interpuestos por las áreas con relación a la administración del sitio web de la Entidad, así como el desarrollo de micrositios y mejoras de la página Web del Ministerio de Ambiente y Desarrollo Sostenible.</t>
  </si>
  <si>
    <t>1. Brindar acompañamiento en la creación de diseños de sitios web atractivos funcionales, y de otros productos, teniendo en cuenta la experiencia del usuario (UX) y la interfaz de usuario (UI), en la que asegure que el diseño sea consistente con la identidad visual del Ministerio de Ambiente y Desarrollo Sostenible, así como lo solicitado por las áreas de la Entidad que requieran el desarrollo de los mismos. 2. Apoyar la implementación de diseños para el ecosistema digital del Ministerio de Ambiente y Desarrollo Sostenible garantizar la funcionalidad y apariencia del sitio web. 3. Brindar apoyo en la identificación y solución de problemas de compatibilidad y errores en el diseño y el código. 4. Brindar acompañamiento al mantenimiento del sitio web para asegurar que todo funcione correctamente y que el contenido esté actualizado. 5. Apoyar la actualización del diseño del sitio web según sea necesario para reflejar nuevos productos, servicios o cambios en la identidad de los proyectos del Ministerio de Ambiente y Desarrollo Sostenible 6. Asistir a las reuniones citadas por el grupo de Comunicaciones y a todas aquellas que tengan que ver con el objeto del presente contrato. 7. Las demás que sean solicitadas por el Supervisor/a del contrato y que estén relacionadas con el objeto contractual</t>
  </si>
  <si>
    <t>El valor del contrato a celebrar es hasta por la suma de CUARENTA Y UN MILLONES TRESCIENTOS SESENTA Y SEIS MIL SEISCIENTOS SESENTA Y SIETE PESOS M/CTE ($41,366,667), incluido los impuestos a que haya lugar.</t>
  </si>
  <si>
    <t>https://community.secop.gov.co/Public/Tendering/OpportunityDetail/Index?noticeUID=CO1.NTC.7383703&amp;isFromPublicArea=True&amp;isModal=true&amp;asPopupView=true</t>
  </si>
  <si>
    <t>DIEGO ALBERTO MEJÍA ACOSTA</t>
  </si>
  <si>
    <t>https://www.funcionpublica.gov.co/dafpIndexerBHV/hvSigep/detallarHV/S1733598-8003-5</t>
  </si>
  <si>
    <t>Prestación de servicios profesionales como comunicador social y/o periodista para apoyar la ejecución de las actividades de elaboración, implementación y ejecución de procesos comunicacionales que permita transmitir información clara a la ciudadanía en el marco de la estrategia de comunicación internay/o externa del Ministerio de Ambiente y Desarrollo Sostenible.</t>
  </si>
  <si>
    <t>1. Apoyar la construcción, redacción y revisión de comunicados, boletines de prensa, reportes y piezas comunicacionales que sean de interés del Ministerio de Ambiente y Desarrollo Sostenible. 2.Brindar apoyo al Grupo de Comunicaciones en la creación de contenidos periodísticos y audiovisuales como parte de la estrategia de comunicación. 3. Asistir al Grupo de Comunicaciones en el cubrimiento periodístico y reportería de eventos nacionales e internacionales organizados o liderados por el Ministerio, así como en la gestión con los medios de comunicación. 4. Asistir como enlace periodístico con áreas internas y externas del Ministerio, que sean asignadas por la supervisión el contrato para garantizar la difusión de los mensajes. 5. Apoyar la planeación y ejecución de actividades de divulgación, como ruedas de prensa, campañas o eventos estratégicos, en coordinación con las áreas responsables del Ministerio. 6. Brindar acompañamiento al Grupo de Comunicaciones en la recolección de datos de tráfico y alcance de las publicaciones en medios de comunicación, mediante la medición de acciones y monitoreo con el fin de generar informes que permitan reacción del Ministerio de Ambiente y Desarrollo Sostenible con celeridad. 7. Asistir a las reuniones citadas por el grupo de Comunicaciones y a todas aquellas que tengan que ver con el objeto del presente contrato. 8. Las demás que sean solicitadas por el Supervisor/a del contrato y que estén relacionadas con el objeto contractual</t>
  </si>
  <si>
    <t>El valor del contrato a celebrar es hasta por la suma de NOVENTA Y NUEVE MILLONES CIENTOS CUARENTA Y SEIS MIL SEISCIENTOS SESENTA Y SIETE PESOS M/CTE ($99.146.667), incluido los impuestos a que haya lugar.</t>
  </si>
  <si>
    <t>https://community.secop.gov.co/Public/Tendering/OpportunityDetail/Index?noticeUID=CO1.NTC.7402462&amp;isFromPublicArea=True&amp;isModal=true&amp;asPopupView=true</t>
  </si>
  <si>
    <t>El término estrictamente indispensable para que el contratista cumpla con el objeto y obligaciones contractuales será 11 MESES Y 08 DÍAS CALENDARIO, o hasta 31 de diciembre, lo primero que ocurra.</t>
  </si>
  <si>
    <t>CARLOS JAIME OROZCO GUTIERREZ</t>
  </si>
  <si>
    <t>https://www.funcionpublica.gov.co/dafpIndexerBHV/hvSigep/detallarHV/S1960794-8003-5</t>
  </si>
  <si>
    <t>Prestar servicios profesionales a la Dirección de Asuntos Ambientales Sectorial y Urbana del Ministerio de Ambiente y Desarrollo Sostenible, para apoyar el fortalecimiento técnico y normativo para la gestión integral de residuos sólidos no peligrosos a nivel institucional, regional y local, según se requiera, y contribuir a la consolidación de proyectos relacionados.</t>
  </si>
  <si>
    <t>1. Elaborar y presentar al supervisor un plan detallado de trabajo, que incluya actividades, cronograma y entregables, en un plazo máximo de diez (10) días calendario tras cumplir con los requisitos de ejecución establecidos en el contrato. 2. Apoyar el la implementación y seguimiento a proyectos priorizados por la Dirección, con enfoque de economía circular, en el marco de la meta del plan Nacional de Desarrollo - PND, incorporando el principio de equidad de género. 3. Apoyar y suministrar insumos para la formulación de la política de producción y consumo responsable en temas relacionados con el objeto contractual. 4. Proponer insumos para el desarrollo de instrumentos técnicos y normativos que armonicen la economía circular y la gestión municipal de residuos en un trabajo interinstitucional con las entidades competentes, en el marco del programa basura cero 5. Realizar una evaluación de los retos y oportunidades para la gestión de los residuos de construcción y demolición y aportar insumos para el desarrollo de instrumentos técnicos y normativos orientados al fortalecimiento de las cadenas de valor de los residuos de construcción y demolición. 6. Apoyar el desarrollo de instrumentos y compromisos relacionados con la Ley 1950 de 2019 sobre compromisos OCDE. 7. Proyectar, gestionar y apoyar en la revisión, dentro de los plazos legales, las respuestas a derechos de petición, quejas, requerimientos de órganos de control y demás solicitudes relacionadas con el objeto contractual, que sean solicitadas a través de la plataforma ARCA o por cualquier otro medio o herramienta de la entidad. 8. Participar en las reuniones, mesas de trabajo y comités que sean requeridos por el supervisor del contrato, relacionados con el objeto y obligaciones contractuales, para lo cual se debe allegar los soportes de asistencia, ayudas de memoria y soporte del seguimiento a los compromisos establecidos, en caso de que aplique. 9. Apoyar con la proyección, el reporte y las evidencias de las acciones establecidas en el Plan de Acción y/o informes solicitados por el supervisor(a) relacionados con las funciones de la Dirección de Asuntos Ambientales, Sectorial y Urbana, garantizando su conservación mediante el cargue respectivo en las carpetas digitales institucionales designadas para ello. 10. Apoyar, cuando sea requerido, las jornadas de capacitación o divulgación relacionadas con las funciones de la Dirección de Asuntos Ambientales, Sectorial y Urbana en las que la experticia del contratista sea necesaria o en las que se relacione con el objeto contractual. 11. Cumplir con las demás obligaciones que le sean asignadas por el supervisor del contrato, inherentes a la naturaleza del objeto contractual</t>
  </si>
  <si>
    <t>https://community.secop.gov.co/Public/Tendering/OpportunityDetail/Index?noticeUID=CO1.NTC.7390884&amp;isFromPublicArea=True&amp;isModal=true&amp;asPopupView=true</t>
  </si>
  <si>
    <t>ANGIE CAROLINA MARTINEZ VILLAMIL</t>
  </si>
  <si>
    <t>https://www.funcionpublica.gov.co/dafpIndexerBHV/hvSigep/detallarHV/S4734140-8003-5</t>
  </si>
  <si>
    <t>Prestar servicios profesionales a la Dirección de Ordenamiento Ambiental Territorial y SINA apoyando al fortalecimiento y eficiencia operativa de la DOAT proporcionando asistencia en temas técnicos, administrativos y estratégicos para el cumplimiento de los objetivos y compromisos de la DOAT.</t>
  </si>
  <si>
    <t>1. Participar en reuniones, talleres y otros espacios de trabajo tanto internos como interinstitucionales, conforme a las prioridades establecidas por el Director de la Dirección de Ordenamiento Ambiental Territorial y Sistema Nacional Ambiental. 2. Apoyar al Director de Ordenamiento Ambiental Territorial y Sistema Nacional Ambiental en la preparación, evaluación y gestión oportuna de los informes requeridos por instituciones o dependencias internas y externas relacionados con el cumplimiento de funciones misionales y estratégicas de la dirección. 3. Apoyar en la revisión y análisis detallado de la información técnica y los documentos relevantes, que sean necesarios para la estructuración conceptual de los procesos y acciones prioritarias definidas por el Gobierno Nacional que se implementen en el marco de las funciones y actividades de la DOAT. 4. Apoyar la revisión de respuestas a organismos de control y congreso que se dirijan a la Dirección de Ordenamiento Ambiental Territorial y Sistema Nacional Ambiental 5. Todas las demás que sean requeridas por el supervisor del contrato.</t>
  </si>
  <si>
    <t>El valor del contrato a celebrar es hasta por la suma de NOVENTA Y NUEVE MILLONES DE PESOS ($99.000.000), incluido los impuestos a que haya lugar</t>
  </si>
  <si>
    <t>https://community.secop.gov.co/Public/Tendering/OpportunityDetail/Index?noticeUID=CO1.NTC.7374159&amp;isFromPublicArea=True&amp;isModal=true&amp;asPopupView=true</t>
  </si>
  <si>
    <t>DIANA CAROLINA SANCHEZ ROLDAN</t>
  </si>
  <si>
    <t>https://www.funcionpublica.gov.co/dafpIndexerBHV/hvSigep/detallarHV/S4867862-8003-5</t>
  </si>
  <si>
    <t>Prestar servicios profesionales a la Dirección de Asuntos Ambientales Sectorial y Urbana del Ministerio de Ambiente y Desarrollo Sostenible, como apoyo jurídico al cumplimiento de la Agenda Normativa vigente, sentencias y otros asuntos relacionados</t>
  </si>
  <si>
    <t>1. Elaborar y presentar al supervisor un plan detallado de trabajo, que incluya actividades, cronograma y entregables, en un plazo máximo de diez (10) días calendario una vez cumplidos los requisitos de ejecución establecidos en el contrato. 2. Efectuar el seguimiento permanente al cumplimiento de las sentencias judiciales asignadas o de apoyo a cargo de la DAASU y otras acciones judiciales, que sean designadas por la Supervisión. 3. Efectuar mensualmente el seguimiento jurídico al desarrollo y cumplimiento de los cronogramas de la Agenda Regulatoria/Normativa, mediante la matriz de ruta crítica, desarrollada por los grupos de trabajo de la DAASU, designada por la Supervisión. 4. Contribuir en la elaboración y revisión de instrumentos regulatorios ambientales, de política pública y demás documentos de lineamientos ambientales, en coordinación con los equipos técnicos de la DAASU, las dependencias y/o entidades que se requieran. 5. Efectuar la revisión jurídica de los conceptos, informes e insumos técnicos generados por la DAASU, designados por las coordinaciones. 6. Proyectar, gestionar y revisar, dentro de los plazos legales, las respuestas a derechos de petición, quejas, requerimientos de órganos de control y demás solicitudes relacionadas con el objeto contractual, que sean solicitadas a través de la plataforma ARCA o por cualquier otro medio o herramienta de la entidad. 7. Mantener actualizadas las bases de datos y archivos jurídicos del área relacionados con las actuaciones de la Dirección. 8. Participar en las reuniones, mesas de trabajo y demás que sean requeridos por el supervisor del contrato, relacionados con el objeto y obligaciones contractuales, para lo cual se debe allegar los  soportes de asistencia, ayudas de memoria y soporte del seguimiento a los compromisos establecidos, en caso de que aplique. 9. Apoyar con la proyección, el reporte y las evidencias de las acciones establecidas en el Plan de Acción y/o informes solicitados por el supervisor(a) relacionados con las funciones de la Dirección de Asuntos Ambientales, Sectorial y Urbana, garantizando su conservación mediante el cargue respectivo en las carpetas digitales institucionales designadas para ello. 10. Cumplir con las demás obligaciones que le sean asignadas por el supervisor del contrato, inherentes a la naturaleza del objeto contractual.</t>
  </si>
  <si>
    <t>https://community.secop.gov.co/Public/Tendering/OpportunityDetail/Index?noticeUID=CO1.NTC.7392003&amp;isFromPublicArea=True&amp;isModal=true&amp;asPopupView=true</t>
  </si>
  <si>
    <t>SERGIO RODRIGO HERNANDEZ CRUZ</t>
  </si>
  <si>
    <t>https://www.funcionpublica.gov.co/dafpIndexerBHV/hvSigep/detallarHV/S588463-8003-5</t>
  </si>
  <si>
    <t>Prestar servicios profesionales para gestionar y realizar las actividades relacionadas con la implementación, seguimiento y cumplimiento a las metas de la gestión ambiental minera del Plan de Acción de la Dirección de Asuntos Ambientales Sectorial y Urbana del Ministerio de Ambiente y Desarrollo Sostenible en la región que le sea asignada.</t>
  </si>
  <si>
    <t>1. Elaborar y presentar al supervisor un plan de trabajo específico y detallado, que incluya actividades, cronograma y entregables, para el plazo pactado del contrato armonizado con las metas de la DAASU y presentar mensualmente el avance de ejecución. 2. Brindar asistencia técnica y fortalecimiento de capacidades a los diferentes actores de la cadena de valor del sector minero sobre la instrumentación técnica ambiental (Términos de Referencia, guías minero ambientales, economía circular, entre otros) en la región que le sea asignada. 3. Apoyar la estructuración y desarrollo de alianzas estratégicas para el fortalecimiento de la gestión ambiental minera con enfoque en economía circular. 4. Revisar y analizar la información resultante de las consultas públicas de los instrumentos normativos ambientales del sector minero. 5. Formular lineamientos técnicos para la implementación de las acciones del Plan de Acción Nacional sobre Mercurio que sean competencia del Ministerio de Ambiente y Desarrollo Sostenible, en cumplimiento del Convenio de Minamata. 6. Elaborar y mantener actualizadas las bases de datos y archivos técnicos del área relacionados con el sector minero. 7. Gestionar y ejecutar las acciones requeridas para dar cumplimiento de las ordenes establecidas mediante acciones judiciales (sentencias) de competencia de la DAASU que se ubiquen en la región que le sea asignada. 8. Proyectar, gestionar y revisar, dentro de los plazos legales, las respuestas a derechos de petición, quejas, requerimientos de órganos de control y demás solicitudes relacionadas con el objeto contractual, que sean solicitadas a través de la plataforma ARCA o por cualquier otro medio o herramienta de la entidad. 9. Representar a la DAASU en las mesas de trabajo y comités técnicos convocados para el cumplimiento del convenio No. CI-1251-2023, llevando a cabo el seguimiento técnico correspondiente para asegurar el cumplimiento de las actividades acordadas por ambas partes. 10. Participar en las reuniones, mesas de trabajo y comités que sean requeridos por el supervisor del contrato, relacionados con el objeto y obligaciones contractuales, para lo cual se debe allegar los soportes de asistencia, ayudas de memoria y soporte del seguimiento a los compromisos establecidos, en caso de que aplique. 11. Apoyar con la proyección, el reporte y las evidencias de las acciones establecidas en el Plan de Acción y/o informes solicitados por el supervisor(a) relacionados con las funciones de la Dirección de Asuntos Ambientales, Sectorial y Urbana, garantizando su conservación mediante el cargue respectivo en las carpetas digitales institucionales designadas para ello. 12. Cumplir con las demás obligaciones que le sean asignadas por el supervisor del contrato, inherentes a la naturaleza del objeto contractual.</t>
  </si>
  <si>
    <t>El valor del contrato a celebrar es hasta por la suma de CIENTO QUINCE MILLONES QUINIENTOS MIL PESOS M/CTE ($115.500.000) incluido los impuestos a que haya lugar.</t>
  </si>
  <si>
    <t>KARIN BERNARDA ROMERO MARTINEZ</t>
  </si>
  <si>
    <t>Coordinador del Grupo de Sostenibilidad de los Sectores Productivos</t>
  </si>
  <si>
    <t>https://community.secop.gov.co/Public/Tendering/OpportunityDetail/Index?noticeUID=CO1.NTC.7392048&amp;isFromPublicArea=True&amp;isModal=true&amp;asPopupView=true</t>
  </si>
  <si>
    <t>CESAR MAURICIO SERNA YEPES</t>
  </si>
  <si>
    <t>https://www.funcionpublica.gov.co/dafpIndexerBHV/hvSigep/detallarHV/S4298145-8003-5</t>
  </si>
  <si>
    <t>1. Elaborar y presentar al supervisor un plan de trabajo específico y detallado, que incluya actividades, cronograma y entregables, para el plazo pactado del contrato armonizado con las metas de la DAASU y presentar mensualmente el avance de ejecución. 2. Brindar asistencia técnica y fortalecimiento de capacidades a los diferentes actores de la cadena de valor del sector minero sobre la instrumentación técnica ambiental (Términos de Referencia, guías minero ambientales, economía circular, entre otros) en la región que le sea asignada. 3. Apoyar la estructuración y desarrollo de alianzas estratégicas para el fortalecimiento de la gestión ambiental minera con enfoque en economía circular. 4. Revisar y analizar la información resultante de las consultas públicas de los instrumentos normativos ambientales del sector minero. 5. Formular lineamientos técnicos para la implementación de las acciones del Plan de Acción Nacional sobre Mercurio que sean competencia del Ministerio de Ambiente y Desarrollo Sostenible, en cumplimiento del Convenio de Minamata. 6. Elaborar y mantener actualizadas las bases de datos y archivos técnicos del área relacionados con el sector minero. 7. Gestionar y ejecutar las acciones requeridas para dar cumplimiento de las ordenes establecidas mediante acciones judiciales (sentencias) de competencia de la DAASU que se ubiquen en la región que le sea asignada. 8. Proyectar, gestionar y revisar, dentro de los plazos legales, las respuestas a derechos de petición, quejas, requerimientos de órganos de control y demás solicitudes relacionadas con el objeto contractual, que sean solicitadas a través de la plataforma ARCA o por cualquier otro medio o herramienta de la entidad. 9. Participar en las reuniones, mesas de trabajo y comités que sean requeridos por el supervisor del contrato, relacionados con el objeto y obligaciones contractuales, para lo cual se debe allegar los soportes de asistencia, ayudas de memoria y soporte del seguimiento a los compromisos establecidos, en caso de que aplique. 10. Apoyar con la proyección, el reporte y las evidencias de las acciones establecidas en el Plan de Acción y/o informes solicitados por el supervisor(a) relacionados con las funciones de la Dirección de Asuntos Ambientales, Sectorial y Urbana, garantizando su conservación mediante el cargue respectivo en las carpetas digitales institucionales designadas para ello. 11. Cumplir con las demás obligaciones que le sean asignadas por el supervisor del contrato, inherentes a la naturaleza del objeto contractual.</t>
  </si>
  <si>
    <t>El valor del contrato a celebrar es hasta por la suma de CIENTO QUINCE MILLONES QUINIENTOS MIL PESOS M/CTE ($115.500.000) incluido los impuestos a que haya lugar</t>
  </si>
  <si>
    <t>https://community.secop.gov.co/Public/Tendering/OpportunityDetail/Index?noticeUID=CO1.NTC.7392080&amp;isFromPublicArea=True&amp;isModal=true&amp;asPopupView=true</t>
  </si>
  <si>
    <t>IVAN DARIO RAMIREZ BEJARANO</t>
  </si>
  <si>
    <t>ADMINISTRACIÓN DE EMPRESAS AGROPECUARIAS</t>
  </si>
  <si>
    <t>https://www.funcionpublica.gov.co/dafpIndexerBHV/hvSigep/detallarHV/S53828-8003-5</t>
  </si>
  <si>
    <t>Prestación de servicios profesionales para apoyar a la Dirección de Ordenamiento Ambiental Territorial y al Sistema Nacional Ambiental en la orientación y el desarrollo de actividades relacionadas con el seguimiento y evaluación de la gestión y desempeño de las Corporaciones Autónomas Regionales y de Desarrollo Sostenible, así como en la articulación, consolidación y presentación de informes y reportes sobre los avances en la gestión de dichas Corporaciones.</t>
  </si>
  <si>
    <t>1. Apoyar el seguimiento y análisis del reporte de indicadores relacionados con las acciones incluidas en los Planes de Acción Cuatrienal (PAC) de las Corporaciones Autónomas Regionales y de Desarrollo Sostenible. 2. Apoyar la orientación para la formulación de lineamientos técnicos que contribuyan al fortalecimiento de la elaboración y consolidación de informes sobre el avance en la ejecución de los Planes de Acción Cuatrienal de las Corporaciones Autónomas Regionales y de Desarrollo Sostenible. 3. Apoyar la articulación de actividades para la orientación y asistencia técnica a las Corporaciones Autónomas Regionales en la apropiación y uso del Sistema de Información y Planeación para la Gestión Ambiental (SIPGA- CARdinal). 4. Elaborar insumos técnicos que fortalezcan los espacios y mecanismos de divulgación de información institucional en el marco del Sistema Nacional Ambiental (SINA). 5. Apoyar en la implementación de todas las fases que corresponda el desarrollo evolutivo del sistema SIPGA- CARdinal, apoyando en la integración funcional con las necesidades de las Corporaciones y del Sistema Nacional Ambiental, así como en los requerimientos generales que el proceso demande. 6. Generar informes y documentos técnicos que evidencien el cumplimiento del Plan de Acción de la Dirección de Ordenamiento Ambiental Territorial y del Sistema Nacional Ambiental, así como dar respuesta a los requerimientos relacionados realizados por entidades públicas, entes de control, sociedad civil y dependencias del Ministerio. 7. Las demás obligaciones que le sean asignadas y que guarden relación directa con la naturaleza del objeto contractual</t>
  </si>
  <si>
    <t>El valor del contrato a celebrar es hasta por la suma de CIENTO DIECIOCHO MILLONES NOVECIENTOS SESENTA Y CINCO MIL PESOS ($118.965.000), incluido los impuestos a que haya lugar.</t>
  </si>
  <si>
    <t>https://community.secop.gov.co/Public/Tendering/OpportunityDetail/Index?noticeUID=CO1.NTC.7377110&amp;isFromPublicArea=True&amp;isModal=true&amp;asPopupView=true</t>
  </si>
  <si>
    <t>CLAUDIA MILENA PULIDO ÁLVAREZ</t>
  </si>
  <si>
    <t>https://www.funcionpublica.gov.co/dafpIndexerBHV/hvSigep/detallarHV/S4662019-8003-5</t>
  </si>
  <si>
    <t>Prestación de servicios profesionales para apoyar a la coordinación del Grupo SINA de la Dirección de Ordenamiento Ambiental Territorial y Sistema Nacional Ambiental en la implementación de acciones que contribuyan al proceso de modernización y fortalecimiento del Sistema Nacional Ambiental – SINA.</t>
  </si>
  <si>
    <t>1. Apoyar a la coordinación del Grupo SINA de la Dirección de Ordenamiento Ambiental Territorial y Sistema Nacional Ambiental en el seguimiento de las actividades y compromisos a su cargo, así como la atención a requerimientos que le sean asignados desde la coordinación. 2. Apoyar en la revisión y proyección de insumos técnicos, ayudas de memoria, presentaciones, actas y demás documentos que le sean requeridos en desarrollo del objeto contractual, proporcionando análisis y recomendaciones en el marco de las funciones del Grupo SINA 3. Brindar apoyo técnico a la Dirección de Ordenamiento Ambiental Territorial y Sistema Nacional Ambiental en el desarrollo e implementación de la propuesta de observatorio para el seguimiento a la gestión y desempeño institucional de las Corporaciones, así como de otros temas estratégicos para el Ministerio, contribuyendo con la definición de herramientas y espacios para la divulgación y acceso a la información por parte de los actores de interés. 4. Participar en espacios de trabajo, reuniones, encuentros a nivel interno e interinstitucional de conformidad con las prioridades que le sean definidas por parte de la coordinación del Grupo SINA y de la Dirección de Ordenamiento Ambiental Territorial y Sistema Nacional Ambiental. Apoyar a la Dirección de Ordenamiento Ambiental Territorial y Sistema Nacional Ambiental en el proceso de articulación y modernización del SINA, lo que involucra entre otros aspectos, lo relacionado con la implementación de la Estrategia CoordinAR, la preparación y desarrollo de espacios de trabajo institucionales e interinstitucionales, y otras acciones que para el fortalecimiento de estas entidades se priorice. 6. Todas las demás que sean requeridas por el supervisor del contrato.</t>
  </si>
  <si>
    <t>El valor del contrato a celebrar es hasta por la suma de SESENTA Y DOS MILLONES TRESCIENTOS QUINCE MIL PESOS ($62.315.000), incluido los impuestos a que haya lugar.</t>
  </si>
  <si>
    <t>https://community.secop.gov.co/Public/Tendering/OpportunityDetail/Index?noticeUID=CO1.NTC.7376523&amp;isFromPublicArea=True&amp;isModal=true&amp;asPopupView=true</t>
  </si>
  <si>
    <t>GERMAN FELIPE QUEVEDO SANCHEZ</t>
  </si>
  <si>
    <t>https://www.funcionpublica.gov.co/dafpIndexerBHV/hvSigep/detallarHV/S502294-8003-5</t>
  </si>
  <si>
    <t>Prestación de servicios profesionales a la Dirección de Asuntos Marinos, Costeros y Recursos Acuáticos del Ministerio de Ambiente y Desarrollo Sostenible, para apoyar en la formulación, implementación y seguimiento de programas, instrumentos y proyectos para la gestión de áreas de importancia ambiental priorizadas.</t>
  </si>
  <si>
    <t>1- Apoyar la formulación de proyectos ante el Fondo para la vida y otras fuentes de financiación en aspectos económicos y metodológicos. 2- Apoyar la Identificación y articulación entre actores para la aplicación y/o formulación de incentivos, tasas, multas, compensaciones, que apunten a fortalecer la conservación y el uso sostenible de la biodiversidad y servicios ecosistémicos en el ámbito marino costero. 3- Apoyar la identificación, articulación y aplicación de necesidades frente a otros sectores, en lo relacionado con la economía azul 4- Suministrar los insumos de respuesta a los derechos de petición, sentencias y demás normativa que se relacione en cumplimiento del objeto contractual, con criterios de calidad y oportunidad dando cumplimiento a los términos legales. 5- Apoyar a la supervisión de los contratos y/o convenios que le sean asignados por el supervisor en el marco del objeto contractual 6- Brindar apoyo en la revisión de documentos, preparación de conceptos, ayudas de memoria, respuestas a consultas y solicitudes en general de información, etc. relacionados con las gestiones y obligaciones nacionales e internacionales en materia del objeto 7- Mantener actualizada la información del drive (Carpeta digital) de la DAMCRA de los trámites asignados 8- Las demás actividades relacionadas con el desarrollo del objeto del presente contrato.</t>
  </si>
  <si>
    <t>El valor del contrato a celebrar es hasta por la suma de CIENTO DIECISÉIS MILLONES CIENTO DIECISÉIS MIL PESOS M/CTE ($116.116.000), incluido los impuestos a que haya lugar.</t>
  </si>
  <si>
    <t>ANA MARIA GONZALEZ</t>
  </si>
  <si>
    <t>Profesional Especializado Código 2028 Grado 19</t>
  </si>
  <si>
    <t>https://community.secop.gov.co/Public/Tendering/OpportunityDetail/Index?noticeUID=CO1.NTC.7376306&amp;isFromPublicArea=True&amp;isModal=true&amp;asPopupView=true</t>
  </si>
  <si>
    <t xml:space="preserve">MILLER HERNÁN ESPITIA RUIZ	</t>
  </si>
  <si>
    <t>PUBLICIDAD</t>
  </si>
  <si>
    <t>https://www.funcionpublica.gov.co/dafpIndexerBHV/hvSigep/detallarHV/S2755421-8003-5</t>
  </si>
  <si>
    <t>Prestación de servicios profesionales al Grupo de Comunicaciones del Ministerio de Ambiente y Desarrollo Sostenible, en la conceptualización y construcción de piezas gráficas para que sean divulgadas a través de comunicación externa y/o interna.</t>
  </si>
  <si>
    <t>1. Apoyar el desarrollo y diseño de piezas gráficas para la difusión de proyectos, planes y estrategias ambientales del MADS en canales digitales e impresos. 2. Brindar acompañamiento en la participación y creación de entornos gráficos, incluyendo fondos, créditos y cortinillas para transmisiones en vivo, destinados a convocatorias de eventos, foros y conferencias organizados por el MADS, tanto a nivel interno como externo. 3. Apoyar la realización del diseño y producción de infografías que resuman y difundan datos clave sobre los proyectos y políticas ambientales del MADS. 4. Apoyar el diseño de documentos institucionales (abecés, presentaciones ejecutivas, entre otros) asegurando la coherencia visual con la identidad del Ministerio. 5. Brindar apoyo en la proyección de materiales gráficos para la celebración de eventos o fechas conmemorativas relacionadas con el medio ambiente y el desarrollo sostenible. 6. Asistir en la creación de banners, imágenes y otros elementos visuales para el sitio web oficial del Ministerio, así como mailings, E-cards y demás elementos digitales. 7. Brindar apoyo en la elaboración de informes periódicos que detallen las piezas desarrolladas, incluyendo las fechas de solicitud y entrega, asegurando un registro claro y eficiente del flujo de trabajo, además de organizar el archivo digital de todos los proyectos gráficos creados. 8. Las demás que sean solicitadas por el Supervisor/a del contrato y que estén relacionadas con el objeto contractual</t>
  </si>
  <si>
    <t>El valor del contrato a celebrar es hasta por la suma de NOVENTA Y CINCO MILLONES DOSCIENTOS MIL PESOS M/CTE ($95.200.000), incluido los impuestos a que haya lugar.</t>
  </si>
  <si>
    <t>https://community.secop.gov.co/Public/Tendering/OpportunityDetail/Index?noticeUID=CO1.NTC.7383752&amp;isFromPublicArea=True&amp;isModal=true&amp;asPopupView=true</t>
  </si>
  <si>
    <t>El término estrictamente indispensable para que el contratista cumpla con el objeto y obligaciones contractuales será 11 MESES Y 06 DÍAS CALENDARIO, o hasta 31 de diciembre, lo primero que ocurra.</t>
  </si>
  <si>
    <t>JUAN GABRIEL MEDINA PULGARIN</t>
  </si>
  <si>
    <t>https://www.funcionpublica.gov.co/dafpIndexerBHV/hvSigep/detallarHV/S4816214-8003-5</t>
  </si>
  <si>
    <t>Prestar servicios profesionales para el Grupo de Comunicaciones durante la vigencia 2025, con el fin de realizar la producción y postproducción de elementos audiovisuales que sean requeridos para divulgar los servicios, proyectos, actividades y logros del Ministerio de Ambiente y Desarrollo Sostenible.</t>
  </si>
  <si>
    <t>1. Brindar apoyo y soporte audiovisual al equipo digital y periodistico del Ministerio de Ambiente y Desarrollo Sostenible, con la pre producción, producción y postproducción de diferentes tipos de productos y formatos que se requieren en las diferentes redes sociales. 2. Apoyar la realización de creación de contenidos y apoyar en la grabación en video y fotografia de las ruedas de prensa, jornadas de prevención y demás actividades internas y externas. 3. Brindar acompañamiento en el proceso de edición y animación de videos inclusivos, que cuenten con subtítulos en varios idiomas y/o lenguaje de señas. 4. Apoyar la elaboración de guiones conforme a los productos requeridos por el supervisor del contrato o quien este designe. 5. Realizar mensualmente el archivo de las imagenes y productos realizados fotografico, proyectos editables y finalizado en la plataforma determinada por el supervisor del contrato, para la clara y eficiente búsqueda y consulta actual y posterior del equipo en el marco de la transparencia y buen manejo de la información. 6. Asistir a las reuniones citadas por el grupo de Comunicaciones y a todas aquellas que tengan que ver con el objeto del presente contrato. 7. Las demás que sean solicitadas por el Supervisor/a del contrato y que estén relacionadas con el objeto contractual</t>
  </si>
  <si>
    <t>El valor del contrato a celebrar es hasta por la suma de OCHENTA MILLONES SEISCIENTOS CUARENTA MIL PESOS M/CTE ($ 80.640.000), incluido los impuestos a que haya lugar.</t>
  </si>
  <si>
    <t>https://community.secop.gov.co/Public/Tendering/OpportunityDetail/Index?noticeUID=CO1.NTC.7404626&amp;isFromPublicArea=True&amp;isModal=true&amp;asPopupView=true</t>
  </si>
  <si>
    <t>OMAR DAVID CIFUENTES CELIS</t>
  </si>
  <si>
    <t>COMUNICACION SOCIALY PERIODISMO</t>
  </si>
  <si>
    <t>https://www.funcionpublica.gov.co/dafpIndexerBHV/hvSigep/detallarHV/S4738155-8003-5</t>
  </si>
  <si>
    <t>Prestación de servicios profesionales como comunicador social y/o periodista para apoyar la ejecución de las actividades de elaboración, implementación y ejecución de procesos comunicacionales que permita transmitir información clara a la ciudadanía en el marco de la estrategia de comunicación interna y/o externa del Ministerio de Ambiente y Desarrollo Sostenible.</t>
  </si>
  <si>
    <t>1. Apoyar la construcción, redacción y revisión de comunicados, boletines de prensa, reportes y piezas comunicacionales que sean de interés del Ministerio de Ambiente y Desarrollo Sostenible. 2.Brindar apoyo al Grupo de Comunicaciones en la creación de contenidos periodísticos y audiovisuales como parte de la estrategia de comunicación. 3. Asistir al Grupo de Comunicaciones en el cubrimiento periodístico y reportería de eventos nacionales e internacionales organizados o liderados por el Ministerio, así como en la gestión con los medios de comunicación. 4. Asistir como enlace periodístico con áreas internas y externas del Ministerio, que sean asignadas por la supervisión el contrato para garantizar la difusión de los mensajes. 5. Apoyar la planeación y ejecución de actividades de divulgación, como ruedas de prensa, campañas o eventos estratégicos, en coordinación con las áreas responsables del Ministerio. 6. Apoyar el relacionamiento con medios de comunicación, así como estrategias de comunicación externas para divulgar de manera efectiva las metas, proyectos y actividades del Ministerio de Ambiente y Desarrollo Sostenible. 7. Brindar acompañamiento al Grupo de Comunicaciones en la recolección de datos de tráfico y alcance de las publicaciones en medios de comunicación, mediante la medición de acciones y monitoreo con el fin de generar informes que permitan reacción del Ministeriode Ambiente y Desarrollo Sostenible con celeridad. 8. Asistir a las reuniones citadas por el grupo de Comunicaciones y a todas aquellas que tengan que ver con el objeto del presente contrato. 9. Las demás que sean solicitadas por el Supervisor/a del contrato y que estén relacionadas con el objeto contractual</t>
  </si>
  <si>
    <t>El valor del contrato a celebrar es hasta por la suma de NOVENTA Y SEIS MILLONES TRESCIENTOS TREINTA Y TRES MIL TRESCIENTOS TREINTA Y TRES PESOS M/CTE ($95.766.667), incluido los impuestos a que haya lugar.</t>
  </si>
  <si>
    <t>https://community.secop.gov.co/Public/Tendering/OpportunityDetail/Index?noticeUID=CO1.NTC.7404017&amp;isFromPublicArea=True&amp;isModal=true&amp;asPopupView=true</t>
  </si>
  <si>
    <t>LILIAN ANDREA ROJAS RODRIGUEZ</t>
  </si>
  <si>
    <t>CIENCIAS SOCIALES</t>
  </si>
  <si>
    <t>https://www.funcionpublica.gov.co/dafpIndexerBHV/hvSigep/detallarHV/S2028876-8003-5</t>
  </si>
  <si>
    <t>Prestación de servicios profesionales a la Dirección de Gestión Integral del Recurso Hídrico del Ministerio de Ambiente y Desarrollo Sostenible, para apoyar la articulación de actores para la construcción colectiva del plan de acción de la sentencia 038-2019 del río Cauca, desde el componente social, acorde con las etapas definidas para 2025</t>
  </si>
  <si>
    <t>1. Elaborar un plan de trabajo para la ejecución del contrato, de conformidad con las orientaciones del supervisor. 2. Aportar insumos técnicos para el análisis de planes, instrumentos y proyectos de orden local y regional que permitan territorializar las acciones asociadas a la conservación, mantenimiento, protección y restauración del rio Cauca, desde el componente social, como aporte a la consolidación del plan de acción. 3. Apoyar a la DGIRH en el relacionamiento, socialización y articulación con los actores regionales y locales vinculados a la sentencia del rio Cauca para avanzar en la fase de concertación del Plan de Acción de la Sentencia. 4. Apoyar la formulación, planeación y gestión del proceso de fortalecimiento de capacidades a las organizaciones sociales y comunitarias de la región de La Mojana, para mejorar el Índice de Capacidades Organizativas, de acuerdo a las metodologías establecidas. 5. Apoyar técnicamente la preparación y la realización de las sesiones de la comisión de guardianes del río Cauca, generando acciones focalizadas hacia el equipo asesor y el comité de seguimiento, que dinamicen el cumplimiento de la sentencia del rio Cauca. 6. Asistir técnicamente la consolidación de actas, memorias, informes y bases de datos, derivados de los diferentes espacios de trabajo y articulación con actores del orden nacional, regional y local en el marco de la construcción del plan de acción de la sentencia del rio Cauca. 7. Todas las demás actividades que le sean asignadas por el Supervisor del Contrato y que tengan relación con las obligaciones de objeto contractual.</t>
  </si>
  <si>
    <t>El valor del contrato a celebrar es hasta por la suma de NOVENTA Y NUEVE MILLONES CUATROCIENTOS VEINTISIETE MIL QUINIENTOS CUARENTA Y OCHO PESOS M/CTE ($99.427.548) incluido los impuestos a que haya lugar.</t>
  </si>
  <si>
    <t>https://community.secop.gov.co/Public/Tendering/OpportunityDetail/Index?noticeUID=CO1.NTC.7379446&amp;isFromPublicArea=True&amp;isModal=true&amp;asPopupView=true</t>
  </si>
  <si>
    <t>NATHALIA RODRÍGUEZ ERAZO</t>
  </si>
  <si>
    <t>https://www.funcionpublica.gov.co/dafpIndexerBHV/hvSigep/detallarHV/S629762-8003-5</t>
  </si>
  <si>
    <t>Prestar servicios de apoyo a la gestión a la Dirección de Gestión Integral del Recurso Hídrico del Ministerio de Ambiente y Desarrollo Sostenible, para realizar actividades de control, seguimiento y articulación administrativa de la Dirección y del plan de adquisiciones, así como del sistema integrado de gestión.</t>
  </si>
  <si>
    <t>1. Realizar el seguimiento y verificación administrativa de los procesos de radicación de cuentas de los contratistas de la Dirección ; así como el apoyo y gestión en procesos de devoluciones que se presenten. 2. Realizar el seguimiento, de la ejecución contractual y entrega de informes y productos de los contratistas supervisados por la dirección, generando las alertas respecto a retrasos en la presentación de estos. 3. Realizar el seguimiento y consolidación de los soportes correspondientes al formato "F-M-GDS-15" o aquel que lo modifique que hace referencia al Plan de actividades de acompañamiento y espacios de participación en el ejercicio misional de la entidad 4. Apoyar el desarrollo de los compromisos establecidos en el Sistema de Gestión de Calidad del Ministerio 5. Apoyar la programación de operador logístico, legalización de eventos, consolidación de soportes y el acompañamiento que se requiera por parte del supervisor. 6. Las demás actividades que le sean requeridas por el Supervisor del Contrato y que tenga relación con el objeto y obligaciones del contrato.</t>
  </si>
  <si>
    <t>https://community.secop.gov.co/Public/Tendering/OpportunityDetail/Index?noticeUID=CO1.NTC.7379440&amp;isFromPublicArea=True&amp;isModal=true&amp;asPopupView=true</t>
  </si>
  <si>
    <t>ANDREY CAMILO ABRIL MIRANDA</t>
  </si>
  <si>
    <t>https://www.funcionpublica.gov.co/dafpIndexerBHV/hvSigep/detallarHV/S4677910-8003-5</t>
  </si>
  <si>
    <t>El valor del contrato a celebrar es hasta por la suma de SETENTA Y SIETE MILLONES DE PESOS M/CTE ($77.000.000) incluido los impuestos a que haya lugar.</t>
  </si>
  <si>
    <t>https://community.secop.gov.co/Public/Tendering/OpportunityDetail/Index?noticeUID=CO1.NTC.7377620&amp;isFromPublicArea=True&amp;isModal=true&amp;asPopupView=true</t>
  </si>
  <si>
    <t>El término estrictamente indispensable para que el contratista cumpla con el objeto y obligaciones contractuales será Once (11) meses, o hasta 31 de diciembre, lo primero que ocurra.</t>
  </si>
  <si>
    <t>242-CESION</t>
  </si>
  <si>
    <t>CESAR ERNESTO BARRERA MONTAÑEZ</t>
  </si>
  <si>
    <t>El valor sin ejecutar y que se cede del Contrato de Prestación de Servicios Profesionales No. 242 de 2025 es TREINTA Y SIETE MILLONES QUINIENTOS SESENTA Y SEIS MIL SEISCIENTOS SESENTA Y SIETE PESOS MCTE ($37´566.667) incluidos todos los impuestos a que haya lugar.</t>
  </si>
  <si>
    <t>JUAN SEBASTIÀN RUIZ CORTES</t>
  </si>
  <si>
    <t>Coordinador grupo de procesos Judiciales</t>
  </si>
  <si>
    <t>El término estrictamente indispensable para que el contratista cumpla con el objeto y obligaciones contractuales será Cinco (5) meses 10 dias, o hasta 31 de diciembre, lo primero que ocurra.</t>
  </si>
  <si>
    <t>WILLIAM LEONARDO PERAZA HERRERA</t>
  </si>
  <si>
    <t>https://www.funcionpublica.gov.co/dafpIndexerBHV/hvSigep/detallarHV/S847813-8003-5</t>
  </si>
  <si>
    <t>Prestar servicios profesionales a la Dirección de Ordenamiento Ambiental Territorial y SINA del Ministerio de Ambiente y Desarrollo Sostenible, para apoyar en la implementación del objetivo dos (2) del Plan de Zonificación Ambiental (PZA), relacionado a la gestión y uso ambientalmente adecuado a las Áreas de Especial Interés Ambiental (AEIA) en las subregiones y municipios de PDET</t>
  </si>
  <si>
    <t>1. Apoyar el seguimiento a la formulación o implementación de proyectos de zonificaciones ambientales participativas (ZAP) que den cumplimiento al Plan de Acción del Plan de Zonificación Ambiental, mediante la elaboración de informes técnicos. 2. Apoyar desde el Plan de Zonificación Ambiental, la implementación de estrategias para la estabilización de los derechos territoriales de campesinos que habitan en áreas de reserva forestal establecidas mediante la Ley 2 de 1959. 3. Apoyar en la documentación, mediante memorias técnicas o listados de asistencia, los espacios de discusión del proceso de implementación y seguimiento del Plan de Zonificación Ambiental, con énfasis en el relacionamiento con Parques Nacionales Naturales (PNN), Ministerio de Agricultura y Desarrollo Rural y la Agencia Nacional de Tierras (ANT) 4. Apoyar la generación y consolidación de espacios de gobernanza ambiental a partir del Plan de Zonificación Ambiental, en territorios de alta conflictividad socioambiental por ordenamiento ambiental territorial. 5. Apoyar desde la implementación del Plan de Zonificación Ambiental, el ordenamiento y la consolidación de áreas protegidas, estrategias complementarias de conservación, u otras Áreas de Especial Interés Ambiental (AEIA) 6. Apoyar la formulación de proyectos que implementen el Plan de Acción del Plan de Zonificación Ambiental, con énfasis en el objetivo dos (2), relacionado a la gestión y uso ambientalmente adecuado a las Áreas de Especial Interés Ambiental (AEIA) en las subregiones y municipios de PDET 7. Apoyar a la DOAT con el cumplimiento de compromisos relacionados con la consolidación de territorialidades rurales (campesinas) desde la competencia de la DOAT 8. Las demás que la asigne el supervisor del contrato y que tengan relación directa con el objeto contractual.</t>
  </si>
  <si>
    <t>El valor del contrato a celebrar es hasta por la suma de CIENTO VEINTIUN MILLONES DOSCIENTOS TREINTA Y UN MIL PESOS M/CTE ($121.231.000), incluido los impuestos a que haya lugar.</t>
  </si>
  <si>
    <t>https://community.secop.gov.co/Public/Tendering/OpportunityDetail/Index?noticeUID=CO1.NTC.7377184&amp;isFromPublicArea=True&amp;isModal=true&amp;asPopupView=true</t>
  </si>
  <si>
    <t>ANAMARIA FALLA PIMIENTO</t>
  </si>
  <si>
    <t>https://www.funcionpublica.gov.co/dafpIndexerBHV/hvSigep/detallarHV/S2059309-8003-5</t>
  </si>
  <si>
    <t>Prestación de servicios profesionales como abogada en el relacionamiento estratégico y acompañamiento jurídico a los Grupos internos de trabajo de la Oficina Asesora Jurídica en el seguimiento de la agenda regulatoria y los proyectos normativos de competencia de la dependencia y en la proyección de conceptos jurídicos, respuestas a peticiones y demás documentos de carácter jurídico que sean sometidos a consideración de la Oficina Asesora Jurídica.</t>
  </si>
  <si>
    <t>1. Consolidar, revisar y proyectar el seguimiento de los instrumentos normativos y/o reglamentaciones lideradas por las áreas técnicas y viceministerios del Ministerio de Ambiente y Desarrollo Sostenible, en el marco de la Agenda Regulatoria 2025. 2. Revisar, proyectar, proponer recomendaciones jurídicas y apoyar la elaboración de conceptos jurídicos, actos administrativos e iniciativas normativas en materia de Normatividad en Biodiversidad y Política Sectorial que se requieran por parte de la Oficina Asesora Jurídica. 4. Proyectar, consolidar y gestionar respuestas a derechos de petición, quejas, reclamos, solicitudes de información y demás peticiones y requerimientos de los usuarios tanto internos como externos de la entidad relacionados con el objeto del contrato. 5. Participar en el desarrollo de las diferentes reuniones y mesas de trabajo requeridas por la Oficina Asesora Jurídica en el cumplimiento del objeto del contrato. 6. Las demás actividades asignadas por el Supervisor del Contrato y que estén relacionadas con el objeto contractual.</t>
  </si>
  <si>
    <t>El valor del contrato a celebrar es hasta por la suma de CINCUENTA Y SEIS MILLONES SEISCIENTOS SESENTA Y SEIS MIL SEISCIENTOS SESENTA Y SIETE PESOS M/CTE ($56.666.667) incluido los impuestos a que haya lugar.</t>
  </si>
  <si>
    <t>https://community.secop.gov.co/Public/Tendering/OpportunityDetail/Index?noticeUID=CO1.NTC.7376558&amp;isFromPublicArea=True&amp;isModal=true&amp;asPopupView=true</t>
  </si>
  <si>
    <t>El término estrictamente indispensable para que el contratista cumpla con el objeto y obligaciones contractuales será Once (11) meses y diez (10) días calendario, o hasta 31 de diciembre, lo primero que ocurra.</t>
  </si>
  <si>
    <t>LUIS CARLOS SUAREZ GUTIERREZ</t>
  </si>
  <si>
    <t>https://www.funcionpublica.gov.co/dafpIndexerBHV/hvSigep/detallarHV/S333636-8003-5</t>
  </si>
  <si>
    <t>Prestar servicios de apoyo a la gestión en todos los aspectos relacionados con el Sistema Único de Gestión e Información Litigiosa del Estado – eKOGUI, sistemas de información internos y externos, así como, el control y seguimiento de la información del Grupo de Procesos Judiciales de la Oficina Asesora Jurídica.</t>
  </si>
  <si>
    <t>1. Apoyar a la coordinación del Grupo de Procesos Judiciales del Ministerio de Ambiente y Desarrollo Sostenible en el proceso de administración y reporte del Sistema Único de Gestión e Información Litigiosa del Estado – Ekogui y demás sistemas de administración de información internos y externos. Apoyar el proceso de seguimiento, organización, actualización y manejo de la información que ingresa y se produce al interior del Grupo de Procesos Judiciales. Apoyar la realización del reparto organizado, especificando los reportes de procesos activos, terminados, acumulados y demás datos que operen al interior del Grupo de Procesos Judiciales. Prestar apoyo en la estructuración de una base única de datos, incluida la custodia y alimentación ordenada de la información del Grupo de Procesos Judiciales, enlazada al sistema interactivo de búsqueda de procesos. Proyectar y apoyar la elaboración de los diferentes informes, reportes y requerimientos de información solicitados al Grupo de Procesos Judiciales de la Oficina Asesora Jurídica, así como suministrar oportunamente la información en materia de seguimiento de actuaciones de defensa judicial, que sea requerida por los entes de control, por la Oficina Asesora Jurídica o información que sea necesaria para dar respuesta a derechos de petición. Apoyar el reporte del avance de las actividades frente a Indicadores de Calidad, Proyectos de inversión, Planes de Acción y/o Planes de Mejoramiento y demás instrumentos de gestión y evaluación de la Oficina Asesora Jurídica. Las demás actividades asignadas por el Supervisor del Contrato y que estén relacionadas con el objeto contractual.</t>
  </si>
  <si>
    <t>El valor del contrato a celebrar es hasta por la suma de CINCUENTA Y SEIS MILLONES DOSCIENTOS TRECE MIL TRESCIENTOS TREINTA Y TRES PESOS M/CTE ($56.213.333), incluidos todos los impuestos a que haya lugar.</t>
  </si>
  <si>
    <t>https://community.secop.gov.co/Public/Tendering/OpportunityDetail/Index?noticeUID=CO1.NTC.7378906&amp;isFromPublicArea=True&amp;isModal=true&amp;asPopupView=true</t>
  </si>
  <si>
    <t>El término estrictamente indispensable para que el contratista cumpla con el objeto y obligaciones contractuales será de Once (11) meses y diez (10) días, o hasta 31 de diciembre, lo primero que ocurra</t>
  </si>
  <si>
    <t xml:space="preserve">NATALIA ANDREA CARDENAS BENAVIDES </t>
  </si>
  <si>
    <t>https://www.funcionpublica.gov.co/dafpIndexerBHV/hvSigep/detallarHV/S4840322-8003-5</t>
  </si>
  <si>
    <t>1. Adelantar las acciones judiciales y extrajudiciales necesarias para la eficaz defensa de los intereses del Ministerio de Ambiente y Desarrollo Sostenible, ejerciendo la representación judicial de la entidad en las diligencias posfallo, medidas cautelares, audiencias de cumplimiento, comités de verificación, reuniones interinstitucionales, y las demás que se realicen en cumplimento de las sentencias y órdenes judiciales que le sean asignadas y que son de competencia del Ministerio y las Direcciones Técnicas del mismo, a fin de ejercer la defensa de los intereses de la entidad. 2. Ejercer la representación judicial y extrajudicial de la entidad e intervenir en todas las actuaciones procesales, administrativas, acciones constitucionales y demás que le corresponda realizar conforme a la ley. 3. Impulsar al interior de las Direcciones Técnicas del Ministerio y demás entidades del SINA, las gestiones para que incluyan en sus respectivos Planes de Acción, el Cumplimiento a las sentencias y/u órdenes judiciales, para lo cual deberá realizarse por lo menos una reunión al mes de manera virtual o presencial, o los requerimientos que se estimen necesarios para el efectivo seguimiento al cumplimiento, en la que se analice el estado de cumplimiento de las diferentes órdenes judiciales y presente sus recomendaciones sobre cada caso. 4. Presentar y generar, cuando a ello hubiere lugar, ayudas de memoria, conceptos y las fichas de seguimiento junto con su respectiva actualización sobre los procesos, sus sentencias y órdenes judiciales, identificando en estas las que son de competencia del Ministerio y las Direcciones Técnicas del mismo y demás entidades con las cuales se debe interactuar para su cumplimiento y cuando la Oficina Asesora Jurídica lo requiera, sustentar ante el Comité correspondiente, en los formatos establecidos para el efecto, la posición jurídica que sugiere adoptar el Ministerio de Ambiente y Desarrollo Sostenible en las diferentes etapas procesales. 5. Mantener actualizadas y realizar el registro, de la información y las actuaciones de todos los procesos y trámites a su cargo, de todas y cada una de las plataformas de gestión documental y jurídica que para tal efecto tiene dispuesta la Oficina Asesora Jurídica (Arca, eKogui, Samai, etc.), o las que en un futuro se puedan adquirir la entidad, siguiendo las directrices del Sistema Integrado de Gestión de Calidad. 6. Participar en el desarrollo de las diferentes reuniones, visitas requeridas y demás actividades en el cumplimiento del objeto del contrato. 7. Proyectar, consolidar y gestionar respuestas a derechos de petición, quejas, reclamos, solicitudes de información y demás peticiones y requerimientos relacionados con el objeto del contrato, que le sean solicitados por la supervisión, para lo cual deberá dar cumplimiento a los términos previstos en la Ley. 8. Las demás actividades asignadas por el Supervisor del Contrato y que estén relacionadas con el objeto contractual.</t>
  </si>
  <si>
    <t>El valor del contrato a celebrar es hasta por la suma de NOVENTA MILLONES SEISCIENTOS CUARENTA MIL PESOS M/CTE ($90.640.000) incluido los impuestos a que haya lugar.</t>
  </si>
  <si>
    <t>https://community.secop.gov.co/Public/Tendering/OpportunityDetail/Index?noticeUID=CO1.NTC.7378351&amp;isFromPublicArea=True&amp;isModal=true&amp;asPopupView=true</t>
  </si>
  <si>
    <t>JORGE ANDRES LARA MAZABEL</t>
  </si>
  <si>
    <t>https://www.funcionpublica.gov.co/dafpIndexerBHV/hvSigep/detallarHV/S2845655-8003-5</t>
  </si>
  <si>
    <t>1. Adelantar las acciones judiciales y extrajudiciales necesarias para la eficaz defensa de los intereses del Ministerio de Ambiente y Desarrollo Sostenible, incluida la vigilancia y seguimiento a los procesos que le hayan sido asignados por parte de la Oficina Asesora Jurídica a través del Coordinador del grupo de Procesos Judiciales o quien éste designe–, ejerciendo la representación judicial y extrajudicial de la entidad y su intervención en todas las actuaciones procesales, administrativas, acciones constitucionales y demás que le corresponda realizar conforme a la ley. 2. Tramitar, revisar y dar seguimiento a los procesos de cobro coactivo y/o de restitución de tierras del Ministerio de ambiente y a las tutelas en los asuntos que le sean asignados por el supervisor del contrato. 3. Tramitar, analizar, revisar y dar seguimiento a los procesos judiciales y conciliaciones extrajudiciales en los asuntos que le sean asignados por el supervisor del contrato. 4. Mantener actualizadas y realizar el registro, de la información y las actuaciones de todos los procesos y trámites a su cargo, de todas y cada una de las plataformas de gestión documental y jurídica que para tal efecto tiene dispuesta la Oficina Asesora Jurídica (Arca, eKogui, Samai, etc.), o las que en un futuro se puedan adquirir la entidad, siguiendo las directrices del Sistema Integrado de Gestión de Calidad. 5. Presentar y generar, cuando a ello hubiere lugar, ayudas de memoria, conceptos y las fichas de seguimiento junto con su respectiva actualización sobre los procesos, sus sentencias y órdenes judiciales, identificando en estas las que son de competencia del Ministerio y las Direcciones Técnicas del mismo y demás entidades con las cuales se debe interactuar para su cumplimiento y cuando la Oficina Asesora Jurídica lo requiera, sustentar ante el Comité correspondiente, en los formatos establecidos para el efecto, la posición jurídica que sugiere adoptar el Ministerio de Ambiente y Desarrollo Sostenible en las diferentes etapas procesales. 6. Participar en el desarrollo de las diferentes reuniones, visitas requeridas y demás actividades en el cumplimiento del objeto del contrato. 7. Proyectar, consolidar y gestionar respuestas a derechos de petición, quejas, reclamos, solicitudes de información y demás peticiones y requerimientos relacionados con el objeto del contrato, que le sean solicitados por la supervisión, para lo cual deberá dar cumplimiento a los términos previstos en la Ley. 8. Las demás actividades asignadas por el Supervisor del Contrato y que estén relacionadas con el objeto contractual.</t>
  </si>
  <si>
    <t>El valor del contrato a celebrar es hasta por la suma de SESENTA Y SEIS MILLONES DE PESOS M/CTE ($66.000.000) incluido los impuestos a que haya lugar.</t>
  </si>
  <si>
    <t>https://community.secop.gov.co/Public/Tendering/OpportunityDetail/Index?noticeUID=CO1.NTC.7387934&amp;isFromPublicArea=True&amp;isModal=true&amp;asPopupView=true</t>
  </si>
  <si>
    <t>JORGE JULIÁN PULIDO DÍAZ</t>
  </si>
  <si>
    <t>ARTES AUDIVISUALES</t>
  </si>
  <si>
    <t>https://www.funcionpublica.gov.co/dafpIndexerBHV/hvSigep/detallarHV/S2601823-8003-5</t>
  </si>
  <si>
    <t>Prestación de servicios profesionales al Grupo de Comunicaciones del Ministerio de Ambiente y Desarrollo Sostenible, para producción, edición y posproducción de piezas audiovisuales que se publicarán en redes sociales de la Entidad sobre las políticas, planes y programas, que adelanta el Ministerio de Ambiente y Desarrollo Sostenible.</t>
  </si>
  <si>
    <t>1. Brindar apoyo al equipo digital y periodistico con la producción y postproducción de diferentes tipos de productos y formatos que se requieren en las diferentes redes sociales con las que cuenta el Ministerio de Ambiente y Desarrollo Sostenible. 2. Apoyar en la grabación en video y fotografia las ruedas de prensa y demás actividades internas y externas de la entidad. 3. Brindar apoyo en el proceso de edición y animación de videos inclusivos, que cuenten con subtítulos o lenguaje de señas, y permitan posicionar al Ministerio de Ambiente y Desarrollo Sostenible. 4. Apoyar la elaboración de guiones conforme a los productos requeridos en las distintas áreas de la entidad. 5. Realizar mensualmente el archivo de las imagenes y productos realizados fotografico, proyectos editables y finalizado en la plataforma determinada por el supervisor del contrato, para la clara y eficiente búsqueda y consulta actual y posterior del equipo en el marco de la transparencia y buen manejo de la información. 6. Asistir a las reuniones citadas por el grupo de Comunicaciones y a todas aquellas que tengan que ver con el objeto del presente contrato. 7. Brindar acompañamiento en el cubrimiento y reportería para las redes sociales oficiales, los eventos y/o actividades de gestión a las que asista voceros de la Entidad. 8. Las demás que sean solicitadas por el Supervisor/a del contrato y que estén relacionadas con el objeto contractual</t>
  </si>
  <si>
    <t>El valor del contrato a celebrar es hasta por la suma de OCHENTA Y CUATRO MILLONES SETECIENTOS CINCUENTA MIL PESOS M/CTE ($ 84.750.000), incluido los impuestos a que haya lugar.</t>
  </si>
  <si>
    <t>https://community.secop.gov.co/Public/Tendering/OpportunityDetail/Index?noticeUID=CO1.NTC.7383773&amp;isFromPublicArea=True&amp;isModal=true&amp;asPopupView=true</t>
  </si>
  <si>
    <t>El término estrictamente indispensable para que el contratista cumpla con el objeto y obligaciones contractuales será 11 MESES Y 09 DÍAS CALENDARIO, o hasta 31 de diciembre, lo primero que ocurra.</t>
  </si>
  <si>
    <t>ADRIANA LIZETTE GUTIERREZ BAYONA</t>
  </si>
  <si>
    <t>RELACIONES INTERNACIONALES</t>
  </si>
  <si>
    <t>https://www.funcionpublica.gov.co/dafpIndexerBHV/hvSigep/detallarHV/S1224011-8003-5</t>
  </si>
  <si>
    <t>Prestar servicios profesionales a la Dirección de Cambio Climático y Gestión de Riesgo del Ministerio de Ambiente y Desarrollo sostenible para apoyar al Grupo de Mitigación en el componente técnico de los instrumentos normativos relacionados con el mercado de carbono en Colombia.</t>
  </si>
  <si>
    <t>1. Elaborar un documento de plan de trabajo para la ejecución del contrato, el cual contenga los informes a entregar y el cronograma, documento que debe ser presentado dentro de los cinco (5) días hábiles, siguientes al cumplimiento de los requisitos de perfeccionamiento y ejecución. 2. Proyectar, desde el componente técnico, los actos administrativos y documentos técnicos a cargo del Grupo de Mitigación de la Dirección de Cambio Climático y Gestión del Riesgo, relacionados con el mercado de carbono en Colombia. 3. Elaborar insumos técnicos para el desarrollo de las memorias justificativas de las iniciativas normativas a cargo del Grupo de Mitigación de la Dirección de Cambio Climático y Gestión del Riesgo, relacionados con el mercado de carbono en Colombia, de conformidad con lo establecido en el procedimiento P-M-INA-09 del Sistema Integrado de Gestión. 4. Elaborar los documentos de posición, propuestas de texto, informes de resultados y presentaciones para las negociaciones en la Convención Marco de las Naciones Unidas sobre Cambio Climático – CMNUCC en los ítems del Mecanismo de Desarrollo Limpio del Protocolo de Kyoto, el Artículo 6.8 del Acuerdo de París y el Comité de Asuntos del Registro Internacional del Artículo 6. 5. Participar en reuniones relacionadas con el objeto contractual, organizando en debida forma los soportes de la asistencia y ayudas de memoria correspondientes, en las carpetas digitales dispuestas por el supervisor o el despacho de la dirección 6. Proyectar, consolidar y gestionar respuestas a derechos de petición, solicitudes de información y demás peticiones, que le sean solicitados a través de la plataforma ARCA, o por cualquier otro medio o herramienta de la entidad relacionada con el objeto del contrato, para lo cual deberá dar cumplimiento a los términos previstos en la Ley. 7. Todas las demás que le sean asignadas por la Dirección y que tengan relación con el objeto contractual</t>
  </si>
  <si>
    <t>El valor del contrato a celebrar es hasta por la suma de CIENTO DIECINUEVE MILLONES TRESCIENTOS CINCUENTA MIL PESOS M/CTE ($119.350.000), incluido los impuestos a que haya lugar.</t>
  </si>
  <si>
    <t>MARIA JULIETH LONDOÑO DUQUE</t>
  </si>
  <si>
    <t>Profesional Especializado Grado 19 Código 2028</t>
  </si>
  <si>
    <t>https://community.secop.gov.co/Public/Tendering/OpportunityDetail/Index?noticeUID=CO1.NTC.7404268&amp;isFromPublicArea=True&amp;isModal=true&amp;asPopupView=true</t>
  </si>
  <si>
    <t>ARNULFO ALEXANDER HERRERA RAMIREZ</t>
  </si>
  <si>
    <t>https://www.funcionpublica.gov.co/dafpIndexerBHV/hvSigep/detallarHV/S297593-8003-5</t>
  </si>
  <si>
    <t>Prestar servicios profesionales a la Dirección de Cambio Climático y Gestión del Riesgo del Ministerio de Ambiente y Desarrollo sostenible para apoyar al grupo de mitigación en el desarrollo del componente tecnológico de los diferentes aplicativos y plataformas de información de emisiones y reducciones de gases de efecto invernadero instrumentos y herramientas de información sobre cambio climático que contribuyan en el proceso de transparencia climática.</t>
  </si>
  <si>
    <t>1. Elaborar un documento de plan de trabajo para la ejecución del contrato, el cual contenga los informes a entregar y el cronograma, documento que debe ser presentado dentro de los cinco (5) días hábiles, siguientes al cumplimiento de los requisitos de perfeccionamiento y ejecución. 2. Participar en reuniones presenciales y virtuales con la Oficina de Tecnologías de Información OTIC’s que contribuyan con la planeación, estructuración, seguimiento, puesta en marcha y operación de los sistemas de información, herramientas y/o aplicaciones de la Dirección de Cambio Climático y Gestión del Riesgo, así como con el Instituto de Hidrología, Meteorología y Estudios Ambientales – IDEAM, en el momento que se requiera. 3. Elaborar las fichas resumen de iniciativa de TI y los Planes de Gestión de Proyecto de TI de los sistemas de información, herramientas y/o aplicaciones de la Dirección de Cambio Climático y Gestión del Riesgo. 4. Realizar las pruebas funcionales y la evaluación de las historias de usuario y casos de prueba que se requieran en el desarrollo de los nuevos sistemas de información, herramientas y/o aplicaciones de la Dirección de Cambio Climático y Gestión del Riesgo. 5. Elaborar insumos técnicos desde el componente tecnológico para el desarrollo de nuevos sistemas de información, herramientas y aplicaciones por parte de la Oficina de Tecnologías de la Información – OTIC’s, así como para la operación de los existentes en la Dirección de Cambio Climático y Gestión del Riesgo. 6. Participar en reuniones relacionadas con el objeto contractual, organizando en debida forma los soportes de la asistencia y ayudas de memoria correspondientes, en las carpetas digitales dispuestas por el supervisor o el despacho de la dirección 7. Proyectar, consolidar y gestionar respuestas a derechos de petición, solicitudes de información y demás peticiones, que le sean solicitados a través de la plataforma ARCA, o por cualquier otro medio o herramienta de la entidad relacionada con el objeto del contrato, para lo cual deberá dar cumplimiento a los términos previstos en la Ley. 8. Todas las demás que le sean asignadas por la Dirección y que tengan relación con el objeto contractual</t>
  </si>
  <si>
    <t>El valor del contrato a celebrar es hasta por la suma de OCHENTA Y CUATRO MILLONES SETECIENTOS MIL PESOS M/CTE ($84.700.000), incluido los impuestos a que haya lugar.</t>
  </si>
  <si>
    <t>C-3206-0900-5-40404A-3206011-02</t>
  </si>
  <si>
    <t>https://community.secop.gov.co/Public/Tendering/OpportunityDetail/Index?noticeUID=CO1.NTC.7389986&amp;isFromPublicArea=True&amp;isModal=true&amp;asPopupView=true</t>
  </si>
  <si>
    <t>RICARDO TIGA MOLINA</t>
  </si>
  <si>
    <t>INGENIERO CATASTRAL Y GEODESTA</t>
  </si>
  <si>
    <t>https://www.funcionpublica.gov.co/dafpIndexerBHV/hvSigep/detallarHV/S1075303-8003-5</t>
  </si>
  <si>
    <t>prestar servicios profesionales a la dirección de cambio climático y gestión de riesgo del ministerio de ambiente y desarrollo sostenible para apoyar los procesos técnicos enfocados a la parte de cartografía, aplicativos cartográficos, herramientas geográficas, uso y análisis de información (espacializada / georreferenciada) de manera trasversal en los grupos de gestión de riesgo, adaptación y mitigación del cambio climático, apoyar el eje estratégico de medios de implementación.</t>
  </si>
  <si>
    <t>1. Generar según sea el requerimiento, la información de reporte para la mesa de monitoreo de puntos de calor, establecida con las entidades pertinentes del sistema nacional para la gestión del riesgo de desastres; así como generación de acciones y aportes técnicos específicos para el monitoreo y seguimiento de puntos de calor. 2. Brindar acompañamiento y soporte técnico en las diferentes socializaciones y validaciones de la metodología de Evaluación de Daños y Análisis de Necesidades -EDANA C. 3. Apoyar técnicamente el desarrollo de las aplicaciones que presenten información geográfica, las cuales sean correspondientes al grupo de gestión de riesgo y a su vez a la Dirección de Cambio Climático y Gestión del Riesgo. 4. Apoyar técnicamente en la generación de los insumos cartográficos que sean requeridos por los grupos de gestión del riesgo, mitigación y adaptación al cambio climático; especialmente los pertinentes a los fenómenos El Niño-Oscilación del Sur- Enos. 5. Apoyar técnicamente el desarrollo y brindar soporte en la socialización y la validación del mapa de ecosistemas estratégicos continentales para la reducción del riesgo de desastres, esto para determinar los Ecosistemas con Enfoque de Reducción del Riesgo Basado en Ecosistemas -EcoRRD frente a amenazas de origen hidrometeorológico. 6. Participar en reuniones relacionadas con el objeto contractual, organizando en debida forma los soportes de la asistencia y ayudas de memoria correspondientes, en las carpetas digitales dispuestas por el supervisor o el despacho de la dirección. 7. Proyectar, consolidar y gestionar respuestas a derechos de petición, solicitudes de información y demás peticiones, que le sean solicitados a través de la plataforma ARCA, o por cualquier otro medio o herramienta de la entidad relacionada con el objeto del contrato, para lo cual deberá dar cumplimiento a los términos previstos en la Ley. 8. Todas las demás actividades relacionadas al objeto contractual que sean asignadas por la Dirección de cambio climático y gestión del riesgo.</t>
  </si>
  <si>
    <t>CESAR RUBEN MORERA BARRAGAN</t>
  </si>
  <si>
    <t>Profesional especializado grado 17 código 2028</t>
  </si>
  <si>
    <t>https://community.secop.gov.co/Public/Tendering/OpportunityDetail/Index?noticeUID=CO1.NTC.7387881&amp;isFromPublicArea=True&amp;isModal=true&amp;asPopupView=true</t>
  </si>
  <si>
    <t>JUAN CARLOS ROMERO FONSECA</t>
  </si>
  <si>
    <t>https://www.funcionpublica.gov.co/dafpIndexerBHV/hvSigep/detallarHV/S131923-8003-5</t>
  </si>
  <si>
    <t>Prestación de servicios profesionales al Grupo de Talento Humano para apoyar técnicamente en los análisis, revisión y proyección de las respuestas en temas relacionados con el cobro de acreencias a favor o en contra de la Entidad que en materia pensional estén a cargo del Ministerio de Ambiente y Desarrollo Sostenible</t>
  </si>
  <si>
    <t>1. Revisar, liquidar y registrar las solicitudes de bono pensional, cumpliendo con los plazos establecidos en la normatividad legal vigente. 2. Revisar, validar, liquidar y proyectar los actos administrativos necesarios para el reconocimiento y pago de las cuotas partes pensionales a cargo del Ministerio de Ambiente y Desarrollo Sostenible. 3. Identificar y aplicar a la cartera, el recaudo efectuado por concepto de cuotas partes pensionales. 4. Entregar los insumos técnicos para responder a los recursos de reposición interpuestos en el proceso de cobro de los mecanismos de financiación de pensiones. 5. Revisar desde el punto de vista técnico, las acciones de cobro correspondientes a la constitución del título ejecutivo, en temas inherentes al pasivo pensional. 6. Gestionar el intercambio de información con el FOPEP, la UGPP y demás autoridades competentes que permitan adelantar los procesos de cobro de las cuotas partes pensionales. 7. Cumplir con las demás tareas que le sean asignadas por el supervisor en relación con el objeto del contrato. 8. Gestionar en la plataforma documental establecida en el ministerio, todas las actuaciones, requerimientos que le sean asignados por el supervisor. 9. Apoyar, gestionar y tramitar todos asuntos que se deriven de los planes y programas del Grupo de Talento Humano, que le sean asignados por la supervisión</t>
  </si>
  <si>
    <t>El valor del contrato a celebrar es hasta por la suma de SETENTA Y OCHO MILLONES OCHOCIENTOS VEINTINUEVE MIL TRESCIENTOS TREINTA Y TRES PESOS M/CTE ($78.829.333), incluido los impuestos a que haya lugar</t>
  </si>
  <si>
    <t>https://community.secop.gov.co/Public/Tendering/OpportunityDetail/Index?noticeUID=CO1.NTC.7389889&amp;isFromPublicArea=True&amp;isModal=true&amp;asPopupView=true</t>
  </si>
  <si>
    <t>HERNAN DARIO VARGAS SANCHEZ</t>
  </si>
  <si>
    <t>https://www.funcionpublica.gov.co/dafpIndexerBHV/hvSigep/detallarHV/S1485738-8003-5</t>
  </si>
  <si>
    <t>Prestar servicios profesionales para apoyar desde el ámbito legal a la Oficina Asesora de Planeación, en la gestión, atención y seguimiento a los requerimientos jurídicos, que se adelanten en la dependencia y cuya competencia corresponda a esta, a las funciones que ejerza como secretaria técnica e integrante de comités de los diferentes fondos y al Sistema General de Regalías SGR.</t>
  </si>
  <si>
    <t>1. Prestar acompañamiento jurídico en los temas relacionados con el comité fiduciario del Fondo para la Vida y la Biodiversidad. 2. Revisar y brindar el apoyo jurídico en las diferentes respuestas de requerimientos de entes de control, derechos de petición, requerimientos judiciales o peticiones de los proponentes en el marco de las convocatorias del Sistema General de Regalías o en las que deba ser atendida por la Oficina Asesora de Planeación del Ministerio de Ambiente y Desarrollo Sostenible, dando respuesta de fondo y dentro de los términos legales establecidos. 3. Asistir y hacer acompañamiento jurídico en las diferentes mesas de trabajo, visitas, audiencias donde sea requerido o sesiones de comité de los Fondos en los que hace parte la Oficina Asesora de Planeación del Ministerio de Ambiente y Desarrollo Sostenible. 4. Proyectar o revisar actos administrativos a que haya lugar relacionados con el objeto del contrato que deban ser emitidos por la Oficina Asesora de Planeación dando cumplimiento a las obligaciones que tiene ésta en los diferentes Fondos como secretaria técnica del Sistema General de Regalías 5. Proyectar desde lo jurídico recomendaciones y actualizaciones que deban realizarse a reglamentos, manuales del Fondo para la Vida y la biodiversidad y emitir recomendaciones jurídicas para la toma de decisiones en las sesiones de comité fiduciario. 6. Realizar el seguimiento a las diferentes actividades y decisiones emitidas por el comité fiduciario del Fondo para la Vida y la Biodiversidad. 7. Revisar actas, acuerdos, incorporaciones, presentaciones, actos administrativos y demás documentación relacionada con el Fondo para la Vida y la Biodiversidad. 8. Proyectar o revisar los documentos precontractuales, contractuales o poscontractuales y demás trámites que deban suscribir los supervisores y/o la jefatura de la Oficina Asesora de Planeación del Ministerio de Ambiente y Desarrollo Sostenible. 9. Apoyar con la revisión de informes de gestión y cuentas de cobro de los contratistas de la Oficina Asesora de Planeación del Ministerio de Ambiente y Desarrollo Sostenible.</t>
  </si>
  <si>
    <t>El valor del contrato a celebrar es hasta por la suma de CIENTO TREINTA Y DOS MILLONES NOVECIENTOS OCHENTA MIL PESOS M/CTE ($132.980.000,00), incluido los impuestos a que haya lugar.</t>
  </si>
  <si>
    <t>https://community.secop.gov.co/Public/Tendering/OpportunityDetail/Index?noticeUID=CO1.NTC.7389570&amp;isFromPublicArea=True&amp;isModal=true&amp;asPopupView=true</t>
  </si>
  <si>
    <t>El término estrictamente indispensable para que el contratista cumpla con el objeto y obligaciones contractuales será 10 meses y 27 días calendario, o hasta 31 de diciembre, lo primero que ocurra.</t>
  </si>
  <si>
    <t>JESSICA ALEXANDRA SANCHEZ FAJARDO</t>
  </si>
  <si>
    <t>https://www.funcionpublica.gov.co/dafpIndexerBHV/hvSigep/detallarHV/S2838035-8003-5</t>
  </si>
  <si>
    <t>Prestar servicios profesionales para apoyar a la Oficina Asesora de Planeación del Ministerio de Ambiente y Desarrollo Sostenible, en las actividades de seguimiento a la gestión de los Planes estratégicos institucional y sectorial, a los compromisos establecidos por el Ministerio en el marco del Plan Nacional de Desarrollo, y otros planes y acuerdos estratégicos vigentes, así como la elaboración de informes de gestión, seguimiento y cumplimiento</t>
  </si>
  <si>
    <t>1. Preparar y estructurar informes de gestión institucionales y sectoriales que reflejen las actividades desarrolladas y logros alcanzados a nivel regional o nacional, en respuesta a las solicitudes formuladas por la Presidencia de la República, el Departamento Nacional de Planeación, Entidades de Control, Ministerios, entre otros actores de gobierno. Estos documentos servirán para atender requerimientos específicos de la gestión ambiental, y apoyar actividades como rendición de cuentas, evaluaciones de gestión, visitas regionales o eventos nacionales y territoriales. Su propósito es proporcionar información clara sobre la gestión institucional y del sector ambiental, asegurando la transparencia en la información relacionada con el cumplimiento de los compromisos adquiridos; en el ámbito de las competencias asignadas a la Oficina Asesora de Planeación. 2. Brindar acompañamiento metodológico y técnico en procesos de seguimiento a la planeación estratégica e institucional y de otros planes sectoriales de interés, mediante la elaboración de indicadores, aplicar mecanismos de seguimiento y de articulación institucional e interinstitucional, en el marco del Sistema Integrado de Gestión que permitan el seguimiento efectivo de metas y resultados sectoriales. 3. Apoyar el monitoreo y seguimiento de los compromisos y metas del sector ambiental, tanto a nivel nacional como regional, garantizando su integración en la agenda ambiental y el Plan Nacional de Desarrollo, mediante la evaluación y validación de la información reportada por las dependencias y entidades del sector en los sistemas informáticos establecidos para este propósito. 4. Acompañar los espacios en los cuales se analicen, planteen o sea invitada a Oficina Asesora de Planeación, acciones de gestión ante los compromisos institucionales y sectoriales relacionados con la agenda ambiental. 5. Aportar respuesta a solicitudes y peticiones de entidades y ciudadanos sobre compromisos de gestión institucional o del sector ambiental de competencia de la Oficina Asesora de Planeación. 6. Las demás actividades relacionadas con el objeto del contrato.</t>
  </si>
  <si>
    <t>El valor del contrato a celebrar es hasta por la suma de OCHENTA Y OCHO MILLONES SETECIENTOS VEINTISEIS MIL PESOS M/CTE ($88.726.000,00), incluido los impuestos a que haya lugar.</t>
  </si>
  <si>
    <t xml:space="preserve">DORIAN ALBERTO MUÑOZ RODAS </t>
  </si>
  <si>
    <t>Coordinador del Grupo de Políticas, Planeación y Seguimiento</t>
  </si>
  <si>
    <t>https://community.secop.gov.co/Public/Tendering/OpportunityDetail/Index?noticeUID=CO1.NTC.7390228&amp;isFromPublicArea=True&amp;isModal=true&amp;asPopupView=true</t>
  </si>
  <si>
    <t xml:space="preserve">YULI TATIANA QUINTERO ARIAS </t>
  </si>
  <si>
    <t>https://www.funcionpublica.gov.co/dafpIndexerBHV/hvSigep/detallarHV/S355769-8003-5</t>
  </si>
  <si>
    <t>Prestar servicios profesionales para apoyar a la Oficina Asesora de Planeación del Ministerio de Ambiente y Desarrollo Sostenible, en el desarrollo de las acciones requeridas para la gestión de proyectos de inversión pública y la programación presupuestal en las plataformas definidas para tal fin y contribuir en la elaboración de informes de seguimiento a la ejecución presupuestal del sector de Ambiente y Desarrollo Sostenible.</t>
  </si>
  <si>
    <t>1. Participar en la revisión de los procesos involucrados en las diferentes etapas del ciclo de los proyectos de inversión del sector de Ambiente y Desarrollo Sostenible en las plataformas respectivas. 2. Brindar acompañamiento a las dependencias del Ministerio y entidades del sector en la formulación, modificación, gestión de recursos, planeación y reporte de avance de los proyectos de inversión de conformidad con los lineamientos definidos por el Departamento Nacional de Planeación. 3. Realizar las acciones requeridas para los trámites y la programación presupuestal del Ministerio y de las entidades del Sector Ambiente y Desarrollo Sostenible. 4. Elaborar los informes y presentaciones de ejecución presupuestal del Ministerio de Ambiente y Desarrollo Sostenible. 5. Dar respuesta a las solicitudes de información, peticiones, quejas y reclamos dentro de los términos legales establecidos que efectúen los usuarios internos y externos de la entidad relacionados con sus obligaciones 6. Las demás actividades asignadas por el supervisor del contrato y que tengan relación con el objeto contractual.</t>
  </si>
  <si>
    <t>El valor del contrato a celebrar es hasta por la suma de NOVENTA Y UN MILLONES QUINIENTOS SESENTA MIL PESOS M/CTE ($91.560.000,00), incluido los impuestos a que haya lugar.</t>
  </si>
  <si>
    <t>FARLEY CLARA MILENA SADOVAL ROMERO</t>
  </si>
  <si>
    <t>Coordinador del Grupo de Programación y Gestión Presupuestal</t>
  </si>
  <si>
    <t>https://community.secop.gov.co/Public/Tendering/OpportunityDetail/Index?noticeUID=CO1.NTC.7391005&amp;isFromPublicArea=True&amp;isModal=true&amp;asPopupView=true</t>
  </si>
  <si>
    <t>YANETH RODRIGUEZ GAMBA</t>
  </si>
  <si>
    <t>https://www.funcionpublica.gov.co/dafpIndexerBHV/hvSigep/detallarHV/S3247852-8003-5</t>
  </si>
  <si>
    <t>Prestar servicios profesionales a la Dirección de Gestión Integral del Recurso Hídrico del Ministerio de Ambiente y Desarrollo Sostenible, para apoyar la revisión técnica de los proyectos asignados en asuntos de recurso hídrico, así como el apoyo técnico - administrativo de las instancias de coordinación y participación que lidere el despacho de la dirección</t>
  </si>
  <si>
    <t>1. Elaborar y gestionar de documentos técnicos e insumos que haya lugar para dar respuesta a las peticiones presentadas en la unidad legislativa. 2. Hacer seguimiento y gestión de los diferentes compromisos de la Dirección ante la Unidad de cumplimiento del Despacho del ministro de medio ambiente y desarrollo sostenible 3. Apoyar el seguimiento a el cumplimiento de los compromisos y peticiones asignados por la oficina de control interno para dar respuesta en los términos establecidos por la ley ante los entes de control. 4. Apoyar al despacho de la dirección en la elaboración de informes de legalización de comisiones y generación de documentos ayudas de memoria encomendados por la supervisión. 5. Acompañar y participar en las mesas y reuniones de trabajo, así como aquellas que sean requeridas, que permitan el cumplimiento de los espacios de delegación de la Dirección de Gestión Integral de Recurso hídrico ante otras entidades. 6. Todas las demás actividades que sean requeridas por el supervisor del contrato y que tengan relación con el objeto del contrato.</t>
  </si>
  <si>
    <t>El valor del contrato a celebrar es hasta por la Suma De Setenta y cuatro millones ochocientos mil pesos M/CTE ($74.800.000) incluido los impuestos a que haya lugar.</t>
  </si>
  <si>
    <t>https://community.secop.gov.co/Public/Tendering/OpportunityDetail/Index?noticeUID=CO1.NTC.7387315&amp;isFromPublicArea=True&amp;isModal=true&amp;asPopupView=true</t>
  </si>
  <si>
    <t>JULIE PAMELA PINZÓN RAMOS</t>
  </si>
  <si>
    <t>https://www.funcionpublica.gov.co/dafpIndexerBHV/hvSigep/detallarHV/S714500-8003-5</t>
  </si>
  <si>
    <t>Prestar servicios profesionales para apoyar a la Oficina Asesora de Planeación del Ministerio de Ambiente y Desarrollo Sostenible, en la gestión estratégica y operativa de los Fondos en los que ejerce funciones de Secretaría Técnica, incluyendo el seguimiento y verificación del recaudo del Fondo de Compensación Ambiental (FCA), con el fin de realizar la determinación de obligaciones.</t>
  </si>
  <si>
    <t>1. Brindar acompañamiento a la Oficina Asesora de Planeación en el ejercicio de las secretarías técnicas de los Fondos a su cargo, atendiendo los lineamientos y directrices impartidas por la OAP, especialmente en la elaboración o actualización de los reglamentos operativos y los documentos asociados de los fondos administrados por el Ministerio de Ambiente y Desarrollo Sostenible, además de la consolidación y presentación de informes, citación y registro de las sesiones de comité de los fondos. 2. Realizar el acompañamiento de las entidades beneficiarias de los Fondos para entrega de los proyectos de inversión, verificando cumplimiento de requisitos de acuerdo con los términos de referencia de cada convocatoria y el reglamento operativo. 3. Gestionar la elaboración de los pronunciamientos técnicos de los proyectos presentados a las convocatorias abiertas por el Ministerio y apoyar el proceso de seguimiento en la gestión de los informes de avance y finales, cierre de proyectos. 4. Consolidar el registro y trazabilidad de los proyectos de inversión para la elaboración de reportes, informes, generar alertas y sobre el control del estado actual de los proyectos, solicitados por las secretarias técnicas de los Fondos, los miembros de los Comités, entidades beneficiarias, entes del y demás interesados 5. Realizar la verificación de la información relacionada en las liquidaciones del FCA para adelantar la determinación de las obligaciones no liquidadas, generar las comunicaciones a las Corporaciones obligadas y/o proyectar los actos administrativos necesarios para el cobro. 6.Consolidar la información generada en las bases de datos oficiales de la Oficina de Planeación y la conformación de los expedientes digitales o físicos con el fin de hacer la trasferencia al grupo de gestión documental de manera periódica (mensual). 7. Realizar las demás actividades solicitadas por el supervisor que tengan relación con el objeto contractual.</t>
  </si>
  <si>
    <t>El valor del contrato a celebrar es hasta por la suma de OCHENTA Y NUEVE MILLONES DOSCIENTOS SESENTA Y OCHO MIL SEISCIENTOS SESENTA Y SIETE PESOS M/CTE ($89.268.667,00), incluido los impuestos a que haya lugar.</t>
  </si>
  <si>
    <t>JORGE EDUARDO RAMIREZ HINCAPIE</t>
  </si>
  <si>
    <t>Profesional Oficina Asesora de Planeación</t>
  </si>
  <si>
    <t>https://community.secop.gov.co/Public/Tendering/OpportunityDetail/Index?noticeUID=CO1.NTC.7389407&amp;isFromPublicArea=True&amp;isModal=true&amp;asPopupView=true</t>
  </si>
  <si>
    <t>El término estrictamente indispensable para que el contratista cumpla con el objeto y obligaciones contractuales será 10 meses y 29 días calendario, o hasta 31 de diciembre 2024, lo primero que ocurra.</t>
  </si>
  <si>
    <t>LEYLA MARIA GARCIA MAYORCA REYES</t>
  </si>
  <si>
    <t>PSICOLOGIA</t>
  </si>
  <si>
    <t>https://www.funcionpublica.gov.co/dafpIndexerBHV/hvSigep/detallarHV/S1272056-8003-5</t>
  </si>
  <si>
    <t>Prestar servicios profesionales para apoyar a la Oficina Asesora de Planeación OAP en el desarrollo, gestión y seguimiento de actividades dirigidas a cumplir con los compromisos relacionados con los programas transversales dirigidos a los actores diferenciales del Plan Nacional de Desarrollo, a través de actividades de acompañamiento y seguimiento con la implementación de los enfoques poblacional, diferencial y de género con los actores sociales priorizados y bajo el marco de los planes pactados y coordinados desde la Presidencia de la República y otras entidades del gobierno nacional</t>
  </si>
  <si>
    <t>1. Apoyar técnicamente con el cumplimiento de los lineamientos para la rendición de cuentas de la implementación del acuerdo de paz establecidos en la Circular Conjunta 100-002-2023, articulados con el Programa de Transparencia y Ética Pública - PTEP. 2. Apoyar con la identificación y el seguimiento a las áreas técnicas que dan cumplimiento de los compromisos del Ministerio de Ambiente y Desarrollo Sostenible respecto de las recomendaciones emitidas por la Defensoría del Pueblo. 3. Brindar acompañamiento metodológico y técnico para la implementación de los enfoques poblacional- diferencial de género e interseccional en los programas, planes y proyectos que se ejecutan en las diferentes dependencias del Ministerio de Ambiente y Desarrollo Sostenible. 4. Aportar en la construcción de documentos técnicos y en la identificación y consolidación de información estratégica para apoyar el seguimiento de los compromisos del sector con diferentes poblaciones; grupos étnicos, mujeres, personas víctimas del conflicto armado interno y personas de los sectores sociales LGBTIQ+ requeridos para atender diferentes espacios. 5. Ofrecer la asistencia para atender los diferentes espacios convocados por el Departamento Nacional de Planeación, el Ministerio del Interior, la Unidad para las Víctimas y otras entidades del gobierno nacional en lo relacionado con los compromisos del sector con los actores estratégicos del PND. 6. Dar respuesta, en el marco del contrato, a las diferentes entidades que requieran información sobre compromisos de gestión institucional o del sector ambiental de competencia de la Oficina Asesora de Planeación. 7. Las demás actividades relacionadas con el objeto del contrato.</t>
  </si>
  <si>
    <t>El valor del contrato a celebrar es hasta por la suma de CIENTO UN MILLONES CUATROCIENTOS MIL PESOS M/CTE ($101.400.000,00), incluido los impuestos a que haya lugar. El valor final del contrato corresponderá a la prestación efectiva y real del servicio. En caso de terminación anticipada, cesión o suspensión del contrato, sólo habrá lugar al pago proporcional de los servicios efectivamente prestado</t>
  </si>
  <si>
    <t>https://community.secop.gov.co/Public/Tendering/OpportunityDetail/Index?noticeUID=CO1.NTC.7389462&amp;isFromPublicArea=True&amp;isModal=true&amp;asPopupView=true</t>
  </si>
  <si>
    <t>El término estrictamente indispensable para que el contratista cumpla con el objeto y obligaciones contractuales será 11 meses y 8 días calendario, o hasta 31 de diciembre 2024, lo primero que ocurra.</t>
  </si>
  <si>
    <t>MARIA TERESA YEPES VANEGAS</t>
  </si>
  <si>
    <t>https://www.funcionpublica.gov.co/dafpIndexerBHV/hvSigep/detallarHV/S78314-8003-5</t>
  </si>
  <si>
    <t>Prestación de servicios profesionales a la Dirección de Bosques, Biodiversidad y
Servicios Ecosistémicos para el desarrollo de la estrategia de extensión forestal, en los
núcleos de desarrollo forestal y de la biodiversidad y otras regiones del país, con el fin de
contribuir a la conservación de ecosistemas, consolidación de la economía forestal y de la
biodiversidad, en el marco del Plan Integral de Contención de la deforestación PICD.</t>
  </si>
  <si>
    <t>1. Socializar la estrategia de extensión forestal y sus avances en diferentes escenarios del orden
nacional, regional y local.
2. Identificar oportunidades para la implementación de procesos de extensión forestal en el país en
colaboración con la cooperación internacional, el SINA, y demás actores interesados.
3. Asesorar y orientar el diseño de nuevos procesos de extensión forestal para el bosque natural en el
país.
4. Realizar seguimiento a los procesos de extensión forestal a nivel nacional y sistematizar sus
resultados.
5. Apoyar la integración de la extensión forestal en los procesos de intervención integral en NDFyB
6. Apoyar la formulación de planes de extensión y asistencia técnica en el marco de la implementación
de las concesiones forestales campesinas
7. Acompañar al SENA en el diseño de un programa de formación y acreditación de extensionistas
forestales para el bosque natural.
8. Generar los reportes del cumplimiento de las acciones relacionadas con la extensión forestal en
cumplimiento de los CONPES y otros reportes relacionados.
9. Atender oportunamente las PQRS que le sean asignadas en el marco del objeto contractual, dentro de
los términos establecidos en la ley y demás disposiciones legales vigentes.
10. Las demás asignadas por el supervisor relacionado con el objeto contractual.</t>
  </si>
  <si>
    <t>El valor del contrato a celebrar es hasta por la suma de CIENTO VEINTINUEVE MILLONES SETECIENTOS OCHENTA MIL PESOS M/CTE ($ 129.780.000) incluido los
impuestos a que haya lugar.</t>
  </si>
  <si>
    <t>https://community.secop.gov.co/Public/Tendering/OpportunityDetail/Index?noticeUID=CO1.NTC.7399718&amp;isFromPublicArea=True&amp;isModal=true&amp;asPopupView=true</t>
  </si>
  <si>
    <t xml:space="preserve">EIRA LIBERTAD OSPINA MALDONADO </t>
  </si>
  <si>
    <t>https://www.funcionpublica.gov.co/dafpIndexerBHV/hvSigep/detallarHV/S353521-8003-5</t>
  </si>
  <si>
    <t>https://community.secop.gov.co/Public/Tendering/OpportunityDetail/Index?noticeUID=CO1.NTC.7389744&amp;isFromPublicArea=True&amp;isModal=true&amp;asPopupView=true</t>
  </si>
  <si>
    <t xml:space="preserve">RUBEN DARIO GUERRERO USEDA </t>
  </si>
  <si>
    <t>https://www.funcionpublica.gov.co/dafpIndexerBHV/hvSigep/detallarHV/S85650-8003-5</t>
  </si>
  <si>
    <t>Prestación de servicios profesionales a la Dirección de Bosques, Biodiversidad y Servicios Ecosistémicos del Ministerio de Ambiente y Desarrollo Sostenible, para apoyar técnicamente la formulación y desarrollo de acciones con énfasis étnico comunitario para la implementación del Plan Integral de Contención a la Deforestación.</t>
  </si>
  <si>
    <t>1. Gestionar y consolidar información de las actividades asociadas a las metas del Plan Nacional de Desarrollo -2022-2026 relacionadas con la implementación del PICD y las iniciativas de manejo forestal sostenible comunitario. 2. Acompañar la estructuración de propuestas técnicas dirigidas a mejorar las capacidades de comunidades negras, afrocolombiana, raizales y palenqueras en e institucionales con relación al manejo y gestión sostenible de los bosques, incluyendo lo relacionado con la extensión forestal. 3. Brindar acompañamiento técnico a la implementación de los Núcleos de Desarrollo Forestal y de la Biodiversidad para la región del Pacifico. 4. Elaborar los reportes del cumplimiento de las acciones relacionadas con la gestión forestal en cumplimiento de los CONPES y otros reportes relacionados. 5. Brindar acompañamiento técnico y participar en proyectos e iniciativas de Cooperación Internacional que incluyan las acciones en materia de desarrollo forestal y de la biodiversidad asociadas al PICD. 6. Generar insumos técnicos relacionados con el fortalecimiento de organizaciones de comunidades negras, afrocolombiana, raizales y palenqueras en la implementación de medidas y acciones de desarrollo forestal y de la biodiversidad del PICD y el Plan Nacional de Desarrollo 2022-2026. 7. Atender oportunamente las PQRS que le sean asignadas en el marco del objeto contractual, dentro de los términos establecidos en la ley y demás disposiciones legales vigentes. 8. Las demás asignadas por el supervisor relacionado con el objeto contractual.</t>
  </si>
  <si>
    <t>El valor del contrato a celebrar es hasta por la suma de CIENTO VEINTINUEVE MILLONES SETECIENTOS OCHENTA MIL PESOS M/CTE ($ 129.780.000) incluido los impuestos a que haya lugar.</t>
  </si>
  <si>
    <t>https://community.secop.gov.co/Public/Tendering/OpportunityDetail/Index?noticeUID=CO1.NTC.7390385&amp;isFromPublicArea=True&amp;isModal=true&amp;asPopupView=true</t>
  </si>
  <si>
    <t>GERMAN LEONARDO QUINTERO RODRIGUEZ</t>
  </si>
  <si>
    <t>https://www.funcionpublica.gov.co/dafpIndexerBHV/hvSigep/detallarHV/S4926058-8003-5</t>
  </si>
  <si>
    <t>1. Apoyar en el recibo y entrega de elementos y bienes de propiedad o bajo la responsabilidad del Ministerio de Ambiente y Desarrollo Sostenible, de acuerdo con los procedimientos establecidos, previa solicitud y autorización del de supervisor del contrato. 2. Realizar las actividades de almacenamiento, organización, custodia, verificación y validación de los inventarios bienes de consumo y devolutivos a cargo del almacén. 3. Registrar en el sistema de inventarios los movimientos de bienes, tales como ingresos, salidas, reintegros o traspasos, a las solicitudes e indicaciones del supervisor del contrato. 4. Apoyar en el proceso de levantamiento, actualización y legalización de los inventarios asignados a los funcionarios y/o contratistas en custodia del almacén, generando los correspondientes soportes documentales y actualizaciones en el software del almacén. 5. Apoyar en los procesos de control y administración de los expedientes y documentos de gestión expedidos por el almacén, de acuerdo con las Tablas de Retención Documental (TRD) del Grupo de Servicios Administrativos, asegurando la correcta organización de los archivos en cumplimiento con la Ley General de Archivo y los otras normativas aplicables. 6. Gestionar la suscripción, organización y archivo de los soportes documentales generados como resultado de movimientos de los bienes del almacén. 7. Realizar las demás actividades relacionadas con el área de almacén que contribuyan al normal desempeño de las funciones de la entidad</t>
  </si>
  <si>
    <t>El valor del contrato a celebrar es hasta por la suma de TREINTA Y DOS MILLONES CUATROCIENTOS OCHENTA Y SEIS MIL CUATROCIENTOS PESOS M/CTE ($32.486.400), incluido los impuestos a que haya lugar.</t>
  </si>
  <si>
    <t>https://community.secop.gov.co/Public/Tendering/OpportunityDetail/Index?noticeUID=CO1.NTC.7396111&amp;isFromPublicArea=True&amp;isModal=true&amp;asPopupView=true</t>
  </si>
  <si>
    <t>El término estrictamente indispensable para que el contratista cumpla con el objeto y obligaciones contractuales será Diez (10) Meses y veinticuatro (24) días, o hasta 31 de diciembre de 2025, lo primero que ocurra.</t>
  </si>
  <si>
    <t>CORINA DEL PILAR ESTRADA BARRIOS</t>
  </si>
  <si>
    <t>FILOSOFIA</t>
  </si>
  <si>
    <t>https://www.funcionpublica.gov.co/dafpIndexerBHV/hvSigep/detallarHV/S4936849-8003-5</t>
  </si>
  <si>
    <t>Prestación de servicios profesionales a la Subdirección de Educación y Participación para articular acciones con el Sistema Nacional Ambiental – SINA, en materia de participación, educación y divulgación.</t>
  </si>
  <si>
    <t>1. Promover la articulación en los procesos de participación y educación con las entidades que conforman el Sistema Nacional Ambiental - SINA 2. Realizar el seguimiento de la agenda interinstitucional con las entidades del SINA en articulación con los grupos de la Subdirección. 3. Apoyar la consolidación de documentos técnicos, informes o reportes derivados del objeto contractual. 4. Dinamizar los flujos de datos de la interoperabilidad de los sistemas de información de las entidades del SINA, en el marco del Gobierno Abierto y la garantia del derecho a la información pública. 5. Elaborar la proyección de respuestas a solicitudes, consultas y demás asuntos que correspondan a la competencia de la Subdirección y que le sean asignados por el supervisor.6. Participar en las reuniones relacionadas con las acciones misionales de la dependencia, dejando constancia formal de la asistencia a través de los correspondientes soportes, actas y otras fuentes de verificación pertinentes. 7. Las demás obligaciones que se le asignen y que tengan relación directa con el objeto del contrato.
3.2. OBLIGACIONES GENERALES QUE DEBE CUMPLIR EL CONTRATISTA</t>
  </si>
  <si>
    <t>El valor del contrato a celebrar es hasta por la suma de SESENTA Y DÓS MILLONES QUINIENTOS MIL PESOS M/CTE ($62.500.000) incluido los impuestos a que haya lugar.</t>
  </si>
  <si>
    <t>https://community.secop.gov.co/Public/Tendering/OpportunityDetail/Index?noticeUID=CO1.NTC.7390731&amp;isFromPublicArea=True&amp;isModal=true&amp;asPopupView=true</t>
  </si>
  <si>
    <t>El término estrictamente indispensable para que el contratista cumpla con el objeto y obligaciones contractuales será de diez (10) meses, o hasta 31 de diciembre, lo primero que ocurra.</t>
  </si>
  <si>
    <t>LADY DAHIANA CALDERON CARDOSO</t>
  </si>
  <si>
    <t>NGENIERIA DE SISTEMAS CON ENFASIS EN TELECOMUNICACIONES</t>
  </si>
  <si>
    <t>https://www.funcionpublica.gov.co/dafpIndexerBHV/hvSigep/detallarHV/S2325555-8003-5</t>
  </si>
  <si>
    <t>Prestar servicios profesionales al Despacho de la ministra de Ambiente y Desarrollo Sostenible en la identificación, recopilación, generación y análisis de datos georreferenciados y alfanuméricos para la implementación de estrategias de ordenamiento alrededor del agua y el seguimiento de las macrometas del plan nacional de desarrollo en los territorios o proyectos priorizados.</t>
  </si>
  <si>
    <t>1, Colaborar en la planificación y ejecución de proyectos y estrategias en los territorios priorizados, trabajando junto con los Analistas SIG de la entidad, con especial énfasis en el seguimiento de metas con relación al Plan Nacional de Desarrollo. 2. Apoyar en la identificación, recolección, generación y análisis de modelos, así como en la distribución de las necesidades de información cartográfica y las fuentes geográficas para los territorios priorizados. 3. Participar en el desarrollo de metodologías para la recolección y análisis de datos, en función de las necesidades específicas de los territorios priorizados. 4. Brindar soporte técnico a los Analistas SIG de la entidad en la implementación de mejores prácticas en sistemas de información geográfica, mantenimiento de datos, cartografía e interoperabilidad. 5. Apoyar en la creación, implementación y actualización de la georreferenciación de los tableros de control, para el seguimiento y evaluación de los asuntos estratégicos y coyunturales del Despacho de la Ministra. 6. Elaborar reportes e informes con los resultados de las investigaciones y el trabajo realizado por los Analistas SIG en los territorios priorizados, utilizando diversas herramientas digitales como visualizaciones interactivas de datos, cuadros de mando en línea y Story Maps. 7. Realizar otras tareas asignadas por el supervisor del contrato que estén directamente relacionadas con su propósito principal.</t>
  </si>
  <si>
    <t>El valor del contrato a celebrar es hasta por la suma de NOVENTA Y OCHO MILLONES CUATROCIENTOS MIL PESOS M/CTE ($98.400.000), incluido los impuestos a que haya lugar.</t>
  </si>
  <si>
    <t>https://community.secop.gov.co/Public/Tendering/OpportunityDetail/Index?noticeUID=CO1.NTC.7391454&amp;isFromPublicArea=True&amp;isModal=true&amp;asPopupView=true</t>
  </si>
  <si>
    <t>El término estrictamente indispensable para que el contratista cumpla con el objeto y obligaciones contractuales será por DIEZ (10) MESES Y VEINTIOCHO (28) DÍAS o hasta 31 de diciembre de 2025, lo primero que ocurra. Para el pago del contrato, los meses deben entenderse de treinta (30) días calendario.</t>
  </si>
  <si>
    <t>SANDRA BIBIANA CARMONA MORENO</t>
  </si>
  <si>
    <t>https://www.funcionpublica.gov.co/dafpIndexerBHV/hvSigep/detallarHV/S2201256-8003-5</t>
  </si>
  <si>
    <t>Prestación de servicios profesionales a la Dirección de Asuntos Marinos, Costeros y Recursos Acuáticos del Ministerio de Ambiente y Desarrollo Sostenible, en la gestión precontractual, contractual y post contractual de los convenios, emisión de conceptos y demás trámites administrativos y legales a cargo de la dirección.</t>
  </si>
  <si>
    <t>1. Desarrollar las tareas propias de las etapas pre-contractual, contractual y poscontractual de los convenios a cargo de la DAMCRA, apoyando la interlocución legal entre el área técnica y el conveniado / contratista 2. Proyectar y revisar los conceptos jurídicos que le sean requeridos relacionados con la misionalidad de la DAMCRA y el objeto contractual. 3. Absolver consultas y derechos de petición que interpongan ante la DAMCRA, en cumplimiento de la normatividad, con criterios de calidad y oportunidad. 4. Adelantar oportunamente las respuestas a las peticiones o consultas formuladas por los entes de control, organismos públicos y privados, de conformidad con las normas que rigen los servicios y funciones de la DAMCRA 5. Adelantar las actividades de preparación sobre los temas a tratar en los comités de consejos y/o juntas directivas y demás trámites administrativos y legales que requiera la dirección. 6. Revisión de todos los documentos que se elaboren en el marco de la actividad administrativa contractual de los convenios. 7. Cargar en el drive (Carpeta digital) de la DAMCRA la información correspondiente a los trámites asignados. 8. Las demás actividades relacionadas con el desarrollo del objeto del presente contrato.</t>
  </si>
  <si>
    <t>El valor del contrato a celebrar es hasta por la suma de OCHENTA Y NUEVE MILLONES DOSCIENTOS CINCUENTA MIL PESOS M/CTE ($89.250.000), incluido los impuestos a que haya lugar.</t>
  </si>
  <si>
    <t>https://community.secop.gov.co/Public/Tendering/OpportunityDetail/Index?noticeUID=CO1.NTC.7391601&amp;isFromPublicArea=True&amp;isModal=true&amp;asPopupView=true</t>
  </si>
  <si>
    <t>El término estrictamente indispensable para que el contratista cumpla con el objeto y obligaciones contractuales será DIEZ (10) MESES Y QUINCE (15) DÍAS, o hasta 31 de diciembre, lo primero que ocurra.</t>
  </si>
  <si>
    <t>JUAN CARLOS MOJICA MEJIA</t>
  </si>
  <si>
    <t>https://www.funcionpublica.gov.co/dafpIndexerBHV/hvSigep/detallarHV/S586736-8003-5</t>
  </si>
  <si>
    <t>Prestar servicios profesionales para apoyar a la Oficina Asesora de Planeación del Ministerio de Ambiente y Desarrollo Sostenible, en el fortalecimiento de la planeación, programación y ejecución presupuestal sectorial orientada a resultados, que contribuyan al mejoramiento de la eficiencia y eficacia del proceso de gestión integrada de portafolio de planes, programas y proyectos.</t>
  </si>
  <si>
    <t>1. Acompañar en los espacios de articulación institucional y sectorial para la definición e implementación de estrategias financieras, gestión de recursos y ejecución presupuestal, con el fin de atender las necesidades del Sector de Ambiente, así como el seguimiento en los instrumentos definidos para tal fin. 2. Emitir conceptos técnicos u observaciones a los proyectos normativos y trámites presupuestales solicitados por las diferentes Entidades del sector y del Gobierno. 3. Participar en la elaboración, consolidación y presentación del anteproyecto de presupuesto en el sistema Integrado de Información Financiera SIIF, el Marco de Gasto de Mediano Plazo y la programación presupuestal del Sector Ambiente y Desarrollo Sostenible, articulado con los programas del PND. 4. Desarrollar actividades que contribuyan al mejoramiento de la eficiencia y eficacia del proceso de gestión integrada del portafolio de planes, programas y proyectos para la distribución, seguimiento y administración del presupuesto de los Fondos ambientales y demás vehículos financieros. 5. Dar respuesta a las solicitudes de información, peticiones, quejas y reclamos dentro de los términos legales establecidos que efectúen los usuarios internos y externos de la entidad relacionados con sus obligaciones. 6. Las demás actividades asignadas por el supervisor y relacionadas con el objeto del contrato.</t>
  </si>
  <si>
    <t>El valor del contrato a celebrar es hasta por la suma de OCHENTA Y NUEVE MILLONES DOSCIENTOS SESENTA Y OCHO MIL SEISCIENTOS SESENTA Y SIETE PESOS M/CTE ($ 89.268.667) incluido los impuestos a que haya lugar.</t>
  </si>
  <si>
    <t>https://community.secop.gov.co/Public/Tendering/OpportunityDetail/Index?noticeUID=CO1.NTC.7392697&amp;isFromPublicArea=True&amp;isModal=true&amp;asPopupView=true</t>
  </si>
  <si>
    <t>El término estrictamente indispensable para que el contratista cumpla con el objeto y obligaciones contractuales será 10 meses y 29 días calendario, o hasta 31 de diciembre 2025, lo primero que ocurra.</t>
  </si>
  <si>
    <t>KAREN VIVIANA QUINCHE ROZO</t>
  </si>
  <si>
    <t>https://www.funcionpublica.gov.co/dafpIndexerBHV/hvSigep/detallarHV/S174536-8003-5</t>
  </si>
  <si>
    <t>Prestación de servicios profesionales a la Subdirección de Educación y Participación para apoyar jurídicamente los procesos contractuales que adelante la dependencia.</t>
  </si>
  <si>
    <t>1. Apoyar los procesos precontractuales, contractuales y poscontractuales que adelanta la dependencia. 2. Atender las consultas juridicas con relación a los asuntos de orden contractual o administrativo que requiere la Subdirección de Educación y Participación. 3. Proyectar las solicitudes de las modificaciones, adiciones, prórrogas, suspensiones y terminaciones de los contratos y/o convenios adelantados por la Subdirección de Educación y Participación. 4. Realizar las respuestas a derechos de petición y/o tutelas, olicitudes, información y demás peticiones, que correspondan a la competencia de la Subdirección y que le sean asignados por el supervisor. 
5. Apoyar el trámite y revisión de las liquidaciones de contratos y/o convenios suscritos por la Subdirección de Educación y Participación que le sean asignados. 6. Participar en las reuniones relacionadas con las acciones misionales de la dependencia, dejando constancia formal de la asistencia a través de los correspondientes soportes, actas y otras fuentes de verificación pertinentes. 7. Las demás obligaciones que se le asignen y que tengan relación directa con el objeto del contrato.</t>
  </si>
  <si>
    <t>El valor del contrato a celebrar es hasta por la suma de SESENTA Y NUEVE MILLONES SETECIENTOS CINCUENTA MIL PESOS M/CTE ($69.750.000) incluidos los impuestos a que haya lugar.</t>
  </si>
  <si>
    <t>https://community.secop.gov.co/Public/Tendering/OpportunityDetail/Index?noticeUID=CO1.NTC.7398355&amp;isFromPublicArea=True&amp;isModal=true&amp;asPopupView=true</t>
  </si>
  <si>
    <t>El término estrictamente indispensable para que el contratista cumpla con el objeto y obligaciones contractuales será nueve (9) meses, o hasta 31 de diciembre de 2025, lo primero que ocurra.</t>
  </si>
  <si>
    <t>LUZ MERY NARANJO CARDENAS</t>
  </si>
  <si>
    <t>https://www.funcionpublica.gov.co/dafpIndexerBHV/hvSigep/detallarHV/S107382-8003-5</t>
  </si>
  <si>
    <t>Prestación de servicios profesionales para apoyar, en materia jurídica, al Grupo de Talento Humano en la implementación de los acuerdos sindicales sectoriales, así como, brindar acompañamiento en los asuntos jurídicos que se presenten en el marco de los planes y programas liderados por el Grupo de Talento Humano.</t>
  </si>
  <si>
    <t>1. Proyectar, revisar y hacer seguimiento a los actos administrativos en su componente jurídico, asignados cuando sean competencia del Grupo de Talento Humano. 2. Revisar y proyectar las respuestas a los requerimientos jurídicos, conceptos, consultas y peticiones de los diferentes entes de control y demás relacionadas con la administración y gestión del talento humano, conforme a las normas vigentes y procedimientos internos aplicables. 3. Adelantar el seguimiento jurídico a los acuerdos sindicales suscritos por el Ministerio en las mesas de negociación sindical singular y sectorial e implementar acciones tendientes para su cumplimiento. 4. Proyectar, consolidar y gestionar respuestas a derechos de petición, solicitudes de información y demás peticiones, solicitudes de órganos de control, que le sean solicitados por la supervisión en la plataforma ARCA,  por cualquier otro medio o herramienta de la entidad relacionado con el objeto del contrato, para lo cual deberá dar cumplimiento a los términos previstos en la Ley. 5. Apoyar en la elaboración y revisión de documentos, en su componente jurídico, relacionados con los temas de negociación singular y sectorial. 6. Proporcionar apoyo en la toma de decisiones, asegurando que las acciones se ajusten a la normativa legal aplicable. 7. Revisión y actualización de políticas internas, de conformidad con la legislación laboral vigente. 8. Asistir a las reuniones requeridas por el supervisor del contrato. 9. Gestionar en la plataforma documental establecida en el Ministerio, todos las actuaciones, requerimientos, y demás relacionados con el objeto contractual asignados. 10. Apoyar, gestionar y tramitar todos asuntos que se deriven de los planes y programas del Grupo de Talento Humano, que le sean asignados por la supervisión</t>
  </si>
  <si>
    <t>https://community.secop.gov.co/Public/Tendering/OpportunityDetail/Index?noticeUID=CO1.NTC.7393446&amp;isFromPublicArea=True&amp;isModal=true&amp;asPopupView=true</t>
  </si>
  <si>
    <t>El término estrictamente indispensable para que el contratista cumpla con el objeto y obligaciones contractuales será por DIEZ (10) MESES Y VEINTISIETE (27) DÍAS , o hasta 31 de diciembre, lo primero que ocurra.</t>
  </si>
  <si>
    <t>ALBA TERESA GARZÓN RUÍZ</t>
  </si>
  <si>
    <t>SISTEMAS DE INFORMACION, BIBLIOTECOLOGIA Y ARCHIVISTICA</t>
  </si>
  <si>
    <t>https://www.funcionpublica.gov.co/dafpIndexerBHV/hvSigep/detallarHV/S1464298-8003-5</t>
  </si>
  <si>
    <t>Prestar servicios tecnológicos en gestión documental a la Dirección de Gestión Integral del Recurso Hídrico del Ministerio de Ambiente y Desarrollo Sostenible, para apoyar las actividades inherentes de los procesos de organización, transferencias, gestión y trámite de los archivos análogos y electrónicos de la dependencia, conforme con las directrices del Grupo de Gestión Documental.</t>
  </si>
  <si>
    <t>1. Apoyar el proceso de gestión y trámite de los documentos análogos y electrónicos de la dependencia en el Sistema de Gestión Documental. 2. Organizar los expedientes análogos, híbridos y virtuales del área y cada uno de los grupos. Así mismo identificar los documentos con biodeterioro y aplicar los procedimientos establecidos por el grupo de gestión documental del Ministerio. 3. Realizar las transferencias primarias y la entrega del fondo acumulado de la Dirección y los grupos adscritos. 4. Brindar capacitación a los colaboradores de la Dirección y sus grupos adscritos en relación con las buenas prácticas de archivo. 5. Apoyar el proceso de revisión y actualización de la Tabla de Retención Documental y el Cuadro de Clasificación Documental. 6. Impulsar las acciones contenidas en el plan de mejoramiento de gestión documental de la Dirección y los grupos adscritos 7. Apoyar la distribución, captura de datos y el seguimiento de los diferentes documentos remitidos en la plataforma de gestión documental del ministerio, de acuerdo con las instrucciones de la supervisión. 8. Las demás que requiera el supervisor del contrato y que tengan relación directa con el objeto contractual.</t>
  </si>
  <si>
    <t>El valor del contrato a celebrar es hasta por la suma de Cincuenta Y Tres Millones Ochocientos Diecisiete Mil Quinientos Pesos M/CTE ($53.817.500), incluido los impuestos a que haya lugar.</t>
  </si>
  <si>
    <t>https://community.secop.gov.co/Public/Tendering/OpportunityDetail/Index?noticeUID=CO1.NTC.7400205&amp;isFromPublicArea=True&amp;isModal=true&amp;asPopupView=true</t>
  </si>
  <si>
    <t>SLENDY KATALINA DIAZ MENDEZ</t>
  </si>
  <si>
    <t>https://www.funcionpublica.gov.co/dafpIndexerBHV/hvSigep/detallarHV/S4924355-8003-5</t>
  </si>
  <si>
    <t>Prestar servicios profesionales a la Dirección de Asuntos Ambientales Sectorial y Urbana del Ministerio de Ambiente y Desarrollo Sostenible, para la estructuración de la política de producción y consumo responsable con enfoque en economía circular y su plan de acción, fortalecimiento de capacidades y seguimiento a proyectos para el cumplimiento de la meta Plan de Desarrollo a cargo de la Dependencia</t>
  </si>
  <si>
    <t>1. Elaborar y presentar al supervisor un plan detallado de trabajo, que incluya actividades, cronograma y entregables, en un plazo máximo de diez (10) días calendario tras cumplir con los requisitos de ejecución establecidos en el contrato. 2. Aportar insumos técnicos para la estructuración de la política pública de Producción y Consumo Responsable y economía circular, integrando la actualización de la Hoja de ruta Nacional de economía circular a la política y su plan de acción. 3. Realizar la actualización de documentos sectoriales asociados a la nueva hoja de ruta nacional de economía circular, desarrollando mecanismos de participación y socialización con los actores de la cadena de valor y demás interesados en los sectores productivos. 4. Contribuir en el fortalecimiento de los instrumentos para el posicionamiento e implementación de acciones de economía circular a partir de las diferentes instancias de trabajo articulado a nivel local, regional, nacional e internacional. 5. Efectuar el seguimiento a la implementación de proyectos orientados a fortalecer la gestión ambiental en municipios con menos de 50,000 habitantes, con enfoque en economía circular de conformidad con el PND 2022-2026, que le sean designados. 6. Proyectar y gestionar, dentro de los plazos legales, las respuestas a derechos de petición, quejas, requerimientos de órganos de control y demás solicitudes relacionadas con el objeto contractual, que sean solicitadas a través de la plataforma ARCA o por cualquier otro medio o herramienta de la entidad. 7. Participar en las reuniones, mesas de trabajo y comités que sean requeridos por el supervisor del contrato, relacionados con el objeto y obligaciones contractuales, para lo cual se debe allegar los soportes de asistencia, ayudas de memoria y soporte del seguimiento a los compromisos establecidos, en caso de que aplique. 8. Apoyar con la proyección, el reporte y las evidencias de las acciones establecidas en el Plan de Acción y/o informes solicitados por el supervisor(a) relacionados con las funciones de la Dirección de Asuntos Ambientales, Sectorial y Urbana, garantizando su conservación mediante el cargue respectivo en las carpetas digitales institucionales designadas para ello. 9. Apoyar, cuando sea requerido, las jornadas de capacitación o divulgación relacionadas con las funciones de la Dirección de Asuntos Ambientales, Sectorial y Urbana en las que la experticia del contratista sea necesaria o en las que se relacione con el objeto contractual. 10. Cumplir con las demás obligaciones que le sean asignadas por el supervisor del contrato, inherentes a la naturaleza del objeto contractual.</t>
  </si>
  <si>
    <t>El valor del contrato a celebrar es hasta por la suma de CIENTO DIEZ MILLONES DOSCIENTOS CINCUENTA MIL PESOS M/CTE. ($110.250.000) incluido los impuestos a que haya lugar.</t>
  </si>
  <si>
    <t>https://community.secop.gov.co/Public/Tendering/OpportunityDetail/Index?noticeUID=CO1.NTC.7395222&amp;isFromPublicArea=True&amp;isModal=true&amp;asPopupView=true</t>
  </si>
  <si>
    <t>El término estrictamente indispensable para que el contratista cumpla con el objeto y obligaciones contractuales será de Diez (10) Meses, o hasta 31 de diciembre de 2025, lo primero que ocurra.</t>
  </si>
  <si>
    <t>NOHEMY GOMEZ HERNANDEZ</t>
  </si>
  <si>
    <t>https://www.funcionpublica.gov.co/dafpIndexerBHV/hvSigep/detallarHV/S570208-8003-5</t>
  </si>
  <si>
    <t>Prestación de servicios profesionales para apoyar las actividades tendientes al fortalecimiento del clima y cultura organizacional del Ministerio de Ambiente y Desarrollo Sostenible, en el marco de la planeación estratégica del Grupo de Talento Humano.</t>
  </si>
  <si>
    <t>1. Participar en la implementación, seguimiento y evaluación de las actividades que se desarrollan en cumplimiento del Plan de Bienestar Social e Incentivos del Ministerio de Ambiente y Desarrollo Sostenible. 2. Proponer y desarrollar estrategias y acciones enfocadas en fortalecer el clima y la cultura organizacional, alienadas con los valores y objetivos del Ministerio de ambiente. 3. Apoyar la evaluación, control, seguimiento e implementación de las acciones en el marco de estrategia de Cosecha de Semillas establecida en el Plan de Gestión Estratégica del Talento Humano. 4. Realizar la proyección y desarrollo de talleres y dinámicas orientadas al desarrollo de habilidades de los servidores y el fortalecimiento del clima de las dependencias del ministerio. 5. Apoyar el seguimiento, en los componentes técnicos y presupuestales, de la ejecución de las actividades que se desarrollan del plan de Bienestar Social e Incentivos del Ministerio de Ambiente y Desarrollo Sostenible. 6. Participar en las reuniones y seguimiento a las actividades planteadas con la Caja de Compensación Familiar del ministerio y en general con el relacionamiento de esta. 7. Gestionar en la plataforma documental establecida en el Ministerio, todos las actuaciones, requerimientos, y demás relacionados con el objeto contractual asignados. 8. Apoyar, gestionar y tramitar todos asuntos que se deriven de los planes y programas del Grupo de Talento Humano, que le sean asignados por la supervisión</t>
  </si>
  <si>
    <t>El valor del contrato a celebrar es hasta por la suma de OCHENTA Y SIETE MILLONES CUATROCIENTOS SESENTA Y SEIS MIL SEISCIENTOS SESENTA Y SIETE PESOS M/CTE ($87.466.667), incluido los impuestos a que haya lugar</t>
  </si>
  <si>
    <t>https://community.secop.gov.co/Public/Tendering/OpportunityDetail/Index?noticeUID=CO1.NTC.7394651&amp;isFromPublicArea=True&amp;isModal=true&amp;asPopupView=true</t>
  </si>
  <si>
    <t>El término estrictamente indispensable para que el contratista cumpla con el objeto y obligaciones contractuales será por DIEZ (10) MESES Y VEINTIOCHO (28) DÍAS , o hasta 31 de diciembre, lo primero que ocurra</t>
  </si>
  <si>
    <t>CHRISTIAN CAMILO LOPEZ LOPEZ</t>
  </si>
  <si>
    <t>https://www.funcionpublica.gov.co/dafpIndexerBHV/hvSigep/detallarHV/S2010391-8003-5</t>
  </si>
  <si>
    <t>Prestar servicios profesionales a la Dirección de Gestión Integral del Recurso Hídrico del Ministerio de Ambiente y Desarrollo Sostenible para apoyar con análisis hidrológicos y gestión técnica en actividades, proyectos y metas del despacho de la dirección.</t>
  </si>
  <si>
    <t>1. Apoyar en la elaboración de documentos técnicos, informes, presentaciones, matrices, salidas graficas, elementos visuales y demás insumos requeridos por el director técnico de la DGIRH. 2. Realizar seguimiento y gestión de los compromisos y acuerdos adquiridos por el despacho de la DGIRH, acorde con la asignación del supervisor del contrato. 3. Apoyar la solicitud, impulso y legalización de las comisiones al exterior del director técnico de la DGIRH. 4. Brindar insumos técnicos requeridos en el marco de la mesa de modelación de la DGIRH. 5. Participar y elaborar insumos técnicos requeridos por la supervisión relacionados con la formulación o ejecución de proyectos, planes o políticas. 6. Apoyar en la elaboración e implementación del instrumento que se adopte para el control y seguimiento de las peticiones a cargo de la dirección, reportando las alertas necesarias. 7. Las demás actividades que le sean requeridas por el Supervisor del Contrato y que tenga relación con el objeto y obligaciones del contrato.</t>
  </si>
  <si>
    <t>El valor del contrato a celebrar es hasta por la suma de SESENTA Y SEIS MILLONES SETECIENTOS OCHENTA MIL PESOS M/CTE ($ 66.780.000), incluido los impuestos a que haya lugar</t>
  </si>
  <si>
    <t>https://community.secop.gov.co/Public/Tendering/OpportunityDetail/Index?noticeUID=CO1.NTC.7399582&amp;isFromPublicArea=True&amp;isModal=true&amp;asPopupView=true</t>
  </si>
  <si>
    <t>El término estrictamente indispensable para que el contratista cumpla con el objeto y obligaciones contractuales será Diez (10) meses, y quince (15) días calendario o hasta 31 de diciembre, lo primero que ocurra.</t>
  </si>
  <si>
    <t>MARLON ANDRES LASSO ORTEGA</t>
  </si>
  <si>
    <t>SOCIOLOGIA</t>
  </si>
  <si>
    <t>https://www.funcionpublica.gov.co/dafpIndexerBHV/hvSigep/detallarHV/S1714849-8003-5</t>
  </si>
  <si>
    <t>Prestar servicios profesionales a la Subdirección de Educación y Participación para el cumplimiento a compromisos del Plan Nacional de Desarrollo adquiridos con grupos étnicos.</t>
  </si>
  <si>
    <t>1. Apoyar las actividades de articulación y relacionamiento con pueblos étnicos en el marco de la misionalidad de la dependencia 2. Apoyar la implementación de acciones que den cumplimiento a los compromisos o acuerdos con grupos étnicos 3. Apoyar la elaboración de documentos técnicos que sean requeridos en el marco de los acuerdos y compromisos con grupos étnicos. 4. Apoyar la generación de reportes de seguimiento y monitoreo de los compromisos adquiridos con pueblos étnicos. 5. Elaborar la proyección de respuestas a solicitudes, consultas y demás asuntos que correspondan a la competencia de la Subdirección y que le sean asignados por el supervisor. 6. Participar en las reuniones relacionadas con las acciones misionales de la dependencia, dejando constancia formal de la asistencia a través de los correspondientes soportes, actas y otras fuentes de verificación pertinentes. 7. Las demás obligaciones que se le asignen y que tengan relación directa con el objeto del contrato</t>
  </si>
  <si>
    <t>El valor del contrato a celebrar es hasta por la suma de OCHENTA Y CINCO MILLONES DE PESOS M/CTE ($85.000.000) incluido los impuestos a que haya lugar.</t>
  </si>
  <si>
    <t>https://community.secop.gov.co/Public/Tendering/OpportunityDetail/Index?noticeUID=CO1.NTC.7399708&amp;isFromPublicArea=True&amp;isModal=true&amp;asPopupView=true</t>
  </si>
  <si>
    <t>NATALIA QUINTERO LÓPEZ</t>
  </si>
  <si>
    <t>ARQUITECTA</t>
  </si>
  <si>
    <t>https://www.funcionpublica.gov.co/dafpIndexerBHV/hvSigep/detallarHV/S364972-8003-5</t>
  </si>
  <si>
    <t>Prestación de servicios profesionales para apoyar a la Dirección de Ordenamiento Ambiental Territorial y SINA, en los procesos de proyectos e implementación de la política ambiental en materia de ordenamiento ambiental territorial y lineamientos ambientales.</t>
  </si>
  <si>
    <t>1. Apoyar la expedición de lineamientos ambientales en función de los hechos metropolitanos como determinante para el ordenamiento territorial 2. Apoyar los procesos de asistencia técnica en ordenamiento ambiental territorial a las autoridades ambientales y entidades territoriales, en especial en Planes de Ordenamiento Territorial y Planes Parciales 3. Apoyar la implementación de las estrategias de acción de la comisión técnica interdisciplinaria Ciénaga de Mallorquín a partir de la formulación de proyectos a incluir en el portafolio institucional en materia de ordenamiento ambiental territorial 4. Apoyar la intervención y decisión del Ministerio de Ambiente y Desarrollo Sostenible frente a los Planes de Ordenamiento Territorial no concertados entre autoridades ambientales y municipios o distritos 5. Apoyar los procesos de asistencia técnica a autoridades ambientales urbanas, entidades territoriales y esquemas asociativos, en la incorporación de la dimensión ambiental en los Planes de Ordenamiento Territorial 6. Apoyar la estrategia para la gestión ambiental de las categorías de desarrollo restringido del suelo rural y su incorporación en los POT 7. Todas las demás que sean requeridas por el supervisor del contrato</t>
  </si>
  <si>
    <t>https://community.secop.gov.co/Public/Tendering/OpportunityDetail/Index?noticeUID=CO1.NTC.7397904&amp;isFromPublicArea=True&amp;isModal=true&amp;asPopupView=true</t>
  </si>
  <si>
    <t>GUSTAVO ANDRÉS GUARIN MEDINA</t>
  </si>
  <si>
    <t>ARQUITECTO</t>
  </si>
  <si>
    <t>https://www.funcionpublica.gov.co/dafpIndexerBHV/hvSigep/detallarHV/S588460-8003-5</t>
  </si>
  <si>
    <t>Prestar servicios profesionales a la Dirección de Ordenamiento Ambiental Territorial y SINA del Ministerio de Ambiente y Desarrollo Sostenible, para apoyar en la implementación del Plan de Zonificación Ambiental (PZA), en lo relacionado a la planificación, articulación y seguimiento de acciones de implementación del PZA punto 1.1.10. del Acuerdo Final de Paz</t>
  </si>
  <si>
    <t>1. Apoyar en la gestión e implementación del Plan de Zonificación Ambiental -PZA. Participar en los espacios de coordinación y en las instancias técnicas que se requieran para la implementación del Plan de Zonificación Ambiental - PZA. Apoyar en la implementación del proyecto Zonificaciones Ambientales Participativas para la Gobernanza Territorial al Instituto Alexander von Humboldt - IAvH. Articular el relacionamiento con las entidades implementadoras del Acuerdo de Paz. Apoyar en el relacionamiento con las entidades del SINA con el Plan de Zonificación Ambiental (Sinchi, Humboldt, PNN,CAR) para su utilización. Apoyar a la DOAT con el cumplimiento de compromisos relacionados con la consolidación de territorialidades rurales (campesinas) desde la competencia de la DOAT. Las demás funciones que le sean asignadas y que guarden relación directa con la naturaleza del objeto contractual</t>
  </si>
  <si>
    <t>El valor del contrato a celebrar es hasta por la suma de CIENTO TREINTA Y OCHO MILLONES OCHOCIENTOS VEINTISEIS MIL CUATROCIENTOS NOVENTA PESOS M/CTE ($138.826.490), incluido los impuestos a que haya lugar.</t>
  </si>
  <si>
    <t>https://community.secop.gov.co/Public/Tendering/OpportunityDetail/Index?noticeUID=CO1.NTC.7395129&amp;isFromPublicArea=True&amp;isModal=true&amp;asPopupView=true</t>
  </si>
  <si>
    <t xml:space="preserve">JUAN SEBASTIAN CALDERON MUÑOZ </t>
  </si>
  <si>
    <t>https://www.funcionpublica.gov.co/dafpIndexerBHV/hvSigep/detallarHV/S4471092-8003-5</t>
  </si>
  <si>
    <t>Prestación de servicios profesionales para brindar apoyo en la elaboración y revisión de los conceptos técnicos requeridos en el inicio o desarrollo de procesos sancionatorios, así como para proporcionar soporte técnico en las diferentes actuaciones administrativas sancionatorias de carácter ambiental que competan a la Dirección de Bosques, Biodiversidad y Servicios Ecosistémicos del Ministerio de Ambiente y Desarrollo Sostenible.</t>
  </si>
  <si>
    <t>1. Practicar y desarrollar visitas técnicas requeridas para la verificación de hechos como insumo probatorio en el marco de los procesos sancionatorios ambientales competencia de la Dirección de Bosques, Biodiversidad y Servicios Ecosistémicos. 2. Revisar las actuaciones técnicas dentro del procedimiento sancionatorio ambiental, que le sean señaladas por parte del supervisor del contrato Proyectar y revisar los informes cartográficos que le sean señalados por parte del supervisor del contrato. Analizar y proyectar los insumos técnicos de las distintas etapas de los procesos sancionatorios ambientales de la Dirección de Bosques, Biodiversidad y Servicios Ecosistémicos Proyectar, consolidar y gestionar respuestas a derechos de petición, solicitudes de información y demás peticiones, que le sean solicitados por la supervisión en la plataforma ARCA, o por cualquier otro medio o herramienta de la entidad relacionado con el objeto del contrato, para lo cual deberá dar cumplimiento a los términos previstos en la Ley. Realizar capacitaciones desde el ámbito técnico relacionadas con el proceso sancionatorio ambiental, que le sean asignadas por parte del supervisor del contrato. Actualizar la base de datos e los procesos sancionatorios ambientales conforme al avance de etapas procesales y creación de nuevos expedientes sancionatorios a cargo de la Dirección de Bosques, Biodiversidad y Servicios Ecosistémicos. Aplicar en los espacios de participación y acompañamiento desarrollados mensualmente en el marco del objeto contractual los formatos y procedimientos establecidos en el sistema integrado de gestión de la entidad. Las demás actividades que sean designadas por el supervisor en relación con el objeto contractual.</t>
  </si>
  <si>
    <t>El valor del contrato a celebrar es hasta por la suma de SETENTA Y CUATRO MILLONES OCHENTA Y DOS MIL SETECIENTOS CINCUENTA PESOS M/CTE ($ 74.082.750) incluido los impuestos a que haya lugar.</t>
  </si>
  <si>
    <t>https://community.secop.gov.co/Public/Tendering/OpportunityDetail/Index?noticeUID=CO1.NTC.7395021&amp;isFromPublicArea=True&amp;isModal=true&amp;asPopupView=true</t>
  </si>
  <si>
    <t>El término estrictamente indispensable para que el contratista cumpla con el objeto y obligaciones contractuales será de DIEZ MESES (10) y QUINCE DIAS (15) CALENDARIO, o hasta 31 de diciembre de 2025, lo primero que ocurra.</t>
  </si>
  <si>
    <t>DUVAN GERARDO PARDO VARGAS</t>
  </si>
  <si>
    <t xml:space="preserve">BACHILLER </t>
  </si>
  <si>
    <t>https://www.funcionpublica.gov.co/dafpIndexerBHV/hvSigep/detallarHV/S4464557-8003-5</t>
  </si>
  <si>
    <t>Prestar servicios de apoyo para realizar soporte funcional y la administración del Sistema de Información ARCA y otras herramientas informáticas requeridas por el Grupo de Gestión Documental del Ministerio de Ambiente y Desarrollo Sostenible en el marco de la implementación de la gestión de documentos electrónicos</t>
  </si>
  <si>
    <t>1. Apoyar al Grupo de Gestión Documental en las actividades de soporte funcional del sistema ARCA relacionadas con parametrización, creación, mantenimiento de usuarios, roles, perfiles, asignación de permisos, entre otros. 2. Llevar y mantener actualizado en todo momento, un registro de los requerimientos de los usuarios del sistema ARCA que son recibidas por los todos los canales dispuestos para tal fin y realizar el respectivo seguimiento. 3. Apoyar la revisión, actualización e implementación de la estrategia de uso y apropiación del sistema ARCA, y documentos requeridos tales como manuales, instructivos y documentos técnicos, así como preparar y efectuar jornadas de socialización y apropiación sobre el sistema de información ARCA. 4. Participar prestando apoyo en las actividades requeridas para la actualización y desarrollo del sistema de información ARCA con base en el modelo de requisitos para el SGDA del Ministerio y elaborar los reportes, informes o evidencias según corresponda, con sus respectivos soportes. 5. Apoyar la elaboración de informes y reportes relacionados con las solicitudes de soporte funcional del sistema ARCA que sean requeridas al Grupo de Gestión Documental. 6. Asistir a las reuniones y/o actividades que sean requeridos por el supervisor del contrato y que estén relacionados en el marco contractual. 7. Todas las demás que le sean asignadas por el Supervisor del Contrato y que tengan relación con el objeto contractual.</t>
  </si>
  <si>
    <t>El valor del contrato a celebrar es hasta por la suma de CUARENTA Y SIETE MILLONES CUATROCIETNSO SESENTA MIL PESOS M/CTE ($ 47.460.000), incluido los impuestos a que haya lugar.</t>
  </si>
  <si>
    <t>https://community.secop.gov.co/Public/Tendering/OpportunityDetail/Index?noticeUID=CO1.NTC.7397515&amp;isFromPublicArea=True&amp;isModal=true&amp;asPopupView=true</t>
  </si>
  <si>
    <t>El término estrictamente indispensable para que el contratista cumpla con el objeto y obligaciones contractuales será de ONCE (11) MESES y NUEVE (9) días calendario, o hasta 31 de diciembre de 2025, lo primero que ocurra</t>
  </si>
  <si>
    <t>ANGELA CECILIA LOPEZ RODRIGUEZ</t>
  </si>
  <si>
    <t>https://www.funcionpublica.gov.co/dafpIndexerBHV/hvSigep/detallarHV/S2338852-8003-5</t>
  </si>
  <si>
    <t>Prestación de servicios profesionales a la Dirección de Asuntos Marinos, Costeros y Recursos Acuáticos del Ministerio de Ambiente y Desarrollo Sostenible, para promover la planificación espacial marina y el seguimiento de instrumentos ambientales para la sostenibilidad del territorio marino costero.</t>
  </si>
  <si>
    <t>1. Contribuir al acompañamiento y seguimiento a las acciones relacionadas con los procesos de planificación y ordenación marino costera. 2. Apoyar el proceso de actualización de la Política Nacional Ambiental para el Desarrollo Sostenible de los espacios Oceánicos y las zonas costeras e Insulares de Colombia. 3. Complementar el análisis de las determinantes ambientales del ordenamiento territorial y desarrollo sectorial en las zonas marinos costeras. 4. Apoyar en la revisión de documentos, preparación de conceptos, ayudas de memoria, actas, respuestas a consultas y solicitudes en general de información, etc. relacionados con las gestiones y obligaciones nacionales e internacionales en materia del objeto. 5. Participar y apoyar en la organización en los talleres, reuniones, actividades y otros espacios de articulación pertinentes que realiza MINAMBIENTE relacionados con el objeto del contrato. 6. Apoyar la supervisión de los contratos y/o convenios que le sean designados por el supervisor. 7. Mantener actualizada la información del drive (Carpeta digital) de la DAMCRA correspondiente a los trámites asignados. 8. Las demás actividades relacionadas con el desarrollo del objeto del presente contrato.</t>
  </si>
  <si>
    <t>El valor del contrato a celebrar es hasta por la suma de NOVENTA Y UN MILLONES TREINTA Y CINCO MIL PESOS M/CTE ($91.035.000), incluido los impuestos a que haya lugar.</t>
  </si>
  <si>
    <t>JOSE ALFONSO CASTAÑEDA MORENO</t>
  </si>
  <si>
    <t>Profesional Especializado, Grado 19 - Código 2028</t>
  </si>
  <si>
    <t>https://community.secop.gov.co/Public/Tendering/OpportunityDetail/Index?noticeUID=CO1.NTC.7396206&amp;isFromPublicArea=True&amp;isModal=true&amp;asPopupView=true</t>
  </si>
  <si>
    <t>RUSSY ESBELSA UMAÑA GIL</t>
  </si>
  <si>
    <t>TECNICA PROFESIONAL EN INDUSTRIAL</t>
  </si>
  <si>
    <t>https://www.funcionpublica.gov.co/dafpIndexerBHV/hvSigep/detallarHV/S2323691-8003-5</t>
  </si>
  <si>
    <t>1. Elaborar y presentar al supervisor un plan detallado de trabajo, que incluya actividades, cronograma y entregables, en un plazo máximo de diez (10) días calendario una vez cumplidos los requisitos de ejecución establecidos en el contrato. 2. Apoyar a la Dirección en la elaboración, radicación y archivo de documentos, tales como memorandos, oficios, para mantener un sistema organizado y accesible de archivos digitales, asegurando la eficacia en los procesos documentales. 3. Apoyar el proceso de clasificación, depuración y organización del archivo total de la dependencia, conforme al Manual de Gestión Documental y procedimientos que existen en el Ministerio para la organización de los archivos de gestión. 4. Realizar la rotulación de carpetas y/o cajas de la DAASU y organizar por series y sub series, conforme a los instructivos del Proceso de Gestión Documental que existen en el Ministerio para la organización de los archivos de gestión. 5. Realizar el proceso archivístico de descripción de expedientes en hojas de control e Inventario Único Documental - FUID, de conformidad con las indicaciones que para el efecto le sean señaladas por el Supervisor. 6. Atender y mantener actualizada las bases de datos generadas para el seguimiento y control de los expedientes de gestión de la dependencia, conforme con los lineamientos de la Entidad. 7. Apoyar, gestionar y hacer seguimiento a los eventos realizados en Bogotá y eventos que requieran de operador Logístico a cargo de la Dirección de Asuntos Ambientales Sectorial y Urbana. 8. Digitalizar los documentos que conforman los expedientes del Archivo de Gestión que sean requeridos, aplicando las normas establecidas por el Archivo General de la Nación, conforme con los lineamientos de la supervisión. 9. Apoyar en la gestión y trámite para la atención oportuna a derechos de petición, quejas, requerimientos de órganos de control y demás solicitudes relacionadas con el objeto contractual, que sean solicitadas a través de la plataforma ARCA o por cualquier otro medio o herramienta de la entidad. 10. Participar en las reuniones, mesas de trabajo y demás que sean requeridos por el supervisor del contrato, relacionados con el objeto y obligaciones contractuales, para lo cual se debe allegar los soportes de asistencia, ayudas de memoria y soporte del seguimiento a los compromisos establecidos, en caso de que aplique. 11. Cumplir con las demás obligaciones que le sean asignadas por el supervisor del contrato, inherentes a la naturaleza del objeto contractual.</t>
  </si>
  <si>
    <t>https://community.secop.gov.co/Public/Tendering/OpportunityDetail/Index?noticeUID=CO1.NTC.7403350&amp;isFromPublicArea=True&amp;isModal=true&amp;asPopupView=true</t>
  </si>
  <si>
    <t>JULIANA CORREAL CHARRIS</t>
  </si>
  <si>
    <t>https://www.funcionpublica.gov.co/dafpIndexerBHV/hvSigep/detallarHV/S4626736-8003-5</t>
  </si>
  <si>
    <t>Prestar los servicios profesionales en la Oficina de Asuntos Internacionales del Ministerio de Ambiente y Desarrollo Sostenible, para apoyar el seguimiento y gestión de la cooperación bilateral y multilateral del portafolio para la transición socioecologica, así como los compromisos adquiridos en los escenarios internacionales con el Reino Unido e Irlanda del Norte, otros y aquellos asociados a garantizar el medio ambiente sano</t>
  </si>
  <si>
    <t>1. Apoyar los procesos de planeación y estructuración para el monitoreo de los proyectos de cooperación internacional asociados con el objeto contractual. 2. Apoyar la formulación y consolidación de iniciativas o proyectos de cooperación internacional de acuerdo con el objeto contractual 3. Apoyar la preparación y coordinación de espacios institucionales e interinstitucionales, naciones e internacionales que contribuyan a la articulación entre la cooperación internacional y los lineamientos de educación ambiental 4. Apoyar la elaboración, revisión y validación de documentos técnicos, de posición nacional, y de negociación en el marco del acuerdo de Escazú 5. Apoyar la organización logística y operativa de la estrategia de movilización del Ministerio de Ambiente, para la Oficina de Asuntos Internacionales 6. Participar y elaborar los informes correspondientes de las reuniones internas o interinstitucionales de negociación y sesiones extraordinarias que se establezcan en cumplimiento de las obligaciones internacionales suscritas por Colombia en materia ambiental en el marco de su objeto contractual. 7. Gestionar de manera oportuna las PQRSDF y requerimientos por parte de los diferentes solicitantes y entes de control conforme a la competencia de la OAI. 8. Elaborar los informes, actas, documentos y matrices que sean solicitados por el supervisor en relación con el objeto contractual. 9. Las demás que le asigne el supervisor del contrato y que tengan relación directa con el objeto contractual.</t>
  </si>
  <si>
    <t>El valor del contrato a celebrar es hasta por la suma de (CIENTO CATORCE MILLONES NOVECIENTOS CINCUENTA MIL PESOS M/CTE ($114.950.000), incluido los impuestos a que haya lugar.</t>
  </si>
  <si>
    <t>https://community.secop.gov.co/Public/Tendering/OpportunityDetail/Index?noticeUID=CO1.NTC.7397799&amp;isFromPublicArea=True&amp;isModal=true&amp;asPopupView=true</t>
  </si>
  <si>
    <t>MAYRA ALEJANDRA LANCHEROS BARRAGÁN</t>
  </si>
  <si>
    <t>https://www.funcionpublica.gov.co/dafpIndexerBHV/hvSigep/detallarHV/S654937-8003-5</t>
  </si>
  <si>
    <t>Prestar servicios profesionales a la Dirección de Asuntos Ambientales Sectorial y Urbana del Ministerio de Ambiente y Desarrollo Sostenible en la generación de insumos técnicos que contribuyan a la transición energética del sector transporte.</t>
  </si>
  <si>
    <t>1. Presentar para aprobación del supervisor un plan de trabajo (actividades, cronograma y entregables) dentro de los diez (10) días siguientes al cumplimiento de los requisitos de ejecución del contrato. 2. Apoyar en la generación de insumos técnicos que permitan habilitar la implementación de un laboratorio para medición de emisiones en prueba dinámica en el país en cumplimiento de lo establecido en la Ley 1972 de 2019. 3. Generar insumos técnicos y realizar la gestión necesaria para adelantar acciones que promuevan el ascenso tecnológico en el sector transporte. 4. Desarrollar insumos técnicos para la actualización de la normativa en calidad del aire con énfasis en fuentes móviles. 5. Apoyar el proceso de actualización del Decreto Único Reglamentario del Sector Ambiente y Desarrollo Sostenible, con énfasis en fuentes móviles. 6. Proyectar y gestionar, dentro de los términos legales, las respuestas a peticiones, quejas, reclamos, así como requerimientos de órganos de control y demás solicitudes en temas relacionados con el objeto contractual, cuando sea requerido mediante correo electrónico o a través de la plataforma de información del Ministerio para la “Administración y Recepción de Correspondencia Ambiental (ARCA)” 7. Participar en las reuniones relacionadas con el objeto contractual, para lo cual se deben allegar los soportes de la asistencia, ayudas de memoria y soporte del seguimiento a los compromisos establecidos, en caso de aplicar. 8. Apoyar con la proyección, el reporte y las evidencias de las acciones establecidas en el Plan de Acción y/o informes solicitados por el supervisor(a) relacionados con las funciones de la Dirección de Asuntos Ambientales, Sectorial y Urbana, garantizando su conservación mediante el cargue respectivo en las carpetas digitales institucionales designadas para ello. 9. Apoyar, cuando sea requerido, las jornadas de capacitación o divulgación relacionadas con las funciones de la Dirección de Asuntos Ambientales, Sectorial y Urbana en las que la experticia del contratista sea necesaria o en las que se relacione con el objeto contractual. 10. Las demás actividades que le asigne el supervisor del contrato y que tengan relación con el objeto contractual</t>
  </si>
  <si>
    <t>El valor del contrato a celebrar es hasta por la suma de CIENTO DIEZ MILLONES DOSCIENTOS CINCUENTA MIL PESOS M/CTE ($110.250.000) incluido los impuestos a que haya lugar.</t>
  </si>
  <si>
    <t>https://community.secop.gov.co/Public/Tendering/OpportunityDetail/Index?noticeUID=CO1.NTC.7410492&amp;isFromPublicArea=True&amp;isModal=true&amp;asPopupView=true</t>
  </si>
  <si>
    <t>MARIANA GÓMEZ GIRALDO</t>
  </si>
  <si>
    <t>https://www.funcionpublica.gov.co/dafpIndexerBHV/hvSigep/detallarHV/S4215020-8003-5</t>
  </si>
  <si>
    <t>Prestación de servicios profesionales con el propósito de apoyar en la elaboración de los distintos actos administrativos de alta complejidad de carácter sancionatorio ambiental, revisión de actos administrativos relacionados con procesos sancionatorios ambientales, y en la gestión y análisis de otras actuaciones sancionatorias dentro del ámbito de competencia de la Dirección de Bosques, Biodiversidad y Servicios Ecosistémicos del Ministerio de Ambiente y Desarrollo Sostenible.</t>
  </si>
  <si>
    <t>1. Proyectar y revisar los actos administrativos de carácter sancionatorio que por reparto le sean asignados, donde la Dirección de Bosques, Biodiversidad y Servicios Ecosistémicos ostente potestad sancionatoria. 2. Analizar y evaluar integralmente los documentos que conforman los expedientes de carácter sancionatorio conforme a los términos establecidos en la ley. 3. Proyectar respuestas a entes de control en el marco de los procesos sancionatorios competencia de la Dirección de Bosques, Biodiversidad y Servicios Ecosistémico 4. Proyectar, consolidar y gestionar respuestas a derechos de petición, solicitudes de información y demás peticiones, que le sean solicitados por la supervisión en la plataforma ARCA, o por cualquier otro medio o herramienta de la entidad relacionado con el objeto del contrato, para lo cual deberá dar cumplimiento a los términos previstos en la Ley. 5. Realizar el reporte de las sanciones generadas por la Dirección, en el Registro Único de Infractores Ambientales - RUIA de la Ventanilla Integral de Trámites Ambientales en Línea – VITAL. 6. Las demás actividades que estén relacionadas con el objeto contractual y que sean asignadas por el supervisor</t>
  </si>
  <si>
    <t>https://community.secop.gov.co/Public/Tendering/OpportunityDetail/Index?noticeUID=CO1.NTC.7401665&amp;isFromPublicArea=True&amp;isModal=true&amp;asPopupView=true</t>
  </si>
  <si>
    <t>El término estrictamente indispensable para que el contratista cumpla con el objeto y obligaciones contractuales será de ONCE MESES (11) MESES, o hasta 31 de diciembre de 2025, lo primero que ocurra.</t>
  </si>
  <si>
    <t>ARY MENDOZA HERNANDEZ</t>
  </si>
  <si>
    <t>https://www.funcionpublica.gov.co/dafpIndexerBHV/hvSigep/detallarHV/S2338536-8003-5</t>
  </si>
  <si>
    <t>https://community.secop.gov.co/Public/Tendering/OpportunityDetail/Index?noticeUID=CO1.NTC.7401133&amp;isFromPublicArea=True&amp;isModal=true&amp;asPopupView=true</t>
  </si>
  <si>
    <t xml:space="preserve">LUISA FERNANDA AGUILAR TRUJILLO  </t>
  </si>
  <si>
    <t>https://www.funcionpublica.gov.co/dafpIndexerBHV/hvSigep/detallarHV/S711632-8003-5</t>
  </si>
  <si>
    <t>Prestar servicios profesionales para apoyar a la Oficina Asesora de Planeación del Ministerio de Ambiente y Desarrollo Sostenible, realizando las acciones encaminadas a garantizar el fortalecimiento, mantenimiento y mejora del Sistema de Gestión de Calidad bajo los requisitos de la Norma Técnica Colombiana NTC ISO 9001:2015, alineado con el Sistema Integrado de Gestión y las políticas del Modelo Integrado de Planeación y Gestión, en el marco de la certificación vigente del ICONTEC y el proceso de recertificación.</t>
  </si>
  <si>
    <t>1. Apoyar la articulación de las actividades del Sistema de Gestión de Calidad con el Modelo Integrado de Planeación y Gestión, atendiendo los lineamientos y directrices impartidas por la Coordinación del Grupo de Gestión y Desempeño institucional. 2. Apoyar el seguimiento, monitoreo y reporte de información del Sistema de Gestión de Calidad en el marco de la mejora del desempeño institucional y el mantenimiento de la certificación ICONTEC bajo los requisitos de la Norma Técnica Colombiana ISO 9001:2015. 3. Realizar de manera articulada con los procesos la formulación, seguimiento y monitoreo del mapa de riesgos de gestión y corrupción del Ministerio de Ambiente y Desarrollo Sostenible, de acuerdo con la metodología vigente del DAFP y los requisitos de la Norma Técnica Colombiana ISO 9001:2015 4. Apoyar el desarrollo de estrategias de comunicación, apropiación y toma de conciencia del Sistema de Gestión de Calidad en el marco de la mejora del desempeño institucional y el mantenimiento de la certificación ICONTEC bajo los requisitos de la Norma Técnica Colombiana ISO 9001:2015.. 5. Preparar la información requerida y acompañar el desarrollo de auditorías internas o externas realizadas al Sistema Integrado de Gestión, en relación con la gestión de calidad institucional. 6. Apoyar la proyección y revisión de documentación del Sistema Integrado de Gestión del Ministerio. 7. Las demás actividades relacionadas con el objeto del presente contrato</t>
  </si>
  <si>
    <t>DAISSY CAROLINA PERALTA CRUZ</t>
  </si>
  <si>
    <t>Coordinador del Grupo de Gestión y Desempeño Institucional</t>
  </si>
  <si>
    <t>https://community.secop.gov.co/Public/Tendering/OpportunityDetail/Index?noticeUID=CO1.NTC.7402820&amp;isFromPublicArea=True&amp;isModal=true&amp;asPopupView=true</t>
  </si>
  <si>
    <t>El término estrictamente indispensable para que el contratista cumpla con el objeto y obligaciones contractuales será 10 meses y 29 días calendario, o hasta 31 de diciembre, lo primero que ocurra.</t>
  </si>
  <si>
    <t>CAMILO ERNESTO CASTILLO NEVA</t>
  </si>
  <si>
    <t>https://www.funcionpublica.gov.co/dafpIndexerBHV/hvSigep/detallarHV/S1456440-8003-5</t>
  </si>
  <si>
    <t>Prestar servicios profesionales para apoyar a la Oficina Asesora de Planeación del Ministerio de Ambiente y Desarrollo Sostenible, en las acciones que garanticen el fortalecimiento, mantenimiento y mejora del Sistema de Gestión Ambiental bajo los requisitos de la Norma Técnica Colombiana NTC ISO 14001:2015, alineado con el Sistema Integrado de Gestión y las políticas del Modelo Integrado de Planeación y Gestión, en el marco de la certificación vigente del ICONTEC y el proceso de recertificación.</t>
  </si>
  <si>
    <t>1. Apoyar la elaboración, actualización y revisión de la documentación e información que avala las actividades y garantiza el cumplimiento de los requisitos legales ambientales y otros aspectos pertinentes del ministerio en el contexto del Sistema de Gestión Ambiental, atendiendo los lineamientos y directrices impartidas por la Coordinación del Grupo de Gestión y Desempeño institucional. 2. Llevar a cabo las actividades requeridas desde el Sistema de Gestión Ambiental para promover la inclusión de criterios ambientales en los contratos de bienes y servicios firmados por el Ministerio, garantizando su conformidad con la estrategia de compras públicas sostenibles. 3. Apoyar la creación y monitoreo de los programas de gestión ambiental y otras actividades que impacten en el desempeño ambiental institucional, trabajando en conjunto con los procesos y dependencias responsables. Esta labor se realizará conforme a los requisitos establecidos por la Norma Técnica Colombiana ISO 14001:2015, en el marco de la certificación ICONTEC y el cumplimiento de los requisitos legales aplicables. 4. Establecer lineamientos para el desarrollo de estrategias comunicativas que fomenten la apropiación y toma de conciencia sobre el Sistema de Gestión Ambiental Institucional. Estas estrategias actuarán como herramientas para mejorar el desempeño institucional, en el marco delcertificación ICONTEC en la Norma Técnica Colombiana ISO 14001:2015 y el cumplimiento de requisitos legales aplicables. 5. Facilitar y organizar la información necesaria para el desarrollo de auditorías, seguimientos o solicitudes de información en el marco del Sistema de Gestión Ambiental, conforme a lo establecido por la norma NTC ISO 14001:2015. Esto abarca, auditorías internas, externas, seguimientos realizados por las autoridades, procesos de evaluación independiente o por entidades en el marco del cumplimiento de requisitos legales aplicables, en relación con la gestión ambiental institucional. 6. Articular la alineación de actividades del Sistema de Gestión Ambiental en el marco de la inclusión de la Política de Gestión Ambiental en el Modelo Integrado de Planeación y Gestión. 7. Las demás actividades relacionadas con el objeto del presente contrato.</t>
  </si>
  <si>
    <t>El valor del contrato a celebrar es hasta por la suma de SETENTA Y SEIS MILLONES SETECIENTOS SESENTA Y SEIS MIL SEISCIENTOS SESENTA Y SIETE PESOS M/CTE ($76.766.667,00), incluido los impuestos a que haya lugar.</t>
  </si>
  <si>
    <t>https://community.secop.gov.co/Public/Tendering/OpportunityDetail/Index?noticeUID=CO1.NTC.7402301&amp;isFromPublicArea=True&amp;isModal=true&amp;asPopupView=true</t>
  </si>
  <si>
    <t>El término estrictamente indispensable para que el contratista cumpla con el objeto y obligaciones contractuales será 10 meses y 29 días calendario o hasta 31 de diciembre 2025, lo primero que ocurra.</t>
  </si>
  <si>
    <t>OSCAR OVIDIO ROMERO AGUDELO</t>
  </si>
  <si>
    <t>https://www.funcionpublica.gov.co/dafpIndexerBHV/hvSigep/detallarHV/S4590446-8003-5</t>
  </si>
  <si>
    <t>Prestar servicios profesionales al Despacho de la Ministra de Ambiente y Desarrollo Sostenible para dar apoyo en la planificación y el monitoreo del programa y los proyectos de la ecorregión de Páramos, así como en la ejecución de actividades interinstitucional e intersectorial, dentro del marco del eje de transformación del ordenamiento territorial relacionado con el agua.</t>
  </si>
  <si>
    <t>1. Apoyar la gestión para la estructuración y viabilización de proyectos del portafolio de la ecorregión de Páramos que se tramita ante el Fondo para la Vida y la Biodiversidad, de conformidad con los lineamientos que proporcione el Despacho de la Ministra de Ambiente y Desarrollo Sostenible. Esto incluye el apoyo para la gestión contractual y seguimiento de gestión posterior a la aprobación de los proyectos en el Consejo Directivo del Fondo. 2. Apoyar la planificación, coordinación y seguimiento a compromisos de las reuniones y espacios de trabajo interinstitucionales e intersectoriales, orientados a alcanzar acuerdos y compromisos efectivos para abordar y resolver conflictos socioambientales prioritarios, en el marco del eje de transformación del ordenamiento del territorio alrededor del agua. 3. Brindar orientación técnica a los actores involucrados en la ejecución de los proyectos financiados por el Fondo para la Vida y la Biodiversidad, asegurando la alineación estratégica con los objetivos del Sector Ambiente y Desarrollo Sostenible. 4. Participar en reuniones y espacios de diálogo social y/o institucionales asignados por el Despacho de la Ministra de Ambiente y Desarrollo Sostenible, proporcionando el soporte técnico necesario, para lo cual se realizará la elaboración de documentos, presentaciones y propuestas necesarias. 5. Apoyar la revisión técnica de documentos e iniciativas normativas, así como en la preparación de ayudas de memoria, elaboración de actas de los espacios de participación, respuesta a PQRSD, asegurando el cumplimiento de los términos de tiempo establecidos y las orientaciones del sistema de gestión de calidad. 6. Las demás actividades que sean asignadas con ocasión del desarrollo del objeto contractual.</t>
  </si>
  <si>
    <t>El valor del contrato a celebrar es hasta por la suma de CIENTO CUARENTA Y SEIS MILLONES QUINIENTOS TREINTA Y TRES MIL TRESCIENTOS TREINTA Y TRES PESOS M/CTE ($ 146.533.333) incluido los impuestos a que haya lugar.</t>
  </si>
  <si>
    <t>SANDRA YOLIMA SGUERRA CASTAÑEDA</t>
  </si>
  <si>
    <t>Asesor código 1020 grado 18</t>
  </si>
  <si>
    <t>DESPACHO MINISTRA</t>
  </si>
  <si>
    <t>https://community.secop.gov.co/Public/Tendering/OpportunityDetail/Index?noticeUID=CO1.NTC.7404424&amp;isFromPublicArea=True&amp;isModal=true&amp;asPopupView=true</t>
  </si>
  <si>
    <t>El término estrictamente indispensable para que el contratista cumpla con el objeto y obligaciones contractuales será de DIEZ (10) MESES Y CATORCE (14) DÍAS, o hasta 31 de diciembre de 2025, lo primero que ocurra.</t>
  </si>
  <si>
    <t>GINA ALEXANDRA PEÑA OLARTE</t>
  </si>
  <si>
    <t xml:space="preserve">INGENIERIA AMBIENTAL </t>
  </si>
  <si>
    <t>https://www.funcionpublica.gov.co/dafpIndexerBHV/hvSigep/detallarHV/S4656793-8003-5</t>
  </si>
  <si>
    <t>Prestar los servicios profesionales para apoyar a la Dirección de Gestión Integral del Recurso Hídrico del Ministerio de Ambiente y Desarrollo Sostenible en la gestión de acciones que apoyen el cumplimiento de la Acción Popular Sentencia Río Bogotá, con énfasis en el cumplimiento de las órdenes a cargo del Minambiente, así como en la implementación del Plan de Acción del Consejo Estratégico de la Cuenca Hidrográfica del Río Bogotá (CECH) y las actividades derivadas de la Mesa de Articulación Nacional de la Sentencia (MANS), en el marco de las funciones de la DGIRH como secretaría técnica del CECH.</t>
  </si>
  <si>
    <t>1. Presentar un plan de trabajo para la ejecución total del contrato que incluya las actividades a desarrollar, los tiempos de ejecución de estas y los tipos de productos entregables soportes de gestión, de conformidad con las orientaciones del supervisor. 2. Programar, convocar y participar en los espacios de trabajo relacionados con la implementación del Plan de Acción del CECH, la Mesa de Articulación Nacional de la Sentencia, los compromisos asignados al Ministerio de Ambiente y Desarrollo Sostenible en el marco de la sentencia, y aquellos convocados por el Tribunal Administrativo de Cundinamarca e instancias de verificación, realizando el seguimiento a los compromisos adquiridos. 3. Apoyar el direccionamiento de las acciones y la asignación de espacios de trabajo necesarias para atender los compromisos de Minambiente en el marco de la sentencia del río Bogotá. 4. Apoyar la generación de insumos técnicos, el análisis técnico para la priorización de proyectos estratégicos y la evaluación de indicadores técnicos relacionados con la gestión integral del recurso hídrico para el cumplimiento de las acciones del Plan de Acción en lo que respecta a las ordenes a cargo de Minambiente y los compromisos adquiridos en el marco del CECH y la Mesa de Articulación Nacional. 5. Prestar apoyo técnico con el fin de dar respuesta a los requerimientos y solicitudes generados por los entes de control y demás instancias de seguimiento en el marco de la Acción Popular Sentencia Río Bogotá. 6. Consolidar los avances de ejecución y seguimiento de las actividades del Plan de Acción del Consejo Estratégico de la Cuenca Hidrográfica del Río Bogotá – CECH, de la Mesa de Articulación Nacional de la sentencia, así como del estado de cumplimiento de las órdenes asignadas al Ministerio de Ambiente y Desarrollo Sostenible. 7. Las demás que le sean requeridas por el supervisor del contrato y que tengan relación con el objeto contractual.</t>
  </si>
  <si>
    <t>El valor del contrato a celebrar es hasta por la suma de CIENTO VEINTIUN MILLONES DE PESOS M/CTE ($121.000.000) incluido los impuestos a que haya lugar.</t>
  </si>
  <si>
    <t>https://community.secop.gov.co/Public/Tendering/OpportunityDetail/Index?noticeUID=CO1.NTC.7406431&amp;isFromPublicArea=True&amp;isModal=true&amp;asPopupView=true</t>
  </si>
  <si>
    <t>El término estrictamente indispensable para que el contratista cumpla con el objeto y obligaciones contractuales será ONCE (11) MESES CALENDARIO o hasta 31 de diciembre, lo primero que ocurra.</t>
  </si>
  <si>
    <t>MERCED DAYANA CAMPAZ CAICEDO</t>
  </si>
  <si>
    <t>https://www.funcionpublica.gov.co/dafpIndexerBHV/hvSigep/detallarHV/S3776176-8003-5</t>
  </si>
  <si>
    <t>Prestar servicios profesionales como abogado en el acompañamiento jurídico frente a los asuntos étnicos y de comunidades negras de competencia del Ministerio de Ambiente y Desarrollo Sostenible, así como en los temas estratégicos, transversales y demás trámites jurídicos de la Oficina Asesora Jurídica.</t>
  </si>
  <si>
    <t>1. Brindar acompañamiento jurídico y apoyar la estructuración y revisión jurídica y legal de asuntos étnicos y de comunidades negras, afrocolombianas, raizales y palenqueras que sean estratégicos y transversales de competencia de la Oficina Asesora Jurídica. 2. Efectuar apoyo jurídico en el marco de los espacios que se convoquen como mesas técnico-jurídicas derivadas de los procesos de consulta previa o espacios de dialogo con Consejos Comunitarios y demás autoridades étnicas e interinstitucionales relacionadas y efectuar el seguimiento al desarrollo de los compromisos que tales espacios se generen para la Oficina Asesora Jurídica documentando el avance a través de actas, informes, memorias, entre otros. 3. Proyectar y apoyar desde el componente jurídico la estructuración de conceptos jurídicos, actos administrativos, informes y demás documentos jurídicos relacionados con el objeto del contrato 4. Participar en las reuniones que le sean solicitadas por el (la) Jefe (a) de la Oficina Asesora Jurídica, con el fin de brindar asesoramiento jurídico con respecto a los temas que le sean requeridos. 5. Las demás actividades asignadas por el Supervisor del Contrato y que estén relacionadas con el objeto contractual.</t>
  </si>
  <si>
    <t>El valor del contrato a celebrar es hasta por la suma de NOVENTA MILLONES CIENTO TREINTA Y TRES MIL TRESCIENTOS TREINTA Y TRES PESOS M/CTE ($90.133.333) incluidos todos los impuestos a que haya lugar.</t>
  </si>
  <si>
    <t>https://community.secop.gov.co/Public/Tendering/OpportunityDetail/Index?noticeUID=CO1.NTC.7403067&amp;isFromPublicArea=True&amp;isModal=true&amp;asPopupView=true</t>
  </si>
  <si>
    <t>El término estrictamente indispensable para que el contratista cumpla con el objeto y obligaciones contractuales será Once (11) meses y Ocho (8) días calendario, o hasta 31 de diciembre, lo primero que ocurra.</t>
  </si>
  <si>
    <t>DIEGO JAVIER RODRÍGUEZ  RODRÍGUEZ</t>
  </si>
  <si>
    <t>https://www.funcionpublica.gov.co/dafpIndexerBHV/hvSigep/detallarHV/S983323-8003-5</t>
  </si>
  <si>
    <t>1. Adelantar las acciones judiciales y extrajudiciales necesarias para la eficaz defensa de los intereses del Ministerio de Ambiente y Desarrollo Sostenible, incluida la vigilancia y seguimiento a los procesos que le hayan sido asignados por parte de la Oficina Asesora Jurídica a través del Coordinador del grupo de Procesos Judiciales o quien éste designe–, ejerciendo la representación judicial y extrajudicial de la entidad y su intervención en todas las actuaciones procesales, administrativas, acciones constitucionales y demás que le corresponda realizar conforme a la ley. 2. Tramitar, revisar y dar seguimiento a los procesos de restitución de tierras del Ministerio de ambiente y a las tutelas en los asuntos que le sean asignados por el supervisor del contrato. 3. Apoyar la coordinación del Grupo de Procesos Judiciales en las estadísticas derivadas de las acciones que desarrollan los miembros del Grupo, así como el control de términos y el seguimiento en el reporte de la realización de audiencias y contestación de tutelas y requerimientos de entes de control en término por parte de los apoderados judiciales. 4. Tramitar, analizar, revisar y dar seguimiento a los procesos judiciales y conciliaciones extrajudiciales en los asuntos que le sean asignados por el supervisor del contrato. 5. Mantener actualizadas y realizar el registro, de la información y las actuaciones de todos los procesos y trámites a su cargo, de todas y cada una de las plataformas de gestión documental y jurídica que para tal efecto tiene dispuesta la Oficina Asesora Jurídica (Arca, eKogui, Samai, etc.), o las que en un futuro se puedan adquirir la entidad, siguiendo las directrices del Sistema Integrado de Gestión de Calidad. 6. Presentar y generar, cuando a ello hubiere lugar, ayudas de memoria, conceptos y las fichas de seguimiento junto con su respectiva actualización sobre los procesos, sus sentencias y órdenes judiciales, identificando en estas las que son de competencia del Ministerio y las Direcciones Técnicas del mismo y demás entidades con las cuales se debe interactuar para su cumplimiento y cuando la Oficina Asesora Jurídica lo requiera, sustentar ante el Comité correspondiente, en los formatos establecidos para el efecto, la posición jurídica que sugiere adoptar el Ministerio de Ambiente y Desarrollo Sostenible en las diferentes etapas procesales. 7. Participar en el desarrollo de las diferentes reuniones, visitas requeridas y demás actividades en el cumplimiento del objeto del contrato. 8. Proyectar, consolidar y gestionar respuestas a derechos de petición, quejas, reclamos, solicitudes de información y demás peticiones y requerimientos relacionados con el objeto del contrato, que le sean solicitados por la supervisión, para lo cual deberá dar cumplimiento a los términos previstos en la Ley. 9. Las demás actividades asignadas por el Supervisor del Contrato y que estén relacionadas con el objeto contractual.</t>
  </si>
  <si>
    <t>https://community.secop.gov.co/Public/Tendering/OpportunityDetail/Index?noticeUID=CO1.NTC.7403198&amp;isFromPublicArea=True&amp;isModal=true&amp;asPopupView=true</t>
  </si>
  <si>
    <t>HERNAN DARIO PAEZ GUTIERREZ</t>
  </si>
  <si>
    <t>https://www.funcionpublica.gov.co/dafpIndexerBHV/hvSigep/detallarHV/S682384-8003-5</t>
  </si>
  <si>
    <t>Prestación de servicios profesionales de abogado a la Oficina Asesora Jurídica para apoyar la revisión de actuaciones relacionadas con conceptos jurídicos, trámites administrativos y trámites sancionatorios que sean sometidos a consideración de la dependencia.</t>
  </si>
  <si>
    <t>1. Examinar desde el componente jurídico las actuaciones relacionadas con los proyectos vinculados a los procesos y trámites administrativos de la Ley 2 de 1959, así como con otros trámites administrativos y sancionatorios que sean encomendados. 2. Apoyar en la revisión de los actos administrativos, conceptos y demás documentos vinculados con las actuaciones a cargo de la Oficina Asesora Jurídica. 3. Participar activamente en el desarrollo de las reuniones, visitas y demás actividades necesarias para el cumplimiento del objeto del contrato. 4. Elaborar, consolidar y gestionar respuestas a derechos de petición, quejas, reclamos, solicitudes de información y demás peticiones y requerimientos relacionados con el objeto del contrato, que sean solicitados por la supervisión, cumpliendo con los plazos establecidos por la Ley. 5. Las demás actividades asignadas por el Supervisor del Contrato y que estén relacionadas con el objeto contractual.</t>
  </si>
  <si>
    <t>El valor del contrato a celebrar es hasta por la suma de NOVENTA MILLONES SEISCIENTOS CUARENTA MIL PESOS M/CTE ($ 90.640.000) INCLUIDO IVA.</t>
  </si>
  <si>
    <t>https://community.secop.gov.co/Public/Tendering/OpportunityDetail/Index?noticeUID=CO1.NTC.7404344&amp;isFromPublicArea=True&amp;isModal=true&amp;asPopupView=true</t>
  </si>
  <si>
    <t>El término estrictamente indispensable para que el contratista cumpla con el objeto y obligaciones contractuales será de Once (11) meses, o hasta 31 de diciembre, lo primero que ocurra.</t>
  </si>
  <si>
    <t>KATHERINE CASTRO LONDOÑO</t>
  </si>
  <si>
    <t>https://www.funcionpublica.gov.co/dafpIndexerBHV/hvSigep/detallarHV/S4952039-8003-5</t>
  </si>
  <si>
    <t>https://community.secop.gov.co/Public/Tendering/OpportunityDetail/Index?noticeUID=CO1.NTC.7404617&amp;isFromPublicArea=True&amp;isModal=true&amp;asPopupView=true</t>
  </si>
  <si>
    <t>JAIRO PAMPLONA</t>
  </si>
  <si>
    <t>https://www.funcionpublica.gov.co/dafpIndexerBHV/hvSigep/detallarHV/S4829889-8003-5</t>
  </si>
  <si>
    <t>https://community.secop.gov.co/Public/Tendering/OpportunityDetail/Index?noticeUID=CO1.NTC.7402830&amp;isFromPublicArea=True&amp;isModal=true&amp;asPopupView=true</t>
  </si>
  <si>
    <t>BRANDOM VEIRA MARTIN</t>
  </si>
  <si>
    <t>TECNOLOGIA EN MECANICA AUTOMOTRIZ</t>
  </si>
  <si>
    <t>https://www.funcionpublica.gov.co/dafpIndexerBHV/hvSigep/detallarHV/S5061725-8003-5</t>
  </si>
  <si>
    <t>El valor del contrato a celebrar es hasta por la suma de TREINTA Y TRES MILLONES SETECIENTOS OCHENTA Y NUEVE MIL OCHOCIENTOS SESENTA Y SIETE PESOS M/CTE ($33.789.867) incluido los impuestos a que haya lugar.</t>
  </si>
  <si>
    <t>https://community.secop.gov.co/Public/Tendering/OpportunityDetail/Index?noticeUID=CO1.NTC.7420510&amp;isFromPublicArea=True&amp;isModal=true&amp;asPopupView=true</t>
  </si>
  <si>
    <t>El término estrictamente indispensable para que el contratista cumpla con el objeto y obligaciones contractuales será ONCE (11) MESES Y SIETE (07) DIAS, o hasta 31 de diciembre de 2025, lo primero que ocurra.</t>
  </si>
  <si>
    <t xml:space="preserve">JENNY CRISTINA BOHORQUEZ VARGAS </t>
  </si>
  <si>
    <t>https://www.funcionpublica.gov.co/dafpIndexerBHV/hvSigep/detallarHV/S2180336-8003-5</t>
  </si>
  <si>
    <t>Prestar los servicios profesionales al Grupo de Servicios Administrativos del Ministerio de Ambiente y Desarrollo Sostenible, para el seguimiento de las actividades relacionadas con el manejo de los bienes muebles e inmuebles a cargo del almacén de la Entidad</t>
  </si>
  <si>
    <t>1. Apoyar la elaboración de documentos relacionados con la suscripción, seguimiento y ejecución de los planes de mejoramiento derivados de las auditorías, así como con el manejo de inventarios y el almacén de la entidad. 2. Proyectar informes, actas, memorandos, oficios y actos administrativos relacionados con los procesos de baja, enajenación y transferencia de bienes muebles e inmuebles gestionados por la entidad. 3. Realizar el seguimiento de los contratos de comodato de bienes recibidos o entregados por el ministerio en dicha calidad, y elaborar los informes y documentos requeridos por la supervisión. 4. Elaborar informes mensuales sobre el avance y la ejecución de los compromisos derivados de las reuniones relacionadas con el manejo de bienes del Ministerio. 5. Elaborar respuestas a requerimientos, derechos de petición y solicitudes efectuadas por entes de control, autoridades judiciales o administrativas, entidades estatales y usuarios internos o externos, en relación con el proceso de gestión del almacén, conforme a las indicaciones del supervisor. 6. Apoyar en la elaboración de estudios previos y otros documentos necesarios para iniciar los procesos de contratación asignados, así como colaborar en la supervisión de los contratos asignados por el supervisor, a cargo del Grupo de Servicios Administrativos. 7. Apoyar la elaboración de informes de supervisión, informes finales de supervisión, certificado de pagos y saldos y demás documentos soporte de los contratos de la dependencia que le sean asignados por el supervisor del contrato. 8. Apoyar las evaluaciones de carácter técnico-económico de los procesos contractuales a cargo del Grupo de Servicios Administrativos que le sean asignados por la supervisión. 9. Las demás actividades que le sean asignadas por el supervisor del contrato, relacionadas con el objeto contractual</t>
  </si>
  <si>
    <t>El valor del contrato a celebrar es hasta por la suma de SESENTA Y DOS MILLONES TRESCIENTOS CUARENTA Y SEIS MIL SEISCIENTOS SESENTA Y SIETE PESOS M/CTE ($62.346.667) incluido los impuestos a que haya lugar.</t>
  </si>
  <si>
    <t>https://community.secop.gov.co/Public/Tendering/OpportunityDetail/Index?noticeUID=CO1.NTC.7416011&amp;isFromPublicArea=True&amp;isModal=true&amp;asPopupView=true</t>
  </si>
  <si>
    <t>El término estrictamente indispensable para que el contratista cumpla con el objeto y obligaciones contractuales será de once (11) meses y cuatro (04) días contados a partir del cumplimiento de los requisitos de perfeccionamiento del contrato, sin exceder el 31 de diciembre de 2025.</t>
  </si>
  <si>
    <t>LINA PAOLA CAÑON RIVEROS</t>
  </si>
  <si>
    <t>https://www.funcionpublica.gov.co/dafpIndexerBHV/hvSigep/detallarHV/S2742024-8003-5</t>
  </si>
  <si>
    <t>Prestación de servicios profesionales a la Dirección de Asuntos Marinos, Costeros y Recursos Acuáticos del Ministerio de Ambiente y Desarrollo Sostenible, para apoyar el cumplimiento de sentencias y la gestión de estrategias técnicas para el mejoramiento de la calidad ambiental marina.</t>
  </si>
  <si>
    <t>1. Revisar y ajustar los comentarios y observaciones del documento de la propuesta técnica del Protocolo de Monitoreo de Vertimientos a Aguas Marinas realizados por parte de diferentes actores involucrados. 2. Apoyar la elaboración y la propuesta de documentos técnicos de soporte para el proceso de adopción del Protocolo de Monitoreo de Vertimientos a Aguas Marinas y la gestión interinstitucional para la socialización y retroalimentación del protocolo con las entidades de orden nacional y territorial. 3. Brindar apoyo técnico y de gestión para el seguimiento a la implementación de la Resolución 0883 de 2018 en el territorio nacional. 4. Realizar la gestión interinstitucional y brindar apoyo técnico para la atención de la sentencia de Vía Parque Isla de Salamanca - VIPIS y la sentencia T-302 de la Guajira. 5. Suministrar apoyo técnico en la elaboración de respuestas, PQRS, ayudas de memoria, requerimientos de órganos de control y respuestas a consultas y solicitudes de información, relacionados con el objeto contractual con criterios de calidad y oportunidad dando cumplimiento a los términos legales. 6. Mantener actualizada la información del drive (Carpeta digital) de la DAMCRA de los trámites asignados. 7. Las demás actividades relacionadas con el desarrollo del objeto contractual.</t>
  </si>
  <si>
    <t>El valor del contrato a celebrar es hasta por la suma de SESENTA Y CINCO MILLONES SEISCIENTOS SESENTA Y DOS MIL QUINIENTOS PESOS M/CTE ($65.662.500), incluido los impuestos a que haya lugar.</t>
  </si>
  <si>
    <t>YUDY MARCELA HERNÁNDEZ LÓPEZ</t>
  </si>
  <si>
    <t>https://community.secop.gov.co/Public/Tendering/OpportunityDetail/Index?noticeUID=CO1.NTC.7414881&amp;isFromPublicArea=True&amp;isModal=true&amp;asPopupView=true</t>
  </si>
  <si>
    <t xml:space="preserve">EIMY YULISSA CORDOBA HERNANDEZ </t>
  </si>
  <si>
    <t>https://www.funcionpublica.gov.co/dafpIndexerBHV/hvSigep/detallarHV/S1924854-8003-5</t>
  </si>
  <si>
    <t>Prestación de servicios profesionales a la Dirección de Bosques, Biodiversidad y Servicios Ecosistémicos en el seguimiento a las acciones orientadas al cumplimiento del plan de mejoramiento del trámite de sustracción de áreas de reservas forestales de orden nacional y el desarrollo de acciones en lo relacionado con las políticas del Modelo Integrado de Planeación y Gestión desde los procesos misionales.</t>
  </si>
  <si>
    <t>1.Realizar la planeación de actividades mensuales en cumplimiento al plan de mejoramiento del trámite de sustracción de áreas de reserva forestal de orden nacional Adelantar el saneamiento técnico de los expedientes del trámite de sustracción de áreas de reserva forestal de orden nacional que le sean asignados Mantener actualizadas las matrices y generar los reportes necesarios en atención al plan de mejoramiento de sustracciones. Apoyar al grupo de Gestión integral de bosques y Reservas Forestales Nacionales en la elaboración de conceptos técnicos del trámite de sustracción de áreas de reserva forestal de orden nacional y la atención de solicitudes de bajo impacto ambiental cuando sea requerido. Apoyar a la Dirección de Bosques, Biodiversidad y Servicios Ecosistémicos en el desarrollo de acciones contenidas en el Modelo Integrado de Planeación y Gestión y a lo requerido por el Grupo de Gestión y Desempeño Institucional en el marco de los procesos misionales del Sistema Integrado de Gestión. Responder en el marco del objeto contractual las PQRS asignadas, dentro de los términos establecidos. Asistir a las reuniones relacionadas con el objeto contractual, cuando el supervisor lo requiera, generando las memorias, actas o informes técnicos Apoyar a la Dirección de Bosques, Biodiversidad y Servicios Ecosistémicos en la creación y finalización de actividades en SILAMC en el marco del proceso de depuración y saneamiento de los expedientes del trámite de sustracción de áreas de reserva forestal de orden nacional Apoyar el proceso de formulación, monitoreo y seguimiento del Programa de Transparencia y Ética Pública, de acuerdo con la normatividad vigente y en el marco de los aspectos relacionados con las temáticas de la Dirección de Bosques, Biodiversidad y Servicios Ecosistémicos. 10. Apoyar a la Dirección de Bosques, Biodiversidad y Servicios Ecosistémicos en la revisión de las respuestas de los derechos de petición asociados al objeto contractual, cuando sea requerido. 11. Las demás actividades que estén relacionadas con el objeto contractual y que sean asignadas por el supervisor.</t>
  </si>
  <si>
    <t>El valor del contrato a celebrar es hasta por la suma de SETENTA Y NUEVE MILLONES TRESCIENTOS DIEZ MIL PESOS M/CTE ($ 79.310.000) incluido los impuestos a que haya lugar.</t>
  </si>
  <si>
    <t>https://community.secop.gov.co/Public/Tendering/OpportunityDetail/Index?noticeUID=CO1.NTC.7406680&amp;isFromPublicArea=True&amp;isModal=true&amp;asPopupView=true</t>
  </si>
  <si>
    <t>JUAN ANDRES MARTINEZ RAMIREZ</t>
  </si>
  <si>
    <t>https://www.funcionpublica.gov.co/dafpIndexerBHV/hvSigep/detallarHV/S5063294-8003-5</t>
  </si>
  <si>
    <t>Prestar servicios de apoyo a gestión al Grupo de Contratos en los trámites jurídicos contractuales.</t>
  </si>
  <si>
    <t>1. Apoyar, gestionar y dar trámite oportuno en las plataformas de contratación pública, a los procesos contractuales del Ministerio de Ambiente y Desarrollo Sostenible y del FONAM, cualquiera que sea su modalidad de selección, así como las modificaciones contractuales a que haya lugar, que le sean asignados por la supervisión, conforme a la normatividad vigente sobre la materia. 2. Apoyar y gestionar los documentos y actividades pertinentes dentro del procedimiento de cierres de contratos dentro de la plataforma SECOP II o su equivalente, que le sean asignados por la supervisión. 3. Apoyar la proyección de informes y demás documentos relacionados con el objeto del contrato, que le sean solicitados por la supervisión del contrato. 4. Gestionar de manera oportuna las solicitudes y peticiones que le sean asignadas en la plataforma ARCA o cualquier otro aplicativo que tenga relación con el objeto del contrato, o en el aplicativo equivalente. 5. Gestionar de manera oportuna la información que requiere el aplicativo SIGEP II, cuando así se requiera o en el aplicativo equivalente. 6. Apoyar la proyección y gestionar la respuesta a solicitudes de certificación de ejecución de contratos y convenios que se presenten ante el Grupo de Contratos 7. Apoyar la proyección y gestionar la respuesta a peticiones o requerimientos que sean allegados ante el Grupo de Contratos respecto de contratos y convenios. 8. Las demás que sean requeridas por la supervisión en el marco del objeto contractual.</t>
  </si>
  <si>
    <t>El valor del contrato a celebrar es hasta por la suma de TREINTA Y SIES MILLONES TRESCIENTOS MIL PESOS M/CTE ($ 36.300.000), incluido los impuestos a que haya lugar.</t>
  </si>
  <si>
    <t>https://community.secop.gov.co/Public/Tendering/OpportunityDetail/Index?noticeUID=CO1.NTC.7414200&amp;isFromPublicArea=True&amp;isModal=False</t>
  </si>
  <si>
    <t>El término estrictamente indispensable para que el contratista cumpla con el objeto y obligaciones contractuales será de ONCE (11) meses, o hasta 31 de diciembre, lo primero que ocurra.</t>
  </si>
  <si>
    <t>JOHN ALEXANDER CHAVARRO DIAZ</t>
  </si>
  <si>
    <t>https://www.funcionpublica.gov.co/dafpIndexerBHV/hvSigep/detallarHV/S529146-8003-5</t>
  </si>
  <si>
    <t>Prestar servicios profesionales a la Dirección de Gestión Integral del Recurso Hídrico del Ministerio de Ambiente y Desarrollo Sostenible, para apoyar técnicamente los ejercicios de modelación, en el marco de la mesa nacional de modelación, así como los programas territoriales de las regiones Pacífico y Mojana.</t>
  </si>
  <si>
    <t>1. Elaborar y presentar un plan de trabajo para la ejecución del contrato, de conformidad con las orientaciones del supervisor. 2. Apoyar técnicamente a la Dirección desde los componente de oferta, demanda y calidad del agua, en las mesas de trabajo territoriales para la construcción de los Programas Territoriales de Mojana y Pacifico, elaborando los documentos a que haya lugar y recomendando los elementos técnicos necesarios. 3. Apoyar a la dependencia con la generación de insumos técnicos requeridos en la Mesa de Modelación, atendiendo las orientaciones de la supervisión 4. Elaborar documentos técnicos que incluyan los resultados de los ejercicios de modelación, que permitan incidir en las 13 eco-regiones priorizadas en el PND 2022-2026 5. Articular los diferentes actores de la Mesa de Modelación, de acuerdo con las orientaciones de la supervisión. 6. Las demás actividades que le sean asignadas por el Supervisor del Contrato y que tenga relación con las obligaciones del contrato.</t>
  </si>
  <si>
    <t>El valor del contrato a celebrar es hasta por la suma de CIENTO TREINTA Y CINCO MILLONES CIENTO OCHENTA Y SIETE MIL QUINIENTOS PESOS M/CTE ($ 135.187.500), incluido IVA y los impuestos a que haya lugar.</t>
  </si>
  <si>
    <t>https://community.secop.gov.co/Public/Tendering/OpportunityDetail/Index?noticeUID=CO1.NTC.7412725&amp;isFromPublicArea=True&amp;isModal=true&amp;asPopupView=true</t>
  </si>
  <si>
    <t>CLAUDIA MARCELA SAAVEDRA PLATA</t>
  </si>
  <si>
    <t>https://www.funcionpublica.gov.co/dafpIndexerBHV/hvSigep/detallarHV/S2952468-8003-5</t>
  </si>
  <si>
    <t>Prestación de servicios profesionales para brindar acompañamiento jurídico en lo referente a los procesos judiciales y administrativos de competencia de la Subdirección Administrativa y Financiera del Ministerio de Ambiente y Desarrollo Sostenible, actuando como enlace con la Oficina Asesora Jurídica.</t>
  </si>
  <si>
    <t>1. Brindar acompañamiento jurídico en la proyección de memorandos, circulares, resoluciones, conceptos, informes, respuestas a derechos de petición, requerimientos de otras dependencias del Ministerio y demás actos jurídicos relacionados con la Subdirección Administrativa y Financiera. 2. Asistir, realizar seguimiento y analizar las fichas sometidas a consideración en el marco del Comité de Conciliación y Defensa Jurídica, del cual hace parte la Subdirección Administrativa y Financiera. 3. Actuar como enlace con la Oficina Asesora Jurídica en los temas relacionados con la Subdirección Administrativa y Financiera. 4. Proyectar, consolidar y gestionar respuestas a diferentes solicitudes de información y requerimientos de organismos de control, solicitudes de Congresistas y demás requerimientos que le sean solicitados por la supervisión, en la plataforma ARCA o por cualquier otro medio o herramienta de la entidad, para lo cual deberá dar cumplimiento a los términos previstos en la Ley, así como realizar el seguimiento respectivo. 5. Apoyar en la elaboración de los actos administrativos que se requieran a cargo de la Subdirección Administrativa y Financiera. 6. Prestar apoyo jurídico a la Subdirección Administrativa y Financiera, asegurando su actualización sobre la participación en instancias administrativas, mesas de trabajo y reuniones, conforme a lo establecido por el supervisor. 7. Adelantar las liquidaciones de los contratos que sean asignadas por el supervisor, asegurando el cumplimiento de los requisitos legales, administrativos y financieros establecidos. 8. Adelantar la organización de todos los expedientes de los trámites adelantados en cumplimiento del objeto contractual, conforme a los lineamientos establecidos por el Archivo General de la Nación al archivo de la SAF. 9. Realizar las demás actividades que estén relacionadas con el objeto contractual y que sean asignadas por el supervisor.</t>
  </si>
  <si>
    <t>El valor del contrato a celebrar es hasta por la suma de SESENTA Y SEIS MILLONES TRESCIENTOS ONCE MIL CUATROCIENTOS PESOS M/cte ($66.311.400), incluidos los impuestos a que haya lugar. El valor final del contrato corresponderá a la prestación efectiva y real del servicio. En caso de terminación anticipada, cesión o suspensión del contrato, solo habrá lugar al pago proporcional de los servicios prestados</t>
  </si>
  <si>
    <t>https://community.secop.gov.co/Public/Tendering/OpportunityDetail/Index?noticeUID=CO1.NTC.7450150&amp;isFromPublicArea=True&amp;isModal=true&amp;asPopupView=true</t>
  </si>
  <si>
    <t>El término estrictamente indispensable para que el contratista cumpla con el objeto y obligaciones contractuales será de once (11) meses y Tres (03) días, previo cumplimiento de los requisitos de perfeccionamiento y ejecución sin exceder al 31 de diciembre de 2025.</t>
  </si>
  <si>
    <t>DAVID FERNANDO MOOR ARAUJO</t>
  </si>
  <si>
    <t>https://www.funcionpublica.gov.co/dafpIndexerBHV/hvSigep/detallarHV/S4473513-8003-5</t>
  </si>
  <si>
    <t>GRUPO DE CONTABILIDAD</t>
  </si>
  <si>
    <t>Prestación de servicios profesionales al Grupo de Contabilidad de la Subdirección Administrativa y Financiera para desarrollar las operaciones contables inherentes al procedimiento pago de contratistas y proveedores (2).</t>
  </si>
  <si>
    <t>1. Liquidar y realizar las deducciones correspondientes verificando la información tributaria de las cuentas de personas naturales que le sean asignadas según la normatividad vigente. 2. Generar en el SIIF - Nación las cuentas por pagar con base la liquidación previamente realizados, según la normatividad vigente. 3. Apoyar en las respuestas a los requerimientos tributarios municipales que se presentan ante el Ministerio. 4. Crear y mantener actualizada la matriz con los porcentajes y tarifas de retención de ICA y sobretasa bomberil, de acuerdo con la normatividad establecida por las secretarias de hacienda municipales. 5. Apoyar en la elaboración de la información exógena de las entidades territoriales. 6 Apoyar en la elaboración del archivo para la presentación de las retenciones municipales por conceptos de obligaciones tributarias. 7. Brindar acompañamiento en el seguimiento y control de las cuentas contables asignadas por el supervisor del contrato, de acuerdo con la normatividad vigente. 8. Las demás actividades que estén relacionadas con el objeto contractual y que sean asignadas por el supervisor.</t>
  </si>
  <si>
    <t>El valor del contrato a celebrar es hasta por la suma de SESENTA Y CINCO MILLONES CIENTO CINCUENTA Y TRES MIL TRESCIENTOS TREINTA Y TRES PESOS M/CTE (65.153.333), incluidos los impuestos a que haya lugar.</t>
  </si>
  <si>
    <t>https://community.secop.gov.co/Public/Tendering/OpportunityDetail/Index?noticeUID=CO1.NTC.7423050&amp;isFromPublicArea=True&amp;isModal=true&amp;asPopupView=true</t>
  </si>
  <si>
    <t>El término estrictamente indispensable para que el contratista cumpla con el objeto y obligaciones contractuales será de once (11) meses y siete (07) días, previo cumplimiento de los requisites de perfeccionamiento y ejecucion sin exceder al 31 de diciembre de 2025.</t>
  </si>
  <si>
    <t>NANCY BEATRIZ AYALA AVILAN</t>
  </si>
  <si>
    <t>CONTADORA PÚBLICA</t>
  </si>
  <si>
    <t>https://www.funcionpublica.gov.co/dafpIndexerBHV/hvSigep/detallarHV/S83599-8003-5</t>
  </si>
  <si>
    <t>Prestación de servicios profesionales al Grupo de Contabilidad de la Subdirección Administrativa y Financiera para desarrollar las operaciones contables inherentes al procedimiento pago de contratistas y proveedores (1).</t>
  </si>
  <si>
    <t>1. Liquidar y realizar las deducciones correspondientes, verificando la información tributaria de las cuentas de personas naturales y jurídicas que le sean asignadas según la normatividad vigente. 2. Generar en el SIIF Nación las cuentas por pagar con base en la liquidación previamente realizados, según la normativa vigente 3. Darrespuesta a los requerimientos tributarios de personas jurídicas que se presenten ante el Ministerio 4. Realizar las devoluciones de “deducciones en exceso” solicitadas por los terceros 5. Desarrollar el proceso de traslados de deducciones de nómina y la aprobación de cuentas bancarias de funcionarios. 6. Generar en el SIIF Nación las autorizaciones de traslados entre libretas Cuenta Única Nacional, solicitados por la Secretaria Técnica del FCA. 7. Apoyar el seguimiento y control de las cuentas contables asignadas por el supervisor del contrato de acuerdo con la normatividad vigente 8. Apoyar en la apertura, reembolsos y cierre de las cajas menores que tenga a cargo la entidad cuando así se requiera. 9. Generar acreedor y cuenta por pagar de procesos de pagos no presupuestales requeridos 10. Aprobar en el SIIF Nación las autorizaciones de endoso que sea requeridas para tramite de pago 11. Las demás actividades que estén relacionadas con el objeto contractual y que sean asignadas por el supervisor.</t>
  </si>
  <si>
    <t>El valor del contrato a celebrar es hasta por la suma de OCHENTA MILLONES DOSCIENTOS CUATRO MIL QUINIENTOS TREINTA Y TRES PESOS M/CTE (80.204.533), incluidos los impuestos a que haya lugar.</t>
  </si>
  <si>
    <t>https://community.secop.gov.co/Public/Tendering/OpportunityDetail/Index?noticeUID=CO1.NTC.7435792&amp;isFromPublicArea=True&amp;isModal=true&amp;asPopupView=true</t>
  </si>
  <si>
    <t>El término estrictamente indispensable para que el contratista cumpla con el objeto y obligaciones contractuales será de once (11) meses y cuatro (04) días, previo cumplimiento de los requisites de perfeccionamiento y legalizacion , sin exceder al 31 de diciembre de 2025.</t>
  </si>
  <si>
    <t>JOSE ORLANDO SERRANO SUAREZ</t>
  </si>
  <si>
    <t>https://www.funcionpublica.gov.co/dafpIndexerBHV/hvSigep/detallarHV/S619123-8003-5</t>
  </si>
  <si>
    <t>Prestación de servicios profesionales al Grupo de Tesorería para la gestión de operación de pago de las obligaciones de la entidad y activades a cargo de la dependencia.</t>
  </si>
  <si>
    <t>1. Atender el pago de las obligaciones que le sean asignadas por el supervisor del contrato en el SIIF Nación. 2. Verificar el cumplimiento de requisitos en las diferentes plataformas de las obligaciones que lleguen a la Tesorería para pago. 3. Depurar mensualmente a bolsa de deducciones y generar las ordenes de transferencia que haya lugar 4. Verificar la información de las retenciones nacionales y municipales remitida por el Grupo de Contabilidad para su presentación y pago, según la normatividad vigente. 5. Elaborar mensualmente informes de gestión de calidad, de ingresos y los demás que sean solicitados por el supervisor del contrato. 6. Las demás actividades que estén relacionadas con el objeto contractual y que sean asignadas por el supervisor</t>
  </si>
  <si>
    <t>El valor del contrato a celebrar es hasta por la suma de SESENTA Y SIETE MILLONES NOVECIENTOS OCHENTA MIL PESOS M/cte. ($67.980.000), incluido los impuestos a que haya lugar.</t>
  </si>
  <si>
    <t>https://community.secop.gov.co/Public/Tendering/OpportunityDetail/Index?noticeUID=CO1.NTC.7423375&amp;isFromPublicArea=True&amp;isModal=true&amp;asPopupView=true</t>
  </si>
  <si>
    <t>El término estrictamente indispensable para que el contratista cumpla con el objeto y obligaciones contractuales será por Once (11) meses, previo cumplimiento de los requisitos de perfeccionamiento y legalización sin exceder al 31 de diciembre de 2025.</t>
  </si>
  <si>
    <t>YILBERT STEVEN MATEUS CASTRO</t>
  </si>
  <si>
    <t>https://www.funcionpublica.gov.co/dafpIndexerBHV/hvSigep/detallarHV/S1050007-8003-5</t>
  </si>
  <si>
    <t>GRUPO DE COMISIONES Y APOYO LOGÍSTICO</t>
  </si>
  <si>
    <t>Prestación de servicios profesionales al Grupo de Comisiones y Apoyo Logístico, para la gestión y trámite de autorizaciones de viaje al exterior de contratistas y comisiones de servicio de funcionarios en nombre del Ministerio de Ambiente y Desarrollo Sostenible y de las entidades adscritas, ante el Departamento Administrativo de la Presidencia de la República.</t>
  </si>
  <si>
    <t>1. Verificar los documentos soporte y justificación de las solicitudes de comisiones y autorizaciones de desplazamiento al exterior del país, de los funcionarios y contratistas del Ministerio, así como de los funcionarios de las entidades adscritas, con el fin de que reúna todos los requisitos legales para continuar el trámite. 2. Validar los requisitos, de acuerdo con el procedimiento que documenta el proceso y en el cumplimiento de los lineamientos de austeridad establecidos por el Gobierno Nacional, previa autorización otorgada por el ordenador del gasto. 3. Realizar la proyección de los actos administrativos por medio de los cuales se confiere comisión de servicios al exterior, los funcionarios del Ministerio de Ambiente y las entidades adscritas al mismo. 4. Brindar soporte a los funcionarios y contratistas del Ministerio de Ambiente y Desarrollo Sostenible, y enlaces de las entidades adscritas al Ministerio, sobre los trámites de solicitudes de comisiones, autorizaciones de viaje, reconocimiento de viáticos y gastos de desplazamiento, a nivel internacional. 5. Adelantar oportunamente los trámites necesarios de cotización, autorización y expedición de tiquetes ante la agencia de viajes, previa autorización del ordenador del gasto, verificando que cumplan con los lineamientos de austeridad establecidos por el Gobierno Nacional, conforme a los lineamientos del supervisor. 6. Realizar la verificación y liquidación de legalizaciones de comisiones y autorizaciones de desplazamiento al exterior del país, con el fin de que cumplan con los lineamientos impartidos en la entidad. 7. Generar las planillas de legalización de las comisiones y autorizaciones de viaje al exterior que se encuentren liquidadas, con el fin de solicitar la gestión del reconocimiento y pago de las mismas. 8. Apoyar la implementación, mantenimiento, revisión, capacitación y mejora de los manuales y procedimientos del proceso de comisiones y autorizaciones de desplazamiento al exterior del País. 9. Elaborar los informes que sean requeridos por la Subdirección Administrativa y Financiera y por la Coordinación del Grupo. 10. Las demás actividades asignadas por el supervisor en relación con el objeto del contrato.</t>
  </si>
  <si>
    <t>El valor del contrato a celebrar es hasta por la suma de SESENTA Y DOS MILLONES NOVECIENTOS SEIS MIL SEISCIENTOS SESENTA Y SIETE PESOS M/cte ($ 62.906.667) incluido los impuestos a que haya lugar.</t>
  </si>
  <si>
    <t>https://community.secop.gov.co/Public/Tendering/OpportunityDetail/Index?noticeUID=CO1.NTC.7412564&amp;isFromPublicArea=True&amp;isModal=true&amp;asPopupView=true</t>
  </si>
  <si>
    <t>El término estrictamente indispensable para que el contratista cumpla con el objeto y obligaciones contractuales será de once (11) meses y siete (07) días, previo cumplimiento de los requisitos de perfeccionamiento y legalización sin exceder al 31 de diciembre de 2025.</t>
  </si>
  <si>
    <t>JACQUELINE SOTO QUIROS</t>
  </si>
  <si>
    <t>https://www.funcionpublica.gov.co/dafpIndexerBHV/hvSigep/detallarHV/S1722911-8003-5</t>
  </si>
  <si>
    <t>Prestar servicios profesionales para apoyar a la Oficina Asesora de Planeación del Ministerio de Ambiente y Desarrollo Sostenible, en el cumplimiento a los planes programas y proyectos de la oficina, así como el desarrollo de actividades que permitan a la oficina ejercer la función de secretaria técnica en fondos del sector ambiente y desarrollo sostenible.</t>
  </si>
  <si>
    <t>1. Acompañar a la Oficina Asesora de Planeación en la formulación, coordinación, revisión, ejecución y seguimiento de los programas, proyectos, políticas y planes a cargo o con ocasión de las funciones que desempeña la Oficina y teniendo en cuenta los compromisos misionales. 2. Apoyar el desarrollo de actividades de secretaria técnica de los fondos y Sistema General de Regalías asignadas la Oficina Asesora de Planeación. 3. Apoyar con el seguimiento a la ejecución de las actividades administrativas asignadas a los grupos de trabajo de la Oficina, asegurando el cumplimiento de los compromisos establecidos. 4. Participar en la preparación y/o presentación y/o consolidación de los informes sobre el desarrollo de las actividades asignadas a la Oficina, según los parámetros dados por las instancias que los requieran, con la oportunidad y periodicidad requeridas, así como en la consolidación de respuestas recibidas por la Oficina teniendo en cuenta los lineamientos, procesos y procedimientos de la Entidad. 5. Acompañar el desarrollo de los comités, mesas o grupos de trabajo reuniones en los que se convoque su asistencia por parte del Supervisor del contrato. 6. Apoyar la revisión de informes de seguimiento y finales provenientes de los diferentes fondos y la asignación del Sistema General de Regalías, en el componente administrativo y/o financiero y/o presupuestal. 7. Hacer seguimiento al cumplimiento y reporte de información relacionada con las auditorías internas y externas realizadas a los fondos y Sistema General de Regalías asignadas la Oficina Asesora de Planeación, relacionados con planes de mejoramiento, reportes, respuestas a entes de control, entre otros. 8.Las demás que le sean asignadas por el supervisor del contrato y/o que se encuentren acordes con el objeto contractual</t>
  </si>
  <si>
    <t>El valor del contrato a celebrar es hasta por la suma de CIENTO TREINTA Y DOS MILLONES QUINIENTOS SETENTA Y TRES MIL TRESCIENTOS TREINTA Y TRES PESOS M/CTE ($132.573.333,00), incluido los impuestos a que haya lugar.</t>
  </si>
  <si>
    <t>https://community.secop.gov.co/Public/Tendering/OpportunityDetail/Index?noticeUID=CO1.NTC.7410997&amp;isFromPublicArea=True&amp;isModal=true&amp;asPopupView=true</t>
  </si>
  <si>
    <t>El término estrictamente indispensable para que el contratista cumpla con el objeto y obligaciones contractuales será 10 meses y 26 días calendario o hasta 31 de diciembre, lo primero que ocurra.</t>
  </si>
  <si>
    <t>ANGELA MARÍA BEDOYA BLANDON</t>
  </si>
  <si>
    <t>https://www.funcionpublica.gov.co/dafpIndexerBHV/hvSigep/detallarHV/S1124954-8003-5</t>
  </si>
  <si>
    <t>Prestar servicios profesionales a la Dirección de Bosques, Biodiversidad y Servicios Ecosistémicos, para apoyar la generación y análisis de insumos técnicos para la formulación e implementación de instrumentos normativos y técnicos en el manejo y gestión de especies amenazadas, migratorias e invasoras del componente acuático del país</t>
  </si>
  <si>
    <t>1. Apoyar la construcción del Plan de Acción para la actualización del Plan Nacional para la Prevención, Control y Manejo de especies introducidas, trasplantadas e invasoras para el territorio nacional y la revisión y propuesta de criterios para la definición de especies con potencial invasor para su regulación. 2. Proyección de insumos técnicos y memorias de espacios de trabajo en el marco de los comités de categorización de especies amenazadas y manejo de especies exóticas invasora y ejecutivo para la pesca. 3. Efectuar el seguimiento y reporte de acciones de especies invasoras, amenazadas y migratorias del componente acuático, en el marco de los CONPES, acciones preventivas y requerimientos de entes de control . 4. Apoyar el desarrollo de acciones de manejo y conservación de especies migratorias del territorio nacional. 5. Apoyo en el desarrollo de acciones orientadas al análisis, recopilación de información y construcción de insumos técnicos dirigidos al cumplimiento de la agenda regulatoria de especies invasoras, amenazadas y migratorias del componente acuático 6. Acompañamiento y consolidación de insumos que aporten a la implementación de compromisos regionales, nacionales e internacionales adaptados por el país relacionados con la gestión y manejo de especies amenazadas, invasoras, migratorias del componente acuático del país 7. Las demás que sean asignadas por el supervisor del contrato y que tengan relación con el objeto contractual</t>
  </si>
  <si>
    <t>El valor del contrato a celebrar es hasta por la suma de NOVENTA MILLONES SEISCIENTOS CUARENTA MIL PESOS M/CTE ($ 90.640.000), incluido los impuestos a que haya lugar.</t>
  </si>
  <si>
    <t>GINA CAROLINA AVELLA CASTIBLANCO</t>
  </si>
  <si>
    <t>Profesional Especializado Grado 17 Código 2028</t>
  </si>
  <si>
    <t>https://community.secop.gov.co/Public/Tendering/OpportunityDetail/Index?noticeUID=CO1.NTC.7417259&amp;isFromPublicArea=True&amp;isModal=true&amp;asPopupView=true</t>
  </si>
  <si>
    <t xml:space="preserve">LEIDY PAOLA SÁNCHEZ CUADROS </t>
  </si>
  <si>
    <t>MEDICINA VETERINARIA</t>
  </si>
  <si>
    <t>https://www.funcionpublica.gov.co/dafpIndexerBHV/hvSigep/detallarHV/S2350343-8003-5</t>
  </si>
  <si>
    <t>Prestar servicios profesionales a la Dirección de Bosques, Biodiversidad y Servicios Ecosistémicos, para apoyar la planificación y ejecución de programas, actividades y acciones orientadas a la protección, manejo y conservación de los animales silvestres, con un enfoque especial en el bienestar animal</t>
  </si>
  <si>
    <t>1. Apoyar técnicamente la gestión de la "Estrategia nacional para prevenir y controlar el tráfico ilegal y maltrato de animales silvestres en Colombia". 2. Apoyar técnicamente la elaboración de lineamientos y orientaciones para el manejo de los animales silvestres en los centros de atención y valoración, hogares de paso, Centros de Rehabilitación, Zoológicos y Acuarios en el marco del bienestar animal. 3. Acompañar técnicamente a la dirección para el manejo y control de los animales silvestres que pertenecen a especies invasoras. 4. Apoyar las actividades inherentes en torno a la protección y conservación in situ de animales silvestres inmersos en situaciones de conflicto humano animal y situaciones de riesgo por desastres naturales, en el marco de las políticas nacionales ambientales, el Plan Nacional de Desarrollo y la normatividad vigente. 5. Apoyar la generación de protocolos y documentos técnicos, que sirvan como insumo al ajuste normativo que en materia de animales silvestres sean necesarios. 6. Las demás que le sean asignadas por el supervisor en el marco del objeto contractual.</t>
  </si>
  <si>
    <t>El valor del contrato a celebrar es hasta por la suma de SETENTA Y NUEVE MILLONES CUATROCIENTOS NOVENTA MIL DOSCIENTOS CINCUENTA PESOS M/CTE ($ 79.490.250), incluido los impuestos a que haya lugar.</t>
  </si>
  <si>
    <t>https://community.secop.gov.co/Public/Tendering/OpportunityDetail/Index?noticeUID=CO1.NTC.7433400&amp;isFromPublicArea=True&amp;isModal=true&amp;asPopupView=true</t>
  </si>
  <si>
    <t>El término estrictamente indispensable para que el contratista cumpla con el objeto y obligaciones contractuales será DIEZ (10) MESES Y QUINCE (15) DÍAS, o hasta 31 de diciembre de 2025, lo primero que ocurra.</t>
  </si>
  <si>
    <t>JHODY KATHERINE SÁNCHEZ BELTRÁN</t>
  </si>
  <si>
    <t>https://www.funcionpublica.gov.co/dafpIndexerBHV/hvSigep/detallarHV/S4418948-8003-5</t>
  </si>
  <si>
    <t>Prestar los servicios profesionales a la Dirección de bosques, Biodiversidad y Servicios Ecosistémicos para compilar los datos y preparar la información necesaria para atender y responder solicitudes a las PQRS requeridas frente a las reservas forestales nacionales.</t>
  </si>
  <si>
    <t>1. Apoyar con las respuestas a los requerimientos de PQRS asociadas a la temática de reservas forestales Nacionales, así como los proyectos con áreas de reserva forestales nacionales. 2. Tramitar las solicitudes de copia de expedientes y estado de trámite de sustracción de reservas forestales. 3. Entregar a archivo de gestión de la Dirección de Bosques, Biodiversidad y Servicios Ecosistémicos, la documentación generada frente a los expedientes de trámite de sustracción de reservas forestales durante el desarrollo de las obligaciones del contrato, empleando los formatos establecidos en el SOMOSIG Sistema integrado de gestión. 4. Apoyar con las respuestas a las solicitudes de certificación relacionada con la Ventanilla Minera. 5. Presentar registro de la ejecución de las actividades creadas mediante el Sistema de Información para la Gestión de Trámites Ambientales – SILAMC a través de reporte emitido por este, según corresponda. 6. Las demás que sean asignadas por el supervisor del contrato y que tengan relación con el objeto contractual.</t>
  </si>
  <si>
    <t>El valor del contrato a celebrar es hasta por la suma de SESENTA Y OCHO MILLONES SETECIENTOS CINCUENTA MIL PESOS M/CTE ($68.750.000), incluido los impuestos a que haya lugar.</t>
  </si>
  <si>
    <t>https://community.secop.gov.co/Public/Tendering/OpportunityDetail/Index?noticeUID=CO1.NTC.7408972&amp;isFromPublicArea=True&amp;isModal=true&amp;asPopupView=true</t>
  </si>
  <si>
    <t xml:space="preserve">NATALIA RODRÍGUEZ SANTOS </t>
  </si>
  <si>
    <t>https://www.funcionpublica.gov.co/dafpIndexerBHV/hvSigep/detallarHV/S481866-8003-5</t>
  </si>
  <si>
    <t>Prestación de servicios profesionales a la Dirección de Bosques, Biodiversidad y Servicios Ecosistémicos del Ministerio de Ambiente y Desarrollo Sostenible para acompañar la planeación de las actividades relacionadas con estrategias de conservación in situ basadas en áreas protegidas, estrategias complementarias de conservación y Otras Medidas Efectivas de Conservación, en lo relacionado con el registro, gestión, declaratoria, administración, nominación de los temas relacionados.</t>
  </si>
  <si>
    <t>1. Generar insumos técnicos, informes y conceptos necesarios de acuerdo con los lineamientos de la Dirección de Bosques, Biodiversidad y Servicios Ecosistémicos, para la gestión y seguimiento de áreas protegidas y conservadas. 2. Elaborar insumos técnicos, informes o demás documentos necesarios, así como gestionar la coordinación necesaria para el seguimiento a las acciones e hitos del CONPES 4050 de 2021, responsabilidad de la Dirección de Bosques, Biodiversidad y Servicios Ecosistémicos. 3. Brindar asistencia técnica a entidades públicas, organizaciones, comunidades y actores clave en la implementación de estrategias de conservación, enfocados en áreas protegidas y conservadas. 4. Aplicar el procedimiento de reporte de Otras Medidas Efectivas de Conservación - OMEC, definido en el Sistema Integrado de Gestión del Ministerio de Ambiente y Desarrollo Sostenible (SOMOSIG), generando los soportes de cada uno de los pasos del mismo para las nominaciones realizadas de Otras Medidas Efectivas de Conservación basada en áreas– OMEC, así como para las OMEC en proceso de reporte y ya reportadas al Centro Mundial de Monitoreo de la Conservación (WCMC); y aportar mejoras al mismo cuando estas sean identificadas. 5. Entregar y almacenar en el archivo de gestión documental de la Dirección de Bosques, Biodiversidad y Servicios Ecosistémicos, los soportes de aplicación del procedimiento de reporte de las Otras Medidas Efectivas de Conservación (OMEC), conforme los procedimientos del Sistema Integrado de Gestión del Ministerio de Ambiente y Desarrollo Sostenible (SOMOSIG). 6. Proyectar las respuestas a las Peticiones, Quejas, Reclamos y Sugerencias (PQRS) y otras solicitudes vinculadas al propósito y las responsabilidades del contrato, dentro de los plazos definidos y durante el mes correspondiente, incluyendo el informe del Sistema de Gestión Documental que documenta el estado de asignaciones. 7. Elaborar los insumos técnicos para los informes de seguimiento de las sentencias de la Dirección de Bosques, Biodiversidad y Servicios Ecosistémicos, que permitan dar cuenta del estado de cumplimiento frente a los diferentes fallos judiciales enmarcados en sentencias u otras figuras, relacionados con áreas protegidas del SINAP y estrategias de conservación. 8. Asistir a las reuniones que sean solicitadas y estén relacionadas con el propósito del contrato, elaborando los informes y documentos técnicos necesarios según corresponda. 9. Llevar a cabo las visitas técnicas necesarias relacionadas con el tema del contrato en el momento requerido, y elaborar los informes y documentos técnicos necesarios según corresponda. 10. Aplicar en los espacios de participación y acompañamiento desarrollados mensualmente en el marco del objeto contractual los formatos y procedimientos establecidos en el sistema integrado de gestión de la entidad. 1. Todas las demás que le sean asignadas por el supervisor del contrato y que tengan relación con el objeto contractual.</t>
  </si>
  <si>
    <t>El valor del contrato a celebrar es hasta por la suma de OCHENTA Y CUATRO MILLONES NOVECIENTOS SETENTA Y CINCO MIL PESOS M/CTE ($84.975.000), incluido los impuestos a que haya lugar.</t>
  </si>
  <si>
    <t>DAVID ELIECID PÉREZ JARAMILLO</t>
  </si>
  <si>
    <t>Profesional Universitario, Código 2044, Grado 11</t>
  </si>
  <si>
    <t>https://community.secop.gov.co/Public/Tendering/OpportunityDetail/Index?noticeUID=CO1.NTC.7409638&amp;isFromPublicArea=True&amp;isModal=true&amp;asPopupView=true</t>
  </si>
  <si>
    <t>LUISA FERNANDA ROMERO CAMACHO</t>
  </si>
  <si>
    <t>https://www.funcionpublica.gov.co/dafpIndexerBHV/hvSigep/detallarHV/S1997496-8003-5</t>
  </si>
  <si>
    <t>Prestación de servicios profesionales a la Dirección de Bosques, Biodiversidad y Servicios Ecosistémicos del Ministerio de Ambiente y Desarrollo Sostenible para generar y revisar insumos técnicos asociados a la planificación y manejo de las reservas forestales protectoras y protectoras-productoras nacionales y áreas protegidas.</t>
  </si>
  <si>
    <t>1. Revisar los insumos técnicos generados a partir de la evaluación de los documentos en el marco de la actualización y adopción de los planes de manejo de las reservas forestales protectoras y protectoras productoras de orden nacional y áreas protegidas. 2. Revisar y generar los insumos técnicos de las propuestas de realinderación, recategorización o integración y formalización de registro de las Reservas Forestales Protectoras Nacionales. 3. Apoyar en el seguimiento y generar los correspondientes informes técnicos a las obligaciones dispuestas a través de actos administrativos, relacionadas con las anotaciones registrales de los predios, solicitadas por las corporaciones autónomas regionales, que se encuentran al interior de las Reservas Forestales Protectoras Nacionales. 4. Participar en reuniones, visitas y mesas técnicas que le sean requeridas en el marco del objeto contractual, generando los informes y documentos técnicos correspondientes. 5. Desarrollar los insumos técnicos para los informes de seguimiento a ser elaborados por los profesionales del equipo de sentencias de la Dirección de Bosques, Biodiversidad y Servicios Ecosistémicos, que permitan dar cuenta del estado de cumplimiento frente a los diferentes requerimientos judiciales, relacionados con reservas forestales del orden nacional. 6. Apoyar la supervisión y seguimiento a la gestión de las reservas forestales protectoras y protectoras productoras de orden nacional. 7. Gestionar respuestas a las PQRS relacionadas con las reservas forestales y protectoras de orden nacional. 8. Entregar a archivo de gestión de la Dirección de Bosques, Biodiversidad y Servicios Ecosistémicos, la documentación generada durante el desarrollo de las obligaciones del contrato, empleando los formatos establecidos en el SOMOSIG-Sistema Integrado de Gestión. 9. Las demás actividades que estén relacionadas con el objeto contractual y que sean asignadas por el supervisor.</t>
  </si>
  <si>
    <t>El valor del contrato a celebrar es hasta por la suma de SETENTA Y SIETE MILLONES DE PESOS M/CTE ($77.000.000), incluido los impuestos a que haya lugar.</t>
  </si>
  <si>
    <t>https://community.secop.gov.co/Public/Tendering/OpportunityDetail/Index?noticeUID=CO1.NTC.7409410&amp;isFromPublicArea=True&amp;isModal=true&amp;asPopupView=true</t>
  </si>
  <si>
    <t>DEBBY MARITZA CAMACHO ARDILA</t>
  </si>
  <si>
    <t>https://www.funcionpublica.gov.co/dafpIndexerBHV/hvSigep/detallarHV/S439508-8003-5</t>
  </si>
  <si>
    <t>Prestar los servicios profesionales a la Dirección de Bosques Biodiversidad y Servicios Ecosistémicos del Ministerio de Ambiente y Desarrollo Sostenible para adelantar el acompañamiento, la gestión y el cumplimiento de los compromisos relacionados con el cumplimiento de la Sentencia denominada ventanilla minera del Consejo de Estado, actividades relacionadas con la Guía Nacional de soluciones basadas en la naturaleza (SbN), así como de las estrategias de ocupación y uso en áreas de Reserva Forestal de Ley 2da de 1959</t>
  </si>
  <si>
    <t>1. Elaborar los insumos técnicos requeridos a la DBBSE sobre las temáticas relacionadas con el Grupo de Gestión Integral de Bosques y Reservas Forestales Nacionales, en cumplimiento de la Sentencia del Consejo de Estado, denominada Ventanilla Minera, a partir de la revisión y análisis de la información. 2. Apoyo técnico en el marco del desarrollo de estrategias de ocupación y uso en áreas de reservas forestales establecidas mediante la Ley 2ª de 1959 3. Apoyo técnico para la elaboración de insumos que aporten al desarrollo de la Guía Nacional de Soluciones basadas en la Naturaleza SBN. 4. Participar en espacios como mesas de trabajo, reuniones, talleres, visitas técnicas y demás espacios programados en el marco del objeto del contrato, generando los productos y soportes a que haya lugar. 5. Atender de conformidad con los lineamientos establecidos por el supervisor del contrato las peticiones, quejas, reclamos y sugerencias (PQRS) relacionadas con el objeto y obligaciones específicas del contrato. 6. Las demás que sean asignadas por el supervisor y se relacionen con el objeto y las obligaciones contractuales.</t>
  </si>
  <si>
    <t>El valor del contrato a celebrar es hasta por la suma de OCHENTA Y TRES MILLONES DOSCIENTOS SETENTA Y CINCO MIL QUINIENTOS PESOS M/CTE ($83.275.500), incluido los impuestos a que haya lugar.</t>
  </si>
  <si>
    <t>https://community.secop.gov.co/Public/Tendering/OpportunityDetail/Index?noticeUID=CO1.NTC.7409631&amp;isFromPublicArea=True&amp;isModal=true&amp;asPopupView=true</t>
  </si>
  <si>
    <t xml:space="preserve">JULIANA PINZON TASAMA </t>
  </si>
  <si>
    <t>https://www.funcionpublica.gov.co/dafpIndexerBHV/hvSigep/detallarHV/S5060958-8003-5</t>
  </si>
  <si>
    <t>Prestar servicios profesionales de abogado en la revisión de los medios de control que se ejercen ante la Jurisdicción de lo Contencioso-Administrativo, así como, ejercer la defensa judicial y extrajudicial frente a los procesos judiciales, extrajudiciales y administrativos de competencia de la Oficina Asesora Jurídica del Ministerio de Ambiente y Desarrollo Sostenible</t>
  </si>
  <si>
    <t>1. Apoyar a la Coordinación e impulsar lineamientos en las Direcciones Técnicas del Ministerio y demás entidades del SINA, con el fin de garantizar la adecuada atención de la representación judicial y extrajudicial de la entidad en las acciones ordinarias y contenciosas, conforme a la normativa vigente y las orientaciones del supervisor del contrato. 2. Revisar, tramitar y dar seguimiento a los procesos judiciales, conciliaciones extrajudiciales y a la representación judicial en los asuntos asignados por el supervisor del contrato. 3. Apoyar la revisión de las actuaciones proyectadas por los abogados en el ejercicio de la representación judicial y extrajudicial de la entidad en las acciones ordinarias y contenciosas. 4. Asistir y participar activamente en las reuniones, visitas y demás actividades requeridas para el cumplimiento del objeto del contrato 5. Atender y elaborar respuestas a las PQRS y otros requerimientos relacionados con el objeto del contrato, dentro de los plazos legales establecidos, adjuntando el reporte del sistema de Gestión Documental que evidencie el estado de las asignaciones. 6. Proyectar conceptos, actuaciones e informes de seguimiento relacionados con los asuntos objeto del contrato. 7. Realizar las demás actividades asignadas por el Supervisor del Contrato que estén directamente relacionadas con el objeto contractual.</t>
  </si>
  <si>
    <t>El valor del contrato a celebrar es hasta por la suma de NOVENTA Y SEIS MILLONES OCHOCIENTOS OCHENTA Y OCHO MIL SEISCIENTOS SESENTA Y SIETE PESOS M/CTE ($96.888.667) incluido los impuestos a que haya lugar.</t>
  </si>
  <si>
    <t>https://community.secop.gov.co/Public/Tendering/OpportunityDetail/Index?noticeUID=CO1.NTC.7442756&amp;isFromPublicArea=True&amp;isModal=true&amp;asPopupView=true</t>
  </si>
  <si>
    <t>El término estrictamente indispensable para que el contratista cumpla con el objeto y obligaciones contractuales será Once (11) meses y dos (2) días, o hasta 31 de diciembre, lo primero que ocurra.</t>
  </si>
  <si>
    <t>ROSAURA HINESTROZA CUESTA</t>
  </si>
  <si>
    <t>INGENIERIA FINANCIERA</t>
  </si>
  <si>
    <t>https://www.funcionpublica.gov.co/dafpIndexerBHV/hvSigep/detallarHV/S4396033-8003-5</t>
  </si>
  <si>
    <t>Prestar los servicios profesionales en la Oficina de Negocios Verdes y Sostenibles para apoyar en el desarrollo de proyectos y estrategias, tendientes al mejoramiento productivo, capacitación, fomento, espacios de comercialización y atención a iniciativas productivas en crecimiento y cumplimiento de criterios establecidos para estas economías, el marco del Programa de Economías Populares Sostenibles y emprendimientos Verdes.</t>
  </si>
  <si>
    <t>1. Elaborar un documento de plan de trabajo para la ejecución del contrato, el cual contenga los informes a entregar y el cronograma, documento que debe ser presentado dentro de los cinco (5) días hábiles, siguientes al cumplimiento de los requisitos de perfeccionamiento y ejecución. 2. Realizar la identificación y generación de lineamientos, instrumentos y estrategias que permitan el apalancamiento financiero para el mejoramiento y escalamiento de las economías populares sostenibles y emprendimientos verdes. 3. Gestionar el desarrollo de espacios asociados a la promoción y posicionamiento de las tipologías de negocios verdes bajo los lineamientos de la Oficina de Negocios Verdes y Sostenibles. 4. Realizar el desarrollo de acciones y estrategias para fortalecer el enfoque diferencial y la gestión social estratégica de la Oficina de Negocios Verdes y Sostenibles 5. Prestar asistencia técnica en la difusión de capacidades y competencias en autoridades ambientales y demás entidades que sean asignadas por la Oficina de Negocios Verdes y Sostenibles en los temas relacionados con el objeto contractual. 6. Participar en las reuniones relacionadas con el objeto contractual (allegar los soportes de la asistencia a la misma junto con ayudas de memoria y el soporte del seguimiento a los compromisos establecidos, en caso de aplicar.) 7. Las demás que determine el supervisor del contrato, relacionadas con el ejercicio de sus obligaciones y del objeto contractual</t>
  </si>
  <si>
    <t>El valor del contrato a celebrar es hasta por la suma de CIENTO VEINTIUN MILLONES DE PESOS M/CTE ($121.000.000), incluido los impuestos a que haya lugar.</t>
  </si>
  <si>
    <t>C-3201-0900-8-40101B-3201031-02</t>
  </si>
  <si>
    <t>https://community.secop.gov.co/Public/Tendering/OpportunityDetail/Index?noticeUID=CO1.NTC.7426828&amp;isFromPublicArea=True&amp;isModal=true&amp;asPopupView=true</t>
  </si>
  <si>
    <t>El término estrictamente indispensable para que el contratista cumpla con el objeto y obligaciones contractuales será de ONCE (11) MESES, o hasta 31 de diciembre, lo primero que ocurra.</t>
  </si>
  <si>
    <t>NINI LUFERLY CASTILLO SOTO</t>
  </si>
  <si>
    <t>https://www.funcionpublica.gov.co/dafpIndexerBHV/hvSigep/detallarHV/S2944700-8003-5</t>
  </si>
  <si>
    <t>Prestar los servicios profesionales en la Oficina de Negocios Verdes y Sostenibles para apoyar técnicamente proyectos y estrategias para el escalonamiento, posicionamiento y articulación de iniciativas productivas en los territorios y sus comunidades, que promuevan el aprovechamiento sostenible de la biodiversidad.</t>
  </si>
  <si>
    <t>1. Elaborar un documento de plan de trabajo para la ejecución del contrato, el cual contenga los informes a entregar y el cronograma, documento que debe ser presentado dentro de los cinco (5) días hábiles, siguientes al cumplimiento de los requisitos de perfeccionamiento y ejecución. 2. Realizar la gestión y seguimiento al desarrollo de acciones y compromisos de la Oficina de Negocios Verdes y Sostenibles en espacios con cooperantes asignados y de acuerdo con los lineamientos dados. 3. Realizar el acompañamiento técnico en el desarrollo e implementación de mecanismos, estrategias e incentivos ambientales para el escalonamiento de iniciativas económicas, sistemas productivos sostenibles y acciones de conservación y preservación. 4. Desarrollar asistencia técnica en la estructuración y evaluación de propuestas y proyectos del sector ambiente relacionadas a las competencias de la ONVS y con aplicación a los diferentes fondos de financiación del sector ambiente. 5. Prestar asistencia técnica en la difusión de capacidades y competencias de negocios verdes y mecanismos de medición de huella de carbono a las autoridades ambientales y demás entidades que sean asignadas por la Oficina de Negocios Verdes y Sostenibles 6. Participar en las reuniones relacionadas con el objeto contractual (allegar los soportes de la asistencia a la misma junto con ayudas de memoria y el soporte del seguimiento a los compromisos establecidos, en caso de aplicar.) 7. Las demás que determine el supervisor del contrato, relacionadas con el ejercicio de sus obligaciones y del objeto contractual.</t>
  </si>
  <si>
    <t>El valor del contrato a celebrar es hasta por la suma de CIENTO QUINCE MILLONES QUINIENTOS MIL PESOS M/CTE ($115.500.000), incluido los impuestos a que haya lugar.</t>
  </si>
  <si>
    <t>https://community.secop.gov.co/Public/Tendering/OpportunityDetail/Index?noticeUID=CO1.NTC.7428123&amp;isFromPublicArea=True&amp;isModal=true&amp;asPopupView=true</t>
  </si>
  <si>
    <t>MARIA PAULA CASTRO FERNANDEZ</t>
  </si>
  <si>
    <t>https://www.funcionpublica.gov.co/dafpIndexerBHV/hvSigep/detallarHV/S4641777-8003-5</t>
  </si>
  <si>
    <t>Prestar servicios profesionales como abogado a la Oficina Asesora Jurídica, en el acompañamiento jurídico y fortalecimiento del relacionamiento estratégico con las dependencias internas de la Cartera ministerial, en la construcción de respuestas, informes y demás documentos solicitados por el Congreso de la República al Ministerio de Ambiente y Desarrollo Sostenible, así como, ejercer la representación judicial y extrajudicial en las acciones constitucionales, administrativas y jurídicas que le sean asignadas</t>
  </si>
  <si>
    <t>1. Proyectar las respuestas a derechos de petición, y demás solicitudes presentadas por el Congreso de la República al Ministerio de Ambiente y Desarrollo Sostenible. 2. Proyectar documentos jurídicos, como traslados, memorandos, invitaciones a mesas de trabajo, entre otros, que sean competencia de la Oficina Asesora Jurídica relacionados con las solicitudes del Congreso de la República y con el objeto contractual. 3. Brindar acompañamiento jurídico al Despacho del Ministerio y a la Oficina Asesora Jurídica respecto de las distintas Direcciones Técnicas del Ministerio, con el fin de la obtención de los diferentes insumos técnicos necesarios para la contestación a los derechos de petición y requerimientos provenientes del Congreso de la República, al igual que en el seguimiento a la obtención de vistos buenos por parte de cada una de las direcciones hasta su suscripción y verificación de radicación final. 4. Ejercer la representación judicial y extrajudicial del Ministerio de Ambiente y Desarrollo Sostenible en las diferentes acciones constitucionales, administrativas y jurídicas que le sean asignadas, a fin de ejercer la defensa de los intereses de la entidad e intervenir en todas las actuaciones procesales que corresponda realizar conforme a la Ley. 5. Analizar y proyectar documentos, actas y respuestas solicitados por el supervisor, en temas relacionados con el contrato. 6. Prestar acompañamiento jurídico a la Oficina Asesora Jurídica en el desarrollo de las diferentes reuniones requeridas, de conformidad con el objeto contractual.</t>
  </si>
  <si>
    <t>El valor del contrato a celebrar es hasta por la suma de CINCUENTA Y NUEVE MILLONES OCHO MIL SETECIENTOS PESOS M/CTE ($59.008.700) incluido los impuestos a que haya lugar.</t>
  </si>
  <si>
    <t>https://community.secop.gov.co/Public/Tendering/OpportunityDetail/Index?noticeUID=CO1.NTC.7417101&amp;isFromPublicArea=True&amp;isModal=true&amp;asPopupView=true</t>
  </si>
  <si>
    <t>El término estrictamente indispensable para que el contratista cumpla con el objeto y obligaciones contractuales será Once (11) meses y siete (7) días calendario, o hasta 31 de diciembre, lo primero que ocurra.</t>
  </si>
  <si>
    <t>JAVIER ORLANDO MORENO MENDEZ</t>
  </si>
  <si>
    <t>https://www.funcionpublica.gov.co/dafpIndexerBHV/hvSigep/detallarHV/S61168-8003-5</t>
  </si>
  <si>
    <t>Prestar servicios profesionales a la Dirección de Asuntos Ambientales Sectorial y Urbana del Ministerio de Ambiente y Desarrollo Sostenible, para apoyar la formulación de políticas e instrumentos para la gestión de los plásticos de un solo uso, de los residuos sólidos y la economía circular en los sectores productivos.</t>
  </si>
  <si>
    <t>1. Elaborar y presentar al supervisor un plan detallado de trabajo, que incluya actividades, cronograma y entregables, en un plazo máximo de diez (10) días calendario tras cumplir con los requisitos de ejecución establecidos en el contrato. 2. Apoyar técnicamente a la Dirección en la orientación, análisis y elaboración de pronunciamientos, recomendaciones, insumos e informes técnicos relacionados con proyectos especiales o temas estratégicos, designados por la Supervisión, acorde con el objeto contractual. 3. Estructurar documentos de soporte técnico y participar en la formulación de iniciativas normativas, lineamientos y/o guías técnicas en el marco de objeto contractual. 4. Contribuir en la estructuración de la política de reducción de plásticos de un solo y en el desarrollo y divulgación a nivel nacional y territorial del plan de reconversión productiva y adaptación laboral. 5. Conducir instancias y mesas de trabajo, socialización y consulta, con los actores públicos y privados interesados, relacionados con la gestión de los plásticos. 6. Contribuir en la estructuración de la hoja de ruta y el plan de acción para la formulación de la política de producción y consumo responsable, así como en la estrategia de economía circular de los sectores productivos para promover el desarrollo sostenible. 7. Conducir instancias y mesas de trabajo, socialización y consulta, con los actores públicos y privados interesados, relacionados con la estructuración de la política de producción y consumo responsable y la estrategia de economía circular. 8. Realizar seguimiento técnico a proyectos territoriales priorizados en municipios con menos de 50.000 habitantes, que dan cumplimiento al indicador de SINERGIA No. 164 del Plan Nacional de Desarrollo, en el marco del objeto contractual. 9. Proyectar y gestionar dentro de los plazos legales, las respuestas a derechos de petición, quejas, requerimientos de órganos de control y demás solicitudes, que sean solicitadas a través de la plataforma ARCA o por cualquier otro medio o herramienta de la entidad, relacionados con el objeto del contrato. 10. Asistir y participar en las reuniones relacionadas con el objeto contractual, siguiendo la línea institucional, soportando la asistencia con la presentación de soportes, ayudas de memoria y seguimiento documentado a los compromisos acordados, en caso de ser aplicable. 11. Contribuir con la proyección, reporte y evidencias de las acciones definidas en el Plan de Acción y/o en informes solicitados por el supervisor relacionadas con las funciones de la Dirección, acorde con el objeto contractual. 12. Las demás actividades que le asigne el supervisor del contrato y que tengan relación con el objeto contractual.</t>
  </si>
  <si>
    <t>El valor del contrato a celebrar es hasta por la suma de CIENTO CINCO MILLONES DE PESOS M/CTE ($ 105.000.000) incluido los impuestos a que haya lugar.</t>
  </si>
  <si>
    <t>https://community.secop.gov.co/Public/Tendering/OpportunityDetail/Index?noticeUID=CO1.NTC.7415136&amp;isFromPublicArea=True&amp;isModal=true&amp;asPopupView=true</t>
  </si>
  <si>
    <t>El término estrictamente indispensable para que el contratista cumpla con el objeto y obligaciones contractuales será de Diez (10) meses, o hasta 31 de diciembre de 2025, lo primero que ocurra.</t>
  </si>
  <si>
    <t>ANA SABINA RODRIGUEZ VAN DER HAMMEN</t>
  </si>
  <si>
    <t>https://www.funcionpublica.gov.co/dafpIndexerBHV/hvSigep/detallarHV/S1734622-8003-5</t>
  </si>
  <si>
    <t>Prestación de servicios profesionales como apoyo jurídico, a la Dirección de Ordenamiento Ambiental Territorial (DOAT) en todas las tareas vinculadas al ordenamiento ambiental, la gestión del territorio, los territorios priorizados en el PND y las estrategias de ordenamiento territorial alrededor del agua.</t>
  </si>
  <si>
    <t>1. Participar en reuniones y elaborar las ayudas de memoria correspondientes en temas relacionados con su objeto contractual 2. Apoyar en la proyección de respuestas y gestión de PQRS que le sean asignadas relacionados con su objeto contractual. 3. Apoyar en la creación, redacción y revisión de actos administrativos, informes, proyectos, conceptos, actas y demás documentos que sean solicitados y que se relacionen con su objeto contractual 4. Apoyar, en los casos que se requiera a la DOAT, en la creación de documentos administrativos internos y externos y su posterior evaluación 5. Apoyar en los espacios de discusión, análisis o trabajo que se realicen sobre políticas y herramientas relacionadas con la gestión y administración del territorio, así como EOTAA, generando los reportes o informes respectivos. 6. Brindar apoyo en el proceso de creación, análisis y sistematización de insumos relevantes que sean fundamentales para fortalecer la gestión de datos del ordenamiento ambiental territorial en territorios priorizados. 7. Las demás obligaciones que le sean asignadas y que guarden relación directa con la naturaleza del objeto contractual.</t>
  </si>
  <si>
    <t>El valor del contrato a celebrar es hasta por la suma de SESENTA Y SIETE MILLONES NOVECIENTOS OCHENTA MIL PESO M/CTE ($67.980.000), incluido los impuestos a que haya lugar.</t>
  </si>
  <si>
    <t>https://community.secop.gov.co/Public/Tendering/OpportunityDetail/Index?noticeUID=CO1.NTC.7414790&amp;isFromPublicArea=True&amp;isModal=true&amp;asPopupView=true</t>
  </si>
  <si>
    <t>El término estrictamente indispensable para que el contratista cumpla con el objeto y obligaciones contractuales será 6 meses, o hasta 31 de diciembre de 2025, lo primero que ocurra.</t>
  </si>
  <si>
    <t>DALILA CAMELO SALAMANCA</t>
  </si>
  <si>
    <t>https://www.funcionpublica.gov.co/dafpIndexerBHV/hvSigep/detallarHV/S45328-8003-5</t>
  </si>
  <si>
    <t>Prestar servicios profesionales para apoyar a la Dirección de Ordenamiento Ambiental Territorial y Sistema Nacional Ambiental en el cumplimiento de los compromisos a su cargo en el marco de CONPES, sentencias, espacios de diálogo social e instancias de articulación interinstitucional, así como, en la generación de lineamientos para la Sabana de Bogotá, en el marco de las prioridades en materia ambiental del Plan Nacional de Desarrollo 2022-2026</t>
  </si>
  <si>
    <t>1. Proponer un plan de trabajo y realizar su seguimiento mensual para el cumplimiento de las órdenes y obligaciones de sentencias, CONPES, espacios de diálogo social e instancias de coordinación y articulación interinstitucional, relacionadas con las funciones a cargo de la Dirección de Ordenamiento Ambiental Territorial y Sistema Nacional Ambiental o que impliquen gestión de información con las autoridades ambientales del SINA. 2. Proyectar insumos técnicos e informes, ayudas de memoria y actas, derivados de la participación y las acciones realizadas en el marco del cumplimiento de los compromisos de la Dirección que se le sean asignados, respecto a órdenes derivadas de sentencias, CONPES 4050, espacios de diálogo social e instancias de coordinación y articulación interinstitucional que involucren a las entidades del SINA, así como, los informes que den cuenta del cumplimiento del Plan de Acción de la Dirección en relación con estos temas. 3. Apoyar la articulación interinstitucional para el cumplimiento de las metas y acciones prioritarias contenidas en el Plan Nacional de Desarrollo 2022 - 2026 a cargo de la Dirección de Ordenamiento Ambiental Territorial y Sistema Nacional Ambiental, a través de convocatorias, acciones y espacios de participación requeridos. en donde se requiera promover un ejercicio de coordinación y articulación con las entidades del Sistema Nacional Ambiental - SINA. 4. Participar en las reuniones internas e interinstitucionales relacionadas con el cumplimiento de compromisos en el marco de sentencias, CONPES, espacios de diálogo social e instancias de coordinación y articulación interinstitucional y demás temas técnicos relacionados. 5. Apoyar desde la Dirección de Ordenamiento Territorial y Sistema Nacional Ambiental, la gestión ambiental en territorios priorizado así como, la formulación de los lineamientos para el ordenamiento ambiental, según lo dispuesto en el artículo 61 de la Ley 99 de 1993, en el marco de lo dispuesto en el Plan Nacional de Desarrollo 2022-2026. 6. Apoyar a los delegados del Ministerio de Ambiente y Desarrollo Sostenible ante los Consejos Directivos de las Corporaciones Autónomas Regionales y de Desarrollo Sostenible y a la Dirección en la revisión y asistencia técnica en temas relacionados con manejo de ecosistemas estratégicos y áreas protegidas, como insumo para la toma de decisiones, cuando se requiera. 7. Las demás obligaciones que le sean asignadas y que guarden relación directa con la naturaleza del objeto contractual.</t>
  </si>
  <si>
    <t>El valor del contrato a celebrar es hasta por la suma de CIENTO VEINTE MILLONES NOVENTA Y OCHO MIL PESOS M/CTE ($120.098.000), incluido los impuestos a que haya lugar.</t>
  </si>
  <si>
    <t>https://community.secop.gov.co/Public/Tendering/OpportunityDetail/Index?noticeUID=CO1.NTC.7415540&amp;isFromPublicArea=True&amp;isModal=true&amp;asPopupView=true</t>
  </si>
  <si>
    <t>LINA FERNANDA DIAZ MARCELO</t>
  </si>
  <si>
    <t>CIENCIAS AMBIENTALES</t>
  </si>
  <si>
    <t>https://www.funcionpublica.gov.co/dafpIndexerBHV/hvSigep/detallarHV/S5056192-8003-5</t>
  </si>
  <si>
    <t>Prestar servicios profesionales a la Subdirección de Educación y Participación para apoyar la gestión de las solicitudes y requerimientos que sean de competencia de la dependencia</t>
  </si>
  <si>
    <t>1. Apoyar en el análisis sobre el contenido de las solicitudes y requerimientos que sean asignados al área y adelantar el respectivo reparto al interior de los grupos de la Subdirección. Apoyar en la generación de lineamientos para la respuesta de las solicitudes y requerimientos al interior del área y efectuar la socialización de los mismos. Consolidar la información proporcionada por los diferentes grupos de la Subdirección en atención a requerimientos y solicitudes allegados a la dependencia. Efectuar el seguimiento y control al cumplimiento de los términos legales para emitir repuestas oportunas a las solicitudes que cursen al interior del área y emitir las respectivas alertas a la supervisión del contrato. Elaborar la proyección de respuestas a solicitudes, consultas y demás asuntos que correspondan a la competencia de la Subdirección y que le sean asignados por el supervisor. Participar en las reuniones relacionadas con las acciones misionales de la dependencia, dejando constancia formal de la asistencia a través de los correspondientes soportes, actas y otras fuentes de verificación pertinentes. Las demás obligaciones que se le asignen y que tengan relación directa con el objeto del contrato</t>
  </si>
  <si>
    <t>El valor del contrato a celebrar es hasta por la suma de (SESENTA Y TRES MILLONES OCHOCIENTOS MIL PESOS M/CTE ($63.800.000) incluido los impuestos a que haya lugar.</t>
  </si>
  <si>
    <t>https://community.secop.gov.co/Public/Tendering/OpportunityDetail/Index?noticeUID=CO1.NTC.7414306&amp;isFromPublicArea=True&amp;isModal=true&amp;asPopupView=true</t>
  </si>
  <si>
    <t>El término estrictamente indispensable para que el contratista cumpla con el objeto y obligaciones contractuales será once meses (11 meses), o hasta 31 de diciembre, lo primero que ocurra.</t>
  </si>
  <si>
    <t>YEDDY BERENICE VIRACACHA PLAZAS</t>
  </si>
  <si>
    <t>https://www.funcionpublica.gov.co/dafpIndexerBHV/hvSigep/detallarHV/S3143978-8003-5</t>
  </si>
  <si>
    <t>Prestar servicios profesionales para apoyar a la Oficina Asesora de Planeación del Ministerio de Ambiente y Desarrollo Sostenible, en la realización de acciones encaminadas a la gestión de los proyectos de inversión presentados a través de los diferentes fondos del Ministerio de Ambiente y Desarrollo Sostenible o en marco del cumplimiento de las funciones de la oficina, desde la formulación, conceptualización metodológica, evaluación, emisión de conceptos o pronunciamientos y seguimiento</t>
  </si>
  <si>
    <t>1. Apoyar el proceso de estructuración de proyectos de inversión realizando acompañamiento técnico y resolviendo consultas sobre términos de referencia, formulación y ajustes necesarios para cumplir con las directrices impartidas por la oficina asesora de planeación, los lineamientos establecidos por el ministerio y los reglamentos operativos de los diferentes fondos, reportando los avances en los formatos requeridos acorde con las metodologías vigentes, socialización los términos de referencia. 2. Realizar la evaluación y seguimiento sobre los proyectos de inversión, presentados por las entidades del sector ambiente y desarrollo sostenible, entes territoriales y otros actores interesados, revisando documentos técnicos, emitiendo conceptos, proyectando respuestas, y reportando la información en el formato establecido asegurando que se envíen a los expedientes físicos o electrónicos de los proyectos, atendiendo los lineamientos y directrices impartidas por la oficina asesora de planeación. 3. Apoyar en la revisión, elaboración, actualización y divulgación de procedimientos, metodologías, guías técnicas, manuales o lineamientos relacionados con la formulación, evaluación y seguimiento de proyectos de inversión, participando en reuniones solicitadas por el supervisor y proporcionando evidencias de las tareas realizadas, como documentos, actas o ayudas de memoria como soporte del seguimiento a los compromisos establecidos, en caso de aplicar. 4. Participar o asistir en mesas de trabajo o, reuniones para guiar a las entidades que presentan proyectos de inversión del sector Ambiente y Desarrollo Sostenible ante el Ministerio, así como de los diferentes fondos del Ministerio, en la presentación de los informes conforme a los procedimientos de la Oficina Asesora de Planeación, reportándolo en el formato establecido y entregándolo para el repositorio de los proyectos. 5. Proyectar las respuestas a las solicitudes de información, peticiones, quejas y reclamos dentro de los términos legales establecidos que efectúen los usuarios internos y externos de la entidad relacionados con sus funciones, así como las demás que le sean asignadas por el supervisor del contrato y/o que se encuentren acordes con el objeto contractual.</t>
  </si>
  <si>
    <t>El valor del contrato a celebrar es hasta por la suma de NOVENTA Y SEIS MILLONES NOVECIENTOS MIL PESOS M/CTE ($96.900.000,00), incluido los impuestos a que haya lugar.</t>
  </si>
  <si>
    <t>https://community.secop.gov.co/Public/Tendering/OpportunityDetail/Index?noticeUID=CO1.NTC.7414529&amp;isFromPublicArea=True&amp;isModal=true&amp;asPopupView=true</t>
  </si>
  <si>
    <t>El término estrictamente indispensable para que el contratista cumpla con el objeto y obligaciones contractuales será 10 meses y 23 días calendario, o hasta 31 de diciembre, lo primero que ocurra.</t>
  </si>
  <si>
    <t>LADY YIBETH ROA HERNANDEZ</t>
  </si>
  <si>
    <t>https://www.funcionpublica.gov.co/dafpIndexerBHV/hvSigep/detallarHV/S4463130-8003-5</t>
  </si>
  <si>
    <t>Prestar servicios profesionales a la Dirección de Asuntos Ambientales Sectorial y Urbana del Ministerio de Ambiente y Desarrollo Sostenible, como apoyo jurídico en la atención de requerimiento de entes de control, Planes de Mejoramiento y Congreso</t>
  </si>
  <si>
    <t>1. Elaborar y presentar al supervisor un plan detallado de trabajo, que incluya actividades, cronograma y entregables, en un plazo máximo de diez (10) días calendario una vez cumplidos los requisitos de ejecución establecidos en el contrato. 2. Apoyar, como enlace de la Dirección de Asuntos Ambientales Sectorial y Urbana, en los aspectos relacionados con la agenda legislativa del Congreso en coordinación con la dependencia encargada para tal propósito revisión jurídica de los conceptos, informes e insumos técnicos. 3. Asignar a los grupos técnicos las solicitudes, oficios, requerimientos y/o propuestas de actos legislativos presentados por el congreso, efectuando el seguimiento, la revisión y consolidación de insumos con destino a las dependencias pertinentes. 4. Gestionar con las dependencias corresponsables las respuestas a solicitudes de Congreso y Entes de Control, para visto bueno por parte del Director y avance a la dependencia correspondiente. 5. Apoyar el seguimiento y revisión de respuestas a los requerimientos, circulares y demás solicitudes allegadas por entes de control, en coordinación con las dependencias necesarias para su atención. 6. Apoyar el seguimiento periódico, revisión y consolidación de reportes de avance, solicitudes y respuestas en el marco de los planes de mejoramiento a cargo de la dependencia. 7. Proyectar y gestionar dentro de los plazos legales, las respuestas a derechos de petición, quejas, requerimientos de órganos de control y demás solicitudes relacionadas con el objeto contractual, que sean solicitadas a través de la plataforma ARCA o por cualquier otro medio o herramienta de la entidad. 8. Participar en las reuniones, mesas de trabajo y comités que sean requeridos por el supervisor del contrato, relacionados con el objeto y obligaciones contractuales, para lo cual se debe allegar los soportes de asistencia, ayudas de memoria y soporte del seguimiento a los compromisos establecidos, en caso de que aplique. 9. Realizar el reporte con las evidencias de las acciones definidas en el Plan de Acción y/o en informes solicitados por el supervisor, relacionadas con las funciones de la Dirección de Asuntos Ambientales, Sectorial y Urbana, garantizando la conservación de la documentación mediante el respectivo cargue en las carpetas digitales institucionales asignadas. 10. Cumplir con las demás obligaciones que le sean asignadas por el supervisor del contrato, inherentes a la naturaleza del objeto contractual.</t>
  </si>
  <si>
    <t>El valor del contrato a celebrar es hasta por la suma de OCHENTA MILLONES PESOS M/CTE ($80.000.000), incluido los impuestos a que haya lugar.</t>
  </si>
  <si>
    <t>https://community.secop.gov.co/Public/Tendering/OpportunityDetail/Index?noticeUID=CO1.NTC.7421293&amp;isFromPublicArea=True&amp;isModal=true&amp;asPopupView=true</t>
  </si>
  <si>
    <t xml:space="preserve">OLGA FABIOLA CABEZA MEZA </t>
  </si>
  <si>
    <t>Prestar servicios profesionales a la Dirección de Bosques Biodiversidad y Servicios Ecosistémicos para apoyar jurídicamente la implementación del Plan Integral de Contención a la Deforestación, las concesiones forestales campesinas y la formulación de las iniciativas legislativas en materia forestal previstas en la Agenda Legislativa de la Dirección.</t>
  </si>
  <si>
    <t>1. Apoyar jurídicamente la implementación de los diferentes instrumentos previstos en el Plan Integral de Contención a la Deforestación 2023 – 2026. 2. Apoyar jurídicamente la formulación y ejecución de estrategias, acciones y tareas para apoyar y articular a los actores públicos y privados relacionados directa o indirectamente con la implementación de la figura de las concesiones forestales campesinas. 3. Contribuir con los elementos jurídicos necesarios para la formulación de las iniciativas legislativas en materia forestal incluidas dentro de la Agenda Legislativa de la Dirección Bosques Biodiversidad y Servicios Ecosistémicos. 4. Asistir a las reuniones, talleres, mesas técnicas y demás eventos externos e internos relacionados con el objeto contractual. 5. Atender, responder y revisar las PQRS asignadas en el marco del objeto contractual dentro de los términos establecidos, adjuntando el reporte del Sistema de Gestión Documental. 6. Las demás asignadas por el supervisor del contrato, relacionadas con el objeto contractual.</t>
  </si>
  <si>
    <t>El valor del contrato a celebrar es hasta por la suma de TREINTA Y SIETE MILLONES OCHENTA MIL PESOS M/CTE ($37.080.000), incluido los impuestos a que haya lugar.</t>
  </si>
  <si>
    <t>https://community.secop.gov.co/Public/Tendering/OpportunityDetail/Index?noticeUID=CO1.NTC.7463612&amp;isFromPublicArea=True&amp;isModal=true&amp;asPopupView=true</t>
  </si>
  <si>
    <t>El término estrictamente indispensable para que el contratista cumpla con el objeto y obligaciones contractuales será de TRES (3) MESES.</t>
  </si>
  <si>
    <t>KATHERINE PALACIO DIAZ</t>
  </si>
  <si>
    <t>https://www.funcionpublica.gov.co/dafpIndexerBHV/hvSigep/detallarHV/S4882767-8003-5</t>
  </si>
  <si>
    <t>Prestación de servicios profesionales a la Dirección de Bosques, Biodiversidad y Servicios Ecosistémicos del Ministerio de Ambiente y Desarrollo Sostenible, para prestar apoyo técnico en el seguimiento y cumplimiento de sentencias y órdenes judiciales a cargo de la Dirección.</t>
  </si>
  <si>
    <t>1. Proyectar los informes técnicos que den cuenta de la atención, seguimiento y cumplimiento de las órdenes y procesos judiciales en el marco de las funciones de la Dirección. Proyectar de manera conjunta dentro de los términos legales y desde el componente técnico, respuesta a los requerimientos internos, externos y de entes de control relacionados con la atención, seguimiento y cumplimiento de las órdenes y procesos judiciales en el marco de las funciones de la Dirección. Participar como profesional técnico en los encuentros citados por despachos judiciales, entes de control, reuniones interinstitucionales y visitas técnicas que sean requeridas para la atención, seguimiento y cumplimiento de las órdenes y procesos judiciales en el marco de las funciones de la Dirección. Brindar apoyo técnico en la generación de espacios de coordinación y articulación con entidades del orden nacional, regional y local, así como las direcciones, oficinas y grupos de trabajo del Ministerio a través de espacios de diálogo, reuniones y mesas de trabajo que permitan atender, hacer seguimiento y dar cumplimiento de las órdenes y procesos judiciales a cargo de esta Dirección. Las demás actividades que estén relacionadas con el objeto contractual y que sean asignadas por el supervisor.</t>
  </si>
  <si>
    <t>El valor del contrato a celebrar es hasta por la suma de SETENTA Y TRES MILLONES QUINIENTOS MIL PESOS M/CTE ($ 73.500.000) incluido los impuestos a que haya lugar.</t>
  </si>
  <si>
    <t>https://community.secop.gov.co/Public/Tendering/OpportunityDetail/Index?noticeUID=CO1.NTC.7423852&amp;isFromPublicArea=True&amp;isModal=true&amp;asPopupView=true</t>
  </si>
  <si>
    <t>El término estrictamente indispensable para que el contratista cumpla con el objeto y obligaciones contractuales será DIEZ MESES (10) Y QUINCE DIAS (15), o hasta 31 de diciembre, lo primero que ocurra.</t>
  </si>
  <si>
    <t>LAURA ALEJANDRA SÁNCHEZ ZAMORA</t>
  </si>
  <si>
    <t>NEGOCIOS Y RELACIONES INTERNACIONALES</t>
  </si>
  <si>
    <t>https://www.funcionpublica.gov.co/dafpIndexerBHV/hvSigep/detallarHV/S943696-8003-5</t>
  </si>
  <si>
    <t>Prestación de servicios profesionales a la Dirección de Bosques, Biodiversidad y Servicios Ecosistémicos del Ministerio de Ambiente y Desarrollo Sostenible para apoyar el seguimiento administrativo y financiero relacionado con los pagos a los contratos y convenios del Despacho, sus coordinaciones, así como atender los trámites pertinentes y gestiones requeridas.</t>
  </si>
  <si>
    <t>1.Brindar apoyo para el seguimiento de la ejecución presupuestal de los contratos y convenios suscritos por la DBBSE. Realizar la verificación a la documentación relacionada con la ejecución de los contratos y convenios que. se requiera publicar en la plataforma SECOP II. Apoyar de manera periódica con la elaboración de los informes que se requieran para el seguimiento a la ejecución presupuestal de los contratos y convenios a cargo de la DBBSE. Preparar la información necesaria para dar respuesta a los requerimientos internos o externos asociados con la ejecución y pagos de los contratos y convenios bajo supervisión de la DBBSE. Realizar las demás tareas que se le asignen, relacionadas con el objeto contractual.</t>
  </si>
  <si>
    <t>El valor del contrato a celebrar es hasta por la suma de SETENTA Y TRES MILLONES SETECIENTOS MIL PESOS M/CTE ($73.700.000), incluido los impuestos a que haya lugar.</t>
  </si>
  <si>
    <t>https://community.secop.gov.co/Public/Tendering/OpportunityDetail/Index?noticeUID=CO1.NTC.7452107&amp;isFromPublicArea=True&amp;isModal=true&amp;asPopupView=true</t>
  </si>
  <si>
    <t>JUAN ESTEBAN CAMARGO GARCÍA</t>
  </si>
  <si>
    <t>https://www.funcionpublica.gov.co/dafpIndexerBHV/hvSigep/detallarHV/S3686080-8003-5</t>
  </si>
  <si>
    <t>Prestación de servicios profesionales para apoyar a la Dirección de Bosques, Biodiversidad y Servicios Ecosistémicos del Ministerio de Ambiente y Desarrollo Sostenible para la gestión de la información espacial del grupo de gestión en biodiversidad y el plan nacional de restauración por medio de los sistemas de información geográfica - SIG</t>
  </si>
  <si>
    <t>1. Validar la información cartográfica y generar las salidas gráficas en atención a las solicitudes de ecosistemas estratégicos, distinciones internacionales, bancos de hábitat y bosques de paz. 2. Gestionar los datos geográficos para el manejo y actualización de las plataformas de restauración y viveros Colombia. 3. Acompañar técnicamente la estructuración de la estrategia nacional de monitoreo a los procesos de restauración desde el componente espacial. 4. Generar la documentación requerida respecto de los objetos geográficos relacionados con sus obligaciones, para el mantenimiento de la Infraestructura de Datos Espaciales IDE del Ministerio de Ambiente y Desarrollo Sostenible. 5. Gestionar los datos geográficos y salidas gráficas necesarios para dar respuesta a las Peticiones, Quejas, Reclamos y Sugerencias (PQRS) y otros requerimientos relacionados con el alcance del contrato utilizando herramientas de Sistemas de Información Geográfica. 6. Participar activamente en las reuniones y visitas técnicas a proyectos, actividades o situaciones relacionadas con la temática del contrato, elaborando informes y documentos técnicos según sea necesario. 7. Cumplir con otras tareas asignadas por el supervisor del contrato que estén relacionadas con el alcance contractual.</t>
  </si>
  <si>
    <t>El valor del contrato a celebrar es hasta por la suma de SESENTA Y OCHO MILLONES SETECIENTOS CINCUENTA MIL PESOS M/CTE ($ 68.750.000), incluido los impuestos a que haya lugar.</t>
  </si>
  <si>
    <t>https://community.secop.gov.co/Public/Tendering/OpportunityDetail/Index?noticeUID=CO1.NTC.7447202&amp;isFromPublicArea=True&amp;isModal=true&amp;asPopupView=true</t>
  </si>
  <si>
    <t>ERIKA PAOLA SILVA GOMEZ</t>
  </si>
  <si>
    <t>https://www.funcionpublica.gov.co/dafpIndexerBHV/hvSigep/detallarHV/S4889053-8003-5</t>
  </si>
  <si>
    <t>Prestación de servicios profesionales para apoyar el trámite jurídico de los procesos judiciales y administrativos que estén cursando y las sentencias y órdenes judiciales proferidas que sean de competencia de la Dirección de Bosques, Biodiversidad y Servicios Ecosistémicos del Ministerio de Ambiente y Desarrollo Sostenible.</t>
  </si>
  <si>
    <t>1. Generar las respuestas para atender los requerimientos que se realicen dentro de los procesos judiciales, tutelas, providencias y derechos de petición de los asuntos en los cuales la DBBSE tiene competencia en el marco de sus funciones, incluyendo las solicitudes que presente el Ministerio Público. Proyectar de manera conjunta con los grupos de la Dirección de Bosques, Biodiversidad y Servicios Ecosistémicos y otras áreas del Ministerio, los insumos necesarios para dar respuesta a los diferentes despachos prestando el apoyo que sea requerido en las instancias judiciales, reuniones y espacios de trabajo que se generen en cumplimiento de la misionalidad de la Dirección. Responder de manera oportuna las peticiones, quejas y reclamos presentadas a la Dirección de Bosques, Biodiversidad y Servicios Ecosistémicos relacionadas con órdenes judiciales y/o procesos administrativos. Actualizar y realizar seguimiento mensual y oportuno de la Matriz de sentencias judiciales a cargo de la Dirección de Bosques, Biodiversidad y Servicios Ecosistémicos, recopilando toda la documentación y los soportes necesarios para vigilar y controlar las actuaciones realizadas. Entregar los respectivos soportes de los trámites que se adelanten para la debida gestión documental de los expedientes. 7. Participar como profesional jurídico en los encuentros en los despachos judiciales, reuniones interinstitucionales y visitas técnicas que sean requeridas para dar el cumplimiento a los requerimientos judiciales relacionados con las funciones de la Dirección. Las demás actividades que estén relacionadas con el objeto contractual y que sean asignadas por el supervisor.</t>
  </si>
  <si>
    <t>https://community.secop.gov.co/Public/Tendering/OpportunityDetail/Index?noticeUID=CO1.NTC.7420927&amp;isFromPublicArea=True&amp;isModal=true&amp;asPopupView=true</t>
  </si>
  <si>
    <t xml:space="preserve">EDNA JOHANA MARTINEZ MUÑOZ </t>
  </si>
  <si>
    <t>MERCADOLOGIA</t>
  </si>
  <si>
    <t>https://www.funcionpublica.gov.co/dafpIndexerBHV/hvSigep/detallarHV/S472276-8003-5</t>
  </si>
  <si>
    <t>Prestación de servicios profesionales para apoyar la elaboración de los documentos de estudios de sector y estructuración de los presupuestos de los contratos y/o convenios suscritos por la Dirección de Bosques, Biodiversidad y Servicios Ecosistémicos del Ministerio de Ambiente y Desarrollo Sostenible, así como realizar las actividades financieras y administrativas necesarias para la ejecución y liquidación de convenios a cargo de la dependencia.</t>
  </si>
  <si>
    <t>1. Apoyar a la Dirección de Bosques en la estructuración administrativa y financiera para la elaboración del análisis económico del sector y estudio de mercado de los procesos contractuales que adelante el área 2. Desarrollar las actividades de revisión y seguimiento a la ejecución financiera de los contratos y/o convenios que se encuentren a cargo de la Dirección de Bosques, Biodiversidad y Servicios Ecosistémicos 3. Revisar los informes de ejecución financiera y los soportes financieros de los contratos y/o convenios que se encuentran en etapa de liquidación a cargo de Dirección de Bosques, Biodiversidad y Servicios Ecosistémicos. 4. Mantener actualizada la información financiera en las bases de datos e instrumentos de seguimiento y control, de los contratos y/o convenios a cargo del área. 5. Las demás actividades asignadas por el supervisor relacionadas con la ejecución del contrato.</t>
  </si>
  <si>
    <t>El valor del contrato a celebrar es hasta por la suma de SETENTA Y SIETE MILLONES Y DOSCIENTOS CINCUENTA MIL PESOS M/CTE ($77.250.000), incluido los impuestos a que haya lugar.</t>
  </si>
  <si>
    <t>https://community.secop.gov.co/Public/Tendering/OpportunityDetail/Index?noticeUID=CO1.NTC.7423860&amp;isFromPublicArea=True&amp;isModal=true&amp;asPopupView=true</t>
  </si>
  <si>
    <t>MARIA ALEJANDRA AGREDO SANDOVAL</t>
  </si>
  <si>
    <t>https://www.funcionpublica.gov.co/dafpIndexerBHV/hvSigep/detallarHV/S445985-8003-5</t>
  </si>
  <si>
    <t>Prestar servicios profesionales para apoyar en la planeación y articulación interinstitucional e intersectorial, actividades requeridas para la consolidación de la Unidad de Gerencia de Restauración, en el marco del cumplimiento de la meta nacional de restauración, establecida en el Plan Nacional de Desarrollo 2022-2026, bajo el liderazgo del Ministerio de Ambiente y Desarrollo Sostenible.</t>
  </si>
  <si>
    <t>1. Apoyar en la gestión y el desarrollo de la estrategia nacional de restauración para establecer compromisos, acuerdos, convenios, contratos, proyectos o alianzas con actores institucionales, ambientales, territoriales, privados de los diferentes sectores y comunitarios, en el marco del cumplimiento de la meta nacional de restauración, establecida en el Plan Nacional de Desarrollo 2022 2026 Apoyar en el seguimiento frente a las actividades ejecutadas por el equipo técnico de la Unidad de Gerencia de Restauración, consolidar y hacer seguimiento periódico al pipeline (línea de flujo) de restauración nacional con la información de compromisos de restauración y brindar alertas oportunas sobre riesgos de incumplimiento 3. Acompañar en la gestión de recursos relacionados con información y organización institucional para generar u optimizar una herramienta o plataforma tecnológica que facilite el seguimiento y monitoreo de los proyectos de restauración y, buscando que se articulen con la plataforma del Sistema de Información Ambiental de Colombia – SIAC para garantizar la transparencia y veracidad de los reportes de avances en restauración, rehabilitación o recuperación en el territorio nacional Apoyar junto con la Unidad de Gerencia de Restauración en la definición de un centro de costos de restauración, considerando los diferentes enfoques de restauración, ecosistemas, y condiciones particulares Elaborar el reporte oficial de avances en el cumplimiento de la meta nacional de restauración, consolidando la información generada por fases del proceso de restauración Apoyar la preparación de los informes de avance de la Meta de Restauración Nacional tanto a SINERGIA, como Macrometa como otros requerimientos, validando las evidencias presentadas realizando verificación de campo en los sitios que se considere pertinente Revisar y brindar retroalimentación a la estructuración de los programas y proyectos a ser presentados al Fondo para la Vida y la Biodiversidad en las ecorregiones del PND en el componente de restauración, así como de otras iniciativas (proyectos, programas o convocatorias) que puedan contribuir a esta meta Asistir a los comités, las reuniones, encuentros y otros espacios de articulación en los que se requiera su participación, preparando las ayudas de memoria respectivas y realizando seguimiento frente a los compromisos que se generen y apoyar la preparación de contenidos para la divulgación de avances de la meta de restauración o para generar condiciones habilitantes para el proceso Las demás que le sean asignadas en el marco del objeto contractual</t>
  </si>
  <si>
    <t>El valor del contrato a celebrar es hasta por la suma de CIENTO TREINTA Y TRES MILLONES NOVECIENTOS MIL PESOS M/CTE ($ 133.900.000) incluido los impuestos a que haya lugar</t>
  </si>
  <si>
    <t>https://community.secop.gov.co/Public/Tendering/OpportunityDetail/Index?noticeUID=CO1.NTC.7427927&amp;isFromPublicArea=True&amp;isModal=true&amp;asPopupView=true</t>
  </si>
  <si>
    <t xml:space="preserve">GINA LISET MARTÍNEZ GONZALEZ </t>
  </si>
  <si>
    <t>https://www.funcionpublica.gov.co/dafpIndexerBHV/hvSigep/detallarHV/S1967265-8003-5</t>
  </si>
  <si>
    <t>Prestación de servicios profesionales a la DBBSE en el fortalecimiento de la gobernanza forestal a través de la promoción del manejo forestal sostenible comunitario forestería comunitaria, que contribuya a la gestión sostenible de los bosques y áreas forestales, la conservación de ecosistemas, la consolidación de la economía forestal y de la biodiversidad y la contención de la deforestación.</t>
  </si>
  <si>
    <t>1. Realizar la articulación de actores, instancias y espacios de participación para fortalecer la coordinación y apoyo técnico de la cadena de valor forestal, con énfasis en el Manejo Forestal Sostenible Comunitario – Forestería Comunitaria. 2. Articular procesos de fortalecimiento de capacidades técnicas, financieras, jurídicas administrativa y tecnológicas a los actores asociados a la Mesa Nacional de Manejo Forestal Sostenible Comunitario – Forestería Comunitaria. 3. Generar insumos técnicos para la conceptualización de la cadena de valor forestal bajo el enfoque del Manejo Forestal Sostenible Comunitario. 4. Participar desde el componente técnico en la actualización y/o formulación de iniciativas normativas y demás documentos de interés para la gestión forestal de la DBBSE, con énfasis en el Manejo Forestal Sostenible comunitario y Bambú/Guadua. 5. Brindar apoyo a la estructuración y seguimiento de proyectos/convenios asociados a la implementación del Manejo Forestal Sostenible Comunitario a nivel nacional 6. Elaborar los reportes del cumplimiento de las acciones relacionadas con PAI y la gestión forestal en cumplimiento de los CONPES y otros reportes relacionados. 7. Articular con la Oficina de Negocios Verdes y Sostenibles, otras dependencias del Ministerio de Ambiente y Desarrollo Sostenible, la cooperación internacional y demás actores, el fortalecimiento de cadenas de valor, asociadas a productos forestales maderables, no maderables y de la flora silvestre, provenientes de iniciativas de manejo forestal sostenible comunitario. 8. Atender oportunamente las PQRS que le sean asignadas en el marco del objeto contractual, dentro de los términos establecidos en la ley y demás disposiciones legales vigentes. 9. Las demás asignadas por el supervisor relacionado con el objeto contractual.</t>
  </si>
  <si>
    <t>El valor del contrato a celebrar es hasta por la suma de SETENTA Y CINCO MILLONES SETECIENTOS CINCO MIL PESOS M/CTE ($ 75.705.000) incluido los impuestos a que haya lugar.</t>
  </si>
  <si>
    <t>https://community.secop.gov.co/Public/Tendering/OpportunityDetail/Index?noticeUID=CO1.NTC.7417314&amp;isFromPublicArea=True&amp;isModal=true&amp;asPopupView=true</t>
  </si>
  <si>
    <t>NANCY LICETH MORA UMAÑA</t>
  </si>
  <si>
    <t>https://www.funcionpublica.gov.co/dafpIndexerBHV/hvSigep/detallarHV/S516497-8003-5</t>
  </si>
  <si>
    <t>Prestación de servicios profesionales para brindar apoyo en el análisis y revisión de actos administrativos relacionados con los trámites sancionatorios ambientales para impulsar y dar cumplimiento a las etapas establecidas en la Ley 1333 de 2009 modificada por la ley 2387 de 2024 donde ostente potestad sancionatoria la Dirección de Bosques, Biodiversidad y Servicios Ecosistémicos del Ministerio de Ambiente y Desarrollo Sostenible.</t>
  </si>
  <si>
    <t>1. Revisar los actos administrativos de carácter sancionatorio que por reparto le sean asignados, donde la Dirección de Bosques, Biodiversidad y Servicios Ecosistémicos ostente potestad sancionatoria. Analizar y evaluar integralmente los documentos que conforman los expedientes de carácter sancionatorio conforme a los términos establecidos en la ley. Revisar y proyectar respuestas a entes de control en el marco de los procesos sancionatorios competencia de la Dirección de Bosques, Biodiversidad y Servicios Ecosistémico Proyectar, consolidar y gestionar respuestas a derechos de petición, solicitudes de información y demás peticiones, que le sean solicitados por la supervisión en la plataforma ARCA, o por cualquier otro medio o herramienta de la entidad relacionado con el objeto del contrato, para lo cual deberá dar cumplimiento a los términos previstos en la Ley. Realizar capacitaciones en materia jurídica del régimen sancionatorio ambiental asignadas por el supervisor del contrato. 6. Preparar los insumos solicitados por la Oficina Asesora Jurídica para dar respuesta a las tutelas relacionadas con el proceso sancionatorio ambiental competencia de la Dirección de Bosques, Biodiversidad y Servicios Ecosistémicos Aplicar en los espacios de participación y acompañamiento desarrollados mensualmente en el marco del objeto contractual los formatos y procedimientos establecidos en el sistema integrado de gestión de la entidad. Las demás actividades que estén relacionadas con el objeto contractual y que sean asignadas por el supervisor.</t>
  </si>
  <si>
    <t>El valor del contrato a celebrar es hasta por la suma de CIENTO UN MILLONES NOVECIENTOS SETENTA MIL PESOS M/CTE ($ 101.970.000) incluido los impuestos a que haya lugar.</t>
  </si>
  <si>
    <t>https://community.secop.gov.co/Public/Tendering/OpportunityDetail/Index?noticeUID=CO1.NTC.7421676&amp;isFromPublicArea=True&amp;isModal=true&amp;asPopupView=true</t>
  </si>
  <si>
    <t>HECTOR LEONARDO BERMUDEZ CARVAJAL</t>
  </si>
  <si>
    <t>https://www.funcionpublica.gov.co/dafpIndexerBHV/hvSigep/detallarHV/S354282-8003-5</t>
  </si>
  <si>
    <t>1. Elaborar y presentar al supervisor un plan de trabajo específico y detallado, que incluya actividades, cronograma y entregables, para el plazo pactado del contrato armonizado con las metas de la DAASU y presentar mensualmente el avance de ejecución. Realizar las acciones requeridas para el fortalecimiento de las capacidades de los diferentes actores de la cadena de valor del sector minero en la región que le sea asignada, en relación con los instrumentos técnicos ambientales adelantados por la DAASU para el sector minero. Generar insumos y hacer seguimiento a las acciones ejecutadas para dar cumplimiento de las ordenes establecidas mediante acciones judiciales (sentencias, medidas cautelares, entre otros) de competencia de la DAASU en el sector minero. Aportar insumos para la implementación de las acciones del Plan de Acción Nacional sobre Mercurio que sean competencia del Ministerio de Ambiente y Desarrollo Sostenible, en cumplimiento del Convenio de Minamata. Mantener actualizadas las bases de datos y archivos técnicos del área relacionados con el sector minero. Proyectar y gestionar, dentro de los plazos legales, los insumos técnicos para dar respuesta a derechos de petición, quejas, circulares, alertas tempranas, compromisos de diálogo social, requerimientos de órganos de control y demás solicitudes relacionadas con el objeto contractual, que sean solicitadas a través de la plataforma ARCA o por cualquier otro medio o herramienta de la entidad. Participar en las reuniones, mesas de trabajo y demás que sean requeridos por el supervisor del contrato, relacionados con el objeto y obligaciones contractuales, adjuntado los soportes de asistencia, ayudas de memoria y soporte del seguimiento a los compromisos establecidos, en caso de que aplique. Apoyar con la proyección, el reporte y las evidencias de las acciones establecidas en el Plan de Acción y/o informes solicitados por el supervisor(a) relacionados con las funciones de la Dirección de Asuntos Ambientales, Sectorial y Urbana, garantizando su conservación mediante el cargue respectivo en las carpetas digitales institucionales designadas para ello. 9. Cumplir con las demás obligaciones que le sean asignadas por el supervisor del contrato, inherentes a la naturaleza del objeto contractual.</t>
  </si>
  <si>
    <t>https://community.secop.gov.co/Public/Tendering/OpportunityDetail/Index?noticeUID=CO1.NTC.7418227&amp;isFromPublicArea=True&amp;isModal=true&amp;asPopupView=true</t>
  </si>
  <si>
    <t>CESAR LEONARDO GUEVARA RODRIGUEZ</t>
  </si>
  <si>
    <t>TECNICO EN MANTENIMIENTO DE EQUIPOS DE COMPUTO</t>
  </si>
  <si>
    <t>https://www.funcionpublica.gov.co/dafpIndexerBHV/hvSigep/detallarHV/S4223667-8003-5</t>
  </si>
  <si>
    <t>Prestación de los servicios de apoyo a la gestión en la Oficina de Tecnologías de la Información y la Comunicación del Ministerio de Ambiente y Desarrollo Sostenible, para la atención y/o escalamiento de las incidencias y monitoreo de los componentes de software asignados, realizando la gestión y documentación necesaria</t>
  </si>
  <si>
    <t>1. Dar respuesta, gestión, trámite y solución a las solicitudes de primer nivel realizadas a través de la herramienta de solicitudes y ANS definido por la entidad para el ecosistema VITAL (aplicación, funcionalidad o subsistema de la plataforma VITAL Legacy 2.0, plataforma de integración de datos VITAL y VITAL 3.0.) Apoyar la distribución, escalamiento de las solicitudes de soporte en niveles II y III y de mantenimiento del Ecosistema VITAL a través de la herramienta de gestión donde se documenta los casos atendidos diario, semanal y mensual. Adelantar procesos de uso y apropiación de los mecanismos de mesa de ayuda para la atención al usuario relacionados con las aplicaciones que le sean asignados por la supervisión. Realizar diariamente los registros y presentar informes semanales y mensuales a través de una base de datos que contengan las estadísticas de las solicitudes presentadas en la plataforma VITAL y el reporte a las respuestas brindadas a los usuarios dentro de los términos establecidos por la ley. Monitorear el estado de los servidores de aplicaciones y herramientas que le sean asignadas, para garantizar la alta disponibilidad de los componentes de software. Participar en los procesos de levantamiento de requerimientos funcionales, documentación, preparación o estructuración de información que le corresponda en el desarrollo del contrato, acorde con las guías, formatos, directrices o lineamientos de buenas prácticas que determine la Oficina Tecnologías de la Información y Comunicación del Ministerio. Participar en la ejecución de pruebas de datos, pruebas de negocio, pruebas funcionales y pruebas de integración, verificando los flujos funcionales de información y reportar hallazgos e incidencias. Participar y/o asistir a las reuniones grupos y/o mesas de trabajo y/o comités virtuales o presenciales que sean requeridos por el supervisor relacionados con el objeto y obligaciones contractuales con el fin de generar acciones tendientes al cumplimiento de la misión de la dependencia. Las demás actividades que sean solicitadas por la oficina de Tecnología de la Información y la Comunicación y que guarden relación con el objeto del contrato.</t>
  </si>
  <si>
    <t>El valor del contrato a celebrar es hasta por la suma CINCUENTA MILLONES CIEN MIL PESOS M/CTE ($ 50.100.000.oo), incluido los impuestos a que haya lugar.</t>
  </si>
  <si>
    <t>https://community.secop.gov.co/Public/Tendering/OpportunityDetail/Index?noticeUID=CO1.NTC.7416294&amp;isFromPublicArea=True&amp;isModal=true&amp;asPopupView=true</t>
  </si>
  <si>
    <t>El término estrictamente indispensable para que el contratista cumpla con el objeto y obligaciones contractuales será de once (11) meses y cuatro (4) dias, o hasta 31 de diciembre, lo primero que ocurra.</t>
  </si>
  <si>
    <t>ERICA MARCELA OSORIO DALLOS</t>
  </si>
  <si>
    <t>INGENIERIA DE TELECOMUNICACIONES</t>
  </si>
  <si>
    <t>https://www.funcionpublica.gov.co/dafpIndexerBHV/hvSigep/detallarHV/S3778750-8003-5</t>
  </si>
  <si>
    <t>Prestar sus servicios profesionales a la Oficina de Tecnologías de la Información y la Comunicación del Ministerio de Ambiente y Desarrollo Sostenible, para adelantar la construcción de manuales y guías de uso de los aplicativos asignados, asi como, el apoyo como analista de requerimientos requeridos.</t>
  </si>
  <si>
    <t>1. Dar respuesta, gestión, trámite y solución a las solicitudes de soporte de primer y segundo nivel realizadas por los usuarios a través de la herramienta que defina el ministerio. Lo anterior teniendo en cuenta los Acuerdos de Niveles de Servicio - ANS definidos por el ministerio para el ecosistema VITAL. 2. Elaborar los procesos de uso y apropiación de la mesa de ayuda para la atención a los usuarios relacionados con las plataformas que le sean asignados, y el manejo de las funcionalidades de los módulos que lo conforman. 3. Participar en la ejecución de pruebas de datos, pruebas de negocio, pruebas funcionales y pruebas de integración continua en los módulos y aplicaciones de los sistemas de información asignados, así como, verificar los flujos funcionales de información y reportar hallazgos e incidencias. 4. Brindar insumos y aportes en el proceso de consolidación del Banco de conocimiento de las solicitudes de soporte y soluciones que le sean asignadas en el marco del Ecosistema VITAL. 5. Participar en la elaboración de guías e instructivos rápidos de apoyo para la presentación de trámites y la gestión de estos por parte de los usuarios que hacen uso del ecosistema VITAL y demás aplicativos o sistemas de información que le seas asignados. 6. Elaborar documentación que incluya la descripción de la funcionalidad que ofrece el ecosistema VITAL desde el punto de vista del perfil del usuario del manual o instructivo, al igual que el alcance, objetivos y metas de la estrategia de uso y apropiación sobre esta solución tecnológica, los cuales deberán ser aprobados por la supervisión. 7. Apoyar la actualización y/o elaboración de la documentación técnica relacionada con los procesos de levantamiento de requerimientos y desarrollo que le sean asignados. 8. Participar y/o asistir a las reuniones grupales y/o mesas de trabajo y/o comités virtuales o presenciales que sean requeridos por el supervisor relacionados con el objeto y obligaciones contractuales con el fin de generar acciones tendientes al cumplimiento de la misión de la dependencia. 9. Las demás actividades que le asigne el supervisor del contrato y que tengan relación con el objeto contractual.</t>
  </si>
  <si>
    <t>El valor del contrato a celebrar es hasta por la suma SESENTA Y UN MILLONES CINCUENTA MIL PESOS M/CTE ($61.050.000 oo), incluido los impuestos a que haya lugar.</t>
  </si>
  <si>
    <t>https://community.secop.gov.co/Public/Tendering/OpportunityDetail/Index?noticeUID=CO1.NTC.7416287&amp;isFromPublicArea=True&amp;isModal=true&amp;asPopupView=true</t>
  </si>
  <si>
    <t>El término estrictamente indispensable para que el contratista cumpla con el objeto y obligaciones contractuales será de once (11) meses y tres (3) dias, o hasta 31 de diciembre, lo primero que ocurra.</t>
  </si>
  <si>
    <t>YARLEIDY ASPRILLA IBARGUEN</t>
  </si>
  <si>
    <t>https://www.funcionpublica.gov.co/dafpIndexerBHV/hvSigep/detallarHV/S1950119-8003-5</t>
  </si>
  <si>
    <t>Prestar los servicios profesionales en la Oficina de Negocios Verdes y Sostenibles, para apoyar técnicamente la estructuración y soporte metodológico en proyectos de desarrollo sostenible y fortalecimiento de la estrategia de Negocios Verdes y Sostenibles, en cumplimiento de las políticas y compromisos del Plan Nacional de Negocios Verdes, el Programa de Pagos por Servicios Ambientales y demás normatividad ambiental vigente.</t>
  </si>
  <si>
    <t>1. Elaborar un documento de plan de trabajo para la ejecución del contrato, el cual contenga los informes a entregar y el cronograma, documento que debe ser presentado dentro de los cinco (5) días hábiles, siguientes al cumplimiento de los requisitos de perfeccionamiento y ejecución. 2. Realizar la estructuración y formulación de proyectos de desarrollo sostenible, en colaboración con comunidades, grupos étnicos y autoridades ambientales, para contribuir a la construcción de una Colombia ambientalmente sostenible y socialmente inclusiva. 3. Desarrollar técnicamente los componentes metodológicos para proyectos impulsados por la Oficina de Negocios Verdes y Sostenibles, alineándolos con los objetivos de sostenibilidad del Plan Nacional de Desarrollo y el Plan Nacional de Negocios Verdes. 4. Consolidar insumos técnicos para cumplir con los compromisos derivados de órdenes judiciales y requerimientos de control, en concordancia con los principios de justicia ambiental y equidad. 5. Desarrollar insumos para la estrategia de territorialización del Plan Nacional de Negocios Verdes 2022-2030 y el Programa de Pagos por Servicios Ambientales, contribuyendo a la implementación de una economía baja en carbono y de conservación de la biodiversidad. 6. Elaborar los estudios previos y términos de referencia, considerando la viabilidad financiera y el acceso a diversas fuentes de financiación para proyectos y programas de sostenibilidad, en línea con el enfoque del Plan Nacional de Desarrollo. 7. Ser enlace de despacho de la ministra para facilitar la comunicación y coordinación interinstitucional, promoviendo sinergias que contribuyan al cumplimiento de las metas establecidas en el Plan Nacional de Desarrollo. 8. Participar en las reuniones relacionadas con el objeto contractual que me sean asignadas, para lo cual se deben allegar los soportes de la asistencia, ayudas de memoria y soporte del seguimiento a los compromisos establecidos, en caso de aplicar. 9. Las demás que determine el supervisor del contrato, relacionadas con el objeto contractual y el ejercicio de sus obligaciones.</t>
  </si>
  <si>
    <t>El valor del contrato a celebrar es hasta por la suma de CIENTO TREINTA Y DOS MILLONES DE PESOS M/CTE ($132.000.000), incluido los impuestos a que haya lugar.</t>
  </si>
  <si>
    <t>https://community.secop.gov.co/Public/Tendering/OpportunityDetail/Index?noticeUID=CO1.NTC.7428151&amp;isFromPublicArea=True&amp;isModal=true&amp;asPopupView=true</t>
  </si>
  <si>
    <t>KAREN LIZETH NAVIA CANO</t>
  </si>
  <si>
    <t>RELACIONES INTERNACIONALES Y ESTUDIOS POLITICOS</t>
  </si>
  <si>
    <t>https://www.funcionpublica.gov.co/dafpIndexerBHV/hvSigep/detallarHV/S1959913-8003-5</t>
  </si>
  <si>
    <t>Prestar servicios profesionales a la Oficina de Asuntos Internacionales del Ministerio de Ambiente y Desarrollo Sostenible, para apoyar los acuerdos internacionales con los aliados de las agendas bilaterales del continente europeo, así mismo, apoyar el seguimiento y ejecución de los proyectos de cooperación internacional derivados de los compromisos internacionales.</t>
  </si>
  <si>
    <t>1. Apoyar la gestión y promoción de las diferentes modalidades de cooperación con organismos multilaterales como la Organización de las Naciones Unidas para la Alimentación y la Agricultura (FAO) y los demás que sean asignados por el supervisor del contrato. 2. Apoyar el seguimiento y la gestión del cumplimiento de los compromisos adquiridos por el Ministerio, derivados de las relaciones bilaterales con países de Europa. 3. Apoyar el seguimiento y la articulación interinstitucional en la formulación, gestión e implementación de los proyectos de cooperación internacional en el marco de la agenda ambiental de acuerdo con el objeto contractual. 4. Participar en reuniones y espacios nacionales e internacionales relacionados con el objeto contractual, y elaborar las actas, memorias y documentos requeridos. 5. Apoyar el seguimiento y gestión del portafolio de cooperación de bilateral y multilateral en materia de restauración. 6. Gestionar de manera oportuna las PQRSDF y requerimientos por parte de los diferentes solicitantes y entes de control conforme a la competencia de la OAI. 7. Elaborar los informes, actas, documentos y matrices que sean solicitados por el supervisor en relación con el objeto contractual. 8. Apoyar en desarrollo logístico y técnico de reuniones internacionales e interinstitucionales relacionadas con cooperación internacional que le sean asignadas por el supervisor del contrato. 9. Las demás que determine el supervisor del contrato y que tengan relación directa con el objeto contractual</t>
  </si>
  <si>
    <t>El valor del contrato a celebrar es hasta por la suma de (CIENTO NUEVE MILLONES SEISCIENTOS SESENTA Y DOS MIL TRESCIENTOS PESOS M/CTE) ($109.662.300), incluido los impuestos a que haya lugar.</t>
  </si>
  <si>
    <t>https://community.secop.gov.co/Public/Tendering/OpportunityDetail/Index?noticeUID=CO1.NTC.7417803&amp;isFromPublicArea=True&amp;isModal=true&amp;asPopupView=true</t>
  </si>
  <si>
    <t>ANGIE NATHALIA ARIZA QUINTERO</t>
  </si>
  <si>
    <t>https://www.funcionpublica.gov.co/dafpIndexerBHV/hvSigep/detallarHV/S825218-8003-5</t>
  </si>
  <si>
    <t>Prestar los servicios profesionales apoyando el monitoreo y seguimiento de las líneas de acción estratégica de la Subdirección en materia de participación, educación y divulgación del conocimiento.</t>
  </si>
  <si>
    <t>1. Brindar apoyo técnico a los procesos de planeación de la subdirección mediante el diseño e implementación de instrumentos de monitoreo y seguimiento. 2. Apoyar en la elaboración de documentos técnicos y metodológicos asociados al relacionamiento con grupos de interés enmarcados con la gestión de la Subdirección. 3. Participar en los procesos y dinámicas interinstitucionales relacionados con la misionalidad de la dependencia, con el propósito de articular la gestión en materia de participación ciudadana y educación ambiental. 4. Realizar seguimiento a los compromisos adquiridos con la ciudadanía en articulación con la Unidad de Cumplimiento del despacho ministerial. 5. Servir de enlace misional con el Viceministerio de Ordenamiento territorial y las áreas que los constituyen 6. Elaborar la proyección de respuestas a solicitudes, consultas y demás asuntos que correspondan a la competencia de la Subdirección y que le sean asignados por el supervisor. 7. Participar en las reuniones relacionadas con las acciones misionales de la dependencia, dejando constancia formal de la asistencia a través de los correspondientes soportes, actas y otras fuentes de verificación pertinentes. 8. Las demás obligaciones que se le asignen y que tengan relación directa con el objeto del contrato.</t>
  </si>
  <si>
    <t>El valor del contrato a celebrar es hasta por la suma de (CIENTO DIEZ MILLONES DE PESOS M/CTE ($ 110.000.000) incluido los impuestos a que haya lugar</t>
  </si>
  <si>
    <t>https://community.secop.gov.co/Public/Tendering/OpportunityDetail/Index?noticeUID=CO1.NTC.7417711&amp;isFromPublicArea=True&amp;isModal=true&amp;asPopupView=true</t>
  </si>
  <si>
    <t>CAMILO ERNESTO BUITRAGO SOTO</t>
  </si>
  <si>
    <t>https://www.funcionpublica.gov.co/dafpIndexerBHV/hvSigep/detallarHV/S1609700-8003-5</t>
  </si>
  <si>
    <t>Prestar servicios profesionales a la Dirección de Asuntos Ambientales Sectorial y Urbana del Ministerio de Ambiente y Desarrollo Sostenible, con el fin de apoyar la formulación de insumos técnicos para la actualización y adopción de las herramientas transversales empleadas para el seguimiento y control ambiental de proyectos licenciados y la presentación y almacenamiento de información geográfica en el marco del licenciamiento ambiental.</t>
  </si>
  <si>
    <t>1. Presentar para aprobación del supervisor un plan de trabajo (actividades, cronograma y entregables) dentro de los diez (10) días siguientes al cumplimiento de los requisitos de ejecución del contrato. 2. Apoyar la ejecución del procedimiento de elaboración de instrumentos normativos fijado en el sistema integrado de gestión del ministerio para la actualización de las herramientas transversales de apoyo al licenciamiento ambiental. 3. Apoyar el proceso de formulación de la estructura de datos mediante la que se debe recopilar la información geográfica en las fases de elaboración y evaluación de estudios ambientales y de seguimiento a proyectos licenciados, así como el formato de los Informes de Cumplimiento Ambiental, en el marco del licenciamiento ambiental. 4. Apoyar la gestión del conocimiento de autoridades ambientales, sector regulado y otros actores interesados en las herramientas transversales de apoyo al licenciamiento ambiental que se actualicen en 2025. 5. Acompañar la revisión, ajuste y consolidación del Anexo costa afuera de la Metodología general para la elaboración y presentación de estudios ambientales preparado por ANLA. 6. Proyectar y gestionar, dentro de los términos legales, las respuestas a peticiones, quejas, reclamos, así como requerimientos de órganos de control y demás solicitudes en temas relacionados con el objeto contractual, cuando sea requerido mediante correo electrónico o a través de la plataforma de información del Ministerio para la “Administración y Recepción de Correspondencia Ambiental (ARCA)” 7. Participar en las reuniones relacionadas con el objeto contractual, para lo cual se deben allegar los soportes de la asistencia, ayudas de memoria y soporte del seguimiento a los compromisos establecidos, en caso de aplicar. 8. Apoyar con la proyección, el reporte y las evidencias de las acciones establecidas en el Plan de Acción y/o informes solicitados por el supervisor(a) relacionados con las funciones de la Dirección de Asuntos Ambientales, Sectorial y Urbana, garantizando su conservación mediante el cargue respectivo en las carpetas digitales institucionales designadas para ello. 9. Apoyar, cuando sea requerido, las jornadas de capacitación o divulgación relacionadas con las funciones de la Dirección de Asuntos Ambientales, Sectorial y Urbana en las que la experticia del contratista sea necesaria o en las que se relacione con el objeto contractual. 10. Las demás actividades que le asigne el supervisor del contrato y que tengan relación con el objeto contractual.</t>
  </si>
  <si>
    <t>El valor del contrato a celebrar es hasta por la suma de CIENTO DOS MILLONES DE PESOS M/CTE ($102.000.000) incluido los impuestos a que haya lugar.</t>
  </si>
  <si>
    <t>MARIA DEL CARMEN CABEZA ALARCÓN</t>
  </si>
  <si>
    <t>profesional especializado código 2028 grado 19</t>
  </si>
  <si>
    <t>https://community.secop.gov.co/Public/Tendering/OpportunityDetail/Index?noticeUID=CO1.NTC.7422272&amp;isFromPublicArea=True&amp;isModal=true&amp;asPopupView=true</t>
  </si>
  <si>
    <t>El término estrictamente indispensable para que el contratista cumpla con el objeto y obligaciones contractuales será de diez (10) meses, o hasta 31 de diciembre de 2025, lo primero que ocurra.</t>
  </si>
  <si>
    <t>MANUEL CAMILO MOJICA SALAZAR</t>
  </si>
  <si>
    <t>https://www.funcionpublica.gov.co/dafpIndexerBHV/hvSigep/detallarHV/S151880-8003-5</t>
  </si>
  <si>
    <t>Prestar los servicios profesionales como abogado a la Oficina Asesora Jurídica en la estructuración y revisión de proyectos normativos, instrumentos jurídicos requeridos para la mejora regulatoria, la articulación y desarrollo efectivo de las políticas públicas de los Sectores de Ambiente y Desarrollo Sostenible y Agricultura y Desarrollo Rural.</t>
  </si>
  <si>
    <t>1. Contribuir en la formulación y ajuste de instrumentos jurídicos y normativos que promuevan la sostenibilidad ambiental y el desarrollo territorial 2. Proyectar conceptos jurídicos y realizar análisis normativos orientados a garantizar la adecuada formulación, interpretación y aplicación de políticas ambientales en consonancia con el marco legal vigente. 3. Apoyar la formulación de lineamientos jurídicos que fortalezcan la armonización de las políticas ambientales con las del ordenamiento territorial y la gestión de los recursos hídricos. 4. Elaborar propuestas para la mejora de proyectos normativos y actos administrativos, atendiendo a las necesidades del sector ambiental. 5. Brindar acompañamiento jurídico en la definición de estrategias legales que faciliten la regularización de derechos, el saneamiento de áreas protegidas y la resolución de conflictos asociados a la ocupación y uso del suelo. 6. Las demás actividades asignadas por el Supervisor del Contrato y que estén relacionadas con el objeto contractual.</t>
  </si>
  <si>
    <t>El valor del contrato a celebrar es hasta por la suma de CIENTO TREINTA Y CUATRO MILLONES OCHOCIENTOS MIL PESOS M/CTE ($134.800.000) incluido los impuestos a que haya lugar.</t>
  </si>
  <si>
    <t>https://community.secop.gov.co/Public/Tendering/OpportunityDetail/Index?noticeUID=CO1.NTC.7425785&amp;isFromPublicArea=True&amp;isModal=true&amp;asPopupView=true</t>
  </si>
  <si>
    <t>ALEX SEBASTIAN BLANCO OCHOA</t>
  </si>
  <si>
    <t>https://www.funcionpublica.gov.co/dafpIndexerBHV/hvSigep/detallarHV/S4948639-8003-5</t>
  </si>
  <si>
    <t>1. Proyectar las respuestas a derechos de petición, y demás solicitudes presentadas por el Congreso de la República al Ministerio de Ambiente y Desarrollo Sostenible. 2. Proyectar documentos jurídicos, como traslados, memorandos, invitaciones a mesas de trabajo, entre otros, que sean competencia de la Oficina Asesora Jurídica relacionados con las solicitudes del Congreso de la República y con el objeto contractual. 3. Brindar acompañamiento jurídico al Despacho del Ministerio y a la Oficina Asesora Jurídica respecto de las distintas Direcciones Técnicas del Ministerio, con el fin de la obtención de los diferentes insumos técnicos necesarios para la contestación a los derechos de petición y requerimientos provenientes del Congreso de la República, al igual que en el seguimiento a la obtención de vistos buenos por parte de cada una de las direcciones hasta su suscripción y verificación de radicación final. 4. Ejercer la representación judicial y extrajudicial del Ministerio de Ambiente y Desarrollo Sostenible en las diferentes acciones constitucionales, administrativas y jurídicas que le sean asignadas, a fin de ejercer la defensa de los intereses de la entidad e intervenir en todas las actuaciones procesales que corresponda realizar conforme a la Ley. 5. Analizar y proyectar documentos, actas y respuestas solicitados por el supervisor, en temas relacionados con el contrato. 6. Prestar acompañamiento jurídico a la Oficina Asesora Jurídica en el desarrollo de las diferentes reuniones requeridas, de conformidad con el objeto contractual 7. Realizar las demás actividades asignadas por el Supervisor del Contrato que estén directamente relacionadas con el objeto contractual.</t>
  </si>
  <si>
    <t>El valor del contrato a celebrar es hasta por la suma de CINCUENTA Y OCHO MILLONES CIENTO TREINTA Y TRES MIL DOSCIENTOS PESOS M/CTE ($58.133.200) incluido los impuestos a que haya lugar.</t>
  </si>
  <si>
    <t>https://community.secop.gov.co/Public/Tendering/OpportunityDetail/Index?noticeUID=CO1.NTC.7437604&amp;isFromPublicArea=True&amp;isModal=true&amp;asPopupView=true</t>
  </si>
  <si>
    <t>El término estrictamente indispensable para que el contratista cumpla con el objeto y obligaciones contractuales será Once (11) meses y dos (2) días calendario, o hasta 31 de diciembre, lo primero que ocurra.</t>
  </si>
  <si>
    <t>JUAN DIEGO RODRÍGUEZ ACUÑA</t>
  </si>
  <si>
    <t>https://www.funcionpublica.gov.co/dafpIndexerBHV/hvSigep/detallarHV/S3757303-8003-5</t>
  </si>
  <si>
    <t>Prestar los servicios profesionales de abogado frente formulación implementación y seguimiento de la política de prevención del daño antijuridico del Ministerio de Ambiente y Desarrollo Sostenible, así como, ejercer la defensa judicial y extrajudicial frente a los procesos judiciales, extrajudiciales y administrativos de la entidad.</t>
  </si>
  <si>
    <t>1. Realizar el seguimiento adecuado y brindar acompañamiento jurídico al grupo de Procesos Judiciales en la implementación de la Política de prevención del Daño Antijurídico vigente. 2. Adelantar las acciones judiciales y extrajudiciales necesarias para la eficaz defensa de los intereses del Ministerio de Ambiente y Desarrollo Sostenible, incluida la vigilancia y seguimiento a los procesos que le hayan sido asignados por parte de la Oficina Asesora Jurídica a través del Coordinador del grupo de Procesos Judiciales o quien éste designe–, ejerciendo la representación judicial y extrajudicial de la entidad y su intervención en todas las actuaciones procesales, administrativas, acciones constitucionales y demás que le corresponda realizar conforme a la ley. 3. Realizar acompañamiento y apoyar en la elaboración y definición de líneas jurisprudenciales en relación con sentencias relevantes, tanto favorables como desfavorables, sobre los temas que el supervisor del contrato determine. 4. Mantener actualizadas y realizar el registro, de la información y las actuaciones de todos los procesos y trámites a su cargo, de todas y cada una de las plataformas de gestión documental y jurídica que para tal efecto tiene dispuesta la Oficina Asesora Jurídica (Arca, eKogui, Samai, etc.), o las que en un futuro se puedan adquirir la entidad, siguiendo las directrices del Sistema Integrado de Gestión de Calidad. 5. Presentar y generar, cuando a ello hubiere lugar, ayudas de memoria, conceptos y las fichas de seguimiento junto con su respectiva actualización sobre los procesos, sus sentencias y órdenes judiciales, identificando en estas las que son de competencia del Ministerio y las Direcciones Técnicas del mismo y demás entidades con las cuales se debe interactuar para su cumplimiento y cuando la Oficina Asesora Jurídica lo requiera, sustentar ante el Comité correspondiente, en los formatos establecidos para el efecto, la posición jurídica que sugiere adoptar el Ministerio de Ambiente y Desarrollo Sostenible en las diferentes etapas procesales. 6. Participar en las reuniones, visitas y demás actividades que sean requeridas para el cumplimiento de los objetivos del contrato. 7. Proyectar, consolidar y gestionar respuestas a derechos de petición, quejas, reclamos, solicitudes de información y demás peticiones y requerimientos relacionados con el objeto del contrato, que le sean solicitados por la supervisión, para lo cual deberá dar cumplimiento a los términos previstos en la Ley. 8. Realizar las demás actividades asignadas por el Supervisor del Contrato que estén directamente relacionadas con el objeto contractual.</t>
  </si>
  <si>
    <t>https://community.secop.gov.co/Public/Tendering/OpportunityDetail/Index?noticeUID=CO1.NTC.7424025&amp;isFromPublicArea=True&amp;isModal=true&amp;asPopupView=true</t>
  </si>
  <si>
    <t>ZULMA PILAR PEÑALOSA BONILLA</t>
  </si>
  <si>
    <t>https://www.funcionpublica.gov.co/dafpIndexerBHV/hvSigep/detallarHV/S457441-8003-5</t>
  </si>
  <si>
    <t>https://community.secop.gov.co/Public/Tendering/OpportunityDetail/Index?noticeUID=CO1.NTC.7419701&amp;isFromPublicArea=True&amp;isModal=true&amp;asPopupView=true</t>
  </si>
  <si>
    <t>LAURA SOFIA GONZALEZ MACEA</t>
  </si>
  <si>
    <t>https://www.funcionpublica.gov.co/dafpIndexerBHV/hvSigep/detallarHV/S4740324-8003-5</t>
  </si>
  <si>
    <t>https://community.secop.gov.co/Public/Tendering/OpportunityDetail/Index?noticeUID=CO1.NTC.7421078&amp;isFromPublicArea=True&amp;isModal=true&amp;asPopupView=true</t>
  </si>
  <si>
    <t>HOLLMAN LADINO PAREDES</t>
  </si>
  <si>
    <t>https://www.funcionpublica.gov.co/dafpIndexerBHV/hvSigep/detallarHV/S95398-8003-5</t>
  </si>
  <si>
    <t>Prestar servicios profesionales a la Oficina de Tecnologías de la Información del Ministerio de Ambiente y Desarrollo Sostenible para Implementar y desarrollar actualizaciones y optimizaciones de los módulos que integran el software para el Sistema Administración y Recepción de Correspondencia Ambiental -ARCA.</t>
  </si>
  <si>
    <t>1. Presentar para aprobación de la Jefatura de la OTIC las diferentes etapas del desarrollo de software relacionados con el Sistema de Gestión Documental de la entidad, para su aprobación y posterior implementación 2. Elaborar la arquitectura de software para convertir el Sistema de Gestión Documental -SGD- de la entidad en un Sistema de Gestión Documental Electrónico de Archivo -SGDEA- de la entidad 3. Implementar y desarrollar actualizaciones y optimizaciones de los módulos que integran el Sistema de Gestión Documental de la entidad, para la correcta administración y ejecución de los procesos relacionados. 4. Brindar apoyo al equipo de infraestructura tecnológica de la oficina TICS para realizar las tareas de al macenamiento, seguridad, backup y recuperaciones requeridas para el funcionamiento del sistema d e gestión documental de la entidad. 5. Desarrollar e implementar las acciones correspondientes para atender nuevos requerimientos del área funcional y/o demás usuarios de la herramienta de gestión documental de la entidad. 6. Gestionar la generación de la documentación técnica del Sistema de Gestión Documental de la entidad. 7. Participar y/o asistir a las reuniones grupales y/o mesas de trabajo y/o comités virtuales o presenciales que sean requeridos por el supervisor relacionados con el objeto y obligaciones contractuales con el fin de generar acciones tendientes al cumplimiento de la misión de la dependencia. 8. Las demás que le sean asignadas por el supervisor del contrato, inherentes al objeto del mismo</t>
  </si>
  <si>
    <t>El valor del contrato a celebrar es hasta por la suma de CIENTO TREINTA Y DOS MILLONES OCHOCIENTOS MIL PESOS M/CTE ($132.800.000), incluido IVA y los impuestos a que haya lugar.</t>
  </si>
  <si>
    <t>https://community.secop.gov.co/Public/Tendering/OpportunityDetail/Index?noticeUID=CO1.NTC.7423551&amp;isFromPublicArea=True&amp;isModal=true&amp;asPopupView=true</t>
  </si>
  <si>
    <t>El término estrictamente indispensable para que el contratista cumpla con el objeto y obligaciones contractuales será de once (11) meses y dos (2) dias, o hasta 31 de diciembre, lo primero que ocurra.</t>
  </si>
  <si>
    <t>GERMAN DARIO CAMACHO SANCHEZ</t>
  </si>
  <si>
    <t>https://www.funcionpublica.gov.co/dafpIndexerBHV/hvSigep/detallarHV/S350126-8003-5</t>
  </si>
  <si>
    <t>Prestar servicios profesionales a la Oficina de Tecnologías de la Información y la Comunicación del Ministerio de Ambiente y Desarrollo Sostenible, para implementar y configurar estrategias de integración y despliegues continuos de los componentes de software que le sean asignados</t>
  </si>
  <si>
    <t>1. Implementar y configurar estrategias de integración y despliegues continuos de los componentes de software que le sean asignados durante la ejecución del contrato. 2. Documentar, versionar en el repositorio institucional y realizar transferencia de conocimientos sobre las estrategias de integración y despliegues continuos configurados y asignados durante la ejecución del contrato. 3. Llevar el control de los recursos que están consumiendo las aplicaciones que se despliegan en contenedores, con el fin de generar las alertas que permitan garantizar la optimización de los recursos existentes 4. Dar soporte y mantenimiento a las aplicaciones asignadas por el supervisor del contrato, de manera inmediata y con la disponibilidad requerida por la entidad. 5. Participar en la definición y diseño de los procesos de arquitectura, migración y despliegue de sistemas de información según indicaciones del supervisor del contrato. 6. Documentar y versionar el código fuente de los componentes de desarrollo y plantillas de configuración en los servidores de desarrollo, pruebas, preproducción, entrenamiento y producción (si aplican) para cada cambio que se realice al aplicativo o desarrollo a cargo. 7. Tramitar cuando corresponda la cesión de derechos de autor del código fuente de los software desarrollados 8. Participar y/o asistir a las reuniones grupales y/o mesas de trabajo y/o comités virtuales o presenciales que sean requeridos por el supervisor relacionados con el objeto y obligaciones contractuales con el fin de generar acciones tendientes al cumplimiento de la misión de la dependencia. 9. 9. Las demás que le sean asignadas por el supervisor del contrato, inherentes al objeto del mismo.</t>
  </si>
  <si>
    <t>El valor del contrato a celebrar es hasta por la suma NOVENTA Y NUEVE MILLONES DE PESOS M/CTE ($ 99.000.000), incluido IVA y los impuestos a que haya lugar.</t>
  </si>
  <si>
    <t>https://community.secop.gov.co/Public/Tendering/OpportunityDetail/Index?noticeUID=CO1.NTC.7423568&amp;isFromPublicArea=True&amp;isModal=true&amp;asPopupView=true</t>
  </si>
  <si>
    <t>El término estrictamente indispensable para que el contratista cumpla con el objeto y obligaciones contractuales será de once (11) meses o hasta 31 de diciembre, lo primero que ocurra.</t>
  </si>
  <si>
    <t>DAVID JULIAN TETE MIELES</t>
  </si>
  <si>
    <t xml:space="preserve">TECNOLOGIA EN SISTEMAS </t>
  </si>
  <si>
    <t>https://www.funcionpublica.gov.co/dafpIndexerBHV/hvSigep/detallarHV/S1359137-8003-5</t>
  </si>
  <si>
    <t>Prestación de servicios de apoyo a la gestión a la Oficina de Tecnologías de la Información y la Comunicación del Ministerio de Ambiente y Desarrollo Sostenible, llevando a cabo actividades de mantenimiento, soporte y monitoreo de la plataforma tecnológica.</t>
  </si>
  <si>
    <t>1. Apoyar en la Gestión de la infraestructura de soluciones informáticas instaladas en plataformas tecnológicas y mantener la continuidad en la prestación de los servicios de la red informática de acuerdo con las políticas establecidas por la entidad. 2. Apoyar el plan de mantenimiento de las plataformas tecnológicas o sistemas de información que le sean requeridos por la supervisión. 3. Acompañar en la instalación, configuración, afinamiento, actualización y/o aseguramiento de los sistemas operativos y software base en computadores servidores, unidades de almacenamiento, equipos de interconexión y demás hardware del centro de cómputo, centros de cableado y/o en servicios en la nube, según asignación del supervisor del contrato. 4. Apoyar la Administración del sistema de copias de respaldo de la información y sistemas de la entidad, de acuerdo con lo establecido en el instructivo de copias de seguridad, y apoyar procesos para su restauración. 5. Elaborar la documentación técnica referente a las actividades realizadas y presentarlas a la supervisión. 6. Participar y/o asistir a las reuniones grupos y/o mesas de trabajo y/o comités virtuales o presenciales que sean requeridos por el supervisor relacionados con el objeto y obligaciones contractuales con el fin de generar acciones tendientes al cumplimiento de la misión de la dependencia. 7. Las demás que le sean asignadas por el supervisor del contrato, inherentes al objeto del mismo</t>
  </si>
  <si>
    <t>El valor del contrato a celebrar es hasta por la suma CINCUENTA Y CINCO MILLONES NOVECIENTOS NOVENTA Y SIETE MIL TRESCIENTOS TREINTA Y TRES PESOS M/CTE ($ 55.997.333.oo), incluido los impuestos a que haya lugar.</t>
  </si>
  <si>
    <t>https://community.secop.gov.co/Public/Tendering/OpportunityDetail/Index?noticeUID=CO1.NTC.7423581&amp;isFromPublicArea=True&amp;isModal=true&amp;asPopupView=true</t>
  </si>
  <si>
    <t>MICHAEL ANDRES PEÑA GONZALEZ</t>
  </si>
  <si>
    <t>https://www.funcionpublica.gov.co/dafpIndexerBHV/hvSigep/detallarHV/S2368202-8003-5</t>
  </si>
  <si>
    <t>Prestar sus servicios profesionales a la Oficina de Tecnologías de la Información y las Comunicaciones del Ministerio de Ambiente y Desarrollo Sostenible para realizar actividades de actualización y fortalecimiento de la arquitectura de software de los sistemas de información de la entidad, así como, participar en procesos de análisis, elaboración de arquitecturas y requerimientos, desarrollo, pruebas e implantación de componentes de software.</t>
  </si>
  <si>
    <t>1. Participar en los procesos de análisis y diseño de requerimientos funcionales de acuerdo de los estándares definidos en la entidad y le sean asignados. 2. Apoyar el seguimiento, análisis y monitoreo de los desarrollos de software que se tengan programados conforme los cronogramas de trabajo, alertando a la supervisión del contrato sobre las demoras o atrasos presentados. 3. Desarrollar componentes web y realizar actualizaciones a desarrollos existentes que le sean asignados cumpliendo al procedimiento de gestión de proyectos de sistema de información vigente en la entidad. 4. Apoyar en la construcción y revisión de la infraestructura y arquitectura tecnológica de los sistemas de información que le sean asigandos. 5. Apoyar en la ejecución de pruebas funcionales y no funcionales de los componentes web que le sean asignados. 6. Brindar acompañamiento técnico en los proyectos y contratos que le sean asignados por la supervisión 7. Realizar las tareas correspondientes en los procesos de migración y despliegue de sistemas de información según indicaciones del supervisor del contrato. 8. Elaborar la documentación técnica referente a los trabajos realizados de acuerdo a los procedimientos y estándares establecidos en la Oficina de Tecnologías de la Información y las Comunicaciones. 9. Tramitar cuando corresponda la cesión de derechos de autor del código fuente de los sotware desarrollados 10. Llevar a cabo la consolidación de información y preparación de informes técnicos o presentaciones que sean requeridos 11. Participar y/o asistir a las reuniones grupos y/o mesas de trabajo y/o comités virtuales o presenciales que sean requeridos por el supervisor relacionados con el objeto y obligaciones contractuales con el fin de generar acciones tendientes al cumplimiento de la misión de la dependencia. 12. Las demás que le sean asignadas por el supervisor del contrato, inherentes al objeto del mismo.</t>
  </si>
  <si>
    <t>El valor del contrato a celebrar es hasta por la suma CIENTO CUARENTA Y TRES MILLONES DE PESOS M/CTE ($143.000.000), incluido los impuestos a que haya lugar.</t>
  </si>
  <si>
    <t>https://community.secop.gov.co/Public/Tendering/OpportunityDetail/Index?noticeUID=CO1.NTC.7423597&amp;isFromPublicArea=True&amp;isModal=true&amp;asPopupView=true</t>
  </si>
  <si>
    <t xml:space="preserve">NOHORA YOLANDA ARDILA GONZALEZ </t>
  </si>
  <si>
    <t>https://www.funcionpublica.gov.co/dafpIndexerBHV/hvSigep/detallarHV/S808779-8003-5</t>
  </si>
  <si>
    <t>Prestación de servicios profesionales a la Dirección de Bosques, Biodiversidad y Servicios Ecosistémicos del Ministerio de Ambiente y Desarrollo Sostenible para adelantar actividades propias del trámite de sustracción de las reservas forestales del orden nacional que adelanta la dependencia.</t>
  </si>
  <si>
    <t>1. Apoyar el trámite de solicitudes de sustracción y pronunciamiento para el desarrollo de actividades de bajo impacto en reservas forestales nacionales.
2. Elaborar las respuestas de las PQRS y demás requerimientos relacionados con el trámite de sustracción de las reservas forestales del orden nacional, dentro de los tiempos establecidos. Apoyar las visitas relacionadas con el tràmite de sustracción de reservas forestales nacionales. 4. Asistir a las reuniones que le sean requeridas en el marco del objeto del contrato.5. Entregar a archivo de gestión de la Dirección de Bosques, Biodiversidad y Servicios Ecosistémicos, la documentación generada durante el desarrollo de las obligaciones del contrato, empleando los formatos establecidos en el SOMOSIG-Sistema integrado de gestión. 6. Evidenciar la ejecución de las actividades creadas mediante el Sistema de Información para la Gestión de Trámites Ambientales - SILAMC a través de reporte emitido por este, según corresponda. 7. Las demás que sean asignadas por el supervisor del contrato y que tengan relación con el objeto contractual</t>
  </si>
  <si>
    <t>El valor del contrato a celebrar es hasta por la suma de OCHENTA Y NUEVE MILLONES DOSCIENTOS SESENTA Y SEIS MIL SEISCIENTOSSESENTA Y SIETE PESOS M/CTE ($89.266.667), incluido los impuestos a que haya lugar.</t>
  </si>
  <si>
    <t>https://community.secop.gov.co/Public/Tendering/OpportunityDetail/Index?noticeUID=CO1.NTC.7495750&amp;isFromPublicArea=True&amp;isModal=true&amp;asPopupView=true</t>
  </si>
  <si>
    <t xml:space="preserve"> El término estrictamente indispensable para que el contratista cumpla con el objeto y obligaciones contractuales será de DIEZ (10) MESES Y (25) DÍAS, o hasta 31 de diciembre de 2025, lo primero que ocurra.</t>
  </si>
  <si>
    <t xml:space="preserve">ADRIANA RUEDA VEGA </t>
  </si>
  <si>
    <t>https://www.funcionpublica.gov.co/dafpIndexerBHV/hvSigep/detallarHV/S2834760-8003-5</t>
  </si>
  <si>
    <t>Prestación de servicios profesionales a la Dirección de Bosques, Biodiversidad y Servicios Ecosistémicos del Ministerio de Ambiente y Desarrollo Sostenible, para revisar y elaborar los documentos jurídicos relacionados con la evaluación de solicitudes de sustracción de reservas forestales del orden nacional.</t>
  </si>
  <si>
    <t>1. Elaborar los actos administrativos y respuestas a PQRS, relacionados con el trámite de sustracción de reservas forestales.2. Revisar cuando se requiera los actos administrativos y respuestas a PQRS relacionadas con el trámite de sustracción de reservas forestales nacionales. 3. Participar en las reuniones, atenciones a usuarios y/o mesas de trabajo a las que sea convocado (a), relacionadas con el objeto contractual. 4. Remitir al archivo de la entidad los documentos que le sean asignados y los que elabore, mediante el formato único de inventario documental (FUID). 5. Las demás que sean asignadas por el supervisor del contrato y que tengan relación con el objeto contractual</t>
  </si>
  <si>
    <t>El valor del contrato a celebrar es hasta por la suma de SETENTA Y OCHO MILLONES CIENTO OCHO MIL TRESCIENTOS TREINTA Y TRES PESOS M/CTE ($78.108.333), incluido los impuestos a que haya lugar</t>
  </si>
  <si>
    <t>https://community.secop.gov.co/Public/Tendering/OpportunityDetail/Index?noticeUID=CO1.NTC.7482393&amp;isFromPublicArea=True&amp;isModal=true&amp;asPopupView=true</t>
  </si>
  <si>
    <t>LUIS ORLANDO FORERO HIGUERA</t>
  </si>
  <si>
    <t>https://www.funcionpublica.gov.co/dafpIndexerBHV/hvSigep/detallarHV/S1038298-8003-5</t>
  </si>
  <si>
    <t>Prestación de servicios profesionales a la Dirección de Bosques, Biodiversidad y Servicios Ecosistémicos del Ministerio de Ambiente y Desarrollo Sostenible, para dar trámite, elaborar y revisar los actos administrativos, PQRS, así como dar cumplimiento a la agenda normativa de los procesos de estrategias de conservación in situ y áreas protegidas.</t>
  </si>
  <si>
    <t>1. Dar trámite, revisar y proyectar los actos administrativos y respuestas a PQRS relacionados con los procesos de áreas protegidas y estrategias de conservación in situ. 2. Proyectar los actos administrativos relacionados con los procesos de declaratoria y administración de áreas protegidas del Sistema Nacional de Áreas Protegidas, estrategias de conservación in situ, adopción de planes de manejo de las áreas protegidas. 3. Participar en las mesas de trabajo y reuniones a las que sea convocada para el aporte del componente jurídico, relacionadas con el objeto contractual 4. Apoyar la proyección y construcción de iniciativas normativas de reglamentación y lineamientos, relacionadas el objeto contractual 5. Realizar las visitas jurídicas necesarias relacionadas con el tema del contrato en el momento requerido, y elaborar los informes y documentos según sea necesario. 6. Las demás que sean asignadas por el supervisor del contrato y que tengan relación con el objeto contractual.</t>
  </si>
  <si>
    <t>El valor del contrato a celebrar es hasta por la suma de SESENTA Y SEIS MILLONES NOVECIENTOS CINCUENTA MIL PESOS M/CTE ($66.950.000), incluido los impuestos a que haya lugar.</t>
  </si>
  <si>
    <t>https://community.secop.gov.co/Public/Tendering/OpportunityDetail/Index?noticeUID=CO1.NTC.7422210&amp;isFromPublicArea=True&amp;isModal=true&amp;asPopupView=true</t>
  </si>
  <si>
    <t>ANDRÉS FELIPE VELASCO RIVERA</t>
  </si>
  <si>
    <t>https://www.funcionpublica.gov.co/dafpIndexerBHV/hvSigep/detallarHV/S1118779-8003-5</t>
  </si>
  <si>
    <t>Prestación de servicios profesionales al Despacho del Viceministro de Políticas y Normalización Ambiental del Ministerio de Ambiente y Desarrollo Sostenible para apoyar la articulación interinstitucional, la planeación estratégica y la ejecución de acciones orientadas a combatir la deforestación y otros crímenes ambientales asociados, en el marco de las políticas y programas nacionales establecidos</t>
  </si>
  <si>
    <t>1. Dentro de los primeros quince (15) días calendario de la ejecución del contrato, el contratista deberá elaborar y presentar un plan de trabajo que incluya un cronograma detallado con las actividades a realizar, describiendo la metodología para la ejecución de las obligaciones contractuales. 2. Facilitar la ejecución de las acciones institucionales del Ministerio de Ambiente y Desarrollo Sostenible en el marco del programa CONALDEF, de conformidad con los lineamientos estratégicos y operativos establecidos. 3. Apoyar la planificación y ejecución de estrategias e intervenciones interinstitucionales orientadas a combatir la deforestación y los delitos ambientales asociados, asegurando la participación activa de los actores relevantes. 4. Participar en los grupos interinstitucionales a que haya lugar en el marco de la implementación del programa CONALDEF. 5. Generar y actualizar los informes en relación con el avance del programa CONALDEF. 6. Apoyar la definición e implementación de la política nacional de lucha contra la deforestación 7. Proyectar y preparar respuestas e insumos necesarios para la respuesta a los derechos de petición y demás solicitudes presentadas ante la Entidad por Entes de control y demás personal interesado, en el marco de la lucha contra la deforestación. 8. Asistir y contribuir en reuniones, mesas de trabajo, talleres y recorridos de campo que sean requeridos en el marco de las acciones contra la deforestación y los crímenes ambientales asociados, cumpliendo con los objetivos establecidos para cada actividad. 9. Generar reportes que detallen el estado de avance de los casos priorizados en el marco de la lucha contra la deforestación y otros delitos ambientales asociados. 10. Las demás que sean asignadas por el supervisor siempre que estén alineadas con el alcance del contrato y el marco normativo vigente.</t>
  </si>
  <si>
    <t>El valor del contrato a celebrar es hasta por la suma de CIENTO CUARENTA Y SIETE MILLONES DE PESOS M/CTE ($ 147.00.000), incluido los impuestos a que haya lugar.</t>
  </si>
  <si>
    <t>https://community.secop.gov.co/Public/Tendering/OpportunityDetail/Index?noticeUID=CO1.NTC.7428929&amp;isFromPublicArea=True&amp;isModal=true&amp;asPopupView=true</t>
  </si>
  <si>
    <t>ZULENNY CARRASQUILLA RODRIGUEZ</t>
  </si>
  <si>
    <t>https://www.funcionpublica.gov.co/dafpIndexerBHV/hvSigep/detallarHV/S4469804-8003-5</t>
  </si>
  <si>
    <t>Prestación de servicios profesionales para proyectar y apoyar la revisión de los conceptos técnicos que sirven de insumo para los trámites sancionatorios y el apoyo técnico especializado en las diferentes actuaciones administrativas sancionatorias de carácter ambiental de la Dirección de Bosques, Biodiversidad y Servicios Ecosistémicos del Ministerio de Ambiente y Desarrollo Sostenible.</t>
  </si>
  <si>
    <t>1. Ejecutar visitas técnicas de identificación o seguimiento a presuntas infracciones ambientales, así como las requeridas para realizar capacitaciones desde el componente técnico, en el marco de las competencias sancionatorias de la Dirección de Bosques, Biodiversidad y Servicios Ecosistémicos. Generar, consolidar y evaluar los conceptos técnicos requeridos para el impulso procesal de las investigaciones sancionatorias ambientales de la Dirección de Bosques, Biodiversidad y Servicios Ecosistémicos. 3. Revisar y generar informes cartográficos dentro del procedimiento sancionatorio ambiental que le sean señalados por el supervisor del contrato. Revisar y mantener actualizada la información dispuesta en el visor geográfico web relacionada con los procesos sancionatorios ambientales a cargo de la Dirección de Bosques, Biodiversidad y Servicios Ecosistémicos. Gestionar y elaborar respuestas a derechos de petición, solicitudes de información y demás requerimientos asignados por el supervisor, utilizando la plataforma ARCA u otros medios, y garantizando el cumplimiento de los plazos establecidos por la ley. Aplicar en los espacios de participación y acompañamiento desarrollados mensualmente en el marco del objeto contractual los formatos y procedimientos establecidos en el sistema integrado de gestión de la entidad. Realizar otras tareas asignadas por el supervisor que estén relacionadas con el objeto contractual.</t>
  </si>
  <si>
    <t>El valor del contrato a celebrar es hasta por la suma de SETENTA Y SIETE MILLONES SEISCIENTOS DIEZ MIL QUINIENTOS PESOS M/CTE ($ 77.610.500) incluido los impuestos a que haya lugar.</t>
  </si>
  <si>
    <t>https://community.secop.gov.co/Public/Tendering/OpportunityDetail/Index?noticeUID=CO1.NTC.7444314&amp;isFromPublicArea=True&amp;isModal=true&amp;asPopupView=true</t>
  </si>
  <si>
    <t>El término estrictamente indispensable para que el contratista cumpla con el objeto y obligaciones contractuales será de ONCE MESES (11), o hasta 31 de diciembre de 2025, lo primero que ocurra.</t>
  </si>
  <si>
    <t>ALEXANDRA QUINTERO GÓMEZ</t>
  </si>
  <si>
    <t>https://www.funcionpublica.gov.co/dafpIndexerBHV/hvSigep/detallarHV/S2479643-8003-5</t>
  </si>
  <si>
    <t>https://community.secop.gov.co/Public/Tendering/OpportunityDetail/Index?noticeUID=CO1.NTC.7438779&amp;isFromPublicArea=True&amp;isModal=true&amp;asPopupView=true</t>
  </si>
  <si>
    <t>EDWIN YAMID CASTELLANOS MORA</t>
  </si>
  <si>
    <t>https://www.funcionpublica.gov.co/dafpIndexerBHV/hvSigep/detallarHV/S2038749-8003-5</t>
  </si>
  <si>
    <t>Prestar servicios profesionales a la Dirección de Asuntos Ambientales, Sectorial y Urbana del Ministerio de Ambiente y Desarrollo Sostenible, para la gestión de proyectos, iniciativas, agenda y acciones de cooperación técnica.</t>
  </si>
  <si>
    <t>1. Elaborar y presentar al supervisor un plan detallado de trabajo, que incluya actividades, cronograma y entregables, en un plazo máximo de diez (10) días calendario una vez cumplidos los requisitos de ejecución establecidos en el contrato. 2. Asistir a la dirección en el cumplimiento de compromisos con la Organización para la Cooperación y el Desarrollo Económico (OCDE), gestionando las agendas, efectuando las convocatorias, consolidación de la información y elaboración de informes de seguimiento a los avances correspondientes y demás trámites relacionados.3. Participar en la estructuración del Comité Interno de la OCDE, con el objetivo de definir los roles y alcances de las diversas direcciones y oficinas del Ministerio de Ambiente y Desarrollo Sostenible, así como realizar el seguimiento de los compromisos adquiridos. 4. Gestionar e implementar el portafolio de proyectos para la gestión de cooperación técnica y financiera, en el marco de las metas estratégicas del PND y las actividades misionales de la dependencia, como punto focal de articulación con la oficina Asesora de Asuntos Internacionales. 5.Participar en representación de la DAASU en las reuniones o sesiones de trabajo de proyectos de cooperación en desarrollo, elaborando las actas y/o memorias correspondientes y efectuar el seguimiento a los compromisos de las partes. 6. Asistir al despacho de la Dirección en la estructuración, construcción, preparación e implementación de la agenda internacional, así como promover el fortalecimiento de capacidades en cooperación técnica para los servidores de la dependencia. 7. Apoyar a la Dirección en la gestión y seguimiento de la agenda estratégica para el fortalecimiento de la cooperación técnica, así como realizar el seguimiento de los compromisos adquiridos. 8.Efectuar el seguimiento oportuno a la agenda designada por el(la) director(a) a los coordinadores y/o profesionales de los grupos técnicos de la dependencia, verificando su cumplimiento oportuno con la gestión documental de evidencias. 9.Proyectar y gestionar dentro de los plazos legales, las respuestas a derechos de petición, quejas, requerimientos de órganos de control y demás solicitudes relacionadas con el objeto contractual, que sean solicitadas a través de la plataforma ARCA o por cualquier otro medio o herramienta de la entidad. 10.Apoyar con la proyección, el reporte y las evidencias de las acciones establecidas en el Plan de Acción y/o informes solicitados por el supervisor(a) relacionados con las funciones de la Dirección de Asuntos Ambientales, Sectorial y Urbana, garantizando su conservación mediante el cargue respectivo en las carpetas digitales institucionales designadas para ello.11. Cumplir con las demás obligaciones que le sean asignadas por el supervisor del contrato, inherentes a la naturaleza del objeto contractual.</t>
  </si>
  <si>
    <t>El valor del contrato a celebrar es hasta por la suma de OCHENTA Y CUATRO MILLONES DE PESOS M/CTE ($84.000.000), incluido los impuestos a que haya lugar.</t>
  </si>
  <si>
    <t>https://community.secop.gov.co/Public/Tendering/OpportunityDetail/Index?noticeUID=CO1.NTC.7439093&amp;isFromPublicArea=True&amp;isModal=true&amp;asPopupView=true</t>
  </si>
  <si>
    <t>El término estrictamente indispensable para que el contratista cumpla con el objeto y obligaciones contractuales será de DIEZ (10) MESES, o hasta 31 de diciembre de 2025, lo primero que ocurra</t>
  </si>
  <si>
    <t>PAULA ANDREA ROA GARCIA</t>
  </si>
  <si>
    <t>https://www.funcionpublica.gov.co/dafpIndexerBHV/hvSigep/detallarHV/S977331-8003-5</t>
  </si>
  <si>
    <t>Prestación de servicios profesionales para el seguimiento técnico, apoyo en la gestión administrativa y acompañamiento en encuentros interinstitucionales y visitas técnicas, con el fin de garantizar el cumplimiento de sentencias y órdenes judiciales relacionadas con las obligaciones a cargo de la Dirección de Bosques, Biodiversidad y Servicios Ecosistémicos del Ministerio de Ambiente y Desarrollo Sostenible.</t>
  </si>
  <si>
    <t>1. Apoyar la revisión de los informes técnicos proyectados por el equipo de seguimiento al cumplimiento de procesos judiciales de la Dirección de Bosques, Biodiversidad y Servicios Ecosistémicos que den cuenta de la atención, seguimiento y cumplimiento de las órdenes y procesos judiciales, en el marco de las funciones de la Dirección. Apoyar la revisión de las respuestas a los requerimientos internos, externos y de entes de control, proyectados dentro de los términos legales y desde el componente técnico relacionados con la atención, seguimiento y cumplimiento de las órdenes y procesos judiciales en el marco de las funciones de la Dirección. Participar como profesional técnico en los encuentros citados por despachos judiciales, entes de control, reuniones interinstitucionales y visitas técnicas que sean requeridas para la atención, seguimiento y cumplimiento de las órdenes y procesos judiciales en el marco de las funciones de la Dirección. Generar espacios de coordinación y articulación con entidades del orden nacional, regional y local, así como las direcciones, oficinas y grupos de trabajo del Ministerio a través de espacios de diálogo, reuniones y mesas de trabajo que permitan atender, hacer seguimiento y dar cumplimiento de las órdenes y procesos judiciales a cargo de esta Dirección. Realizar los reportes que del cuenta de la gestión, planeación y seguimiento de las órdenes y procesos judiciales a cargo de esta Dirección. Las demás actividades que sean asignadas por el supervisor de contrato.</t>
  </si>
  <si>
    <t>El valor del contrato a celebrar es hasta por la suma de CIENTO QUINCE MILLONES DE PESOS M/CTE ($ 115.000.000) incluido los impuestos a que haya lugar.</t>
  </si>
  <si>
    <t>https://community.secop.gov.co/Public/Tendering/OpportunityDetail/Index?noticeUID=CO1.NTC.7520297&amp;isFromPublicArea=True&amp;isModal=true&amp;asPopupView=true</t>
  </si>
  <si>
    <t>El término estrictamente indispensable para que el contratista cumpla con el objeto y obligaciones contractuales será DIEZ MESES (10), o hasta 31 de diciembre, lo primero que ocurra.</t>
  </si>
  <si>
    <t xml:space="preserve">ORFY ROCIO REVUELTAS SILVA </t>
  </si>
  <si>
    <t>https://www.funcionpublica.gov.co/dafpIndexerBHV/hvSigep/detallarHV/S3992724-8003-5</t>
  </si>
  <si>
    <t>Prestación de servicios profesionales a la Dirección de Bosques, Biodiversidad y Servicios Ecosistémicos del Ministerio de Ambiente y Desarrollo Sostenible para el fortalecimiento de la gobernanza forestal con énfasis en acciones relacionadas con el Acuerdo Cero Deforestación de la Madera y la economía forestal, en el marco del Plan Integral de Contención de la Deforestación.</t>
  </si>
  <si>
    <t>1. Realizar la articulación de actores, instancias y espacios de participación para fortalecer la coordinación y apoyo técnico para la implementación de acciones del Pacto Intersectorial por la Madera Legal en Colombia -Acuerdo Cero Deforestación de Madera. 2. Articular y promover iniciativas orientadas a mejorar las capacidades técnicas administrativas de actores asociados al Pacto Intersectorial por la Madera Legal en Colombia -Acuerdo Cero Deforestación de Madera. 3. Generar insumos técnicos para la conceptualización de la cadena de valor forestal bajo el enfoque de Pacto Intersectorial por la Madera Legal en Colombia - Acuerdo Cero Deforestación de Madera. 4. Gestionar y mantener actualiza la información que se aloje en la página web www.elijamaderalegal.com 5. Recopilar, analizar y difundir información del sector forestal en el Observatorio de Economía Forestal. 6. Gestionar y articular alianzas multiactor (público-privado y/o comunitario) para la generación de valor agregado y comercialización de productos forestales legales y sostenibles en el marco del Pacto Intersectorial por la Madera Legal en Colombia. 7. Participar desde el componente técnico en los procesos de actualización y/o formulación de iniciativas normativas y demás documentos de interés para la gestión forestal de la DBBSE. 8. Atender oportunamente las PQRS que le sean asignadas en el marco del objeto contractual, dentro de los términos establecidos en la ley y demás disposiciones legales vigentes. 9. Las demás asignadas por el supervisor relacionadas con el objeto contractual.</t>
  </si>
  <si>
    <t>El valor del contrato a celebrar es hasta por la suma de SESENTA Y SEIS MILLONES NOVECIENTOS CINCUENTA MIL PESOS M/CTE ($ 66.950.000) incluido los impuestos a que haya lugar.</t>
  </si>
  <si>
    <t>https://community.secop.gov.co/Public/Tendering/OpportunityDetail/Index?noticeUID=CO1.NTC.7450161&amp;isFromPublicArea=True&amp;isModal=true&amp;asPopupView=true</t>
  </si>
  <si>
    <t xml:space="preserve">CARLOS ANDRÉS SUÁREZ MÉNDEZ </t>
  </si>
  <si>
    <t>https://www.funcionpublica.gov.co/dafpIndexerBHV/hvSigep/detallarHV/S828745-8003-5</t>
  </si>
  <si>
    <t>Prestar servicios profesionales a la Dirección de Bosques, Biodiversidad y Servicios Ecosistémicos para generar la articulación, planificación, seguimiento e implementación de acciones que orienten el cumplimiento a los compromisos indígenas y campesinos relacionados con los diferentes enfoques de restauración ambiental participativa y uso sostenible en el marco de los acuerdos del Plan Nacional de Desarrollo 2022 - 2026</t>
  </si>
  <si>
    <t>1. Apoyar y orientar la formulación de los proyectos técnicos y económicos así como a los temas precontractuales y la implantación de proyectos para dar cumplimiento a los acuerdos con los grupos indígenas y campesinos 2. Asistir y participar, a los espacios de diálogo virtuales o presenciales con diferentes aliados 3. Realizar, cuando sea requerido por la supervisión, seguimiento especializado a los convenios enfocados en acciones de conservación, restauración, rehabilitación y recuperación de la diversidad biológica con los diferentes entidades, actores y fuentes de financiación 4. Brindar apoyo técnico a la supervisión de los convenios interadministrativos de restauración de ecosistemas y conservación con comunidades indígenas que estén a cargo de la Dirección de Bosques, Biodiversidad y Servicios Ecosistémicos 5. Proyectar y gestionar respuesta, en los términos previstos en la ley, de las PQRS que le sean asignadas por la supervisión a través de la plataforma ARCA o por otro medio o herramienta de la entidad, relacionado con el objeto del contrato, adjuntando el reporte del Sistema de Gestión Documental 6. Todas las demás asignadas por el supervisor relacionado con el objeto contractual</t>
  </si>
  <si>
    <t>El valor del contrato a celebrar es hasta por la suma de CIENTO DIECIOCHO MILLONES NOVECIENTOS SESENTA Y CINCO MIL PESOS M/CTE ($ 118.965.000) incluido los impuestos a que haya lugar.</t>
  </si>
  <si>
    <t>https://community.secop.gov.co/Public/Tendering/OpportunityDetail/Index?noticeUID=CO1.NTC.7430911&amp;isFromPublicArea=True&amp;isModal=true&amp;asPopupView=true</t>
  </si>
  <si>
    <t>JORGE LUCAS TOLOSA ZAMBRANO</t>
  </si>
  <si>
    <t>https://www.funcionpublica.gov.co/dafpIndexerBHV/hvSigep/detallarHV/S1113868-8003-5</t>
  </si>
  <si>
    <t>Prestación de servicios profesionales para realizar el seguimiento jurídico y apoyar el trámite administrativo de cumplimiento a las sentencias y órdenes judiciales que estén relacionadas con las obligaciones de la Dirección de Bosques, Biodiversidad y Servicios Ecosistémicos del Ministerio de Ambiente y Desarrollo Sostenible</t>
  </si>
  <si>
    <t>1. Apoyar la revisión y proyección de las respuestas para atender los requerimientos que se realicen dentro de los procesos judiciales, tutelas, providencias y derechos de petición de los asuntos en los cuales la DBBSE tiene competencia en el marco de sus funciones, incluyendo las solicitudes que presente el Ministerio Público. Apoyar la revisión y proyección de los insumos necesarios para dar respuesta a los diferentes despachos prestando el apoyo que sea requerido en las instancias judiciales, reuniones y espacios de trabajo que se generen en cumplimiento de la misionalidad de la Dirección de manera conjunta con los grupos y otras áreas del Ministerio. 3. 4. 5. 6. Revisar y verificar la actualización de la Matriz de sentencias judiciales a cargo de la Dirección de Bosques, Biodiversidad y Servicios Ecosistémicos, recopilando toda la documentación y los soportes necesarios para vigilar y controlar las actuaciones realizadas. Entregar los respectivos soportes de los trámites que se adelanten para la debida gestión documental de los expedientes. Participar como profesional jurídico en los encuentros en los despachos judiciales, reuniones interinstitucionales y visitas técnicas que sean requeridas para dar el cumplimiento a los requerimientos judiciales relacionados con las funciones de la Dirección. Las demás actividades que estén relacionadas con el objeto contractual y que sean asignadas por el supervisor.</t>
  </si>
  <si>
    <t>El valor del contrato a celebrar es hasta por la suma de CIEN MILLONES DE PESOS M/CTE ($ 100.000.000) incluido los impuestos a que haya lugar.</t>
  </si>
  <si>
    <t>https://community.secop.gov.co/Public/Tendering/OpportunityDetail/Index?noticeUID=CO1.NTC.7434961&amp;isFromPublicArea=True&amp;isModal=true&amp;asPopupView=true</t>
  </si>
  <si>
    <t>ANTONIO JOSE GOMEZ HOYOS</t>
  </si>
  <si>
    <t>https://www.funcionpublica.gov.co/dafpIndexerBHV/hvSigep/detallarHV/S60943-8003-5</t>
  </si>
  <si>
    <t>Prestación de Servicios Profesionales para el apoyo a la implementación de la Convención CITES mediante la aplicación de criterios técnicos relacionados con la conservación, manejo y uso sostenible de la diversidad biológica en la Dirección de Bosques, Biodiversidad y Servicios Ecosistémicos, del Ministerio de Ambiente y Desarrollo Sostenible.</t>
  </si>
  <si>
    <t>1. Elaborar los insumos para la consolidación del informe anual de Comercio CITES y el informe de comercio ilegal de la vigencia 2024, a ser enviados a la secretaría de la Convención CITES. 2. Atender las solicitudes de permisos CITES con fines no comerciales. 3. Apoyar la emisión de respuestas de información solicitada a través de las Decisiones adoptadas por la Convención CITES y Notificaciones a las Partes. 4. Contribuir a las actividades para la implementación del plan de trabajo para aplicación de las enmiendas adoptadas en la Decimonovena reunión de la Conferencia de las Partes de la Convención CITES en articulación con las autoridades científicas y demás actores competentes. 5. Elaborar los insumos técnicos para la participación en el Comité de fauna y comité permanente de la Convención CITES. 6. Consolidar los insumos para la elaboración de un protocolo interno para la atención de solicitudes de permisos CITES no comerciales. 7. Preparar insumos para el desarrollo de herramientas y presentaciones u otras formas de socialización de las disposiciones CITES y la normativa vigente para el manejo de la fauna silvestre con autoridades ambientales y otras entidades y usuarios. 8. Apoyar la consolidación de procesos de actualización normativa para la zoocría y conservación de la fauna silvestre en Colombia, de conformidad con la Convención CITES. 9. Proyectar, consolidar y gestionar respuestas a derechos de petición, solicitudes de información y demás peticiones, que le sean solicitados por la supervisión en la plataforma ARCA, o por cualquier otro medio o herramienta de la entidad relacionado con el objeto del contrato, para lo cual deberá dar cumplimiento a los términos en la Ley. 10. Todas las demás actividades que le sean asignadas por el supervisor en relación con el objeto del contrato.</t>
  </si>
  <si>
    <t>https://community.secop.gov.co/Public/Tendering/OpportunityDetail/Index?noticeUID=CO1.NTC.7434939&amp;isFromPublicArea=True&amp;isModal=true&amp;asPopupView=true</t>
  </si>
  <si>
    <t>DIANA MARCELA REYES MORENO</t>
  </si>
  <si>
    <t>https://www.funcionpublica.gov.co/dafpIndexerBHV/hvSigep/detallarHV/S809979-8003-5</t>
  </si>
  <si>
    <t>Prestación de servicios profesionales para la Dirección de Bosques, Biodiversidad y Servicios Ecosistémicos del Ministerio de Ambiente y Desarrollo Sostenible, con el propósito de apoyar en la definición, elaboración e implementación de lineamientos jurídicos en materia sancionatoria ambiental. Asimismo, se encargará de brindar acompañamiento técnico-jurídico integral en el desarrollo, seguimiento y resolución de las actuaciones administrativas y procesos sancionatorios ambientales bajo la competencia de la Dirección, asegurando su coherencia con el marco normativo vigente y los objetivos estratégicos de la entidad.</t>
  </si>
  <si>
    <t>1. Apoyar en la definición e impartición de lineamientos jurídicos en materia sancionatoria ambiental, para aplicar en los diferentes trámites administrativos ambientales sancionatorios. 2. Apoyar en la organización y gestión del reparto de los expedientes sancionatorios de la Dirección de Bosques, Biodiversidad y Servicios Ecosistémicos, asegurando una distribución equitativa y eficiente. 3. Colaborar en la gestión del reparto y revisión de las respuestas a las PQRS asignadas al Grupo Sancionatorio y respuestas a entes de control competencia del Grupo Sancionatorio de la de la Dirección de Bosques, Biodiversidad y Servicios Ecosistémicos. 4. Proyectar los actos administrativos relacionados con los trámites sancionatorios ambientales para impulsar y dar cumplimiento a las etapas establecidas en la Ley 1333 de 2009 modificada por la ley 2387 de 2024 donde ostente potestad sancionatoria la Dirección de Bosques, Biodiversidad y Servicios Ecosistémicos del Ministerio de Ambiente y Desarrollo Sostenible, asegurando su adecuada fundamentación jurídica, coherencia con el marco normativo vigente y alineación con los objetivos estratégicos de la entidad.5. Diseñar e impartir capacitaciones en materia jurídica del régimen sancionatorio ambiental para el 
fortalecimiento de capacidades en la aplicación de este régimen al interior del Ministerio o a las 
distintas Autoridades Ambientales que hacen parte del SINA y participar en las distintas mesas de 
trabajo y de coordinación interinstitucional en materia sancionatoria ambiental. 
6. 
7. 
Apoyar la creación y/o modificación de instrumentos normativos ambientales en temas sancionatorios. 
Revisar los insumos solicitados por la Oficina Asesora Jurídica para dar respuesta a las tutelas 
relacionadas con el proceso sancionatorio ambiental y dar respuestas a los requerimientos de los entes 
de control competencia de la Dirección de Bosques, Biodiversidad y Servicios Ecosistémicos. 
8. Aplicar en los espacios de participación y acompañamiento desarrollados mensualmente en el marco 
del objeto contractual los formatos y procedimientos establecidos en el sistema integrado de gestión 
de la entidad. Las demás actividades que estén relacionadas con el objeto contractual y que sean asignadas por el supervisor.</t>
  </si>
  <si>
    <t>El valor del contrato a celebrar es hasta por la suma de CIENTO TREINTA Y DOS MILLONES DE PESOS M/CTE ($ 132.000.000) incluido los impuestos a que haya lugar.</t>
  </si>
  <si>
    <t>https://community.secop.gov.co/Public/Tendering/OpportunityDetail/Index?noticeUID=CO1.NTC.7427739&amp;isFromPublicArea=True&amp;isModal=true&amp;asPopupView=true</t>
  </si>
  <si>
    <t>SARA MILENA ECHANDÍA ÁLVAREZ</t>
  </si>
  <si>
    <t>https://www.funcionpublica.gov.co/dafpIndexerBHV/hvSigep/detallarHV/S1715653-8003-5</t>
  </si>
  <si>
    <t>Prestar servicios profesionales para apoyar a la Oficina Asesora de Planeación del Ministerio de Ambiente y Desarrollo Sostenible en la gestión presupuestal del Fondo de Compensación Ambiental (FCA), incluyendo el seguimiento al recaudo y la ejecución de los recursos asignados a las Corporaciones beneficiarias.</t>
  </si>
  <si>
    <t>1. Brindar apoyo en la proyección de comunicaciones y respuestas relacionadas con la verificación de las liquidaciones de aportes al FCA, cargar esta información en las bases de datos oficiales de la Oficina de Planeación y conformar los expedientes digitales o físicos para su transferencia mensual al grupo de gestión documental. 2. Prestar asistencia a la Secretaría Técnica del Fondo de Compensación Ambiental en el giro de los recursos de funcionamiento e inversión desde la libreta de la Cuenta Única Nacional (CUN) del FCA hacia las libretas de las Corporaciones beneficiarias, así como en el registro y seguimiento de los gastos realizados con el presupuesto asignado por el Sistema General de Regalías para el fortalecimiento institucional. 3. Evaluar y elaborar los conceptos sobre las solicitudes, peticiones, trámites e informes relacionados con aspectos presupuestales y financieros presentados por las entidades responsables de ejecutar los recursos asignados por el Fondo de Compensación Ambiental (FCA). 4. Apoyar la gestión de la Secretaría Técnica mediante la preparación de informes presupuestales y financieros que faciliten el control, seguimiento y evaluación periódica de la ejecución de los recursos asignados a las corporaciones beneficiarias del Fondo de Compensación Ambiental (FCA), utilizando los reportes generados a través de la plataforma de información del Sistema Integrado de Información Financiero (SIIF Nación) del Ministerio de Hacienda, con el objetivo de generar alertas tempranas. 5. Elaborar y unificar comunicaciones regulares dirigidas a las Corporaciones beneficiarias del FCA, incluyendo los conceptos, evaluaciones de informes y resultados del seguimiento al progreso en la ejecución de los recursos de inversión y funcionamiento distribuidos, tanto de la vigencia actual como de los rezagos presupuestales, en el contexto del monitoreo y apoyo a la ejecución. 6. Las demás actividades que le sean asignadas por el supervisor y que tengan relación con el objeto contractual.</t>
  </si>
  <si>
    <t>El valor del contrato a celebrar es hasta por la suma de OCHENTA Y SIETE MILLONES TRESCIENTOS SESENTA Y NUEVE MIL TRESCIENTOS TREINTA Y TRES PESOS M/CTE ($87.369.333,00), incluido los impuestos a que haya lugar.</t>
  </si>
  <si>
    <t>https://community.secop.gov.co/Public/Tendering/OpportunityDetail/Index?noticeUID=CO1.NTC.7427611&amp;isFromPublicArea=True&amp;isModal=true&amp;asPopupView=true</t>
  </si>
  <si>
    <t>El término estrictamente indispensable para que el contratista cumpla con el objeto y obligaciones contractuales será 10 meses y 22 días calendario, o hasta 31 de diciembre, lo primero que ocurra.</t>
  </si>
  <si>
    <t>KAROL KATERINE BETANCOURT CRUZ</t>
  </si>
  <si>
    <t>https://www.funcionpublica.gov.co/dafpIndexerBHV/hvSigep/detallarHV/S1337367-8003-5</t>
  </si>
  <si>
    <t>Prestación de servicios profesionales a la Dirección de Bosques, Biodiversidad y Servicios Ecosistémicos del Ministerio de Ambiente y Desarrollo Sostenible, en la revisión de documentos jurídicos relacionados con la evaluación de solicitudes de sustracción de reservas forestales del orden nacional.</t>
  </si>
  <si>
    <t>1. Revisar los actos administrativos relacionados con el trámite de sustracción de reservas forestales 2. Revisar las respuestas a PQRS relacionadas con el trámite de sustracción de reservas forestales nacionales 3. Participar en las reuniones, atenciones a usuarios y/o mesas de trabajo a las que sea convocado (a), relacionadas con el objeto contractual 4. Proyectar los documentos jurídicos que le sean requeridos, relacionados con el objeto contractual. 5. Remitir al archivo de la entidad los documentos que le sean asignados y los que elabore, mediante el formato único de inventario documental (FUID) 6. Las demás que sean asignadas por el supervisor del contrato y que tengan relación con el objeto contractual</t>
  </si>
  <si>
    <t>El valor del contrato a celebrar es hasta por la suma de NOVENTA MILLONES SEISCIENTOS CUARENTA MIL PESOS M/CTE ($90.640.000), incluido los impuestos a que haya lugar.</t>
  </si>
  <si>
    <t>https://community.secop.gov.co/Public/Tendering/OpportunityDetail/Index?noticeUID=CO1.NTC.7454808&amp;isFromPublicArea=True&amp;isModal=true&amp;asPopupView=true</t>
  </si>
  <si>
    <t>El término estrictamente indispensable para que el contratista cumpla con el objeto y obligaciones contractuales será de once (11) MESES, o hasta 31 de diciembre de 2025, lo primero que ocurra</t>
  </si>
  <si>
    <t>ANDRES FELIPE GARZON FLOREZ</t>
  </si>
  <si>
    <t>https://www.funcionpublica.gov.co/dafpIndexerBHV/hvSigep/detallarHV/S2442112-8003-5</t>
  </si>
  <si>
    <t>Prestar servicios profesionales a la Dirección de Asuntos Ambientales Sectorial y Urbana del Ministerio de Ambiente y Desarrollo Sostenible, como apoyo técnico en la generación de insumos para el desarrollo de los componentes asociados a gestión del conocimiento de la Política de Gestión Ambiental Urbana.</t>
  </si>
  <si>
    <t>1. Presentar para aprobación del supervisor un plan de trabajo (actividades, cronograma y entregables) dentro de los diez (10) días siguientes al cumplimiento de los requisitos de ejecución del contrato. 2. Elaborar el documento técnico del Informe Nacional de Calidad Ambiental Urbana en el país para el periodo 2022-2023. 3. Aportar insumos para la implementación y seguimiento a proyectos territoriales sobre gestión ambiental urbana en municipios de menos de 50.000 habitantes en el marco de la implementación de la Política de Gestión Ambiental Urbana. 4. Apoyar en el diseño y estructuración de contenidos y el módulo urbano en el marco de la Política de Gestión Ambiental Urbana para su articulación con el SIAC. 5. Proyectar y gestionar, dentro de los términos legales, las respuestas a peticiones, quejas, reclamos, así como requerimientos de órganos de control y demás solicitudes en temas relacionados con el objeto contractual, cuando sea requerido mediante correo electrónico o a través de la plataforma de información del Ministerio para la “Administración y Recepción de Correspondencia Ambiental (ARCA)” 6. Participar en las reuniones relacionadas con el objeto contractual, para lo cual se deben allegar los soportes de la asistencia, ayudas de memoria y soporte del seguimiento a los compromisos establecidos, en caso de aplicar. 7. Apoyar con la proyección, el reporte y las evidencias de las acciones establecidas en el Plan de Acción y/o informes solicitados por el supervisor(a) relacionados con las funciones de la Dirección de Asuntos Ambientales, Sectorial y Urbana, garantizando su conservación mediante el cargue respectivo en las carpetas digitales institucionales designadas para ello. 8. Apoyar, cuando sea requerido, las jornadas de capacitación o divulgación relacionadas con las funciones de la Dirección de Asuntos Ambientales, Sectorial y Urbana en las que la experticia del contratista sea necesaria o en las que se relacione con el objeto contractual. 9. Las demás actividades que le asigne el supervisor del contrato y que tengan relación con el objeto contractual.</t>
  </si>
  <si>
    <t>El valor del contrato a celebrar es hasta por la suma de SETENTA Y UN MILLONES SETECIENTOS VEINTE MIL PESOS M/CTE ($71.720.000) incluido los impuestos a que haya lugar.</t>
  </si>
  <si>
    <t>https://community.secop.gov.co/Public/Tendering/OpportunityDetail/Index?noticeUID=CO1.NTC.7429287&amp;isFromPublicArea=True&amp;isModal=true&amp;asPopupView=true</t>
  </si>
  <si>
    <t>MAYRA ALEJANDRA AVELLANEDA MORENO</t>
  </si>
  <si>
    <t>https://www.funcionpublica.gov.co/dafpIndexerBHV/hvSigep/detallarHV/S327245-8003-5</t>
  </si>
  <si>
    <t>Prestar servicios profesionales en la Dirección de Bosques, Biodiversidad y Servicios Ecosistémicos para hacer los conceptos técnicos requeridos durante las etapas de evaluación y seguimiento del trámite de acceso a recursos genéticos y/o productos derivados.</t>
  </si>
  <si>
    <t>1. Proyectar los conceptos técnicos para el componente de recolección de especímenes de especies silvestres de la diversidad biológica dentro régimen de acceso a recursos genéticos y sus productos derivados. 2. Elaborar los informes técnicos correspondientes en la etapa de seguimiento a contratos de acceso a recursos genéticos y sus productos derivados. 3. Proyectar y gestionar respuesta, en los términos previstos en la ley las PQRS que le sean asignadas por la supervisión a través de la plataforma ARCA o por otro medio o herramienta de la entidad, relacionado con el objeto del contrato, adjuntando el reporte del Sistema de Gestión Documental. 4. Elaborar reportes mensuales del estado de avance de las asignaciones a cargo, y actualizar información y registros de acuerdo con los lineamientos indicados por el supervisor inmediato. 5. Apoyar las actividades de divulgación de información sobre los aspectos técnicos de la aplicación del régimen sobre acceso a los recursos genéticos y sus productos derivados en Colombia.</t>
  </si>
  <si>
    <t>El valor del contrato a celebrar es hasta por la suma de CINCUENTA Y SEIS MILLLONES, SEISCIENTOS SESENTA Y CINCO MIL PESOS ($56.665.000) M/CTE, incluido los impuestos a que haya lugar.</t>
  </si>
  <si>
    <t>https://community.secop.gov.co/Public/Tendering/OpportunityDetail/Index?noticeUID=CO1.NTC.7484651&amp;isFromPublicArea=True&amp;isModal=true&amp;asPopupView=true</t>
  </si>
  <si>
    <t xml:space="preserve">PROFESIONALES </t>
  </si>
  <si>
    <t>CRISTIAN CAMILO FONSECA BAQUERO</t>
  </si>
  <si>
    <t>INGENIERIA TOPOGRAFICA</t>
  </si>
  <si>
    <t>https://www.funcionpublica.gov.co/dafpIndexerBHV/hvSigep/detallarHV/S4561462-8003-5</t>
  </si>
  <si>
    <t>Prestar servicios profesionales a la Dirección de Bosques, Biodiversidad y Servicios Ecosistémicos para analizar la información geográfica dentro del marco del Régimen sobre Acceso a los Recursos Genéticos.</t>
  </si>
  <si>
    <t>1. Elaborar las salidas gráficas correspondientes a las áreas de recolección del recurso biológico dentro del marco del régimen de acceso a recursos genéticos y sus productos derivados. Generar la documentación requerida de los objetos geográficos que sean objeto de sus funciones, para el mantenimiento de la Infraestructura de Datos Espaciales IDE del Ministerio de Ambiente y Desarrollo Sostenible. Actualizar la información espacial correspondiente con las áreas de recolección autorizadas en los contratos de acceso a recursos genéticos y/o productos derivados. Elaborar y actualizar la capa cartográfica para consolidar los puntos de recolección de especímenes de la biodiversidad reportados en el marco del permiso de recolección dentro del contrato de acceso a recursos genéticos y sus productos derivados.</t>
  </si>
  <si>
    <t>El valor del contrato a celebrar es hasta por la suma de SETENTA MILLONES, CUARENTA MIL PESOS ($70.040.000) M/CTE, incluido los impuestos a que haya lugar.</t>
  </si>
  <si>
    <t>https://community.secop.gov.co/Public/Tendering/OpportunityDetail/Index?noticeUID=CO1.NTC.7439416&amp;isFromPublicArea=True&amp;isModal=true&amp;asPopupView=true</t>
  </si>
  <si>
    <t>JUAN CAMILO RONCALLO SARMIENTO</t>
  </si>
  <si>
    <t>https://www.funcionpublica.gov.co/dafpIndexerBHV/hvSigep/detallarHV/S3129894-8003-5</t>
  </si>
  <si>
    <t>Prestar servicios profesionales a la Dirección de Bosques, Biodiversidad y Servicios Ecosistémicos para elaborar los documentos técnicos requeridos en la evaluación y seguimiento del trámite de acceso a recursos genéticos y/o productos derivados, así como realizar actividades de divulgación de información en materia de Acceso a Recursos Genéticos.</t>
  </si>
  <si>
    <t>1.Proyectar los conceptos técnicos respecto a las solicitudes de concepto en el marco de la aplicación del régimen sobre acceso a los recursos genéticos en el país. Proyectar los documentos técnicos correspondientes en la etapa de evaluación y seguimiento a contratos de acceso a recursos genéticos y sus productos derivados. Proyectar y gestionar respuesta, en los términos previstos en la ley las PQRS que le sean asignadas por la supervisión a través de la plataforma ARCA o por otro medio o herramienta de la entidad, relacionado con el objeto del contrato, adjuntando el reporte del Sistema de Gestión Documental. Llevar a cabo las actividades de divulgación de información sobre los aspectos técnicos de la aplicación del régimen sobre acceso a los recursos genéticos y sus productos derivados Colombia. Elaborar reportes mensuales del estado de avance de las asignaciones a cargo, y actualizar información y registros de acuerdo con los lineamientos indicados por el supervisor inmediato.</t>
  </si>
  <si>
    <t>El valor del contrato a celebrar es hasta por la suma de SETENTA Y TRES MILLONES QUINIENTOS CUARENTA Y DOS MIL PESOS M/CTE ($73.542.000) incluido los impuestos a que haya lugar.</t>
  </si>
  <si>
    <t>https://community.secop.gov.co/Public/Tendering/OpportunityDetail/Index?noticeUID=CO1.NTC.7457554&amp;isFromPublicArea=True&amp;isModal=true&amp;asPopupView=true</t>
  </si>
  <si>
    <t>EMILCE MORA JAIME</t>
  </si>
  <si>
    <t>QUIMICA</t>
  </si>
  <si>
    <t>https://www.funcionpublica.gov.co/dafpIndexerBHV/hvSigep/detallarHV/S835776-8003-5</t>
  </si>
  <si>
    <t>Prestar servicios profesionales a la Dirección de Bosques, Biodiversidad y Servicios Ecosistémicos para apoyar la implementación y seguimiento al Plan de Acción de Biodiversidad en los componentes de competencia de la dirección.</t>
  </si>
  <si>
    <t>1. Proyectar las respuestas a las solicitudes relacionadas con el Convenio de Diversidad Biológica y el Marco Global de Biodiversidad Kunming Montreal 2. Apoyar el análisis de coherencia de los instrumentos de política de biodiversidad (PNGIBSE y PAB actualizado a 2030) 3. En articulación con el Viceministerio de Políticas y Normatividad y la Oficina de Asuntos Internacionales, brindar soporte técnico para la implementación y seguimiento al Plan de Acción de Biodiversidad en coherencia con las Metas del Marco Global Kunming Montreal 4. Apoyar el proceso de evaluación de la Política Nacional de Gestión Integral de Biodiversidad y sus Servicios Ecosistémicos-PNGIBSE en articulación el Departamento Nacional de Planeación. 5. Las demás que sean asignadas por el supervisor del contrato y que tengan relación con el objeto contractua</t>
  </si>
  <si>
    <t>El valor del contrato a celebrar es hasta por la suma de CIENTO UN MILLONES NOVECIENTOS SETENTA MIL PESOS M/CTE ($ 101.970.000), incluido los impuestos a que haya lugar.</t>
  </si>
  <si>
    <t>LUIS FRANCISCO CAMARGO FAJARDO</t>
  </si>
  <si>
    <t>GRUPO DE GESTIÓN EN BIODIVERSIDAD DE LA DIRECCIÓN DE BOSQUES</t>
  </si>
  <si>
    <t>https://community.secop.gov.co/Public/Tendering/OpportunityDetail/Index?noticeUID=CO1.NTC.7475602&amp;isFromPublicArea=True&amp;isModal=true&amp;asPopupView=true</t>
  </si>
  <si>
    <t>El término estrictamente indispensable para que el contratista cumpla con el objeto y obligaciones contractuales será DIEZ (10) meses, o hasta 31 de diciembre de 2025, lo primero que ocurra.</t>
  </si>
  <si>
    <t>ALVARO JAHIR ISAZA ALTAMAR</t>
  </si>
  <si>
    <t>https://www.funcionpublica.gov.co/dafpIndexerBHV/hvSigep/detallarHV/S953352-8003-5</t>
  </si>
  <si>
    <t>Prestación de servicios profesionales a la Dirección de Ordenamiento Ambiental Territorial y SINA del Ministerio de Ambiente y Desarrollo Sostenible, como apoyo conceptual, técnico -jurídico y de gestión en los requerimientos que se realicen a esta Dirección, relacionados con las comunidades Negra, Afrodescendiente, Raizal y Palenquera, establecidas en el marco del Plan Nacional de Desarrollo y en la reglamentación</t>
  </si>
  <si>
    <t>1. Desarrollar la estrategia correspondiente para atender los compromisos que entrega Dirección de Ordenamiento Ambiental Territorial, relacionadas con compromisos con comunidades negras, afrocolombianas, raizales y palenqueras. 2. Asistir en los espacios que se generen en el marco del cumplimiento del Decreto 1384 de 2023 con las comunidades Negras, Afrocolombianas, Raizales y Palenqueras. 3. Participar de las mesas técnicas y Comisión de Ley 70 convocadas por la Agencia Nacional de Tierras- ANT dentro del procedimiento de titulación colectiva a comunidades negras, afrocolombianas, raizales y palenqueras. 4. Adelantar las actividades técnica-jurídicas que sean necesarias para impulsar los compromisos de la DOAT con las comunidades negras, Afrocolombianas, Raizales y Palenqueras. 5. Promover espacios de diálogo respetuoso y horizontal con las comunidades negras, afrocolombianas, raizales y palenqueras para comprender sus necesidades, conocimientos tradicionales y visiones sobre el territorio, en cumplimiento de la implementación. 6. Realizar visitas a los consejos comunitarios que requieran acompañamiento de la DOAT, en el marco de las sentencias judiciales y procesos de reparación de víctimas que vinculen a este grupo étnico. 7. Las demás que le asigne el supervisor del contrato y que tengan relación directa con el objeto contractual.</t>
  </si>
  <si>
    <t>El valor del contrato a celebrar es hasta por la suma de CIENTO VEINTICUATRO MILLONES SEISCIENTOS TREINTA MIL PESOS M/CTE ($124.630.000), incluido los impuestos a que haya lugar.</t>
  </si>
  <si>
    <t>https://community.secop.gov.co/Public/Tendering/OpportunityDetail/Index?noticeUID=CO1.NTC.7436440&amp;isFromPublicArea=True&amp;isModal=true&amp;asPopupView=true</t>
  </si>
  <si>
    <t>ALLISON DEL RIO BAHAMON</t>
  </si>
  <si>
    <t>https://www.funcionpublica.gov.co/dafpIndexerBHV/hvSigep/detallarHV/S4120312-8003-5</t>
  </si>
  <si>
    <t>PRESTAR SERVICIOS PROFESIONALES A LA DIRECCIÓN DE CAMBIO CLIMÁTICO Y GESTIÓN DEL RIESGO DEL MINISTERIO DE AMBIENTE Y DESARROLLO SOSTENIBLE PARA APOYAR AL GRUPO DE ADAPTACIÓN LOS ASUNTOS PRIORITARIOS DE NEGOCIACIÓN FRENTE A LAS CONFERENCIAS DE LAS PARTES QUE SIRVEN A LA CONVENCIÓN MARCO DE NACIONES UNIDAS SOBRE CAMBIO CLIMÁTICO Y EL CONVENIO DE BIODIVERSIDAD, RESPECTO A LA SINERGIA CAMBIO CLIMÁTICO-BIODIVERSIDAD</t>
  </si>
  <si>
    <t>1. Presentar insumos técnicos e informes de seguimiento sobre los indicadores bajo el programa de trabajo “Glasgow-Sharm El-Sheikh Work Programme” sobre el Objetivo Global de Adaptación y su relación con las metas nacionales de resiliencia climática a las que refiere la Política Nacional de Cambio Climático. 2. Apoyar la elaboración de documentos de posición, insumos técnicos y estrategias de negociación sobre asuntos de adaptación en el marco de los cuerpos subsidiarios y las conferencias de las partes (COP) que sirven a la Convención Marco de Naciones Unidas sobre Cambio Climático (CMNUCC) y el Acuerdo de París, con énfasis en medios de implementación (tecnología y fomento de capacidades). 3. Contribuir por medio de la elaboración de insumos técnicos, y la organización de eventos nacionales e internacionales, a la consolidación de las sinergias cambio climático y biodiversidad (tanto en océanos como en ecosistemas terrestres), con el fin de responder a los compromisos internacionales relacionados con Convención Marco de las Naciones Unidas sobre el Cambio Climático - CMNUCC y Acuerdo de París, y el Convenio de Diversidad Biológica. 4. Desarrollar una propuesta con el grupo interno de trabajo para el establecimiento de un conjunto de lineamientos que permitan mejorar el seguimiento de la gestión y resultados de programas y proyectos, con énfasis en los apoyados por la cooperación internacional, y que puedan dar cuenta de los avances de la adaptación al cambio climático a nivel nacional. 5. Apoyar el seguimiento de programas y proyectos de relevancia para la dirección y el grupo interno de trabajo que integren el enfoque basado en tecnologías para la adaptación y la gestión del cambio climático. 6. Apoyar la participación del Ministerio en el Comité de Asuntos Internacionales de la Comisión Intersectorial de cambio climático CICC por medio del grupo de Adaptación. 7. Participar en reuniones relacionadas con el objeto contractual, organizando en debida forma los soportes de la asistencia y ayudas de memoria correspondientes, en las carpetas digitales dispuestas por el supervisor o el despacho de la dirección 8. Proyectar, consolidar y gestionar respuestas a derechos de petición, solicitudes de información y demás peticiones, que le sean solicitados a través de la plataforma ARCA, o por cualquier otro medio o herramienta de la entidad relacionada con el objeto del contrato, para lo cual deberá dar cumplimiento a los términos previstos en la Ley. 9. Todas las demás que le sean asignadas por la Dirección y que tengan relación con el objeto contractual.</t>
  </si>
  <si>
    <t>https://community.secop.gov.co/Public/Tendering/OpportunityDetail/Index?noticeUID=CO1.NTC.7429813&amp;isFromPublicArea=True&amp;isModal=true&amp;asPopupView=true</t>
  </si>
  <si>
    <t>DANNA ESTEFANIA CASTAÑEDA QUINCHIA</t>
  </si>
  <si>
    <t>https://www.funcionpublica.gov.co/dafpIndexerBHV/hvSigep/detallarHV/S2775817-8003-5</t>
  </si>
  <si>
    <t>PRESTAR SERVICIOS PROFESIONALES A LA DIRECCIÓN DE CAMBIO CLIMÁTICO Y GESTIÓN DE RIESGO DEL MINISTERIO DE AMBIENTE Y DESARROLLO SOSTENIBLE PARA APOYAR AL GRUPO DE GESTIÓN DEL RIESGO EN EL FORTALECIMIENTO TÉCNICO Y EL ACOMPAÑAMIENTO PARA LA PREVENCIÓN DE INCENDIOS FORESTALES Y MANEJO INTEGRAL DEL FUEGO, CON EL FIN DE CONTRIBUIR A LA GESTIÓN SOSTENIBLE DE LOS ECOSISTEMAS.</t>
  </si>
  <si>
    <t>1. Brindar apoyo en las actividades de secretaria técnica y apoyar la implementación del plan de trabajo de la Comisión Técnica Nacional Asesora para Incendios Forestales -CTNAIF, en línea con lo consignado en la Resolución No. 373 de 2020. 2. Apoyar la formulación del Plan Nacional de Manejo Integral del Fuego. 3. Acompañar técnicamente los procesos de cooperación internacional que se desarrollaran en la entidad relacionados con incendios forestales y manejo integral del fuego. 4. Articular e impulsar la implementación de las acciones de prevención de incendios forestales con la Dirección de Bosques, Biodiversidad y Servicios Ecosistémicos -DBBSE enmarcadas en la Estrategia Nacional de Corresponsabilidad Social en la Prevención de Incendios Forestales, gobernanza forestal y compromisos de tratados. 5. Promover el fortalecimiento institucional de las autoridades ambientales del SINA en el ámbito de la gestión del riesgo de desastres, especialmente en incendios forestales y manejo integral del fuego. 6.Participar en reuniones relacionadas con el objeto contractual, organizando en debida forma los soportes de la asistencia y ayudas de memoria correspondientes, en las carpetas digitales dispuestas por el supervisor o el despacho de la dirección 7. Proyectar, consolidar y gestionar respuestas a derechos de petición, solicitudes de información y demás peticiones, que le sean solicitados a través de la plataforma ARCA, o por cualquier otro medio o herramienta de la entidad relacionada con el objeto del contrato, para lo cual deberá dar cumplimiento a los términos previstos en la Ley. 8. Todas las demás que le sean asignadas por la Dirección y que tengan relación con el objeto contractual.</t>
  </si>
  <si>
    <t>https://community.secop.gov.co/Public/Tendering/OpportunityDetail/Index?noticeUID=CO1.NTC.7431594&amp;isFromPublicArea=True&amp;isModal=true&amp;asPopupView=true</t>
  </si>
  <si>
    <t>PAOLA ANDREA MOLINA SUAREZ</t>
  </si>
  <si>
    <t>https://www.funcionpublica.gov.co/dafpIndexerBHV/hvSigep/detallarHV/S1732253-8003-5</t>
  </si>
  <si>
    <t>Prestar servicios profesionales a la Dirección de Cambio Climático y Gestión del Riesgo del Ministerio de Ambiente y Desarrollo sostenible para apoyar al grupo de adaptación en los asuntos prioritarios de los Instrumentos de planificación y gestión del cambio climático, con énfasis en los departamentos que corresponden geográficamente con los nodos regionales de cambio climático de Pacífico Sur y Norte, Eje Cafetero y Antioquia</t>
  </si>
  <si>
    <t>1. Apoyar en los asuntos prioritarios de los Instrumentos de planificación y gestión del cambio climático territorial en la zona geográfica correspondiente al objeto del contrato. 2. Apoyar en la identificación de indicadores y elementos de seguimiento de la gestión para la adaptación al cambio climático en los instrumentos de planificación y gestión de cambio climático en la zona geográfica correspondiente al objeto del contrato, y que puedan fortalecer el sistema de monitoreo y evaluación (M&amp;E) de la adaptación al cambio climático del país. 3. Apoyar la incorporación de recomendaciones, consideraciones, estrategias o medidas de adaptación al cambio climático en los instrumentos de ordenamiento y planificación, con particular interés en Planes de Ordenamiento Territorial (POT), Planes de Ordenación y Manejo de Cuencas Hidrográficas (POMCAS), Planes de Manejo Integral de Unidades Ambientales Costeras (POMIUAC), entre otros, en la zona geográfica correspondiente al objeto del contrato. 4. Brindar asistencia técnica en la formulación, desarrollo y/o evaluación de planes, programas, proyectos para la implementación de medidas y acciones de adaptación al cambio climático, facilitando su alineación con la política nacional de cambio climático, el plan nacional de adaptación al cambio climático, los planes integrales de gestión de cambio climático territoriales PIGCCT y la contribución determinada a nivel nacional NDC. 5. Apoyar la puesta en marcha y el seguimiento a la implementación del Plan Integral de Gestión de Cambio Climático Sectorial Ambiente - PIGCCS Ambiente, en lo que refiera a la adaptación al cambio climático. 6. Apoyar como enlace técnico para el sector Ambiente y las autoridades ambientales regionales, en el proceso de implementación, evaluación y/o actualización del Plan Nacional de Adaptación al Cambio Climático. 7. Participar en reuniones relacionadas con el objeto contractual, organizando en debida forma los soportes de la asistencia y ayudas de memoria correspondientes, en las carpetas digitales dispuestas por el supervisor o el despacho de la dirección 8. Proyectar, consolidar y gestionar respuestas a derechos de petición, solicitudes de información y demás peticiones, que le sean solicitados a través de la plataforma ARCA, o por cualquier otro medio o herramienta de la entidad relacionada con el objeto del contrato, para lo cual deberá dar cumplimiento a los términos previstos en la Ley. 9. Todas las demás que le sean asignadas por la Dirección y que tengan relación con el objeto contractual.</t>
  </si>
  <si>
    <t>El valor del contrato a celebrar es hasta por la suma de CIENTO SIETE MILLONES DOSCIENTOS CINCUENTA MIL PESOS M/CTE ($107.250.000), incluido los impuestos a que haya lugar.</t>
  </si>
  <si>
    <t>https://community.secop.gov.co/Public/Tendering/OpportunityDetail/Index?noticeUID=CO1.NTC.7433321&amp;isFromPublicArea=True&amp;isModal=true&amp;asPopupView=true</t>
  </si>
  <si>
    <t xml:space="preserve">YUDY NATALIA CORDOBA </t>
  </si>
  <si>
    <t>GEOGRAFIA DEL DESARROLLO REGIONAL Y AMBIENTA</t>
  </si>
  <si>
    <t>https://www.funcionpublica.gov.co/dafpIndexerBHV/hvSigep/detallarHV/S2779993-8003-5</t>
  </si>
  <si>
    <t>Prestar servicios profesionales a la Dirección de Cambio Climático y Gestión del Riesgo del Ministerio de Ambiente y Desarrollo Sostenible para apoyar al grupo de gestión del riesgo en el proceso de conocimiento del Riesgo de Desastres, generando insumos, apoyo técnico y acompañamiento en temas relacionados con procesos de formación y fortalecimiento de capacidades técnicas de las entidades del Sistema Nacional Ambiental -SINA, en articulación con el Sistema Nacional de Cambio Climático -SISCLIMA y Sistema Nacional de Gestión del Riesgo de Desastres -SNGRD.</t>
  </si>
  <si>
    <t>1. Construir insumos técnicos y de transferencia de comunicación para las acciones : (i) Documento técnico del marco conceptual para armonizar la Gestión del Riesgo de Desastres y la Adaptación a la Variabilidad Climática; (ii) La estrategia de comunicaciones y divulgación sectorial en temas de Variabilidad Climática, (iii) Lecciones aprendidas de las Autoridades Ambientales en materia de la variabilidad climática, en el marco del cumplimiento de las actividades concertadas en el documento CONPES 4058 de 2021, conforme a los lineamientos de la supervisión. 2. Brindar apoyo en la secretaria técnica para los espacios y construir insumos técnicos requeridos para: (i) Comisión Técnica Nacional Asesora para la Variabilidad Climática y (ii) Mesa Técnica Estadística de Adaptación y Gestión del Riesgo de Desastres Asociados a Eventos de Variabilidad Climática, conforme a las definidas en la resolución de creación y a los lineamientos de la DCCGR. 3. Acompañar técnicamente en la formulación e implementación de procesos de formación que adelante la Dirección de Cambio Climático y Gestión del Riesgo. 4. Apoyar técnicamente en el proceso de reglamentación de la Mesa Técnica de Gestión del Riesgo de Desastres del sector ambiente a través de la articulación de las entidades del nivel central y suprarregional de conformidad con la Ley 99/1993 y el decreto 3570/2011 (Agencia Nacional de Licencias Ambientales-ANLA, Parques Nacionales Naturales-PNN y los Institutos científicos y tecnológicos de Investigación Ambiental). 5. Apoyar con la articulación e implementación de un plan de fortalecimiento de capacidades técnicas a las Corporaciones Autónomas Regionales y Autoridades Ambientales Urbanas, en el marco de los procesos que adelanta el grupo de gestión del riesgo. 6. Participar en reuniones relacionadas con el objeto contractual, organizando en debida forma los soportes de la asistencia y ayudas de memoria correspondientes, en las carpetas digitales dispuestas por el supervisor o el despacho de la dirección 7. Proyectar, consolidar y gestionar respuestas a derechos de petición, solicitudes de información y demás peticiones, que le sean solicitados a través de la plataforma ARCA, o por cualquier otro medio o herramienta de la entidad relacionada con el objeto del contrato, para lo cual deberá dar cumplimiento a los términos previstos en la Ley. 8. Todas las demás que le sean asignadas por la Dirección y que tengan relación con el objeto contractual.</t>
  </si>
  <si>
    <t>https://community.secop.gov.co/Public/Tendering/OpportunityDetail/Index?noticeUID=CO1.NTC.7438504&amp;isFromPublicArea=True&amp;isModal=true&amp;asPopupView=true</t>
  </si>
  <si>
    <t>GILBERTO BARRIOS CAMPOS</t>
  </si>
  <si>
    <t>https://www.funcionpublica.gov.co/dafpIndexerBHV/hvSigep/detallarHV/S1511606-8003-5</t>
  </si>
  <si>
    <t>Prestar servicios profesionales a la Dirección de Cambio Climático y Gestión de Riesgo del Ministerio de Ambiente y Desarrollo sostenible para apoyar al grupo de Mitigación en la elaboración, consulta e implementación de la reglamentación de las Salvaguardas Sociales y Ambientales, de conformidad con el artículo 175 de la Ley 1753 de 2015, modificado por el artículo 230 de la Ley 2294 de 2023.</t>
  </si>
  <si>
    <t>https://community.secop.gov.co/Public/Tendering/OpportunityDetail/Index?noticeUID=CO1.NTC.7430216&amp;isFromPublicArea=True&amp;isModal=true&amp;asPopupView=true</t>
  </si>
  <si>
    <t>NATALIA PEDRAZA MORA</t>
  </si>
  <si>
    <t>https://www.funcionpublica.gov.co/dafpIndexerBHV/hvSigep/detallarHV/S1883716-8003-5</t>
  </si>
  <si>
    <t>Prestar servicios profesionales a la Dirección de Cambio Climático y Gestión de Riesgo del Ministerio de Ambiente y Desarrollo sostenible para apoyar en la gestión y desarrollo del eje estratégico de acción relacionado con la agenda normativa y los procesos jurídicos en el marco del Plan de acción y las competencias misionales del área.</t>
  </si>
  <si>
    <t>1. Elaborar un documento de plan de trabajo para la ejecución del contrato, el cual contenga los informes a entregar y el cronograma, documento que debe ser presentado dentro de los cinco (5) días hábiles, siguientes al cumplimiento de los requisitos de perfeccionamiento y ejecución. 2. Adelantar las gestiones intrainstitucionales e interinstitucionales para la elaboración, revisión, publicación y expedición de los actos administrativos a cargo de la Dirección de Cambio Climático y Gestión del Riesgo, de conformidad con la agenda regulatoria del Ministerio de Ambiente y Desarrollo Sostenible. 3. Realizar el seguimiento al cumplimiento de los cronogramas y planes de trabajo establecidos, en el marco de la agenda regulatoria de la Dirección de Cambio Climático y Gestión del Riesgo. 4. Realizar seguimiento al cumplimiento de los cronogramas y planes de trabajo establecidos, en el marco de las órdenes judiciales a cargo de la Dirección de Cambio Climático y Gestión del Riesgo. 5. Participar en reuniones relacionadas con el objeto contractual, para lo cual, se deben allegar los soportes de la asistencia, ayudas de memoria y soporte del seguimiento a los compromisos establecidos, en caso de aplicar. 6. Proyectar, consolidar y gestionar respuestas a derechos de petición, solicitudes de información y demás peticiones, que le sean solicitados a través de la plataforma ARCA, o por cualquier otro medio o herramienta de la entidad relacionada con el objeto del contrato, para lo cual deberá dar cumplimiento a los términos previstos en la Ley. 7. Todas las demás que le sean asignadas por la Dirección y que tengan relación con el objeto contractual.</t>
  </si>
  <si>
    <t>El valor del contrato a celebrar es hasta por la suma de CIENTO CINCUENTA Y CUATRO MILLONES DE PESOS M/CTE ($154.000.000), incluido los impuestos a que haya lugar.</t>
  </si>
  <si>
    <t>https://community.secop.gov.co/Public/Tendering/OpportunityDetail/Index?noticeUID=CO1.NTC.7466656&amp;isFromPublicArea=True&amp;isModal=true&amp;asPopupView=true</t>
  </si>
  <si>
    <t>JOHAN SEBASTIAN VANEGAS GRACIA</t>
  </si>
  <si>
    <t>https://www.funcionpublica.gov.co/dafpIndexerBHV/hvSigep/detallarHV/S4540944-8003-5</t>
  </si>
  <si>
    <t>Prestar servicios profesionales a la Dirección de Asuntos Ambientales Sectorial y Urbana del Ministerio de Ambiente y Desarrollo Sostenible, en el proceso de actualización y fortalecimiento de instrumentos técnicos y normativos asociados al mejoramiento y vigilancia de niveles de inmisión de contaminantes criterio.</t>
  </si>
  <si>
    <t>1. Presentar para aprobación del supervisor un plan de trabajo (actividades, cronograma y entregables) dentro de los diez (10) días siguientes al cumplimiento de los requisitos de ejecución del contrato. 2. Apoyar el proceso de actualización y fortalecimiento de instrumentos técnicos y normativos asociados al mejoramiento y vigilancia de niveles de inmisión de contaminantes criterio. 3. Desarrollar insumos técnicos para la elaboración de una guía de modelación de calidad del aire, con énfasis en la dispersión de contaminantes atmosféricos y la modelación fuente - receptor para material particulado. 4. Apoyar el proceso de actualización del Decreto Único Reglamentario del Sector Ambiente y Desarrollo Sostenible, con énfasis en calidad del aire. 5. Proyectar y gestionar, dentro de los términos legales, las respuestas a peticiones, quejas, reclamos, así como requerimientos de órganos de control y demás solicitudes en temas relacionados con el objeto contractual, cuando sea requerido mediante correo electrónico o a través de la plataforma de información del Ministerio para la “Administración y Recepción de Correspondencia Ambiental (ARCA)” 6. Participar en las reuniones relacionadas con el objeto contractual, para lo cual se deben allegar los soportes de la asistencia, ayudas de memoria y soporte del seguimiento a los compromisos establecidos, en caso de aplicar. 7. Apoyar con la proyección, el reporte y las evidencias de las acciones establecidas en el Plan de Acción y/o informes solicitados por el supervisor(a) relacionados con las funciones de la Dirección de Asuntos Ambientales, Sectorial y Urbana, garantizando su conservación mediante el cargue respectivo en las carpetas digitales institucionales designadas para ello. 8. Apoyar, cuando sea requerido, las jornadas de capacitación o divulgación relacionadas con las funciones de la Dirección de Asuntos Ambientales, Sectorial y Urbana en las que la experticia del contratista sea necesaria o en las que se relacione con el objeto contractual. 9. Las demás actividades que le asigne el supervisor del contrato y que tengan relación con el objeto contractual</t>
  </si>
  <si>
    <t>El valor del contrato a celebrar es hasta por la suma de SETENTA Y OCHO MILLONES SETECIENTOS CINCUENTA MIL PESOS M/CTE ($78.750.000) incluido los impuestos a que haya lugar.</t>
  </si>
  <si>
    <t>https://community.secop.gov.co/Public/Tendering/OpportunityDetail/Index?noticeUID=CO1.NTC.7436321&amp;isFromPublicArea=True&amp;isModal=true&amp;asPopupView=true</t>
  </si>
  <si>
    <t>El término estrictamente indispensable para que el contratista cumpla con el objeto y obligaciones contractuales será de diez (10) meses, o hasta 31 de diciembre de 2025, lo primero que ocurra</t>
  </si>
  <si>
    <t>MARIA VICTORIA CUARTAS CASTAÑO</t>
  </si>
  <si>
    <t>https://www.funcionpublica.gov.co/dafpIndexerBHV/hvSigep/detallarHV/S4731457-8003-5</t>
  </si>
  <si>
    <t>Prestar servicios profesionales al Grupo de Comunicaciones durante la vigencia 2025, para apoyar la gestión de las redes sociales del Ministerio de Ambiente y Desarrollo Sostenible, así como proponer y redactar contenidos periodísticos que se requieran publicar en los portales digitales.</t>
  </si>
  <si>
    <t>1. Brindar apoyo en la creación y divulgación de las estrategias comunicacionales digitales que se desarrollen por parte del Ministerio de Ambiente y Desarrollo Sostenible. 2. Brindar acompañamiento en el cubrimiento y reportería para las redes sociales oficiales, los eventos y/o actividades de gestión a las que asista voceros de la Entidad. 3. Apoyar al supervisor del contrato en la generación de estrategias para las redes sociales, atendiendo las directrices que imparta el mismo. 4. Apoyar con la creación de contenido con base a las tendencias actuales, la socialización y divulgación de las campañas digitales impulsadas por el Gobierno Nacional, gestionando la sinergia institucional que sean requeridas con los diferentes sectores y públicos objetivos, así como el relacionamiento con los lideres de opinión digital. 5. Brindar apoyo en el monitoreo en redes sociales que involucren de alguna manera al Ministerio de Ambiente y Desarrollo Sostenible, generando alertas al equipo de comunicaciones para el manejo oportuno de las diferentes coyunturas. 6. Apoyar la presentación de eventos a cargo del Ministerio de Ambiente y Desarrollo Sostenible que serán publicados en las diferentes plataformas digitales de la Entidad, así como apoyar la logística u organización de los mismos. 7. Asistir al supervisor del contrato en las diversas reuniones en las que se requiera su acompañamiento. 8. Las demás que sean solicitadas por el Supervisor/a del contrato y que estén relacionadas con el objeto contractual</t>
  </si>
  <si>
    <t>El valor del contrato a celebrar es hasta por la suma de OCHENTA Y DOS MILLONES SETECIENTOS CINCUENTA MIL PESOS M/CTE ($82,750,000), incluido los impuestos a que haya lugar.</t>
  </si>
  <si>
    <t>https://community.secop.gov.co/Public/Tendering/OpportunityDetail/Index?noticeUID=CO1.NTC.7431346&amp;isFromPublicArea=True&amp;isModal=true&amp;asPopupView=true</t>
  </si>
  <si>
    <t>JUAN PABLO ESLAVA MORA</t>
  </si>
  <si>
    <t>https://www.funcionpublica.gov.co/dafpIndexerBHV/hvSigep/detallarHV/S3613372-8003-5</t>
  </si>
  <si>
    <t>Prestación de servicios profesionales como comunicador social y/o periodista para apoyar la ejecución de las actividades de elaboración, implementación y ejecución de procesos comunicacionales que permita transmitir información clara a la ciudadanía en el marco de la estrategia de comunicación interna y/o externa del Ministerio de Ambiente y Desarrollo Sostenible</t>
  </si>
  <si>
    <t>1. Apoyar la construcción, redacción y revisión de comunicados, boletines de prensa, reportes y piezas comunicacionales que sean de interés del Ministerio de Ambiente y Desarrollo Sostenible. 2.Brindar apoyo al Grupo de Comunicaciones en la creación de contenidos periodísticos y audiovisuales como parte de la estrategia de comunicación. 3. Asistir al Grupo de Comunicaciones en el cubrimiento periodístico y reportería de eventos nacionales e internacionales organizados o liderados por el Ministerio, así como en la gestión con los medios de comunicación. 4. Asistir como enlace periodístico con áreas internas y externas del Ministerio, que sean asignadas por la supervisión el contrato para garantizar la difusión de los mensajes. 5. Apoyar la planeación y ejecución de actividades de divulgación, como ruedas de prensa, campañas o eventos estratégicos, en coordinación con las áreas responsables del Ministerio. 6. Brindar acompañamiento al Grupo de Comunicaciones en la recolección de datos de tráfico y alcance de las publicaciones en medios de comunicación, mediante la medición de acciones y monitoreo con el fin de generar informes que permitan reacción del Ministeriode Ambiente y Desarrollo Sostenible con celeridad. 7. Asistir a las reuniones citadas por el grupo de Comunicaciones y a todas aquellas que tengan que ver con el objeto del presente contrato. 8. Las demás que sean solicitadas por el Supervisor/a del contrato y que estén relacionadas con el objeto contractual</t>
  </si>
  <si>
    <t>https://community.secop.gov.co/Public/Tendering/OpportunityDetail/Index?noticeUID=CO1.NTC.7432324&amp;isFromPublicArea=True&amp;isModal=true&amp;asPopupView=true</t>
  </si>
  <si>
    <t>El término estrictamente indispensable para que el contratista cumpla con el objeto y obligaciones contractuales será 11 MESES, o hasta 31 de diciembre, lo primero que ocurra.</t>
  </si>
  <si>
    <t>JUAN MANUEL GUERRERO CLAVIJO</t>
  </si>
  <si>
    <t>https://www.funcionpublica.gov.co/dafpIndexerBHV/hvSigep/detallarHV/S4973607-8003-5</t>
  </si>
  <si>
    <t>Prestar servicios profesionales para el Grupo de Comunicaciones durante la vigencia 2025, con el fin de realizar la toma de fotografías, y la grabación y producción de vídeos que sean requeridos para divulgar los servicios, proyectos, actividades y logros del Ministerio de Ambiente y Desarrollo Sostenible.</t>
  </si>
  <si>
    <t>El valor del contrato a celebrar es hasta por la suma de SETENTA Y NUEVE MILLONES DOSCIENTOS MIL PESOS M/CTE ($79,200,000), incluido los impuestos a que haya lugar.</t>
  </si>
  <si>
    <t>https://community.secop.gov.co/Public/Tendering/OpportunityDetail/Index?noticeUID=CO1.NTC.7433241&amp;isFromPublicArea=True&amp;isModal=true&amp;asPopupView=true</t>
  </si>
  <si>
    <t>DIEGO ALEJANDRO LOPEZ SERRATO</t>
  </si>
  <si>
    <t>https://www.funcionpublica.gov.co/dafpIndexerBHV/hvSigep/detallarHV/S4560279-8003-5</t>
  </si>
  <si>
    <t>Prestación de servicios profesionales como comunicador social y/o periodista para apoyar la ejecución de las actividades de elaboración, implementación y ejecución de procesos comunicacionales que permita transmitir información clara a la ciudadanía en el marco de la estrategia de comunicación interna y/o externa del Ministerio de Ambiente y Desarrollo Sostenible, así como apoyar la traducción y acompañamiento a la Ministra o sus voceros en la participación de la agenda internacional como periodista bilingüe.</t>
  </si>
  <si>
    <t>1. Apoyar la construcción, redacción y revisión de comunicados, boletines de prensa, reportes y piezas comunicacionales que sean de interés del Ministerio de Ambiente y Desarrollo Sostenible. 2. Brindar apoyo al Grupo de Comunicaciones en la creación de contenidos periodísticos y audiovisuales como parte de la estrategia de comunicación. 3. Asistir al Grupo de Comunicaciones en el cubrimiento periodístico y reportería de eventos nacionales e internacionales organizados o liderados por el Ministerio, así como en la gestión con los medios de comunicación. 4. Asistir como enlace periodístico con áreas internas y externas del Ministerio, que sean asignadas por la supervisión el contrato para garantizar la difusión de los mensajes. 5. Brindar apoyo en la traducción simultánea y escrita en eventos o documentos que requieran difusión en inglés o portugués, facilitando la comunicación con actores internacionales. 6. Apoyar la planeación y ejecución de actividades de divulgación, como ruedas de prensa, campañas o eventos estratégicos, en coordinación con las áreas responsables del Ministerio. 7. Brindar acompañamiento al Grupo de Comunicaciones en la recolección de datos de tráfico y alcance de las publicaciones en medios de comunicación, mediante la medición de acciones y monitoreo con el fin de generar informes que permitan reacción del Ministeriode Ambiente y Desarrollo Sostenible con celeridad. 8. Las demás que sean solicitadas por el Supervisor/a del contrato y que estén relacionadas con el objeto contractual.</t>
  </si>
  <si>
    <t>El valor del contrato a celebrar es hasta por la suma de NOVENTA MILLONES CIEN MIL PESOS M/CTE ($ 90.100.000), incluido los impuestos a que haya lugar.</t>
  </si>
  <si>
    <t>https://community.secop.gov.co/Public/Tendering/OpportunityDetail/Index?noticeUID=CO1.NTC.7455946&amp;isFromPublicArea=True&amp;isModal=true&amp;asPopupView=true</t>
  </si>
  <si>
    <t>El término estrictamente indispensable para que el contratista cumpla con el objeto y obligaciones contractuales será 10 MESES Y 18 DÍAS CALENDARIO, o hasta 31 de diciembre, lo primero que ocurra.</t>
  </si>
  <si>
    <t>VALENTINA HIDALGO VASQUEZ</t>
  </si>
  <si>
    <t>https://www.funcionpublica.gov.co/dafpIndexerBHV/hvSigep/detallarHV/S4816117-8003-5</t>
  </si>
  <si>
    <t>Prestación de servicios profesionales al Grupo de Comunicaciones como apoyo y enlace técnico de la dependencia con las áreas del Ministerio de Ambiente y Desarrollo Sostenible para el efectivo desarrollo de las estrategias de comunicación que requieran lenguaje técnico adecuado para entendimiento de la ciudadanía</t>
  </si>
  <si>
    <t>1. Brindar apoyo analizando la información técnica que se genera desde las diferentes áreas del Ministerio, con el fin de producir mensajes comprensibles a la ciudadanía. 2. Apoyar la construcción de piezas audiovisuales con lenguaje claro sobre las medidas técnicas que toma el ministerio e impactan a la ciudadanía en general. 3.Asistir al Grupo de Comunicaciones en el cubrimiento periodístico y reportería de eventos organizados o liderados por el Ministerio, así como en la gestión con los medios de comunicación. 4. Apoyar la organización de los eventos programados por la Entidad, así como de ruedas de prensa relacionadas con temas técnicos asignados por la coordinación del Grupo de Comunicaciones. 5. Asistir a las reuniones citadas por el grupo de Comunicaciones y a todas aquellas que tengan que ver con el objeto del presente contrato. 6. Las demás que sean solicitadas por el Supervisor/a del contrato y que estén relacionadas con el objeto contractual.</t>
  </si>
  <si>
    <t>El valor del contrato a celebrar es hasta por la suma de CINCUENTA Y CUATRO MILLONES SEISCIENTOS SESENTA Y SEIS MIL SEISCIENTOS SESENTA Y SIETE PESOS M/CTE ($54,666,667), incluido los impuestos a que haya lugar.</t>
  </si>
  <si>
    <t>https://community.secop.gov.co/Public/Tendering/OpportunityDetail/Index?noticeUID=CO1.NTC.7437962&amp;isFromPublicArea=True&amp;isModal=true&amp;asPopupView=true</t>
  </si>
  <si>
    <t>El término estrictamente indispensable para que el contratista cumpla con el objeto y obligaciones contractuales será 10 MESES Y VEINTIOCHO DÍAS CALENDARIO, o hasta 31 de diciembre, lo primero que ocurra.</t>
  </si>
  <si>
    <t>LUZ MARY USECHE SALGADO</t>
  </si>
  <si>
    <t>https://www.funcionpublica.gov.co/dafpIndexerBHV/hvSigep/detallarHV/S767590-8003-5</t>
  </si>
  <si>
    <t>Prestación de servicios profesionales relacionada con la operación del sitio web del Ministerio, las mejoras e implementación de las solicitudes requeridas por las áreas en el mismo para su debido funcionamiento y consulta de los ciudadanos.</t>
  </si>
  <si>
    <t>1. Apoyar la respuesta a los requerimientos de actualización de información, imágenes, documentos y otros del portal web que se reciban por parte del Grupo de comunicaciones o las personas designadas por el supervisor del contrato. 2. Brindar acompañamiento al Ministerio de Ambiente y Desarrollo Sostenible en la implementación de planes de mejoramiento de acuerdo con la Ley de Transparencia, Ley Anticorrupción y Gobierno Digital. 3. Asistir al supervisor del contrato en las capacitaciones que deban efectuarse a las diversas áreas o personas que estén relacionadas con el manejo de la página web de o los micrositios del Ministerio de Ambiente y Desarrollo Sostenible.. 4. Brindar apoyo en la construcción de espacios o secciones dispuestas a las áreas del Ministerio de Ambiente y Desarrollo Sostenible para la publicación de contenidos de valor en los micrositios asignados, intranet y portal web de la Entidad. 5. Brindar apoyo en la gestión de optimizaciones y mejoras al portal web de la Entidad, micrositios asignados e intranet de acuerdo con los requerimientos definidos con las áreas funcionales de la entidad teniendo en cuento los lineamientos establecidos por MINTIC. 6. Apoyar la construcción de minisitios teniendo en cuenta las condiciones permitidas dentro de la instancia en CMS WordPress. 7. Brindar apoyo en la creación de la nueva estructura, modernización y/o actualización del sitio web del Ministerio de Ambiente y Desarrollo Sostenible. 8. Asistir a las reuniones citadas por el supervisor del contrato y a todas aquellas que tengan que ver con el objeto del presente contrato. 9. Las demás que sean solicitadas por el Supervisor/a del contrato y que estén relacionadas con el objeto contractual</t>
  </si>
  <si>
    <t>El valor del contrato a celebrar es hasta por la suma de SESENTA Y SEIS MILLONES NOVECIENTOS SESENTA MIL PESOS M/CTE ($66.960.000), incluido los impuestos a que haya lugar.</t>
  </si>
  <si>
    <t>https://community.secop.gov.co/Public/Tendering/OpportunityDetail/Index?noticeUID=CO1.NTC.7438760&amp;isFromPublicArea=True&amp;isModal=true&amp;asPopupView=true</t>
  </si>
  <si>
    <t>El término estrictamente indispensable para que el contratista cumpla con el objeto y obligaciones contractuales será 10 MESES Y VEINTICUATRO DÍAS CALENDARIO, o hasta 31 de diciembre, lo primero que ocurra.</t>
  </si>
  <si>
    <t>IVAN DARIO ORTEGA SALAZAR</t>
  </si>
  <si>
    <t>TECNOLOGIA EN GESTION LOGISTICA</t>
  </si>
  <si>
    <t>https://www.funcionpublica.gov.co/dafpIndexerBHV/hvSigep/detallarHV/S2326983-8003-5</t>
  </si>
  <si>
    <t>Prestar servicios de apoyo a la gestión en el grupo Unidad Coordinadora de Gobierno Abierto y Atención a la Ciudadanía apoyando el relacionamiento y atención al cliente interno para la gestión, seguimiento y control de las peticiones que se alleguen los usuarios internos.</t>
  </si>
  <si>
    <t>1. Recibir, registrar y gestionar las peticiones, solicitudes e inquietudes que en materia de los tramites y servicios internos son dirigidas a los grupos de trabajo de la Secretaría General y la Subdirección Administrativa y Financiera por parte de los usuarios internos del Ministerio mediante las herramientas definidas para tal fin. Llevar y mantener actualizado y disponible el Registro base de Seguimiento de Solicitudes Cliente interno. Hacer seguimiento a las solicitudes internas recibidas, asegurando una respuesta oportuna y eficiente dentro de los tiempos establecidos de conformidad con el procedimiento de Relacionamiento y Atención al Cliente Interno y demás lineamientos aplicables. Apoyar en el diseño e implementación de estrategias para mejorar la calidad del servicio ofrecido a los usuarios internos del Ministerio, documentos asociados al procedimiento e indicadores entre otros documentos técnicos que le sean solicitados. Apoyar la elaboración de informes y reportes relacionados con relacionamiento y atención al cliente interno que sean requeridas. Asistir a las reuniones y/o actividades que sean requeridos por el supervisor del contrato y que estén relacionados en el marco contractual. Las demás actividades asignadas por el supervisor, que estén relacionadas con el objeto contractual y las funciones del grupo.</t>
  </si>
  <si>
    <t>El valor del contrato a celebrar es hasta por la suma de TREINTA Y OCHO MILLONES OCHOCIENTOS CINCUENTA MIL PESOS M/CTE ($38.850.000) incluido los impuestos a que haya lugar.</t>
  </si>
  <si>
    <t>ALEXANDER FIGUEROA MALDONADO</t>
  </si>
  <si>
    <t>Profesional especializado grado 19</t>
  </si>
  <si>
    <t>https://community.secop.gov.co/Public/Tendering/OpportunityDetail/Index?noticeUID=CO1.NTC.7433528&amp;isFromPublicArea=True&amp;isModal=true&amp;asPopupView=true</t>
  </si>
  <si>
    <t>El término estrictamente indispensable para que el contratista cumpla con el objeto y obligaciones contractuales será de ONCE (11) MESES Y TRES (03) DÍAS, o hasta 31 de diciembre, lo primero que ocurra.</t>
  </si>
  <si>
    <t>LUZ AMANDA BUITRAGO SALAZAR</t>
  </si>
  <si>
    <t>https://www.funcionpublica.gov.co/dafpIndexerBHV/hvSigep/detallarHV/S1334815-8003-5</t>
  </si>
  <si>
    <t>Prestar servicios profesionales como abogada en la Secretaría General, apoyando la revisión de los procesos disciplinarios adelantados en etapa de instrucción; para orientar desde un enfoque jurídico la toma de decisiones en la materia.</t>
  </si>
  <si>
    <t>1. Apoyar y controlar el reparto de las quejas e informes y documentos recibidos en el área, para cada uno los abogados sustanciadores, asignando consecutivos de expedientes disciplinarios y diligenciando los formatos correspondientes. 2. Apoyar la revisión jurídica de los documentos elaborados por los profesionales del área y realizar los ajustes requeridos para la suscripción definitiva de la decisión por parte del Operador Disciplinario. 3. Resolver desde el componente disciplinario los requerimientos, solicitudes y derechos de petición del área. 4. Coadyuvar en el seguimiento al cumplimiento de las metas del Plan de Acción del Grupo de Control Interno Disciplinario, así como en el proceso de elaboración de informes de gestión. 5. Apoyar en el cumplimiento de las políticas del MIPG relacionadas con el proceso de Gestión Disciplinaria. 6. Revisar el Gestor de Correspondencia a efecto de que la documentación que llegue con destino a los expedientes se remita a sus gestores, se trámite y se incorpore a los mismos. 7. Participar en las reuniones que le sean requeridas en el marco del objeto del contrato, aportando las evidencias en cada caso (ayudas de memoria y hojas de asistencia). 8. Guardar la debida reserva respecto de la información, documentación producida y recibida a la que tenga acceso debido a la ejecución contractual. 9. Las demás que sean asignadas y que tengan relación con el objeto del contrato.</t>
  </si>
  <si>
    <t>El valor del contrato a celebrar es hasta por la suma de NOVENTA Y UN MILLONES TRESCIENTOS SEIS MIL SEISCIENTOS SESENTA Y SIETE PESOS M/CTE ($91.306.667) incluido los impuestos a que haya lugar.</t>
  </si>
  <si>
    <t>https://community.secop.gov.co/Public/Tendering/OpportunityDetail/Index?noticeUID=CO1.NTC.7547655&amp;isFromPublicArea=True&amp;isModal=true&amp;asPopupView=true</t>
  </si>
  <si>
    <t>El término estrictamente indispensable para que el contratista cumpla con el objeto y obligaciones contractuales será de DIEZ (10) MESES Y VEINTE (20) DÍAS, previo cumplimiento de los requisitos de perfeccionamiento y ejecución del contrato, sin exceder el 31 de diciembre de 2025.</t>
  </si>
  <si>
    <t>LAURA VALENTINA TOVAR OLIVEROS</t>
  </si>
  <si>
    <t>INGENIERO</t>
  </si>
  <si>
    <t>https://www.funcionpublica.gov.co/dafpIndexerBHV/hvSigep/detallarHV/S4468305-8003-5</t>
  </si>
  <si>
    <t>Prestar servicios profesionales a la Dirección de Ordenamiento Ambiental Territorial y Sistema Nacional Ambiental, para apoyar los procesos de recepción, gestión, consolidación, estructuración procesamiento y disposición de la información de acuerdo con los procesos misionales y estratégicos de la Dirección, así como otras prioridades que le sean asignadas.</t>
  </si>
  <si>
    <t>1. Apoyar a la Dirección de Ordenamiento Ambiental Territorial y Sistema Nacional Ambiental en la estructuración, organización actualización permanente de las bases de datos y repositorios existentes requeridas por la coordinación del SINA, entre ellas, la conformación y actualización de las entidades que hacen parte del SINA, y demás información estratégica que le sea requerida, dando lugar a la generación de los reportes e informes a que haya lugar. 2. Apoyar el ejercicio de seguimiento al desarrollo de los consejos directivos de las Autoridades Ambientales del Sistema Nacional Ambiental, lo que involucra la gestión, recepción, consolidación y disposición de la información de las sesiones, el registro y reporte de los temas estratégicos. 3. Actualizar de manera permanente y según demanda de la coordinación del Grupo SINA las fichas técnicas contextuales de las Autoridades ambientales del Sistema Nacional Ambiental -SINA. 4. Apoyar a la Dirección de Ordenamiento Ambiental Territorial y Sistema Nacional Ambiental (SINA), en la consolidación de los reportes remitidos por los delegados de la señora ministra ante los consejos y juntas directivas de las Autoridades Ambientales Regionales y Urbanas en las que el Minambiente tenga participación 5. Apoyar el seguimiento, análisis, procesamiento y reporte de la información relacionada con la implementación de la Estrategia CoordinAR, por parte de las Corporaciones Autónomas regionales y de Desarrollo Sostenible. 6. Elaborar informes, ayudas de memoria, actas y demás documentos que el sean requeridos en desarrollo del objeto contractual, incluido el reporte para la elaboración del cumplimiento del Plan de Acción de la Dirección y la asistencia y participación de los espacios a los que sea convocado. 7. Brindar apoyo profesional a la Dirección de Ordenamiento Ambiental Territorial y Sistema Nacional Ambiental para el manejo, gestión y análisis espacial de la información geográfica proveniente de las autoridades ambientales y demás entidades del SINA 8. Las demás obligaciones que le sean asignadas y que guarden relación directa con la naturaleza del objeto contractual.</t>
  </si>
  <si>
    <t>El valor del contrato a celebrar es hasta por la suma de CINCUENTA Y NUEVE MILLONES CUATROCIENTOS OCHENTA Y DOS MIL QUINIENTOS PESOS M/CTE ($59.482.500), incluido los impuestos a que haya lugar.</t>
  </si>
  <si>
    <t>https://community.secop.gov.co/Public/Tendering/OpportunityDetail/Index?noticeUID=CO1.NTC.7437241&amp;isFromPublicArea=True&amp;isModal=true&amp;asPopupView=true</t>
  </si>
  <si>
    <t>El término estrictamente indispensable para que el contratista cumpla con el objeto y obligaciones contractuales será 10 meses, o hasta 31 de diciembre de 2025, lo primero que ocurra.</t>
  </si>
  <si>
    <t>CARLOS GIOVANNY SIMBAQUEBA PERAZA</t>
  </si>
  <si>
    <t>https://www.funcionpublica.gov.co/dafpIndexerBHV/hvSigep/detallarHV/S784437-8003-5</t>
  </si>
  <si>
    <t>Prestación de servicios profesionales a la Dirección de ordenamiento ambiental territorial y SINA, del Ministerio de Ambiente y Desarrollo Sostenible, para apoyar los procesos de verificación y certificación de la Función Ecológica de la Propiedad en Resguardos Indígenas que se encuentren en proceso de ampliación, reestructuración y saneamiento, así como prestar apoyo en procesos de diálogo, concertación y seguimiento de compromisos con pueblos, organizaciones indígenas y entidades nacionales en temas relacionados con ordenamiento ambiental en territorios indígenas.</t>
  </si>
  <si>
    <t>1. Apoyar la realización de las visitas de verificación para la certificación de la Función Ecológica de la Propiedad a resguardos indígenas. 2. Proyectar los conceptos sobre el cumplimiento de la Función Ecológica de la Propiedad en Resguardos Indígenas de acuerdo con las solicitudes realizadas por la Agencia Nacional de Tierras, así como realizar los informes y diligenciar los formatos correspondientes al seguimiento de los procesos de certificación de la función ecológica de la propiedad en resguardos indígenas. 3. Apoyar a la Dirección de Ordenamiento Ambiental Territorial y SINA, en los diferentes espacios interinstitucionales y comunitarios relacionados con el ordenamiento ambiental territorial indígena, la función ecológica de la propiedad y las competencias ambientales de las autoridades indígenas. 4. Apoyar a la Dirección de Ordenamiento Ambiental Territorial y SINA en los espacios de coordinación interna relacionados con los compromisos y acuerdos con los pueblos y organizaciones indígenas. 5. Proyectar las respuestas a las solicitudes de temas relacionados con grupos étnicos allegados a la Dirección de Ordenamiento Ambiental Territorial, asignados a través de la plataforma ARCA 6. Las demás que le asigne el supervisor del contrato y que tengan relación directa con el objeto contractual</t>
  </si>
  <si>
    <t>El valor del contrato a celebrar es hasta por la suma de CIENTO CUATRO MILLONES CIENTO VEINTIDOS MIL SETECIENTOS PESOS M/CTE ($104.122.700), incluido los impuestos a que haya lugar.</t>
  </si>
  <si>
    <t>https://community.secop.gov.co/Public/Tendering/OpportunityDetail/Index?noticeUID=CO1.NTC.7442466&amp;isFromPublicArea=True&amp;isModal=true&amp;asPopupView=true</t>
  </si>
  <si>
    <t>CONSUELO GAUTA GÓMEZ</t>
  </si>
  <si>
    <t xml:space="preserve">SISTEMAS DE INFORMACION Y
DOCUMENTACION </t>
  </si>
  <si>
    <t>https://www.funcionpublica.gov.co/dafpIndexerBHV/hvSigep/detallarHV/S587908-8003-5</t>
  </si>
  <si>
    <t>Prestación de servicios profesionales a la Subdirección de Educación y Participación del Ministerio de Ambiente y Desarrollo Sostenible, para el apoyo al proceso de procesamiento técnico y físico, conservación, acceso y difusión de los recursos bibliográficos que se producen en la entidad o que se adquieren externamente.</t>
  </si>
  <si>
    <t>1. Apoyar el análisis del material bibliográfico acopiado, disponiendo el material para catalogación, divulgación o descarte según la naturaleza de la información y el conocimiento contenido en los recursos. 2. Apoyar el procesamiento técnico y físico de los recursos seleccionados para catalogar haciendo uso de el sistema de administración de bibliotecas, el formato MARC21, normas ISBD, RCAA2 y RDA establecido por el Grupo de Divulgación del Conocimiento y Cultura Ambiental bajo la necesidad de desarrollo de colecciones. 3. Apoyar la identificación de descriptores, áreas temáticas para ser incluidos en el tesaruro ambiental para Colombia y para la clasificación facetada de la biblioteca del Ministerio. 4. Apoyar la selección de recursos para responder las solicitudes de entrega de material disponible en la biblioteca para divulgación en actividades internas y externas en temas ambientales, a sí mismo cuando de a lugar y hacer el acompañamiento en estas. 5. Participar en las reuniones y mesas de trabajo del Grupo de Divulgación del Conocimiento y Cultura Ambiental y la Subdirección de Educación y Participación así como realizar los compromisos que le sean asignados. 6. Desempeñar y atender los requerimientos y compromisos que requiera el supervisor en el marco del objeto contractual.</t>
  </si>
  <si>
    <t>https://community.secop.gov.co/Public/Tendering/OpportunityDetail/Index?noticeUID=CO1.NTC.7438156&amp;isFromPublicArea=True&amp;isModal=true&amp;asPopupView=true</t>
  </si>
  <si>
    <t>El término estrictamente indispensable para que el contratista cumpla con el objeto y obligaciones contractuales será de 10 meses, o hasta 31 de diciembre, lo primero que ocurra.</t>
  </si>
  <si>
    <t>OLGA LUCIA RODRÍGUEZ CÁRDENAS</t>
  </si>
  <si>
    <t>https://www.funcionpublica.gov.co/dafpIndexerBHV/hvSigep/detallarHV/S762445-8003-5</t>
  </si>
  <si>
    <t>Prestar servicios profesionales para apoyar a la Oficina Asesora de Planeación del Ministerio de Ambiente y Desarrollo Sostenible, en la realización de acciones encaminadas a la gestión de los proyectos de inversión presentados a través de los diferentes fondos del Ministerio de Ambiente y Desarrollo Sostenible o en marco del cumplimiento de las funciones de la oficina, desde la formulación, conceptualización metodológica, evaluación, emisión de conceptos o pronunciamientos y seguimiento.</t>
  </si>
  <si>
    <t>El valor del contrato a celebrar es hasta por la suma de NOVENTA Y SEIS MILLONES SEISCIENTOS MIL PESOS M/CTE ($96.600.000,00), incluido los impuestos a que haya lugar.</t>
  </si>
  <si>
    <t>https://community.secop.gov.co/Public/Tendering/OpportunityDetail/Index?noticeUID=CO1.NTC.7441713&amp;isFromPublicArea=True&amp;isModal=true&amp;asPopupView=true</t>
  </si>
  <si>
    <t>SULMA LILIANA GAONA PÉREZ</t>
  </si>
  <si>
    <t>https://www.funcionpublica.gov.co/dafpIndexerBHV/hvSigep/detallarHV/S754882-8003-5</t>
  </si>
  <si>
    <t>https://community.secop.gov.co/Public/Tendering/OpportunityDetail/Index?noticeUID=CO1.NTC.7443421&amp;isFromPublicArea=True&amp;isModal=true&amp;asPopupView=true</t>
  </si>
  <si>
    <t>GERMÁN DARÍO FAJARDO BARRETO</t>
  </si>
  <si>
    <t>https://www.funcionpublica.gov.co/dafpIndexerBHV/hvSigep/detallarHV/S2807618-8003-5</t>
  </si>
  <si>
    <t>https://community.secop.gov.co/Public/Tendering/OpportunityDetail/Index?noticeUID=CO1.NTC.7444301&amp;isFromPublicArea=True&amp;isModal=true&amp;asPopupView=true</t>
  </si>
  <si>
    <t xml:space="preserve">MARIA FERNANDA ESCOBAR SANABRIA </t>
  </si>
  <si>
    <t xml:space="preserve">ESTUDIOS LITERARIOS </t>
  </si>
  <si>
    <t>https://www.funcionpublica.gov.co/dafpIndexerBHV/hvSigep/detallarHV/S3075231-8003-5</t>
  </si>
  <si>
    <t>Prestar servicios profesionales para apoyar a la Oficina Asesora de Planeación en la articulación y consolidación de la información administrativa y peticiones relacionadas con la jefatura, los grupos internos de trabajo y otras áreas del Ministerio de Ambiente y Desarrollo Sostenible</t>
  </si>
  <si>
    <t>1. Bridar apoyo en la articulación y consolidación de la información administrativa y peticiones relacionadas con la Oficina. 2. Participar en la consolidación y presentación de información de la Oficina Asesora de Planeación en diferentes formatos, así como en la construcción de estrategias de comunicación e información de los diferentes grupos de trabajo del área. 3. Brindar acompañamiento en el seguimiento de la información reportada por los Grupos de la Oficina u otras fuentes de información y consolidarla. 4. Apoyar los trámites administrativos requeridos para el cumplimiento de los compromisos de la jefe inmediata, brindando herramientas para su control. 5. Asistir a las reuniones y/o comités y generar las Actas de Reunión requeridas por el supervisor del contrato, así como en las mesas de trabajo y demás espacios sobre actividades efectuadas por los grupos internos de la oficina, lo cual deberá constar en el formato establecido y entregarlo para que haga parte del repositorio del área. 6. Las demás que le sean asignadas por el supervisor y tengan relación con el objeto del contrato.</t>
  </si>
  <si>
    <t>El valor del contrato a celebrar es hasta por la suma de SESENTA MILLONES OCHOCIENTOS CINCUENTA Y OCHO MIL PESOS M/CTE ($60.858.000,00), incluido los impuestos a que haya lugar</t>
  </si>
  <si>
    <t>https://community.secop.gov.co/Public/Tendering/OpportunityDetail/Index?noticeUID=CO1.NTC.7438290&amp;isFromPublicArea=True&amp;isModal=true&amp;asPopupView=true</t>
  </si>
  <si>
    <t>YULY ANDREA GORDILLO LOMBANA</t>
  </si>
  <si>
    <t>https://www.funcionpublica.gov.co/dafpIndexerBHV/hvSigep/detallarHV/S766725-8003-5</t>
  </si>
  <si>
    <t>Prestar servicios profesionales especializados al grupo de Talento Humano de la Secretaria General del Ministerio de Ambiente y Desarrollo Sostenible para la consolidación, seguimiento, y presentación de la propuesta de planta de personal, en el marco del estudio técnico de Modernización institucional del Ministerio de acuerdo con lineamientos establecidos por el DAFP y la normatividad vigente</t>
  </si>
  <si>
    <t>1. Articular y realizar los ajustes y actualizaciones en los documentos técnicos necesarios para la consolidación y presentación de la propuesta de planta de personal, estructura y manual de acuerdo con las cargas de trabajo identificadas en el proceso de modernización institucional del Ministerio de Ambiente y Desarrollo Sostenible. 2. Realizar la propuesta técnica de planta de personal a partir de la nueva estructura y funciones del Ministerio de Ambiente y Desarrollo Sostenible. 3. Revisar y ajustar la propuesta del modelo de operación armonizándola con la nueva estructura y funciones del Ministerio de Ambiente y Desarrollo Sostenible 4. Apoyar la elaboración y ejecución del proceso de planeación y desarrollo metodológico de la elaboración del Manual de Funciones y Competencias Laborales, basado en el levantamiento de cargas de trabajo del Ministerio de Ambiente y Desarrollo Sostenible. 5. Verificar la incorporación de los ajustes solicitados al equipo técnico, en el marco del estudio técnico de modernización institucional y conforme a los lineamientos establecidos por el Departamento Administrativo de la Función Pública (DAFP). 6. Realizar el seguimiento a los procesos de validación de las fichas del Manual de Funciones y Competencias Laborales, garantizando el cumplimiento de la metodología establecida. 7. Elaborar y consolidar el documento técnico y sus anexos en el marco del estudio de modernización Institucional de acuerdo con los lineamientos establecidos por el DAFP, la normatividad vigente, asegurando la alineación entre estructura, modelo de operación, funciones y planta. 8. Participar en reuniones con las entidades rectoras, con el fin de socializar el estudio técnico de modernización del Ministerio de Ambiente y Desarrollo Sostenible. 9. Asistir a reuniones de seguimiento, presentar informes de avance, reportes, respuesta a solicitudes de información y demás requerimientos o peticiones asociados a los temas propios de las obligaciones del objeto del contrato. 10. Las demás que sean pertinentes y necesarias para cumplir con el objeto del contrato.</t>
  </si>
  <si>
    <t>El valor del contrato a celebrar es hasta por la suma de SETENTA Y UN MILLONES TRESCIENTOS TREINTA Y TRES MIL TRESCIENTOS TREINTA Y TRES PESOS M/CTE ($71.333.333), incluido los impuestos a que haya lugar</t>
  </si>
  <si>
    <t>https://community.secop.gov.co/Public/Tendering/OpportunityDetail/Index?noticeUID=CO1.NTC.7437739&amp;isFromPublicArea=True&amp;isModal=true&amp;asPopupView=true</t>
  </si>
  <si>
    <t>El término estrictamente indispensable para que el contratista cumpla con el objeto y obligaciones contractuales será por SIETE (7) MESES Y CUATRO (4) DÍAS, o hasta 31 de diciembre, lo primero que ocurra.</t>
  </si>
  <si>
    <t xml:space="preserve">NELSON ANDRES JAIMES GONZALEZ </t>
  </si>
  <si>
    <t xml:space="preserve">TECNOLOGIA EN SISTEMAS E INFORMATICA EMPRESARIAL </t>
  </si>
  <si>
    <t>https://www.funcionpublica.gov.co/dafpIndexerBHV/hvSigep/detallarHV/S660586-8003-5</t>
  </si>
  <si>
    <t>Prestación de servicios de apoyo a la Gestión a la Dirección de Bosques, Biodiversidad y Servicios Ecosistémicos del Ministerio de Ambiente y Desarrollo Sostenible, en el proceso de atención a las solicitudes radicadas por los ciudadanos a través de la Ventanilla Integral de Trámites Ambientales en Línea VITAL.</t>
  </si>
  <si>
    <t>1. Prestar el servicio de atención de usuarios en el proceso de radicación de trámites de competencia de la Dirección de Bosques, Biodiversidad y Servicios Ecosistémicos en la Ventanilla Integral de Trámites Ambientales en Línea – VITAL. 2. Realizar la radicación de las solicitudes presentados por los usuarios en el marco de los trámites de la Dirección de Bosques, Biodiversidad y Servicios Ecosistémicos, recibidos en la Ventanilla Integral de Trámites – VITAL. 3. Realizar el proceso de cargar la documentación relacionada a los expedientes en la Ventanilla Integral de Trámites – VITAL de los trámites a cargo de la Dirección de Bosques, Biodiversidad y Servicios Ecosistémicos. 4. Prestar el apoyo en el proceso de publicaciones en la página web y otros minisitios de la Dirección de Bosques, Biodiversidad y Servicios Ecosistémicos ante la Oficina de Comunicaciones. 5. Apoyar en la digitalización de los expedientes asociados a los trámites de la Dirección de Bosques. 6. Todas las demás actividades asignadas por el supervisor del contrato y que tengan en relación con el objeto contractual.</t>
  </si>
  <si>
    <t>El valor del contrato a celebrar es hasta por la suma de CUARENTA Y SIETE MILLONES TRESCIENTOS OCHENTA MIL PESOS M/CTE ($47.380.000), incluido los impuestos a que haya lugar.</t>
  </si>
  <si>
    <t>https://community.secop.gov.co/Public/Tendering/OpportunityDetail/Index?noticeUID=CO1.NTC.7439809&amp;isFromPublicArea=True&amp;isModal=true&amp;asPopupView=true</t>
  </si>
  <si>
    <t>MAIRA SOFIA MUÑOZ RODIGUEZ</t>
  </si>
  <si>
    <t>https://www.funcionpublica.gov.co/dafpIndexerBHV/hvSigep/detallarHV/S4879482-8003-5</t>
  </si>
  <si>
    <t>Prestación de servicios profesionales a la Dirección de Bosques Biodiversidad y Servicios Ecosistémicos del Ministerio de Ambiente y Desarrollo Sostenible, para la elaboración de documentos, reportes técnicos y demás insumos para el cumplimiento de las metas y medidas asignadas a la Dirección en la Ley 2169 de 2021, así como la temática de Soluciones Basadas en la Naturaleza y proyectos REDD+.</t>
  </si>
  <si>
    <t>1. Elaborar los insumos técnicos requeridos a la DBBSE, en los formatos correspondientes incluyendo el reporte del avance de las metas y medidas y de conformidad con la metodología establecida por el Departamento Nacional de Planeación DNP, para el cumplimiento de las metas asignadas en la Ley 2169 de 2021. 2. Elaborar los insumos técnicos requeridos para apoyar los procesos relacionados con REDD+ y Soluciones Basadas en la Naturaleza dentro de la DBBSE. 3. Atender los requerimientos de ajuste y correcciones de los reportes e informes técnicos presentados, que realice la Oficina Asesora de Planeación del Ministerio de Ambiente y Desarrollo sostenible y el Departamento Nacional de Planeación. 4. Participar en espacios como mesas de trabajo, reuniones, talleres, visitas técnicas y demás espacios programados en el marco del objeto del contrato, generando los productos y soportes a que haya lugar. 5. Proyectar y gestionar respuesta, en los términos previstos en la ley, de las PQRS que le sean asignadas por la supervisión a través de la plataforma ARCA o por otro medio o herramienta de la entidad, relacionado con el objeto del contrato, adjuntando el reporte del Sistema de Gestión Documental. 6. Las demás que sean asignadas por el supervisor y se relacionen con el objeto y las obligaciones contractuales.</t>
  </si>
  <si>
    <t>El valor del contrato a celebrar es hasta por la suma de CINCUENTA Y NUEVE MILLONES SETECIENTOS CUARENTA MIL PESOS M/CTE ($59.740.000), incluido los impuestos a que haya lugar.</t>
  </si>
  <si>
    <t>31-1-82025</t>
  </si>
  <si>
    <t>https://community.secop.gov.co/Public/Tendering/OpportunityDetail/Index?noticeUID=CO1.NTC.7439830&amp;isFromPublicArea=True&amp;isModal=true&amp;asPopupView=true</t>
  </si>
  <si>
    <t>DIANA JIMENA TORRES MORALES</t>
  </si>
  <si>
    <t>https://www.funcionpublica.gov.co/dafpIndexerBHV/hvSigep/detallarHV/S1211672-8003-5</t>
  </si>
  <si>
    <t>Prestación de servicios profesionales a la Dirección de Bosques, Biodiversidad y Servicios Ecosistémicos del Ministerio de Ambiente y Desarrollo Sostenible, en la elaboración de insumos jurídicos para atender los requerimientos judiciales concernientes con los procesos especializados en Restitución de Tierras, Derechos Territoriales y los relacionados con los temas misionales de las reservas forestales de Ley 2 de 1959.</t>
  </si>
  <si>
    <t>1. Proyectar las respuestas a las solicitudes de los despachos judiciales relacionados con los procesos especializados en Restitución de Tierras, Derechos Territoriales, entre otros; enfocado en la identificación de traslapes con áreas de especial importancia ambiental, conforme a los traslados recibidos desde el Grupo de Procesos Judiciales. 2. Apoyar en la elaboración de insumos jurídicos en el marco de las figuras de ordenamiento y uso en las reservas forestales de Ley 2 de 1959. 3. Elaborar las respuestas a las PQRS y demás requerimientos relacionados con el objeto y las obligaciones del contrato, dentro de los términos establecidos, adjuntando el reporte del sistema de Gestión Documental que evidencia el estado de las asignaciones. 4. Asistir a las reuniones y mesas técnicas interinstitucionales que le sean requeridas, en el marco de los temas relacionados con el objeto y las obligaciones del contrato. 5. Las demás actividades asignadas por el supervisor que se relacionen con el objeto y las obligaciones contractuales.</t>
  </si>
  <si>
    <t>El valor del contrato a celebrar es hasta por la suma de SESENTA MILLONES DE PESOS M/CTE ($60.000.000), incluido los impuestos a que haya lugar.</t>
  </si>
  <si>
    <t>https://community.secop.gov.co/Public/Tendering/OpportunityDetail/Index?noticeUID=CO1.NTC.7454442&amp;isFromPublicArea=True&amp;isModal=true&amp;asPopupView=true</t>
  </si>
  <si>
    <t>RUBEN DARIO BRIÑEZ SABOGAL</t>
  </si>
  <si>
    <t>https://www.funcionpublica.gov.co/dafpIndexerBHV/hvSigep/detallarHV/S452051-8003-5</t>
  </si>
  <si>
    <t>Prestar servicios profesionales a la Dirección de Bosques, Biodiversidad y Servicios Ecosistémicos, para apoyar el análisis, proyección y revisión de las actuaciones administrativas vinculadas a las reservas forestales de Ley 2 de 1959, en cuanto a su conservación, uso, ocupación y tenencia, así como apoyar desde el componente jurídico la elaboración de los instrumentos normativos relacionados.</t>
  </si>
  <si>
    <t>1. Generar los insumos jurídicos necesarios para atender los pronunciamientos requeridos en el marco de los procesos relacionados con la zonificación, ordenamiento, uso, ocupación y tenencia, que se desarrollen en la reserva forestal establecidas mediante la Ley 2ª de 1959. 2. Apoyar la elaboración y revisión de actos administrativos relacionados con los procesos de zonificación, ordenamiento, ocupación, uso y tenencia en las áreas de reserva forestal establecidas mediante la Ley 2ª de 1959. 3. Proyectar y revisar las respuestas a PQRS y demás requerimientos relacionados con el objeto y las obligaciones del contrato, dentro de los términos establecidos, adjuntando el reporte del sistema de Gestión Documental que evidencia el estado de las asignaciones. 4. Brindar el acompañamiento jurídico y asistir a las reuniones, comités, comisiones, mesas interinstitucionales, y demás espacios requeridos, en el marco de los procesos relacionados con el objeto contractual. 5. Apoyar los procesos de socialización de las iniciativas normativas y los documentos relacionados con la zonificación, ordenamiento, ocupación, uso y tenencia en las áreas de reserva forestal establecidas mediante la Ley 2ª de 1959. 6. Las demás que sean asignadas por el supervisor del contrato y que tengan relación con el objeto contractual.</t>
  </si>
  <si>
    <t>El valor del contrato a celebrar es hasta por la suma de CIENTO TRES MILLONES DE PESOS M/CTE ($103.000.000), incluido los impuestos a que haya lugar.</t>
  </si>
  <si>
    <t>https://community.secop.gov.co/Public/Tendering/OpportunityDetail/Index?noticeUID=CO1.NTC.7445294&amp;isFromPublicArea=True&amp;isModal=true&amp;asPopupView=true</t>
  </si>
  <si>
    <t>LINA GARCÍA LOZADA</t>
  </si>
  <si>
    <t>Prestación de servicios profesionales a la Dirección de Bosques, Biodiversidad y Servicios Ecosistémicos del Ministerio de Ambiente y Desarrollo Sostenible, para apoyar la implementación del Plan Integral de Contención a la Deforestación desde la articulación entre actores y la estrategia de comunicación.</t>
  </si>
  <si>
    <t>1. Apoyar en la coordinación y seguimiento de los compromisos, reuniones, eventos e insumos relacionados con la implementación del Plan Integral de Contención a la Deforestación y los proyectos del Fondo para la Vida y la Biodiversidad 2. Apoyar como punto focal entre la dirección y el Grupo de Comunicaciones del Ministerio para comunicar los temas estratégicos desarrollados por la Dirección. 3. Apoyar como punto focal entre la Dirección y la Oficina de Asuntos Internacionales para gestionar los temas estratégicos desarrollados por la dirección. 4. Apoyar la gestión interinstitucional con entidades nacionales e internacionales para adelantar proyectos en las temáticas de la Dirección. 5. Proyectar y gestionar respuesta, en los términos previstos en la ley, de las PQRS que le sean asignadas por la supervisión a través de la plataforma ARCA o por otro medio o herramienta de la entidad, relacionado con el objeto del contrato, adjuntando el reporte del Sistema de Gestión Documental. 6. Las demás actividades asignadas por el supervisor en relación con la ejecución del contrato y que estén relacionadas con el objeto de este.</t>
  </si>
  <si>
    <t>El valor del contrato a celebrar es hasta por la suma de VEINTIÚN MILLONES SEISCIENTOS TREINTA MIL PESOS M/CTE ($21.630.000), incluido los impuestos a que haya lugar.</t>
  </si>
  <si>
    <t>https://community.secop.gov.co/Public/Tendering/OpportunityDetail/Index?noticeUID=CO1.NTC.7441165&amp;isFromPublicArea=True&amp;isModal=true&amp;asPopupView=true</t>
  </si>
  <si>
    <t>El término estrictamente indispensable para que el contratista cumpla con el objeto y obligaciones contractuales será TRES (3) meses.</t>
  </si>
  <si>
    <t>RAYZA CRISTINA SEGURA OSPINO</t>
  </si>
  <si>
    <t>https://www.funcionpublica.gov.co/dafpIndexerBHV/hvSigep/detallarHV/S936091-8003-5</t>
  </si>
  <si>
    <t>Prestar servicios profesionales a la Dirección de Bosques, Biodiversidad y Servicios Ecosistémicos para apoyar, desde el ámbito jurídico ambiental, la adopción de medidas que promuevan la protección, manejo y uso sostenible de la biodiversidad.</t>
  </si>
  <si>
    <t>1. Proyectar los documentos requeridos en las actuaciones administrativas específicas del Grupo de Gestión en Biodiversidad, en relación con los programas, planes, proyectos, acciones e instrumentos orientados a fomentar la conservación y protección de la biodiversidad 2. Apoyar en la elaboración y/o revisión de respuestas a Derechos de Petición y solicitudes de información formuladas por los entes de control y otras entidades públicas, según las instrucciones y asignación del supervisor del contrato. 3. Aportar insumos jurídicos necesarios para responder demandas relacionadas con acciones constitucionales y medios de control vinculados a la biodiversidad. 4. Asistir y participar en reuniones cuando sea solicitado por el supervisor del contrato, presentando los avances en las tareas asignadas y participando en la toma de decisiones relacionadas con la ejecución del contrato. 5. Realizar todas las actividades adicionales asignadas por el supervisor, siempre que estén vinculadas con la ejecución y el objeto del contrato, asegurando que se cumplan los estándares de calidad requeridos y documentando su desarrollo para el seguimiento respectivo.</t>
  </si>
  <si>
    <t>El valor del contrato a celebrar es hasta por la suma de OCHENTA Y SIETE MILLONES QUINIENTOS MIL PESOS M/CTE ($ 87.500.000), incluido los impuestos a que haya lugar.</t>
  </si>
  <si>
    <t>https://community.secop.gov.co/Public/Tendering/OpportunityDetail/Index?noticeUID=CO1.NTC.7441184&amp;isFromPublicArea=True&amp;isModal=False</t>
  </si>
  <si>
    <t xml:space="preserve">JORMMY MARITZA MACHADO HERNANDEZ </t>
  </si>
  <si>
    <t>https://www.funcionpublica.gov.co/dafpIndexerBHV/hvSigep/detallarHV/S1343954-8003-5</t>
  </si>
  <si>
    <t>Prestar servicios profesionales a la Dirección de Bosques, Biodiversidad y Servicios Ecosistémicos para apoyar el proceso de desarrollo de la solución tecnológica del Registro Único de Ecosistemas y Áreas Ambientales - REAA desde el componente funcional y temático.</t>
  </si>
  <si>
    <t>1. Participar en las actividades relacionadas con la actualización y el seguimiento del plan general del proyecto TI del Registro Único de Ecosistemas y Áreas Ambientales – REAA, desde el componente funcional con los profesionales de la DBBSE. 2. Apoyar las actividades de levantamiento y consolidación de información e insumos relacionadas con las funcionalidades que se definen para de Registro Único de Ecosistemas y Áreas Ambientales – REAA y que son necesarias acordes al Plan de Gestión del proyecto. 3. Contribuir en la elaboración y aprobación de historias de usuario conforme lo solicitado por el Ministerio, para los requerimientos funcionales para el del Registro Único de Ecosistemas y Áreas Ambientales - REAA. 4. Brindar acompañamiento y aportes en los procesos de casos de pruebas, informes de ejecución de casos pruebas y solicitudes del Ministerio para los requerimientos funcionales del Registro Único de Ecosistemas y Áreas Ambientales - REAA. 5. Identificar las brechas durante el desarrollo del del Registro Único de Ecosistemas y Áreas Ambientales - REAA generando informe sobre estas, proponiendo actividades o mecanismos de mejora para subsanarlas. 6. Atender y responder las PQRS, dentro de los términos establecidos, adjuntando el reporte del sistema de gestión Documental que evidencia el estado de las asignaciones. 7. Las demás actividades que estén relacionadas con el objeto contractual y que sean asignadas por el supervisor.</t>
  </si>
  <si>
    <t>El valor del contrato a celebrar es hasta por la suma de OCHENTA Y DOS MILLONES CUATROCIENTOS MIL PESOS M/CTE ($82.400.000), incluido los impuestos a que haya lugar.</t>
  </si>
  <si>
    <t>https://community.secop.gov.co/Public/Tendering/OpportunityDetail/Index?noticeUID=CO1.NTC.7445227&amp;isFromPublicArea=True&amp;isModal=true&amp;asPopupView=true</t>
  </si>
  <si>
    <t>MAYRA ALENDRA VARGAS PINTO</t>
  </si>
  <si>
    <t>https://www.funcionpublica.gov.co/dafpIndexerBHV/hvSigep/detallarHV/S640705-8003-5</t>
  </si>
  <si>
    <t>Prestar servicios profesionales a la Dirección de Bosques, Biodiversidad y Servicios Ecosistémicos con el propósito de apoyar la formulación de proyectos, planes y estrategias relacionados con la Política Nacional, así como la implementación del Sistema Nacional de Protección y Bienestar Animal (SINAPYBA) y el Plan Nacional de Biodiversidad y Salud</t>
  </si>
  <si>
    <t>1. Apoyar la socialización e implementación de la Política Nacional de Protección y Bienestar animal. 2. Apoyar la formulación e implementación del Plan de Salud y Biodiversidad. 3. Formular las acciones necesarias para la implementación el Sistema Nacional de Protección y Bienestar Animal - SINAPYBA desde el subcomité de Gestión de Información y Conocimiento - SGIC. 4. Brindar acompañamiento técnico a las entidades nacionales y territoriales para garantizar la implementación de la Política Nacional PYBA y el SINPAYBA desde el componente de Gestión de Información y Conocimiento 5. Aportar en la creación y puesta en marcha del Observatorio Nacional de Protección y Bienestar Animal desde lel componente de Gestión de Información y Conocimiento. 6. Las demás que le sean asignadas por el supervisor en el marco del objeto contractual.</t>
  </si>
  <si>
    <t>El valor del contrato a celebrar es hasta por la suma de SETENTA MILLONES DE PESOS M/CTE ($ 70.000.000), incluido los impuestos a que haya lugar.</t>
  </si>
  <si>
    <t>https://community.secop.gov.co/Public/Tendering/OpportunityDetail/Index?noticeUID=CO1.NTC.7554056&amp;isFromPublicArea=True&amp;isModal=true&amp;asPopupView=true</t>
  </si>
  <si>
    <t>CONTRATO INTERADMINISTRATIVO</t>
  </si>
  <si>
    <t>8 CONTRATO INTERADMINISTRATIVO</t>
  </si>
  <si>
    <t>IMPRENTA NACIONAL DE COLOMBIA</t>
  </si>
  <si>
    <t>ALBA VIVIANA LEON HERRERA</t>
  </si>
  <si>
    <t>Publicar y divulgar en el Diario Oficial, los actos administrativos de carácter general y los demás documentos que se requieran, expedidos por el Ministerio de Ambiente y Desarrollo Sostenible en el marco de la misión institucional de acuerdo con la normativa vigente.</t>
  </si>
  <si>
    <t>1. Publicar y divulgar digitalmente, en el Diario Oficial, según la fecha señalada, los actos administrativos de carácter general proferidos por el MINISTERIO, así como los demás documentos que se requieran en el cumplimiento de la misión institucional, por solicitud del supervisor del contrato y de acuerdo con las tarifas establecidas por la IMPRENTA NACIONAL DE COLOMBIA. 2. Abstenerse de utilizar los documentos enviados por el MINISTERIO para fines distintos a los del objeto contractual. 3. Entregar al MINISTERIO por correo electrónico, un ejemplar o la constancia del Diario Oficial donde se evidencie la publicación de los actos administrativos de carácter general o el documento debidamente publicado acorde con las fechas fijadas por el supervisor, para lo cual deberá remitir la constancia de la publicación indicando: tipo de documento, número, fecha del acto administrativo, número de páginas, valor según la tarifa vigente, costo total de publicación, número y fecha del Diario Oficial en donde se publicó. 4. Responder por la calidad de las publicaciones solicitadas, incluido el contenido de estas, procurando que guarden fidelidad con el texto entregado por el MINISTERIO. 5. Facturar al MINISTERIO de acuerdo con las tarifas vigentes que expida la IMPRENTA NACIONAL DE COLOMBIA, conforme a los servicios efectivamente prestados y la propuesta comercial remitida. 6. Las demás inherentes al objeto y a la naturaleza del contrato y aquellas indicadas por el supervisor para el cabal cumplimiento y ejecución del objeto del contrato.</t>
  </si>
  <si>
    <t>El valor del presente Contrato es por la suma de CUARENTA MILLONES DE PESOS ($40.000.000) M/CTE, incluido IVA y todos los impuestos de ley. El valor del contrato corresponderá a la prestación efectiva y real del servicio.</t>
  </si>
  <si>
    <t>A-02-02-02-008-009</t>
  </si>
  <si>
    <t>https://community.secop.gov.co/Public/Tendering/OpportunityDetail/Index?noticeUID=CO1.NTC.7439012&amp;isFromPublicArea=True&amp;isModal=true&amp;asPopupView=true</t>
  </si>
  <si>
    <t>El plazo de ejecución del contrato será hasta el 31 de diciembre de 2025 o hasta agotar el presupuesto, lo que ocurra primero, contado a partir del cumplimiento de los requisitos de perfeccionamiento y ejecución.</t>
  </si>
  <si>
    <t>LUZ CLAUDIA FRAILE ORTIZ</t>
  </si>
  <si>
    <t>https://www.funcionpublica.gov.co/dafpIndexerBHV/hvSigep/detallarHV/S2346154-8003-5</t>
  </si>
  <si>
    <t>Prestar servicios profesionales para apoyar a la Oficina Asesora de Planeación del Ministerio de Ambiente y Desarrollo Sostenible, en el análisis, verificación, validación y seguimiento de la información presentada por las Corporaciones en las liquidaciones de los aportes al FCA para la determinación de las obligaciones de ley.</t>
  </si>
  <si>
    <t>1. Digitar y validar la información contenida en las liquidaciones mensuales de los aportes al Fondo de Compensación Ambiental en los formatos establecidos por la Secretaría Técnica del FCA, de las corporaciones que le hayan sido asignados por el supervisor. 2. Analizar y verificar la información relacionada en las liquidaciones al FCA y el CUIPO para determinar las obligaciones no liquidadas, generando las comunicaciones de cobro persuasivo de las Corporaciones obligadas a aportar y/o proyectar los actos administrativos que son el insumo en el Procedimiento de Cobro Coactivo. 3. Consolidar la información generada en la verificación de la información relacionada en las liquidaciones al FCA y el CUIPO en las bases de datos oficiales de la Oficina de Planeación y la conformación de los expedientes digitales o físicos con el fin de hacer la trasferencia al grupo de gestión documental de manera periódica (mensual) 4. Verificar, analizar y resolver las solicitudes y otras comunicaciones que presenten las Corporaciones relacionadas al objeto del contrato 5. Participar en la elaboración o actualización del reglamento operativo, documentos asociados y/o identificar el mejoramiento del proceso de determinación de obligaciones de las Corporaciones al FCA. 6. Las demás actividades que le sean asignadas por el supervisor y que tengan relación con el objeto contractual.</t>
  </si>
  <si>
    <t>El valor del contrato a celebrar es hasta por la suma de SETENTA Y TRES MILLONES NOVECIENTOS SESENTA Y SEIS MIL SEISCIENTOS SESENTA Y SIETE PESOS M/CTE ($73.966.667,00), incluido los impuestos a que haya lugar.</t>
  </si>
  <si>
    <t>https://community.secop.gov.co/Public/Tendering/OpportunityDetail/Index?noticeUID=CO1.NTC.7440649&amp;isFromPublicArea=True&amp;isModal=true&amp;asPopupView=true</t>
  </si>
  <si>
    <t>El término estrictamente indispensable para que el contratista cumpla con el objeto y obligaciones contractuales será 10 meses y 17 días calendario, o hasta 31 de diciembre, lo primero que ocurra.</t>
  </si>
  <si>
    <t>VIRGILIO ARANDA MOLANO</t>
  </si>
  <si>
    <t>https://www.funcionpublica.gov.co/dafpIndexerBHV/hvSigep/detallarHV/S64823-8003-5</t>
  </si>
  <si>
    <t>1. Apoyar en el recibo y la entrega de elementos y bienes, ya sean de propiedad o bajo la responsabilidad del Ministerio de Ambiente y Desarrollo Sostenible, siguiendo los procedimientos establecidos y previa solicitud y autorización del supervisor del contrato. 2. Colaborar en las actividades de almacenamiento, organización, custodia, verificación y validación de los inventarios de bienes de consumo y devolutivos bajo la responsabilidad del almacén. 3. Apoyar ,en el proceso de levantamiento, actualización y legalización de los inventarios asignados a los funcionarios y/o contratistas y bajo custodia del almacén, generando los soportes documentales correspondientes. 4. Gestionar la suscripción, organización y archivo de los documentos generados a raíz de los movimientos de los bienes del almacén. 5. Realizar otras actividades relacionadas con el área de almacén que contribuyan al adecuado desempeño de las funciones de la entidad.</t>
  </si>
  <si>
    <t>El valor del contrato a celebrar es hasta por la suma de TREINTA MILLONES OCHOCIENTOS MIL PESOS M/CTE ($ 30.800.000), incluido los impuestos a que haya lugar.</t>
  </si>
  <si>
    <t>https://community.secop.gov.co/Public/Tendering/OpportunityDetail/Index?noticeUID=CO1.NTC.7444319&amp;isFromPublicArea=True&amp;isModal=true&amp;asPopupView=true</t>
  </si>
  <si>
    <t>YADIRA CALA CALDERON</t>
  </si>
  <si>
    <t>https://www.funcionpublica.gov.co/dafpIndexerBHV/hvSigep/detallarHV/S1295242-8003-5</t>
  </si>
  <si>
    <t>GRUPO DE TESORERÍA, CUENTAS Y CONTABILIDAD</t>
  </si>
  <si>
    <t>Prestación de servicios profesionales al Grupo de Tesorería de la Subdirección Administrativa y Financiera en la gestión del pago de las obligaciones originadas durante la vigencia.</t>
  </si>
  <si>
    <t>1. Apoyar al Grupo de Tesorería en el manejo de los radicados en ARCA originados en el procedimiento de pago a proveedores. 2. Revisar la información registrada en el informe periódico de supervisión que le sean asignados. 3. Atender el pago de las obligaciones que le sean asignadas por el supervisor del contrato en el SIIF Nación. 4. Efectuar el cargue del soporte “orden de pago presupuestal de gasto” en el aplicativo SECOP II en cada línea de pago de los contratos firmados en las vigencias anteriores cuando sea requerido. 5. Apoyar el envío de los certificados de ingresos y retenciones cuando sea requerido. 6. Las demás actividades que estén relacionadas con el objeto contractual y que sean asignadas por el supervisor.</t>
  </si>
  <si>
    <t>El valor del contrato a celebrar es hasta por la suma de CINCUENTA Y UN MILLONES SETECIENTOS MIL PESOS M/CTE. ($51.700.000), incluido los impuestos a que haya lugar.</t>
  </si>
  <si>
    <t>https://community.secop.gov.co/Public/Tendering/OpportunityDetail/Index?noticeUID=CO1.NTC.7466311&amp;isFromPublicArea=True&amp;isModal=true&amp;asPopupView=true</t>
  </si>
  <si>
    <t>LAURA MILENA CAMACHO JARAMILLO</t>
  </si>
  <si>
    <t>https://www.funcionpublica.gov.co/dafpIndexerBHV/hvSigep/detallarHV/S1008437-8003-5</t>
  </si>
  <si>
    <t>Prestación de servicios profesionales a la Dirección de Asuntos Marinos, Costeros y Recursos Acuáticos del Ministerio de Ambiente y Desarrollo Sostenible, para gestionar el desarrollo de la agenda ambiental de océanos en cumplimiento de compromisos internacionales y nacionales, así como la formulación y seguimiento a iniciativas y proyectos de cooperación de la Dirección</t>
  </si>
  <si>
    <t>1. Actualizar y hacer seguimiento a la agenda internacional de océanos acorde con los compromisos de la DAMCRA, los procedimientos institucionales y la normativa nacional vigente. 2. Generar insumos técnicos que contribuyan a la gestión de la iniciativa regional CMAR 3. Aportar en los documentos requeridos en las negociaciones o incidencia internacional en temas de océanos durante el 2025, tales como documentos guía, documentos de instrucciones o documentos de apoyo. 4. Revisar documentos, preparar ayudas de memoria, brindar respuestas a consultas y solicitudes de información, así como el apoyo para preparación de las comisiones y espacios internacionales de la dirección, que se relacionen con el objeto contractual. 5. Apoyar la revisión y seguimiento a posibles fuentes de financiamiento y alianzas estratégicas para el desarrollo de iniciativas de biodiversidad y cambio climático para las zonas marino-costeras. 6. Atender reuniones, talleres, eventos y otros espacios de articulación y negociación a los que sea delegado por el (la) Supervisor(a) del Contrato, y apoyar su preparación siendo el caso. 7. Apoyar los procesos de formulación y seguimiento de iniciativas, propuestas o proyectos de cooperación internacional que sean de competencia de la DAMCRA. 8. Actualizar mensualmente la información consignada en la Carpeta digital (drive) de la DAMCRA sobre los trámites y/o gestión asignada. 9. Desarrollar las demás actividades relacionadas con el objeto del contrato.</t>
  </si>
  <si>
    <t>El valor del contrato a celebrar es hasta por la suma de CIEN MILLONES DE PESOS M/CTE ($100.000.000), incluido los impuestos a que haya lugar.</t>
  </si>
  <si>
    <t>https://community.secop.gov.co/Public/Tendering/OpportunityDetail/Index?noticeUID=CO1.NTC.7440511&amp;isFromPublicArea=True&amp;isModal=true&amp;asPopupView=true</t>
  </si>
  <si>
    <t xml:space="preserve">NELSON DAVID SANCHEZ DUQUE </t>
  </si>
  <si>
    <t>https://www.funcionpublica.gov.co/dafpIndexerBHV/hvSigep/detallarHV/S2201282-8003-5</t>
  </si>
  <si>
    <t>Prestación de servicios profesionales a la Dirección de Asuntos Marinos, Costeros y Recursos Acuáticos del Ministerio de Ambiente y Desarrollo Sostenible, para apoyar en el seguimiento y cumplimiento de la agenda institucional, así como de las comunicaciones, trámites administrativos y el cumplimiento de los requerimientos en cabeza de la dirección.</t>
  </si>
  <si>
    <t>1. Brindar el soporte administrativo necesario para la planificación y seguimiento de la agenda institucional y sectorial de la DAMCRA. 2. Apoyar la gestión y el seguimiento de la correspondencia y requerimientos que están en cabeza de la Dirección. 3. Apoyar en el seguimiento de compromisos estratégicos con el fin de facilitar el trámite administrativo correspondiente. 4. Apoyar en la planificación y realizar la gestión y seguimiento de las comisiones nacionales e internacionales de el/la directora/a Técnico/a. 5. Brindar asistencia técnica en la organización de textos, presentaciones y notas de prensa liderados y donde participe la DAMCRA. 6. Apoyar en la gestión de reuniones de articulación de grupos de trabajo y contratistas y en el seguimiento a los compromisos, y elaboración de ayudas de memoria. 7. Mantener actualizada la carpeta DRIVE de la Dirección de Asuntos Marinos, Costeros y Recursos Acuáticos, garantizando la organización y accesibilidad de la información 8. Las demás actividades relacionadas con el desarrollo del objeto del presente contrato.</t>
  </si>
  <si>
    <t>https://community.secop.gov.co/Public/Tendering/OpportunityDetail/Index?noticeUID=CO1.NTC.7520299&amp;isFromPublicArea=True&amp;isModal=true&amp;asPopupView=true</t>
  </si>
  <si>
    <t>El término estrictamente indispensable para que el contratista cumpla con el objeto y obligaciones contractuales será DIEZ (10) MESE Y QUINCE (15) DÍAS, o hasta 31 de diciembre, lo primero que ocurra.</t>
  </si>
  <si>
    <t>SEBASTIAN ALVAREZ ARANGO</t>
  </si>
  <si>
    <t>https://www.funcionpublica.gov.co/dafpIndexerBHV/hvSigep/detallarHV/S4844842-8003-5</t>
  </si>
  <si>
    <t>Prestación de servicios profesionales para el acompañamiento en la generación, desarrollo y seguimiento de la estrategia de comunicación interna del Ministerio de Ambiente y Desarrollo Sostenible con el propósito de que los colaboradores de la Entidad conozcan y sientan apropiación por esta.</t>
  </si>
  <si>
    <t>1. Apoyar la implementación de las estrategias de comunicación organizacional dentro de la Entidad, brindando acompañamiento continuo en el proceso. 2. Asistir en la cobertura periodística de las actividades realizadas por las distintas áreas del Ministerio, de acuerdo con las solicitudes que haga el supervisor del contrato o las diversas áreas de la Entidad. 3. Brindar acompañamiento en la elaboración de documentos, redacciones de noticias, guiones para presentaciones, textos para copys y boletines de prensa relacionados con las actividades y gestiones del Ministerio de Ambiente y Desarrollo Sostenible. 4. Acompañar la creación de mensajes clave para la difusión de las noticias generadas internamente en el Ministerio, con el objetivo de compartirlas a través de redes sociales y otras plataformas digitales de la Entidad. 5. Brindar acompañamiento al Grupo de Comunicaciones en la recolección de datos de tráfico y alcance de las publicaciones en medios de comunicación, mediante la medición de acciones y monitoreo con el fin de generar informes que permitan reacción del Ministeriode Ambiente y Desarrollo Sostenible con celeridad. 6. Prestar apoyo en la redacción de contenidos informativos sobre temas ambientales gestionados por el Ministerio, tales como columnas, boletines de prensa, comunicados, entre otros. 7. apoyar e implementar la estrategia de comunicación interna enfocada en los lineamientos de mejora de clima laboral, así como en los logros y resultados de la Entidad. 8. Asistir a las reuniones citadas por el grupo de Comunicaciones y a todas aquellas que tengan que ver con el objeto del presente contrato. 9. Las demás que sean solicitadas por el Supervisor/a del contrato y que estén relacionadas con el objeto contractual.</t>
  </si>
  <si>
    <t>El valor del contrato a celebrar es hasta por la suma de SESENTA Y SEIS MILLONES NOVECIENTOS NOVENTA MIL PESOS M/CTE ($66.990.000), incluido los impuestos a que haya lugar.</t>
  </si>
  <si>
    <t>https://community.secop.gov.co/Public/Tendering/OpportunityDetail/Index?noticeUID=CO1.NTC.7459273&amp;isFromPublicArea=True&amp;isModal=true&amp;asPopupView=true</t>
  </si>
  <si>
    <t>El término estrictamente indispensable para que el contratista cumpla con el objeto y obligaciones contractuales será 08 MESES Y 21 DÍAS CALENDARIO, o hasta 31 de diciembre, lo primero que ocurra.</t>
  </si>
  <si>
    <t>JUAN MANUEL VARGAS OVALLE</t>
  </si>
  <si>
    <t>https://www.funcionpublica.gov.co/dafpIndexerBHV/hvSigep/detallarHV/S4971267-8003-5</t>
  </si>
  <si>
    <t>Prestación de servicios profesionales al Grupo de Comunicaciones del Ministerio de Ambiente y Desarrollo Sostenible para la elaboración de estrategias de comunicaciones, contenidos y cubrimientos periodísticos de los programas, proyectos y planes que adelanta la Entidad y sean asignados por el coordinador de la dependencia.</t>
  </si>
  <si>
    <t>1.Apoyar la redacción de artículos y noticias con un enfoque en la incorporación natural de palabras clave relacionadas con el ecosistema informativo del Ministerio de Ambiente y Desarrollo Sostenible, en los cuales desarrolle títulos atractivos, textos optimizados para SEO. 2. Brindar apoyo en la optimización de los artículos de blog para que incluyan palabras clave relevantes, títulos atractivos, encabezados y sub-encabezados claros, y una estructura lógica y fácil de seguir, incluyendo enlaces internos y externos para mejorar la experiencia del usuario. 3. Apoyar en la producción de videos, así como proporcionar una descripción y títulos optimizados para SEO y también incluir subtítulos y transcripciones para mejorar la accesibilidad y la comprensión del contenido. 4. Brindar apoyo en la articulación de la estrategia SEO para YouTube y las diferentes redes del Ministerio de Ambiente y Desarrollo Sostenible. 5. Apoyar la construcción y seguimiento a la estrategia SEO de la página Web y del Ministerio de Ambiente y Desarrrollo Sostenible para optimizar los motores de búsqueda y palabras claves. 6. Realizar la revisión y seguimiento de los textos a publicarse en la página web, como del tráfico web. 7. Apoyo en la generación de informes periódicos sobre el rendimiento del contenido y las palabras clave del ecosistema digital. 8. Apoyar la realización del cubrimiento y seguimiento periodístico a las diferentes áreas y voceros de la entidad que le sean asignados para garantizar la divulgación de resultados y acciones del ministro de Ambiente y Desarrollo Sostenible 9. Asistir a reuniones citadas por el supervisor del contrato y a todas aquellas que tengan que ver con el objeto del presente contrato. 10. Brindar acompañamiento al Grupo de Comunicaciones en la recolección de datos de tráfico y alcance de las publicaciones en medios de comunicación, mediante la medición de acciones y monitoreo con el fin de generar informes que permitan reacción del Ministeriode Ambiente y Desarrollo Sostenible con celeridad. 11. Cumplir con las demás obligaciones que le sean asignadas por el supervisor del contrato y que tengan relación directa con su objeto.</t>
  </si>
  <si>
    <t>El valor del contrato a celebrar es hasta por la suma de SETENTA Y SIETE MILLONES SEISCIENTOS MIL PESOS M/CTE ($ 77.600.000), incluido los impuestos a que haya lugar.</t>
  </si>
  <si>
    <t>https://community.secop.gov.co/Public/Tendering/OpportunityDetail/Index?noticeUID=CO1.NTC.7454348&amp;isFromPublicArea=True&amp;isModal=true&amp;asPopupView=true</t>
  </si>
  <si>
    <t>El término estrictamente indispensable para que el contratista cumpla con el objeto y obligaciones contractuales será 09 MESES Y 21 DÍAS CALENDARIO, o hasta 31 de diciembre, lo primero que ocurra.</t>
  </si>
  <si>
    <t>JOSÉ ROBERTO ARANGO ROMERO</t>
  </si>
  <si>
    <t>TECNOLOGIA EN DISEÑO GRAFICO</t>
  </si>
  <si>
    <t>https://www.funcionpublica.gov.co/dafpIndexerBHV/hvSigep/detallarHV/S542949-8003-5</t>
  </si>
  <si>
    <t>Prestación de servicios de apoyo a la gestión al Grupo de Comunicaciones del Ministerio de Ambiente y Desarrollo Sostenible, en la conceptualización y construcción de piezas gráficas para que sean divulgadas a través de comunicación externa y/o interna.</t>
  </si>
  <si>
    <t>1. Apoyar la elaboración de las piezas graficas que le sean requeridas, para las estrategias a cargo del Ministerio de Ambiente y Desarrollo Sostenible. 2. Brindar apoyo en las solicitudes de las áreas relacionadas con la maquetación y composición de los diferentes libros (políticas, guías, lineamientos, etc.) que emita el Ministerio para divulgar su gestión. 3.Apoyar a las diversas áras del Ministerio de Ambiente y Desarrollo Sostenible en la impresión de archivos de gran formato, tales como cartografías y cuadros de Excel, entre otros. 4. Asistir en la creación de banners, imágenes y otros elementos visuales para el sitio web oficial del Ministerio, así como mailings, E-cards y demás elementos digitales 5. Realizar mensualmente el archivo de las imágenes y productos realizados fotográfico, proyectos editables y finalizado en la plataforma requerida por el supervisor, para la clara y eficiente búsqueda y consulta actual y posterior del equipo en el marco de la transparencia y buen manejo de la información. 6. Asistir a las reuniones citadas por el grupo de Comunicaciones y a todas aquellas que tengan que ver con el objeto del presente contrato 7. Las demás que sean solicitadas por el Supervisor/a del contrato y que estén relacionadas con el objeto contractual.</t>
  </si>
  <si>
    <t>El valor del contrato a celebrar es hasta por la suma de CUARENTA Y TRES MILLONES QUINIENTOS DIECISÉIS MIL PESOS M/CTE ($ 43.516.000), incluido los impuestos a que haya lugar.</t>
  </si>
  <si>
    <t>https://community.secop.gov.co/Public/Tendering/OpportunityDetail/Index?noticeUID=CO1.NTC.7454764&amp;isFromPublicArea=True&amp;isModal=true&amp;asPopupView=true</t>
  </si>
  <si>
    <t>El término estrictamente indispensable para que el contratista cumpla con el objeto y obligaciones contractuales será OCHO MESES Y 18 DÍAS CALENDARIO, o hasta 31 de diciembre, lo primero que ocurra.</t>
  </si>
  <si>
    <t>KATHERINNE DANIELA RINCON ACUÑA</t>
  </si>
  <si>
    <t>https://www.funcionpublica.gov.co/dafpIndexerBHV/hvSigep/detallarHV/S2323695-8003-5</t>
  </si>
  <si>
    <t>Prestar servicios profesionales como apoyo técnico estratégico para la programación, implementación, seguimiento y cumplimiento de la agenda integral de la Dirección de Asuntos Ambientales Sectorial Urbana del Ministerio de Ambiente y Desarrollo Sostenible en el marco del Plan Nacional de Desarrollo y Plan de Acción de la dependencia.</t>
  </si>
  <si>
    <t>1. Elaborar y presentar al supervisor un plan detallado de trabajo, que incluya actividades, cronograma y entregables, en un plazo máximo de diez (10) días calendario una vez cumplidos los requisitos de ejecución establecidos en el contrato. 2. Efectuar actividades de apoyo como punto focal de la de dirección con Despacho de la ministra, la unidad de cumplimiento, el viceministerio de Políticas y Normalización Ambiental, demás dependencias del MADS y otras entidades, según se precise, para lo cual se deben allegar los soportes de la asistencia, ayudas de memoria y soporte del seguimiento a los compromisos establecidos, en caso de aplicar. 3. Gestionar los insumos y elaborar los informes y /o documentos integrados semanales o periódicos de la dependencia para comités directivos y otros relacionados, a partir de los insumos remitidos por los grupos técnicos de trabajo. 4. Efectuar el seguimiento al cumplimiento de los compromisos delegados por la unidad de cumplimiento del despacho de la ministra a la dirección recogiendo los insumos y efectuando los reportes en el aplicativo destinado para tal fin, de manera oportuna. 5. Efectuar el seguimiento oportuno a la agenda designada por el(la) director(a) a los coordinadores y/o profesionales de los grupos técnicos de la dependencia, verificando su cumplimiento oportuno con la gestión documental de evidencias. 6. Efectuar el seguimiento a los correos asignados por la el(la) director(a) a profesionales y/o coordinadores de los grupos técnicos, verificando su cumplimiento, con evidencias de su gestión. 7. Aportar insumos para la elaboración y comunicación de directrices del(la) director(a) con destino a los grupos técnicos de la dependencia para el cumplimiento oportuno de agendas, compromisos y metas. 8. Efectuar la elaboración y/o revisión de informes/insumos/documentos/memorias que le sean designadas, así como, elaborar las presentaciones que se le soliciten para la participación del(la) director(a) de la dependencia en eventos institucionales, sectoriales, debates del Congreso, intersectoriales o académicos, entre otros. 9. Revisar, elaborar y/o consolidar, dentro de los plazos legales, las respuestas a derechos de petición, quejas, requerimientos de órganos de control y demás solicitudes relacionadas con el objeto contractual, que sean solicitadas a través de la plataforma ARCA o por cualquier otro medio o herramienta de la entidad y generar las alertas tempranas para su pronta atención. 10. Apoyar con la proyección, el reporte y las evidencias de las acciones establecidas en el Plan de Acción y/o informes solicitados por el supervisor(a) relacionados con las funciones de la Dirección de Asuntos Ambientales, Sectorial y Urbana, garantizando su conservación mediante el cargue respectivo en las carpetas digitales institucionales designadas para ello. 11. Cumplir con las demás obligaciones que le sean asignadas por el supervisor del contrato, inherentes a la naturaleza del objeto contractual.</t>
  </si>
  <si>
    <t>El valor del contrato a celebrar es hasta por la suma de SETENTA Y TRES MILLONES QUINIENTOS MIL PESOS M/CTE ($73.500.000), incluido los impuestos a que haya lugar.</t>
  </si>
  <si>
    <t>https://community.secop.gov.co/Public/Tendering/OpportunityDetail/Index?noticeUID=CO1.NTC.7446107&amp;isFromPublicArea=True&amp;isModal=true&amp;asPopupView=true</t>
  </si>
  <si>
    <t>DILIA ANGELA AGUILERA AGUILERA</t>
  </si>
  <si>
    <t>https://www.funcionpublica.gov.co/dafpIndexerBHV/hvSigep/detallarHV/S670881-8003-5</t>
  </si>
  <si>
    <t>Prestar servicios profesionales a la Dirección de Asuntos Ambientales Sectorial y Urbana del Ministerio de Ambiente y Desarrollo Sostenible para apoyar la generación de insumos técnicos para los proyectos del modo aéreo, la actualización de términos de referencia en el subsector carretero y concertar y hacer seguimiento al Plan de acción de la agenda ambiental interministerial suscrita con Mintransporte y el Plan de acción del acuerdo sectorial firmado con Cormagdalena.</t>
  </si>
  <si>
    <t>1. Presentar para aprobación del supervisor un plan de trabajo (actividades, cronograma y entregables) dentro de los diez (10) días siguientes al cumplimiento de los requisitos de ejecución del contrato. 2. Apoyar las actividades de estructuración y/o formulación de Términos de referencia para la elaboración del Estudio de Impacto Ambiental – EIA, en proyectos de construcción de carreteras y/o túneles. Acordar con el sector los Planes de acción bianuales de la agenda con Mintransporte y el acuerdo sectorial con Cormagdalena. Apoyar la formulación de análisis técnicos sobre proyectos de infraestructura de transporte que se desarrollen en la región Sabana de Bogotá y la región Pacífica. Apoyar en la generación de insumos para la elaboración de conceptos técnicos sobre aspectos ambientales de proyectos viales, aeroportuarios y Caminos comunitarios para la paz total. Apoyar el proceso de adopción de las iniciativas normativas formuladas por el sector transporte, tales como instrumentos técnicos y guías ambientales. Proyectar y gestionar, dentro de los términos legales, las respuestas a peticiones, quejas, reclamos, así como requerimientos de órganos de control y demás solicitudes en temas relacionados con el objeto contractual, cuando sea requerido mediante correo electrónico o a través de la plataforma de información del Ministerio para la “Administración y Recepción de Correspondencia Ambiental (ARCA)” Participar en las reuniones relacionadas con el objeto contractual, para lo cual se deben allegar los soportes de la asistencia, ayudas de memoria y soporte del seguimiento a los compromisos establecidos, en caso de aplicar. Apoyar con la proyección, el reporte y las evidencias de las acciones establecidas en el Plan de Acción y/o informes solicitados por el supervisor(a) relacionados con las funciones de la Dirección de Asuntos Ambientales, Sectorial y Urbana, garantizando su conservación mediante el cargue respectivo en las carpetas digitales institucionales designadas para ello. 10. Apoyar, cuando sea requerido, las jornadas de capacitación o divulgación relacionadas con las funciones de la Dirección de Asuntos Ambientales, Sectorial y Urbana en las que la experticia del contratista sea necesaria o en las que se relacione con el objeto contractual. 11. Las demás actividades que le asigne el supervisor del contrato y que tengan relación con el objeto contractual.</t>
  </si>
  <si>
    <t>MARIO ORLANDO LOPEZ CASTRO</t>
  </si>
  <si>
    <t>Asesor código 1020 Grado 13</t>
  </si>
  <si>
    <t>https://community.secop.gov.co/Public/Tendering/OpportunityDetail/Index?noticeUID=CO1.NTC.7443002&amp;isFromPublicArea=True&amp;isModal=true&amp;asPopupView=true</t>
  </si>
  <si>
    <t>ALEJANDRO BAÑOL SALAZAR</t>
  </si>
  <si>
    <t>Prestar los servicios profesionales en la Oficina de Negocios Verdes y Sostenibles para apoyar el desarrollo y ejecución de empresas Ancla y el fomento y fortalecimiento de la Bioeconomía desde las competencias de la Oficina.</t>
  </si>
  <si>
    <t>1. Elaborar un documento de plan de trabajo para la ejecución del contrato, el cual contenga los informes a entregar y el cronograma, documento que debe ser presentado dentro de los cinco (5) días hábiles, siguientes al cumplimiento de los requisitos de perfeccionamiento y ejecución. 2. Realizar acciones orientadas al desarrollo e implementación del Programa de Empresas Ancla como mecanismo de fortalecimiento y encadenamientos de los negocios verdes y sostenibles, y la articulación con el sector privado y público, nacional e internacional, para la generación de oportunidades y cierre de brechas de los negocios verdes. 3. Desarrollar los procesos de bioeconomía en articulación con las entidades públicas y privadas para el impulso a nivel nacional e internacional, especialmente para las condiciones habilitantes, los recursos genéticos, la bioprospección, y los ingredientes naturales, derivados del uso sostenible de la biodiversidad y el plan de acción de biodiversidad. 4. Articular en conjunto con la Oficina de Asuntos Internacionales del Ministerio de Ambiente para el establecimiento e incidencia de los negocios verdes y del uso sostenible de la biodiversidad en los marcos de cooperación internacional, acuerdos, instrumentos, y agencias como atributo diferencial para la generación de oportunidades territoriales. 5. Realizar las actividades técnicas en los procesos de los negocios verdes y sostenibles en materia de empleos verdes, biocomercio, actividades marino-costeras, y la articulación interministerial que permitan la incidencia y el impulso de los negocios verdes y sostenibles en las cadenas de valor y productivas. 6. Participar en las reuniones relacionadas con el objeto contractual (allegar los soportes de la asistencia a la misma junto con ayudas de memoria y el soporte del seguimiento a los compromisos establecidos, en caso de aplicar.) 7. Las demás que determine el supervisor del contrato, relacionadas con el ejercicio de sus obligaciones y del objeto contractual.</t>
  </si>
  <si>
    <t>https://community.secop.gov.co/Public/Tendering/OpportunityDetail/Index?noticeUID=CO1.NTC.7443517&amp;isFromPublicArea=True&amp;isModal=true&amp;asPopupView=true</t>
  </si>
  <si>
    <t>NANCY ELENA BURGOS ORTIZ</t>
  </si>
  <si>
    <t>GEOGRAFIA</t>
  </si>
  <si>
    <t>https://www.funcionpublica.gov.co/dafpIndexerBHV/hvSigep/detallarHV/S2320340-8003-5</t>
  </si>
  <si>
    <t>1.. Estructurar el cronograma de encuentros y reuniones a ser desarrollados para cumplimiento de las órdenes de delimitación participativa y gestión integral de páramos, en articulación con despacho de la ministra y gestionar su cumplimiento, articulando con oportunidad la logística y demás insumos necesarios. Apoyar la coordinación para la planificación y desarrollo de las reuniones, talleres y mesas de trabajo en el marco de los procesos de delimitación y la gestión integral de los ecosistemas de páramo de acuerdo con la normatividad y los procedimientos vigentes, y participar en estos espacios acorde a la planificación, realizando las salidas de campo correspondientes. Consolidar los informes técnicos y demás documentos de avance y cumplimiento de los procesos participativos de delimitación de páramos y gestión integral, integrando la información del equipo y dependencias de Minambiente. Aportar insumos técnicos para contribuir a la reglamentación de la Ley 1930 de 2018 y demás normativa asociada a la gestión integral de páramos, así como para su implementación. Elaborar las respuestas a las peticiones, quejas, reclamos, sugerencias y denuncias (PQRSD) relacionadas con los procesos de delimitación de los páramos y la gestión integral de estos ecosistemas, dentro de los tiempos establecidos por norma, adjuntando mensualmente el reporte del sistema de Gestión Documental que evidencia el estado de las asignaciones de ARCA. Realizar el apoyo técnico a la supervisión de los contratos que le sean asignados por la Directora de Bosques, Biodiversidad y Servicios Ecosistémicos en el marco del objeto contractual Realizar las demás actividades relacionadas con el objeto contractual que le sean asignadas por el supervisor del contrato.</t>
  </si>
  <si>
    <t>El valor del contrato a celebrar es hasta por la suma de OCHENTA Y NUEVE MILLONES QUINIENTOS CUARENTA Y UN MIL TRESCIENTOS TREINTA Y TRES PESOS M/CTE ($ 89.541.333) incluido los impuestos a que haya lugar.</t>
  </si>
  <si>
    <t>https://community.secop.gov.co/Public/Tendering/OpportunityDetail/Index?noticeUID=CO1.NTC.7483689&amp;isFromPublicArea=True&amp;isModal=true&amp;asPopupView=true</t>
  </si>
  <si>
    <t>El término estrictamente indispensable para que el contratista cumpla con el objeto y obligaciones contractuales será de DIEZ (10) MESES Y VEINTISEIS (26) DÍAS CALENDARIO, o hasta 31 de diciembre de 2025, lo primero que ocurra.</t>
  </si>
  <si>
    <t>MARIA PAULA SARMIENTO HINCAPIE</t>
  </si>
  <si>
    <t>https://www.funcionpublica.gov.co/dafpIndexerBHV/hvSigep/detallarHV/S4804752-8003-5</t>
  </si>
  <si>
    <t>Prestación de servicios profesionales en la elaboración de los distintos actos administrativos para impulsar y dar cumplimiento a las etapas establecidas en la Ley 1333 de 2009 modificada por la ley 2387 de 2024 competencia de la Dirección de Bosques Biodiversidad y Servicios Ecosistémicos y demás actuaciones de carácter sancionatorio.</t>
  </si>
  <si>
    <t>1.Realizar la proyección de los actos administrativos de inicio, impulso y de fondo de los expedientes de carácter sancionatorio que por reparto le sean asignados, donde la Dirección de Bosques, Biodiversidad y Servicios Ecosistémicos ostente potestad sancionatoria. Analizar y dar trámite a los traslados por competencia de las distintas Autoridades Ambientales que sean asignados por el supervisor del contrato. Proyectar respuestas a los requerimientos de Entes de Control en el marco de los procesos sancionatorios competencia de la Dirección de Bosques, Biodiversidad y Servicios Ecosistémico Proyectar, consolidar y gestionar respuestas a derechos de petición, solicitudes de información y demás peticiones, que le sean solicitados por la supervisión en la plataforma ARCA, o por cualquier otro medio o herramienta de la entidad relacionado con el objeto del contrato, para lo cual deberá dar cumplimiento a los términos previstos en la Ley. 5. Las demás actividades que estén relacionadas con el objeto contractual y que sean asignadas por el supervisor.</t>
  </si>
  <si>
    <t>El valor del contrato a celebrar es hasta por la suma de CINCUENTA Y SEIS MILLONES SEISCIENTOS CINCUENTA MIL PESOS M/CTE ($ 56.650.000) incluido los impuestos a que haya lugar.</t>
  </si>
  <si>
    <t>https://community.secop.gov.co/Public/Tendering/OpportunityDetail/Index?noticeUID=CO1.NTC.7452082&amp;isFromPublicArea=True&amp;isModal=true&amp;asPopupView=true</t>
  </si>
  <si>
    <t>El término estrictamente indispensable para que el contratista cumpla con el objeto y obligaciones contractuales será de DIEZ MESES (10), o hasta 31 de diciembre de 2025, lo primero que ocurra.</t>
  </si>
  <si>
    <t>HENRY ZABALA VALBUENA</t>
  </si>
  <si>
    <t>https://www.funcionpublica.gov.co/dafpIndexerBHV/hvSigep/detallarHV/S2326980-8003-5</t>
  </si>
  <si>
    <t>DIRECCIÓN GESTIÓN INTEGRAL DE RECURSO HÍDRICO - VICEMINISTRA DE POLÍTICAS Y NORMALIZACIÓN AMBIENTAL</t>
  </si>
  <si>
    <t>Prestación de servicios profesionales financieros y contables al despacho del Viceministerio de Políticas y Normalización Ambiental en la organización, proyección y monitoreo de los asuntos propios de la dependencia.</t>
  </si>
  <si>
    <t>1. Proyectar y presentar de conformidad con las solicitudes de las dependencias del despacho, las actualizaciones del plan anual de adquisiciones y los avances en el cumplimiento de metas y actividades del Plan Estratégico Institucional (PEI) y del Plan de Acción Institucional (PAI). 2. Apoyar en la revisión de la ejecución financiera de los fondos y proyectos a cargo del despacho del Viceministerio de Políticas y Normalización Ambiental y las direcciones de Bosques, Asuntos Ambientales, Gestión integral del recurso hídrico y Asunto marino costeros. 3. Apoyar en la revisión financiera de la ejecución presupuestal a cargo de las direcciones de Bosques, Asuntos Ambientales, Gestión integral del recurso hídrico y Asunto marino costeros  4. Apoyar en el análisis y estructuración financiera de los proyectos asignados, a cargo del Viceministerio de Políticas y Normalización Ambiental. 5. Generar informes de avance sobre la ejecución presupuestal, detallando el estado de los recursos provenientes del Presupuesto General de la Nación, cooperación internacional y otras fuentes gestionadas por las dependencias del Despacho. 6. Realizar seguimiento y apoyar los procesos de planeación estratégica del Despacho, desde el componente presupuestal y financiero, generando los documentos e informes que sean requeridos. 7. Revisar los componentes financieros y presupuestales, de los temas relacionados con los consejos y/o juntas directivas de fondos de cooperación internacional y entidades del SINA en los que participe el Viceministro de Políticas y Normalización Ambiental 8. Elaborar y preparar informes, conceptos técnicos y demás documentos que le sean solicitados por el supervisor, y que se relacionen con el objeto del contrato.</t>
  </si>
  <si>
    <t>El valor del contrato a celebrar es hasta por la suma de NOVENTA Y SIETE MILLONES VALOR DEL CONTRATO OCHOCIENTOS ONCE MIL PESOS M/CTE ($ 97.811.000) incluido los impuestos a que haya lugar.</t>
  </si>
  <si>
    <t>https://community.secop.gov.co/Public/Tendering/OpportunityDetail/Index?noticeUID=CO1.NTC.7455857&amp;isFromPublicArea=True&amp;isModal=true&amp;asPopupView=true</t>
  </si>
  <si>
    <t>El término estrictamente indispensable para que el contratista cumpla con el objeto y obligaciones contractuales será TRESCIENTOS CATORCE(314) DÍAS, diciembre, lo primero que ocurra.</t>
  </si>
  <si>
    <t>JISSEDT ANDREA PACHECO CASTRO</t>
  </si>
  <si>
    <t>INGENIERIA DE SONIDO</t>
  </si>
  <si>
    <t>https://www.funcionpublica.gov.co/dafpIndexerBHV/hvSigep/detallarHV/S754886-8003-5</t>
  </si>
  <si>
    <t>Prestar servicios profesionales a la Dirección de Asuntos Ambientales Sectorial y Urbana del Ministerio de Ambiente y Desarrollo Sostenible, para la generación de insumos técnicos para el desarrollo de instrumentos de prevención y control del ruido ambiental.</t>
  </si>
  <si>
    <t>1. Presentar para aprobación del supervisor un plan de trabajo (actividades, cronograma y entregables) dentro de los diez (10) días siguientes al cumplimiento de los requisitos de ejecución del contrato. 2. Generar insumos técnicos y adelantar la gestión necesaria para la formulación de un análisis de impacto normativo sobre el establecimiento de niveles máximos permisibles de emisión de ruido para fuentes móviles. 3. Generar los insumos técnicos y adelantar la gestión necesaria para avanzar en la formulación de una política de ruido ambiental, con base en la normativa vigente. 4. Generar los insumos técnicos y adelantar la gestión necesaria para la formulación de la guía de reducción de las emisiones de ruido en sectores priorizados. 5. Apoyar la elaboración, revisión y complemento de insumos técnicos en materia de ruido para los instrumentos normativos y de licenciamiento ambiental. 6. Apoyar el proceso de actualización del Decreto Único Reglamentario del Sector Ambiente y Desarrollo Sostenible, con énfasis en ruido ambiental. 7. Proyectar y gestionar, dentro de los términos legales, las respuestas a peticiones, quejas, reclamos, así como requerimientos de órganos de control y demás solicitudes en temas relacionados con el objeto contractual, cuando sea requerido mediante correo electrónico o a través de la plataforma de información del Ministerio para la “Administración y Recepción de Correspondencia Ambiental (ARCA)”. 8. Participar en las reuniones relacionadas con el objeto contractual, para lo cual se deben allegar los soportes de la asistencia, ayudas de memoria y soporte del seguimiento a los compromisos establecidos, en caso de aplicar. 9. Apoyar con la proyección, el reporte y las evidencias de las acciones establecidas en el Plan de Acción y/o informes solicitados por el supervisor(a) relacionados con las funciones de la Dirección de Asuntos Ambientales, Sectorial y Urbana, garantizando su conservación mediante el cargue respectivo en las carpetas digitales institucionales designadas para ello. 10. Apoyar, cuando sea requerido, las jornadas de capacitación o divulgación relacionadas con las funciones de la Dirección de Asuntos Ambientales, Sectorial y Urbana en las que la experticia del contratista sea necesaria o en las que se relacione con el objeto contractual. 11. Las demás actividades que le asigne el supervisor del contrato y que tengan relación con el objeto contractual</t>
  </si>
  <si>
    <t>El valor del contrato a celebrar es hasta por la suma de NOVENTA Y SIETE MILLONES DE PESOS M/CTE ($97.000.000) incluido los impuestos a que haya lugar.</t>
  </si>
  <si>
    <t>https://community.secop.gov.co/Public/Tendering/OpportunityDetail/Index?noticeUID=CO1.NTC.7481300&amp;isFromPublicArea=True&amp;isModal=true&amp;asPopupView=true</t>
  </si>
  <si>
    <t>MARCO ANTONIO SANABRIA PULIDO</t>
  </si>
  <si>
    <t>https://www.funcionpublica.gov.co/dafpIndexerBHV/hvSigep/detallarHV/S2267899-8003-5</t>
  </si>
  <si>
    <t>Prestar los servicios profesionales de abogado a la Oficina Asesora Jurídica para la representación judicial y extrajudicial del Ministerio de Ambiente y Desarrollo Sostenible en las acciones penales y de investigación judicial de alto impacto para la entidad.</t>
  </si>
  <si>
    <t>1. Defender los intereses del Ministerio de Ambiente y Desarrollo Sostenible en los procedimientos judiciales asignados, particularmente en casos de indagaciones o procesos penales que sean de alto impacto para la entidad, ejerciendo así su representación judicial y extrajudicial, y su intervención en todas las actuaciones procesales, administrativas, y demás acciones necesarias para asegurar una representación adecuada del Ministerio y su capital natural. 2. Presentar y generar, cuando a ello hubiere lugar, ayudas de memoria, conceptos y las fichas de seguimiento junto con su respectiva actualización sobre los procesos, sus sentencias y órdenes judiciales, identificando en estas las que son de competencia del Ministerio y las Direcciones Técnicas del mismo y demás entidades con las cuales se debe interactuar para su cumplimiento y cuando la Oficina Asesora Jurídica lo requiera, sustentar ante el Comité correspondiente, en los formatos establecidos para el efecto, la posición jurídica que sugiere adoptar el Ministerio de Ambiente y Desarrollo Sostenible en las diferentes etapas procesales. 3. Mantener actualizadas y realizar el registro, de la información y las actuaciones de todos los procesos y trámites a su cargo, de todas y cada una de las plataformas de gestión documental y jurídica que para tal efecto tiene dispuesta la Oficina Asesora Jurídica (Arca, eKogui, Samai, etc.), o las que en un futuro se puedan adquirir la entidad, siguiendo las directrices del Sistema Integrado de Gestión de Calidad. 4. Brindar apoyo jurídico en la construcción y estructuración de actividades y trabajos con enfoque restaurador-reparador (TOAR) ante la Jurisdicción Especial para la Paz (JEP), brindando apoyo en la supervisión y control de su implementación a lo largo de todo el proceso. 5. Elaborar conceptos, hacer recomendaciones, proyectar acciones y representar al Ministerio en actividades relacionadas con la lucha contra el delito ambiental. Asimismo, apoyar las interacciones y relacionamiento con el Alto Comisionado de Paz y garantizar el cumplimiento de las decisiones judiciales, dando seguimiento a las sentencias, ya sean favorables o desfavorables para la entidad, hasta su resolución final, lo que incluye gestionar pagos o cobros si corresponde. 6. Proyectar, consolidar y gestionar respuestas a derechos de petición, quejas, reclamos, solicitudes de información y demás peticiones y requerimientos relacionados con el objeto del contrato, que le sean solicitados por la supervisión, para lo cual deberá dar cumplimiento a los términos previstos en la Ley. 7. Participar en las reuniones, visitas y actividades solicitadas, asegurando el cumplimiento de los objetivos y compromisos establecidos en el contrato, aportando activamente en cada etapa del proceso. 8. Realizar las demás actividades asignadas por el Supervisor del Contrato que estén directamente relacionadas con el objeto contractual.</t>
  </si>
  <si>
    <t>El valor del contrato a celebrar es hasta por la suma de CIENTO TRECE MILLONES TRESCIENTOS MIL PESOS M/CTE ($113.300.000) incluido los impuestos a que haya lugar.</t>
  </si>
  <si>
    <t>https://community.secop.gov.co/Public/Tendering/OpportunityDetail/Index?noticeUID=CO1.NTC.7461416&amp;isFromPublicArea=True&amp;isModal=true&amp;asPopupView=true</t>
  </si>
  <si>
    <t>JOHN EDISON GIRALDO DIAZ</t>
  </si>
  <si>
    <t>https://www.funcionpublica.gov.co/dafpIndexerBHV/hvSigep/detallarHV/S427282-8003-5</t>
  </si>
  <si>
    <t>Prestar servicios profesionales a la DGIRH en la elaboración de análisis, conceptos y propuestas de lineamientos desde el componente social, así como el acompañamiento en las instancias internas e interinstitucionales para apoyar el cumplimiento de lo ordenado en la Sentencia T-302/17 y las acciones necesarias para la Eco región de La Guajira a cargo de la Dirección de Gestión Integral del Recurso Hídrico -DGIRH.</t>
  </si>
  <si>
    <t>1. Presentar un plan de trabajo para la ejecución de las labores para las cuales fue contratado, en aquellas actividades en que aplique. 2. Apoyar desde el componente social la ejecución y seguimiento de las acciones incluidas por la Dirección de Gestión Integral del Recurso Hídrico en el Plan Estructural de la Sentencia T-302 de 2017. 3. Apoyar desde el componente social la ejecución y seguimiento de las acciones incluidas por la Dirección de Gestión Integral del Recurso Hídrico en acciones judiciales y legislativas de la Eco región Guajira. 4. Apoyar desde el componente social el desarrollo del proceso de consulta previa del Plan Estructural, en el marco de la Sentencia T-302 de 2017. 5. Brindar apoyo desde el componente social en la gestión y la articulación institucional e interinstitucional necesaria para el cumplimiento de la Sentencia T-302 de 2017, por parte de la Dirección de Gestión Integral del Recurso Hídrico. 6. Apoyar desde el componente social la elaboración de análisis, conceptos, respuestas a requerimientos o lineamientos vinculados a la Sentencia T-302 de 2017 y otras acciones judiciales y legislativas de la Eco región Guajira. 7. Las demás actividades que le sean requeridas por el Supervisor del Contrato y que tenga relación con el objeto y obligaciones del contrato.</t>
  </si>
  <si>
    <t>El valor del contrato a celebrar es hasta por la suma de SETENTA Y OCHO MILLONES DOSCIENTOS OCHENTA MIL PESOS M/CTE ($78.280.000), incluido los impuestos a que haya lugar.</t>
  </si>
  <si>
    <t>https://community.secop.gov.co/Public/Tendering/OpportunityDetail/Index?noticeUID=CO1.NTC.7456253&amp;isFromPublicArea=True&amp;isModal=true&amp;asPopupView=true</t>
  </si>
  <si>
    <t>El término estrictamente indispensable para que el contratista cumpla con el objeto y obligaciones contractuales será de nueve (09) meses y quince (15) dias calendario, o hasta 31 de diciembre, lo primero que ocurra.</t>
  </si>
  <si>
    <t>LAURA VANESSA JIMENEZ VILLANUEVA</t>
  </si>
  <si>
    <t>LICENCIATURA EN FISICA</t>
  </si>
  <si>
    <t>https://www.funcionpublica.gov.co/dafpIndexerBHV/hvSigep/detallarHV/S4708676-8003-5</t>
  </si>
  <si>
    <t>Prestar los servicios profesionales a la Subdirección de Educación y Participación para apoyar el desarrollo de actividades de participación en todas las etapas del ciclo vital</t>
  </si>
  <si>
    <t>1. Apoyar el diseño e implementación de estrategias con enfoque diferencial para el fomento de la participación ciudadana en todas etapas del ciclo vital 2. Contribuir a la elaboración de estrategias para la inclusión y participación efectiva de jóvenes y prácticas organizativas juveniles en las labores misionales de la dependencia. 3. Apoyar la generación de herramientas informativas para las actividades de participación, educación y divulgación en todas del ciclo vital. 4. Apoyar la generación de informes relacionados con el cumplimiento de acciones relacionadas con cada una de las etapas del ciclo vital. 5. Elaborar la proyección de respuestas a solicitudes, consultas y demás asuntos que correspondan a la competencia de la Subdirección y que le sean asignados por el supervisor. 6. Participar en las reuniones relacionadas con las acciones misionales de la dependencia, dejando constancia formal de la asistencia a través de los correspondientes soportes, actas y otras fuentes de verificación pertinentes. 7. Las demás obligaciones que se le asignen y que tengan relación directa con el objeto del contrato.</t>
  </si>
  <si>
    <t>https://community.secop.gov.co/Public/Tendering/OpportunityDetail/Index?noticeUID=CO1.NTC.7457669&amp;isFromPublicArea=True&amp;isModal=true&amp;asPopupView=true</t>
  </si>
  <si>
    <t>MYRIAM SILVA CERINZA</t>
  </si>
  <si>
    <t>TECNOLOGÍA EN GESTIÓN DOCUMENTAL</t>
  </si>
  <si>
    <t>https://www.funcionpublica.gov.co/dafpIndexerBHV/hvSigep/detallarHV/S502987-8003-5</t>
  </si>
  <si>
    <t>Prestar servicios de apoyo a la Dirección de Cambio Climático y Gestión del Riesgo del Ministerio de Ambiente y Desarrollo Sostenible para apoyar actividades de gestión documental e implementación de instrumentos archivísticos en las actividades adelantadas por los diferentes grupos de trabajo del área.</t>
  </si>
  <si>
    <t>1-Elaborar y presentar dentro de los 5 días siguientes a la suscripción del contrato, un cronograma de trabajo que evidencie la gestión, actividades a desarrollar con sus tiempos durante el período de ejecución del contrato 2- Apoyar los procesos técnicos archivísticos de clasificación, ordenación, foliación depuración y digitalización de los archivos de gestión de la dependencia, de acuerdo al los procedimientos que existen en el Ministerio para tal final manual de gestión documental y a los lineamientos establecidos por el Grupo de Gestión documental. Estos procesos deben cumplir con los parámetros de calidad establecidos en la entidad y avalados por el Supervisor del contrato. 3- Apoyar la identificación de las unidades de almacenamiento y unidades de conservación, diligenciando los formatos de rotulación empleados para tal fin, señalados por el Grupo de Gestión Documental de conformidad con los procedimientos y parámetros de calidad existentes. 4- Aplicar el proceso técnico archivístico de descripción en la información de los archivos de gestión del área, asegurando que todos los expedientes cuenten con sus respectiva hoja de control e inventario Único documental FUID, cumpliendo con los parámetros de calidad y las indicaciones e instructivos señalados por el Grupo de Gestión documental., al igual que llevar el control de los prestamos de información solicitada en el formato requerido. 5- Llevar a cabo las acciones necesarias para dar cumplimiento a la entrega de transferencia documental primaria al archivo central, según tiempos establecidos en la TRD y al cronograma anual de transferencias documentales primarias establecido y divulgado por el Grupo de Gestión Documental. 6- Participar en reuniones relacionadas con el objeto contractual, organizando en debida forma los soportes de la asistencia y ayudas de memoria correspondientes, en las carpetas digitales dispuestas por el supervisor o el despacho de la dirección 7- Todas las demás que le sean asignadas por la Dirección y que tengan relación con el objeto contractual.</t>
  </si>
  <si>
    <t>El valor del contrato a celebrar es hasta por la suma de CINCUENTA Y CINCO MILLONES TRESCIENTOS VEINTIDOS MIL SEISCIENTOS SESENTA Y SIETE PESOS M/CTE ($55.322.667), incluido los impuestos a que haya lugar.</t>
  </si>
  <si>
    <t>https://community.secop.gov.co/Public/Tendering/OpportunityDetail/Index?noticeUID=CO1.NTC.7481112&amp;isFromPublicArea=True&amp;isModal=true&amp;asPopupView=true</t>
  </si>
  <si>
    <t>El término estrictamente indispensable para que el contratista cumpla con el objeto y obligaciones contractuales será de DIEZ (10) MESES VEINTIOCHO (28) DÍAS, o hasta el 31 de diciembre de 2025 (lo primero que ocurra), contados a partir del cumplimiento de los requisitos de ejecución previo perfeccionamiento del contrato.</t>
  </si>
  <si>
    <t>CARLOS ANDRÉS MORENO MEDINA</t>
  </si>
  <si>
    <t>INGENIERIA GEOLOGICA</t>
  </si>
  <si>
    <t>https://www.funcionpublica.gov.co/dafpIndexerBHV/hvSigep/detallarHV/S2779476-8003-5</t>
  </si>
  <si>
    <t>Prestar servicios profesionales a la Dirección de Asuntos Ambientales Sectorial y Urbana del Ministerio de Ambiente y Desarrollo Sostenible, para apoyar en la formulación de instrumentos técnicos y normativos de gestión ambiental en el sector eléctrico, con énfasis en aquellos requeridos para los proyectos de energía geotérmica e hidroeléctricos.</t>
  </si>
  <si>
    <t>1. Elaborar y presentar al supervisor un plan detallado de trabajo, que incluya actividades, cronograma y entregables, en un plazo máximo de diez (10) días calendario tras cumplir con los requisitos de ejecución establecidos en el contrato. 2. Apoyar y gestionar la estructuración de los Términos de Referencia para la elaboración del Estudio de impacto Ambiental en proyectos de pequeños aprovechamientos hidroeléctricos. 3. Apoyar y gestionar la expedición y divulgación de los Términos de Referencia para la elaboración del Estudio de impacto Ambiental en proyectos de explotación (uso) de energía geotérmica. 4. Elaborar documento técnico de lineamientos para el desarrollo de usos directos de la Geotermia y otros que se requieran. 5. Brindar acompañamiento técnico para la gestión de impactos de proyectos hidroeléctricos y de geotermia. 6. Apoyar técnicamente la estructuración de propuestas para el desarrollo de proyectos eléctricos transfronterizos. 7. Aportar insumos para la estructuración de guías o lineamientos ambientales para el desarrollo de proyectos de generación de energía a partir de fuentes no convencionales de energía renovable (FNCER). 8. Proyectar y gestionar dentro de los plazos legales, las respuestas a derechos de petición, quejas, requerimientos de órganos de control y demás solicitudes relacionadas con el objeto contractual, que sean solicitadas a través de la plataforma ARCA o por cualquier otro medio o herramienta de la entidad. 9. Participar en las reuniones, mesas de trabajo y demás que sean requeridos por el supervisor del contrato, relacionados con el objeto y obligaciones contractuales, para lo cual se debe allegar los soportes de asistencia, ayudas de memoria y soporte del seguimiento a los compromisos establecidos, en caso de que aplique. 10. Elaborar un informe respecto al avance en la instrumentación técnica y normativa de los proyectos de generación a partir de fuentes de energía hidroeléctrica y geotérmica, que aporten a la transición energética justa. 11. Contribuir con la proyección, reporte y evidencias de las acciones definidas en el Plan de Acción y/o en informes solicitados por el supervisor relacionadas con las funciones de la Dirección de Asuntos Ambientales, Sectorial y Urbana, garantizando la conservación de la documentación mediante el respectivo cargue en las carpetas digitales institucionales asignadas. 12. Brindar apoyo y participar, cuando sea necesario en las jornadas de capacitación o divulgación vinculadas con las funciones de la Dirección de Asuntos Ambientales, Sectorial y Urbana, directamente relacionada con el objeto contractual. 13. Cumplir con las demás obligaciones que le sean asignadas por el supervisor del contrato, inherentes a la naturaleza del objeto contractual.</t>
  </si>
  <si>
    <t>https://community.secop.gov.co/Public/Tendering/OpportunityDetail/Index?noticeUID=CO1.NTC.7457652&amp;isFromPublicArea=True&amp;isModal=true&amp;asPopupView=true</t>
  </si>
  <si>
    <t>PATSY NADIN LIZARAZO MARTÍNEZ</t>
  </si>
  <si>
    <t>https://www.funcionpublica.gov.co/dafpIndexerBHV/hvSigep/detallarHV/S918847-8003-5</t>
  </si>
  <si>
    <t>Prestar servicios profesionales a la Dirección de Asuntos Ambientales Sectorial y Urbana del Ministerio de Ambiente y Desarrollo Sostenible, brindando apoyo técnico para el diligenciamiento, inscripción y reporte de los sectores productivos en el Registro de Emisiones y Transferencia de Contaminantes (RETC), integrado en el Registro Único Ambiental (RUA), así como para la generación de salidas de información en cumplimiento del Acuerdo de Escazú.</t>
  </si>
  <si>
    <t>1. Presentar para aprobación del supervisor un plan de trabajo (actividades, cronograma y entregables) dentro de los diez (10) días calendario siguientes al cumplimiento de los requisitos de ejecución del contrato. 2. Apoyar desde el punto de vista temático las actividades para el correcto diligenciamiento, inscripción y reporte de los sectores productivos en el Registro de Emisiones y Transferencia de Contaminantes (RETC), el cual forma parte integral del Registro Único Ambiental-RUA. 3. Apoyar al IDEAM desde el punto de vista temático en la generación de insumos técnicos para la generación de salidas de información del RETC y en el ajuste de la herramienta informática del RUA, de acuerdo con la priorización que se establezca por dicha entidad. 4. Apoyar la realización de talleres de capacitación a las autoridades ambientales y al sector regulado (industria) con relación a la inscripción y diligenciamiento del RETC a través de la herramienta informática del RUA. 5. Apoyar en la elaboración del plan de trabajo, proyección de las actas y generación de insumos técnicos de las sesiones del Grupo técnico de trabajo y del Comité Consultivo Nacional (CCN) del RETC. 6. Generar insumos técnicos para la elaboración de conceptos relacionados con el objeto contractual y participar en las reuniones de la OCDE u otros espacios nacionales e internacionales sobre el Registro de Emisiones y Transferencia de Contaminantes (RETC). 7. Proyectar y gestionar, dentro de los plazos legales, los insumos técnicos para dar respuesta a derechos de petición, quejas, circulares, alertas tempranas, compromisos de diálogo social, requerimientos de órganos de control y demás solicitudes relacionadas con el objeto contractual, que sean solicitadas a través de la plataforma ARCA o por cualquier otro medio o herramienta de la entidad. 8. Participar en las reuniones, mesas de trabajo y demás que sean requeridos por el supervisor del contrato, relacionados con el objeto y obligaciones contractuales, adjuntado los soportes de asistencia, ayudas de memoria y soporte del seguimiento a los compromisos establecidos, en caso de que aplique. 9. Apoyar con la proyección, el reporte y las evidencias de las acciones establecidas en el Plan de Acción y/o informes solicitados por el supervisor(a) relacionados con las funciones de la Dirección de Asuntos Ambientales, Sectorial y Urbana, garantizando su conservación mediante el cargue respectivo en las carpetas digitales institucionales designadas para ello. 10. Cumplir con las demás obligaciones que le sean asignadas por el supervisor del contrato, inherentes a la naturaleza del objeto contractual.</t>
  </si>
  <si>
    <t>https://community.secop.gov.co/Public/Tendering/OpportunityDetail/Index?noticeUID=CO1.NTC.7459695&amp;isFromPublicArea=True&amp;isModal=true&amp;asPopupView=true</t>
  </si>
  <si>
    <t>FREDY JOHANY DIAZ DULCEY</t>
  </si>
  <si>
    <t>https://www.funcionpublica.gov.co/dafpIndexerBHV/hvSigep/detallarHV/S1333431-8003-5</t>
  </si>
  <si>
    <t>Prestar servicios profesionales a la Dirección de Asuntos Ambientales Sectorial y Urbana del Ministerio de Ambiente y Desarrollo Sostenible, para brindar apoyo técnico en la formulación de propuestas e insumos de instrumentos normativos orientados a reducir las emisiones generadas por fuentes fijas</t>
  </si>
  <si>
    <t>1. Presentar para aprobación del supervisor un plan de trabajo (actividades, cronograma y entregables) dentro de los diez (10) días siguientes al cumplimiento de los requisitos de ejecución del contrato. 2. Apoyar la generación de insumos técnicos y adelantar la gestión necesaria para la actualización de la regulación ambiental en materia de emisiones atmosféricas generadas por fuentes fijas, en cumplimiento del CONPES 3943. 3. Apoyar en la formulación de un documento técnico para reglamentar la determinación de la concentración de fibras de asbesto en el aire ambiente, de acuerdo con lo establecido en la Ley 1968 de 2019. 4. Apoyar el proceso de actualización del Decreto Único Reglamentario del Sector Ambiente y Desarrollo Sostenible, con énfasis en emisiones atmosféricas generadas por fuentes fijas. 5. Proyectar y gestionar, dentro de los términos legales, las respuestas a peticiones, quejas, reclamos, así como requerimientos de órganos de control y demás solicitudes en temas relacionados con el objeto contractual, cuando sea requerido mediante correo electrónico o a través de la plataforma de información del Ministerio para la “Administración y Recepción de Correspondencia Ambiental (ARCA)”. 6. Participar en las reuniones relacionadas con el objeto contractual, para lo cual se deben allegar los soportes de la asistencia, ayudas de memoria y soporte del seguimiento a los compromisos establecidos, en caso de aplicar. 7. Apoyar con la proyección, el reporte y las evidencias de las acciones establecidas en el Plan de Acción y/o informes solicitados por el supervisor(a) relacionados con las funciones de la Dirección de Asuntos Ambientales, Sectorial y Urbana, garantizando su conservación mediante el cargue respectivo en las carpetas digitales institucionales designadas para ello. 8. Apoyar, cuando sea requerido, las jornadas de capacitación o divulgación relacionadas con las funciones de la Dirección de Asuntos Ambientales, Sectorial y Urbana en las que la experticia del contratista sea necesaria o en las que se relacione con el objeto contractual. 9. Las demás actividades que le asigne el supervisor del contrato y que tengan relación con el objeto contractual.</t>
  </si>
  <si>
    <t>El valor del contrato a celebrar es hasta por la suma de OCHENTA Y CUATRO MILLONES DE PESOS M/CTE ($84.000.000) incluido los impuestos a que haya lugar.</t>
  </si>
  <si>
    <t>https://community.secop.gov.co/Public/Tendering/OpportunityDetail/Index?noticeUID=CO1.NTC.7457008&amp;isFromPublicArea=True&amp;isModal=true&amp;asPopupView=true</t>
  </si>
  <si>
    <t>JOHANNA PAOLA ABELLA GAMBA</t>
  </si>
  <si>
    <t>https://www.funcionpublica.gov.co/dafpIndexerBHV/hvSigep/detallarHV/S873946-8003-5</t>
  </si>
  <si>
    <t>Prestar servicios profesionales a la Dirección de Asuntos Ambientales Sectorial y Urbana del Ministerio de Ambiente y Desarrollo Sostenible, como apoyo técnico en el componente químico, para la reglamentación e instrumentación técnica sobre pasivos ambientales y vertimientos al suelo.</t>
  </si>
  <si>
    <t>1. Elaborar y presentar al supervisor un plan detallado de trabajo, que incluya actividades, cronograma y entregables, en un plazo máximo de diez (10) días calendario tras cumplir con los requisitos de ejecución establecidos en el contrato. 2. Proponer la Metodología de identificación y Gestión de Riesgos con enfoque en el Riesgo químico. 3. Apoyar en el suministro de insumos Técnicos para la Norma de Vertimiento al Suelo de Aguas Residuales no Doméstica Tratadas - Componente químico. 4. Apoyar la gestión requerida para el funcionamiento del Comité Nacional para la Gestión de Pasivos Ambientales, artículo 4 de la Ley 2327 de 2023. 5. 5.Apoyar el fortalecimiento para la acreditación de Laboratorios y fortalecimiento de la capacidad analítica, en el área relacionada con el objeto contractual. 6. Apoyar el seguimiento de las sentencias y órdenes judiciales relacionadas con el objeto contractual. 7. Apoyar el proceso de desarrollo técnico y operativo de la reglamentación de la Ley 2327 de 2023, en las que la experiencia del contratista sea necesaria o en las que se relacione con el objeto contractual, incorporando el principio de equidad de género. 8. Apoyar en el seguimiento a la implementación de instrumentos normativos expedidos o en proceso de expedición por el Ministerio relacionadas con el objeto del contrato, cuando sea requerido. 9. Proyectar y gestionar, dentro de los plazos legales, las respuestas a derechos de petición, quejas, requerimientos de órganos de control y demás solicitudes relacionadas con el objeto contractual, que sean solicitadas a través de la plataforma ARCA o por cualquier otro medio o herramienta de la entidad. 10. Participar en las reuniones, mesas de trabajo y comités que sean requeridos por el supervisor del contrato, relacionados con el objeto y obligaciones contractuales, para lo cual se debe allegar los soportes de asistencia, ayudas de memoria y soporte del seguimiento a los compromisos establecidos, en caso de que aplique. 11. Apoyar con la proyección, el reporte y las evidencias de las acciones establecidas en el Plan de Acción y/o informes solicitados por el supervisor(a) relacionados con las funciones de la Dirección de Asuntos Ambientales, Sectorial y Urbana, garantizando su conservación mediante el cargue respectivo en las carpetas digitales institucionales designadas para ello. 12. Generar los insumos y apoyar las actividades e instancias de trabajo en los que se desarrollen temas asociados a producción y consumo responsable y economía circular y el cumplimiento de la meta del Plan Nacional de Desarrollo relacionada con los municipios de menos de 50.000 habitantes. 13. Cumplir con las demás obligaciones que le sean asignadas por el supervisor del contrato, inherentes a la naturaleza del objeto contractual.</t>
  </si>
  <si>
    <t>https://community.secop.gov.co/Public/Tendering/OpportunityDetail/Index?noticeUID=CO1.NTC.7461055&amp;isFromPublicArea=True&amp;isModal=true&amp;asPopupView=true</t>
  </si>
  <si>
    <t>BLANCA CECILIA ROJAS ARIAS</t>
  </si>
  <si>
    <t>https://www.funcionpublica.gov.co/dafpIndexerBHV/hvSigep/detallarHV/S1740896-8003-5</t>
  </si>
  <si>
    <t>Prestar servicios profesionales al Viceministerio de Políticas y Normalización Ambiental para la atención y seguimiento de requerimientos en materia ambiental y apoyar la planificación de acciones para el cumplimiento de estándares internacionales en el ámbito del desarrollo sostenible de competencia del Despacho y sus direcciones técnicas.</t>
  </si>
  <si>
    <t>1. Dentro de los primeros quince (15) días calendario de la ejecución del contrato, el contratista deberá elaborar y presentar un plan de trabajo que incluya un cronograma detallado con las actividades a realizar, describiendo la metodologia para la ejecución de las obligaciones contractuales.
2. Apoyar la revisión técnica de las solicitudes oficiales, en función de las competencias dei Viceministerio de Politicas y Normalización Ambiental, y gestionar el traslado de las que sean responsabilidad de otras entidades, cuando corresponda
3. Realizar el seguimiento a las respuestas de comunicaciones oficiales de los órganos de control que deban ser atendidas por el despacho del Viceministro (o) de Políticas y Normalización Ambiental, proporcionando alertas oportunas para asegurar el cumplimiento de los plazos establecidos por ia normativa legal.
4. Servir de enlace del Viceministerio con la Oficina de Control Interno del Ministerio de Ambiente y Desarrollo Sostenible, frente a los ejercicios de revisión de las acciones de mejoramiento relacionados con las funciones del Viceministerio de Políticas y Normalización Ambiental y sus direcciones técnicas.
5. Analizar y realizar la revisión técnica de informes en materia ambiental relacionados con las funciones del Viceministerio de Políticas y Normalización Ambiental, según se requiera, garantizando el cumplimiento de los procedimientos internos dei Sistema integrade de Gestión vigentes y asegurando la integridad y exhaustividad de los datos presentados.
6. Articular y desarrollar acciones dirigidas al cumplimiento de compromisos ambientales liderados desde el Vicaministerio de Políticas y Normalización Ambiental y sus direcciones técnicas, integrando principios de sostenibilidao.
7. Las demás que determine ei supervisor del contrato, relacionadas con el ejercicio de sus obligaciones y del objeto contractual</t>
  </si>
  <si>
    <t>El valor del contrato a celebrar es hasta por la suma de NOVENTA Y CUATRO MILLONES QUINIENTOS MIL PESOS MICTE ($ 94.500.000), incluido los impuestos a que haya lugar.</t>
  </si>
  <si>
    <t>https://community.secop.gov.co/Public/Tendering/OpportunityDetail/Index?noticeUID=CO1.NTC.7461264&amp;isFromPublicArea=True&amp;isModal=true&amp;asPopupView=true</t>
  </si>
  <si>
    <t>LIZETH CECILIA MENDEZ MOTAVITA</t>
  </si>
  <si>
    <t>TRABAJO SOCIAL</t>
  </si>
  <si>
    <t>https://www.funcionpublica.gov.co/dafpIndexerBHV/hvSigep/detallarHV/S2319755-8003-5</t>
  </si>
  <si>
    <t>Prestar servicios profesionales a la Subdirección de Educación y Participación para apoyar el seguimiento y reporte de avance frente a los compromisos de la dependencia con grupos étnicos.</t>
  </si>
  <si>
    <t>1. Apoyar los procesos de recopilación y análisis de la información relacionada con el cumplimiento de compromisos de la dependencia con grupos étnicos. 2. Diligenciar los instrumentos de consolidación al seguimiento de los compromisos de la dependencia con grupos étnicos. 3. Consolidar los informes requeridos por la entidad, como resultado del cumplimiento a los compromisos étnicos de la dependencia. 4. Apoyar el desarrollo de actividades relacionadas con la atención de asuntos étnicos y que sean lideradas por la dependencia. 5. Elaborar la proyección de respuestas a solicitudes, consultas y demás asuntos que correspondan a la competencia de la Subdirección y que le sean asignados por el supervisor. 6. Participar en las reuniones relacionadas con las acciones misionales de la dependencia, dejando constancia formal de la asistencia a través de los correspondientes soportes, actas y otras fuentes de verificación pertinentes. 7. Las demás obligaciones que se le asignen y que tengan relación directa con el objeto del contrato</t>
  </si>
  <si>
    <t>El valor del contrato a celebrar es hasta por la suma de SETENTA MILLONES DE PESOS M/CTE ($70.000.000) incluido los impuestos a que haya lugar.</t>
  </si>
  <si>
    <t>https://community.secop.gov.co/Public/Tendering/OpportunityDetail/Index?noticeUID=CO1.NTC.7458476&amp;isFromPublicArea=True&amp;isModal=true&amp;asPopupView=true</t>
  </si>
  <si>
    <t>DIANA LUCIA SANCHEZ TORO</t>
  </si>
  <si>
    <t>https://www.funcionpublica.gov.co/dafpIndexerBHV/hvSigep/detallarHV/S1701642-8003-5</t>
  </si>
  <si>
    <t>Prestar servicios profesionales para apoyar a la Oficina Asesora de Planeación del Ministerio de Ambiente y Desarrollo Sostenible, en la realización de acciones encaminadas a la gestión de los proyectos de inversión presentados a través de los diferentes fondos del Ministerio de Ambiente y Desarrollo Sostenible o en marco del cumplimiento de las funciones de la oficina, desde el seguimiento y evaluación.</t>
  </si>
  <si>
    <t>1. Realizar la evaluación de los proyectos de inversión, presentados por las entidades del sector ambiente y desarrollo sostenible y los entes territoriales, atendiendo los lineamientos y directrices impartidas por la oficina asesora de planeación, mediante la revisión documental y la verificación de los indicadores técnicos y financieros, asegurando que los proyectos cumplan con los criterios de elegibilidad y viabilidad establecidos. 2. Apoyar el seguimiento sobre la ejecución de los proyectos de inversión, formulados y presentados por las entidades del sector ambiente y desarrollo sostenible y los entes territoriales, así como de los diferentes fondos del ministerio, atendiendo los lineamientos y directrices impartidas por la oficina asesora de planeación, monitoreando el cumplimiento de los indicadores de gestión y resultados a través de los informes de avance presentados. 3. Asistir y desarrollar mesas de trabajo o reuniones para guiar a las entidades que presentan proyectos de inversión del sector ambiente y desarrollo sostenible ante el ministerio, así como de los diferentes fondos del ministerio, en la presentación de los informes conforme a los procedimientos de la oficina asesora de planeación, proporcionando asistencia técnica para la clarificación de observaciones relacionadas con la evaluación y seguimiento. 4. Apoyar en la revisión o elaboración o actualización o divulgación de los procedimientos o metodologías o guías técnicas o manuales internos o proyectos tipo, respecto a las temáticas de responsabilidad del ministerio, para la evaluación y seguimiento de proyectos de inversión presentados por las entidades del sector ambiente y desarrollo sostenible y entidades territoriales, asegurando que los documentos sean coherentes con los lineamientos operativos de los sistemas y fondos. 5. Proyectar las respuestas a las solicitudes de información, peticiones, quejas y reclamos dentro de los términos legales establecidos que efectúen los usuarios internos y externos de la entidad relacionados con sus funciones, así como las demás que le sean asignadas por el supervisor del contrato y/o que se encuentren acordes con el objeto contractual.</t>
  </si>
  <si>
    <t>El valor del contrato a celebrar es hasta por la suma de OCHENTA Y SIETE MILLONES SEISCIENTOS CUARENTA MIL SEISCIENTOS SESENTA Y SIETE PESOS M/CTE ($87.640.667,00), incluido los impuestos a que haya lugar.</t>
  </si>
  <si>
    <t>https://community.secop.gov.co/Public/Tendering/OpportunityDetail/Index?noticeUID=CO1.NTC.7462800&amp;isFromPublicArea=True&amp;isModal=true&amp;asPopupView=true</t>
  </si>
  <si>
    <t>CANDIDA ANGELINA SOLER VARGAS</t>
  </si>
  <si>
    <t>https://www.funcionpublica.gov.co/dafpIndexerBHV/hvSigep/detallarHV/S4138872-8003-5</t>
  </si>
  <si>
    <t>El valor del contrato a celebrar es hasta por la suma de OCHENTA Y SEIS MILLONES DOCE MIL SEISCIENTOS SESENTA Y SIETE PESOS M/CTE ($86.012.667), incluido los impuestos a que haya lugar.</t>
  </si>
  <si>
    <t>https://community.secop.gov.co/Public/Tendering/OpportunityDetail/Index?noticeUID=CO1.NTC.7468664&amp;isFromPublicArea=True&amp;isModal=true&amp;asPopupView=true</t>
  </si>
  <si>
    <t xml:space="preserve">JAIME ALBERTO RODRÍGUEZ GARCÍA	</t>
  </si>
  <si>
    <t>https://www.funcionpublica.gov.co/dafpIndexerBHV/hvSigep/detallarHV/S2808391-8003-5</t>
  </si>
  <si>
    <t>https://community.secop.gov.co/Public/Tendering/OpportunityDetail/Index?noticeUID=CO1.NTC.7463285&amp;isFromPublicArea=True&amp;isModal=true&amp;asPopupView=true</t>
  </si>
  <si>
    <t>ADRIANA LORENA BERNAL FONSECA</t>
  </si>
  <si>
    <t>https://www.funcionpublica.gov.co/dafpIndexerBHV/hvSigep/detallarHV/S1033373-8003-5</t>
  </si>
  <si>
    <t>Prestar sus servicios profesionales a la Oficina de Tecnologías de la Información y la Comunicación del Ministerio de Ambiente y Desarrollo Sostenible, en los procesos de gestión de información que se integren al Centro de Información y Monitoreo Ambiental CIMA que contribuyen en el fortalecimiento del Sistema de Información Ambiental de Colombia SIAC y en la implementación del PETI Sectorial e Institucional.</t>
  </si>
  <si>
    <t>1. Entregar los insumos técnicos que permitan la actualización del Plan estratégico de Tecnologías de la Información - PETI Institucional, acorde al Plan Nacional de Desarrollo y los proyectos de la entidad que involucren el uso de tecnologías de la información, además de incluir los ajustes resultantes de los ejercicios de Arquitectura Empresarial de la entidad. 2. Aportar en la actualización del Plan estratégico de Tecnologías de la Información Sectorial – PETI Sectorial, de acuerdo a la planificación de actividades del Arquitecto Empresarial. 3. Entregar los insumos que permitan la medición de los indicadores para el avance del PETI Institucional. 4. Realizar el acompañamiento al seguimiento de los proyectos del Plan estratégico de Tecnologías de la Información - PETI Sectorial. 5. Realizar actividades de uso y apropiación de los procesos referentes a la arquitectura empresarial y al PETI. 6. Participar en las Mesas de arquitectura empresarial de la Oficina TIC que tengan relación directa con el PETI Institucional. 7. Realizar la revisión desde el punto de vista estratégico del dato que aporte al fortalecimiento de los procesos de gestión de información que se integren al Centro de Información y Monitoreo Ambiental CIMA del sistema de información ambiental SIAC, permitiendo identificar dificultades o áreas de mejora en el proceso e incrementando la capacidad de respuesta y adaptabilidad del sistema. 8. Apoyar a las dependencias y grupos funcionales en la definición, automatización y exposición de indicadores clave que permitan el monitoreo, toma de decisiones y generación de valor público a través del Centro de Información y Monitoreo Ambiental CIMA de acuerdo con los lineamientos estadísticos, técnicos y de arquitectura que se determinen desde el Minambiente y la Oficina de Tecnologías de Información y Comunicación. 9. Participar y/o asistir a las reuniones grupos y/o mesas de trabajo y/o comités virtuales o presenciales que sean requeridos por el supervisor relacionados con el objeto y obligaciones contractuales con el fin de generar acciones tendientes al cumplimiento de la misión de la dependencia. 10. Las demás actividades que le asigne el supervisor del contrato y que tengan relación con el objeto contractual</t>
  </si>
  <si>
    <t>El valor del contrato a celebrar es hasta por la suma de CIENTO VEINTE MILLONES QUINIENTOS CUARENTA MIL PESOS M/CTE ($120.540.000), incluido IVA y los impuestos a que haya lugar.</t>
  </si>
  <si>
    <t>https://community.secop.gov.co/Public/Tendering/OpportunityDetail/Index?noticeUID=CO1.NTC.7459310&amp;isFromPublicArea=True&amp;isModal=true&amp;asPopupView=true</t>
  </si>
  <si>
    <t>El término estrictamente indispensable para que el contratista cumpla con el objeto y obligaciones contractuales será de diez (10) meses y veintiocho (28) días, o hasta 31 de diciembre, lo primero que ocurra.</t>
  </si>
  <si>
    <t xml:space="preserve">LUIS GABRIEL MORENO SANDOVAL </t>
  </si>
  <si>
    <t>https://www.funcionpublica.gov.co/dafpIndexerBHV/hvSigep/detallarHV/S2546339-8003-5</t>
  </si>
  <si>
    <t>Prestar sus servicios profesionales a la oficina de tecnologías de la información y la comunicación del ministerio de ambiente y desarrollo sostenible para la construcción de arquitecturas de datos, así como, la elaboración y verificación de arquitecturas de solución y de software generando la documentación establecida</t>
  </si>
  <si>
    <t>1. Realizar actividades de elaboración y verificación de arquitecturas de solución y software generando la documentación establecida por la Oficina de Tecnologías de la Información y las Comunicaciones de los proyectos TI que sean asignados. 2. Adelantar las actividades que permitan la implementación de procesos de analítica, desarrollo de componentes de software, procesos de integración, extracción, transformación de información, generación de tableros de control que sean asignados por el supervisor del contrato cumpliendo con los procedimientos vigentes en la Oficina TIC. 3. Documentar y versionar los productos implementados de acuerdo a los lineamientos establecidos en la Oficina de Tecnología de la Información y las Comunicaciones. 4. Participar en las tareas de elaboración de lineamientos, procedimientos, instructivos, repositorios base correspondientes a los procesos de arquitectura, desarrollo, migración, interoperabilidad, integraciones y despliegue de sistemas de información según indicaciones del supervisor del contrato. 5. Apoyar los procesos de verificación sobre el cumplimiento de atributos de calidad, procesos de integración y despliegues continuos relacionados con el software que se genere en el marco de ejecución de los proyectos de TI que sean asignados por el supervisor del contrato. 6. Participar y/o asistir a las reuniones grupos y/o mesas de trabajo y/o comités virtuales o presenciales que sean requeridos por el supervisor relacionados con el objeto y obligaciones contractuales con el fin de generar acciones tendientes al cumplimiento de la misión de la dependencia. 7. Las demás que le sean asignadas por el supervisor del contrato, inherentes al objeto del mismo.</t>
  </si>
  <si>
    <t>El valor del contrato a celebrar es hasta por la suma de CIENTO VEINTISEIS MILLONES DOSCIENTOS OCHENTA MIL PESOS M/CTE ($126.280.000), incluido los impuestos a que haya lugar.</t>
  </si>
  <si>
    <t>https://community.secop.gov.co/Public/Tendering/OpportunityDetail/Index?noticeUID=CO1.NTC.7464059&amp;isFromPublicArea=True&amp;isModal=true&amp;asPopupView=true</t>
  </si>
  <si>
    <t>ADRIANA CONSTANZA OROZCO LOSADA</t>
  </si>
  <si>
    <t>https://www.funcionpublica.gov.co/dafpIndexerBHV/hvSigep/detallarHV/S3996390-8003-5</t>
  </si>
  <si>
    <t>Prestar sus servicios profesionales en la Oficina Tecnología de la Información y la Comunicación del Ministerio de Ambiente y Desarrollo Sostenible apoyando la formulación, planeación, ejecución, seguimiento y cierre de proyectos, de acuerdo con los lineamientos de arquitectura empresarial, metodologías ágiles y en alineación con los objetivos estratégicos, metas e indicadores institucionales.</t>
  </si>
  <si>
    <t>1. Apoyar a la jefatura de la OTIC en la gestión de todas las fases de los proyectos de TI asignados (formulación y/o evaluación de iniciativa TI, conceptualización, contratación, planeación, ejecución, seguimiento, cierre y recomendaciones de mejora), alineándose con los objetivos estratégicos y de arquitectura empresarial del Ministerio y asegurando el uso de metodologías de gestión y marcos de referencia adoptados por el Ministerio. 2. Presentar y actualizar periódicamente el plan de trabajo para aprobación de la jefatura de la OTIC, incluyendo el cronograma con hitos y entregables de los proyectos, en concordancia con los lineamientos y herramientas metodológicas definidas por el Ministerio y actores externos, según aplique. 3. Convocar y asistir a reuniones con equipos técnicos, funcionales y demás actores relevantes para el desarrollo de los proyectos de TI, efectuando la articulación y el seguimiento integral de los mismos, el reporte de resultados, la presentación de balances periódicos de la ejecución, la toma de decisiones sobre hitos clave y, en general, para armonizar solicitudes y requerimientos con las áreas de la entidad según sea requerido. 4. Elaborar y presentar informes detallados sobre el progreso de los proyectos, incluyendo indicadores de ejecución, línea base, cumplimiento de hitos y productos esperados, control de cambios, gestión de riesgos y alertas. Los reportes deben estar adaptados a las necesidades de los actores internos y externos del Ministerio, así como de las fuentes de financiación y, disponerse oportunamente en las herramientas definidas por el Ministerio. 5. Validar la actualización continua y precisa de las herramientas colaborativas de gestión documental establecidas por la entidad, como el Centro de Proyectos, Wiki y GitLab, por todos los actores involucrados en los proyectos de TI, de acuerdo con los estándares de calidad y metodologías establecidas por el Ministerio. 6. Preparar y gestionar la documentación técnica para los procesos de contratación relacionados con proyectos de TI, garantizando la inclusión de requisitos funcionales, técnicos, operativos y financieros definidos en colaboración con los actores interesados, y asegurando su alineación con la normativa y políticas de contratación del Ministerio 7. Apoyar a la Jefatura en las actividades de articulación institucional y externa necesarias para la ejecución de los proyectos, asegurando una adecuada supervisión, retroalimentación de entregables, y trazabilidad de la documentación con un enfoque en la obtención de resultados y cumplimiento de metas e indicadores de desempeño. 8. Apoyar la construcción, mejora, despliegue, uso y apropiación de los procedimientos, protocolos, formatos, tableros de control y herramientas para la gestión de proyectos de TI y conexos. 9. Mantener actualizado el repositorio documental oficial de cada proyecto de TI, asegurando que toda la información y documentación relevante esté disponible en tiempo real. Esto incluye, pero no se limita a, planes de gestión de proyecto, cronogramas, informes de avance, entregables, reportes de control de cambios, actas, evidencias de gestion de riesgos, lecciones aprendidas y cualquier otro documento esencial, de acuerdo con los lineamientos de gestión documental establecidos por el Ministerio. 10. Participar y/o asistir a las reuniones, grupos y/o mesas de trabajo y/o comités virtuales o presenciales que sean requeridos por el supervisor relacionados con el objeto y obligaciones contractuales con el fin de generar acciones tendientes al cumplimiento de la misión de la dependencia. 11. Las demás que determine el supervisor del contrato, relacionadas con el ejercicio de sus obligaciones y del objeto contractual</t>
  </si>
  <si>
    <t>El valor del contrato a celebrar es hasta por la suma CIENTO VEINTIDOS MILLONES OCHOCIENTOS QUINCE MIL PESOS M/CTE ($122.815.000), incluido los impuestos a que haya lugar.</t>
  </si>
  <si>
    <t>https://community.secop.gov.co/Public/Tendering/OpportunityDetail/Index?noticeUID=CO1.NTC.7476566&amp;isFromPublicArea=True&amp;isModal=true&amp;asPopupView=true</t>
  </si>
  <si>
    <t>El término estrictamente indispensable para que el contratista cumpla con el objeto y obligaciones contractuales será de Diez (10) meses y diecinueve (19) dias o hasta 31 de</t>
  </si>
  <si>
    <t>MAURICIO ANDRÉS ROMERO MEJIA</t>
  </si>
  <si>
    <t>ARQUITECTURA</t>
  </si>
  <si>
    <t>https://www.funcionpublica.gov.co/dafpIndexerBHV/hvSigep/detallarHV/S2832850-8003-5</t>
  </si>
  <si>
    <t>Prestar servicios profesionales a la DOAT para la implementación de la estrategia de ordenamiento territorial alrededor del agua, apoyando su incorporación en los instrumentos de ordenamiento territorial y/o ambiental, con el fin de articularlos, y aportar metodologías para la incorporación y gestión de la estrategia en los Programas de Ordenamiento territorial alrededor del agua correspondientes a los territorios priorizados por el PND 2022 - 2026.</t>
  </si>
  <si>
    <t>1. Apoyar la implementación del enfoque de ordenamiento territorial alrededor del agua en los programas de los territorios priorizados por el PND 2022-2026 2. Apoyar a la DOAT en la implementación de la territorialización de las líneas de acción de la estrategia de ordenamiento territorial alrededor del agua en las acciones de asistencia técnica a las entidades territoriales y el SINA 3. Apoyar a la DOAT en la articulación intersectorial para la implementación del ordenamiento territorial alrededor del agua. 4. Apoyar a la DOAT en el fortalecimiento de la gobernanza para el ordenamiento territorial alrededor del agua en articulación con otras dependencias del Ministerio de Ambiente y Desarrollo Sostenible. 5. Apoyar a la DOAT en las acciones derivadas de la estrategia intersectorial de suelo suburbano para el ordenamiento territorial alrededor del agua. 6. Las demás que le asigne el supervisor del contrato y que tengan relación directa con el objeto contractual.</t>
  </si>
  <si>
    <t>El valor del contrato a celebrar es hasta por la suma de CIENTO CUARENTA Y DOS MILLONES SETESCIENTOS CINCUENTA Y OCHO MIL PESOS M/CTE ($142.758.000), incluido los impuestos a que haya lugar.</t>
  </si>
  <si>
    <t>https://community.secop.gov.co/Public/Tendering/OpportunityDetail/Index?noticeUID=CO1.NTC.7462251&amp;isFromPublicArea=True&amp;isModal=true&amp;asPopupView=true</t>
  </si>
  <si>
    <t>YACILA PEREA PALACIOS</t>
  </si>
  <si>
    <t>https://www.funcionpublica.gov.co/dafpIndexerBHV/hvSigep/detallarHV/S4383344-8003-5</t>
  </si>
  <si>
    <t>Prestar los servicios profesionales en la Oficina de Negocios Verdes y Sostenibles para fortalecer la gestión de estrategias orientadas al desarrollo, promoción e implementación de políticas públicas y programas que incorporen el enfoque diferencial basado en derechos, con énfasis en la dinamización de iniciativas sostenibles que integren criterios de inclusión, sostenibilidad y participación comunitaria de las comunidades negras y la población rural.</t>
  </si>
  <si>
    <t>1. Elaborar un documento de plan de trabajo para la ejecución del contrato, el cual contenga los informes a entregar y el cronograma, documento que debe ser presentado dentro de los cinco (5) días hábiles, siguientes al cumplimiento de los requisitos de perfeccionamiento y ejecución. 2. Desarrollar los insumos para orientar a la Oficina de Negocios Verdes y Sostenibles en la identificación, formulación e implementación de políticas públicas y programas que incorporen el enfoque diferencial basado en derechos, garantizando la inclusión de las comunidades negras y la población rural en las iniciativas sostenibles y del sector ambiente. 3. Realizar asistencia técnica en la estructuración, evaluación y seguimiento de proyectos de Pago por Servicios Ambientales – PSA y actividades productivas sostenibles, asegurando que cumplan con los criterios de inclusión, sostenibilidad y participación comunitaria establecidos en el marco del Plan Nacional de Desarrollo "Colombia Potencia Mundial de la Vida 2022-2026", el Programa Nacional de Pago por Servicios Ambientales y el Plan Nacional de Negocios Verdes. 4. Impulsar estrategias de promoción e inclusión comunitaria que garanticen la participación activa de las comunidades negras, afrocolombianas, raizales y palenqueras, así como a poblaciones rurales en la construcción, fortalecimiento y fomento de iniciativas ambientales lideradas por el Ministerio de Ambiente Y Desarrollo Sostenible. 5. Participar en las reuniones relacionadas con el objeto contractual que me sean asignadas, para lo cual se deben allegar los soportes de la asistencia, ayudas de memoria y soporte del seguimiento a los compromisos establecidos, en caso de aplicar. 6. Las demás que determine el supervisor del contrato, relacionadas con el objeto contractual y el ejercicio de sus obligaciones.</t>
  </si>
  <si>
    <t>El valor del contrato a celebrar es hasta por la suma de CIENTO VENTIUN MILLONES DE PESOS M/CTE ($121.000.000), incluido los impuestos a que haya lugar.</t>
  </si>
  <si>
    <t>C-3201-0900-8-40101B-3201030-02</t>
  </si>
  <si>
    <t>https://community.secop.gov.co/Public/Tendering/OpportunityDetail/Index?noticeUID=CO1.NTC.7461505&amp;isFromPublicArea=True&amp;isModal=true&amp;asPopupView=true</t>
  </si>
  <si>
    <t>CARYNI NEGRETE RENTERIA</t>
  </si>
  <si>
    <t>https://www.funcionpublica.gov.co/dafpIndexerBHV/hvSigep/detallarHV/S476741-8003-5</t>
  </si>
  <si>
    <t>Prestar los servicios profesionales a la Oficina de Negocios Verdes y Sostenibles, para apoyar desde el componente jurídico la elaboración de los insumos requeridos para el desarrollo de los instrumentos económicos ambientales y la viabilidad técnica de ajustes normativos</t>
  </si>
  <si>
    <t>1. Elaborar un documento de plan de trabajo para la ejecución del contrato, el cual contenga los informes a entregar y el cronograma, documento que debe ser presentado dentro de los cinco (5) días hábiles, siguientes al cumplimiento de los requisitos de perfeccionamiento y ejecución. 2. Elaborar los insumos y análisis jurídicos que determinen la viabilidad jurídica de las iniciativas normativas reglamentarias relacionadas con instrumentos económicos e incentivos a la conservación 3. Revisar la estructura jurídica y adelantar el seguimiento de los procesos de contratación que se adelanten desde el Grupo de Análisis económico para la sostenibilidad.  4. Proyectar, consolidar y gestionar respuestas a derechos de petición, solicitudes, información y demás peticiones, que le sean solicitados por el supervisor, en la plataforma ARCA, o por cualquier otro medio o herramienta de la entidad relacionado con el objeto del contrato, para lo cual deberá dar cumplimiento a los términos previstos en la ley. 5. Participar en reuniones relacionadas con el objeto contractual, para lo cual se deben allegar los soportes de la asistencia, ayudas de memoria y soporte del seguimiento a los compromisos establecidos, en caso de aplicar. 6. Las demás que le asigne el supervisor del contrato, relacionadas con el ejercicio de sus obligaciones y del objeto contractual.</t>
  </si>
  <si>
    <t>https://community.secop.gov.co/Public/Tendering/OpportunityDetail/Index?noticeUID=CO1.NTC.7462113&amp;isFromPublicArea=True&amp;isModal=true&amp;asPopupView=true</t>
  </si>
  <si>
    <t>El término estrictamente indispensable para que el contratista cumpla con el objeto y obligaciones contractuales será de ONCE (11) MESES CALENDARIO, o hasta 31 de diciembre, lo primero que ocurra.</t>
  </si>
  <si>
    <t xml:space="preserve">ALEXANDRA MELO ARDILA </t>
  </si>
  <si>
    <t>https://www.funcionpublica.gov.co/dafpIndexerBHV/hvSigep/detallarHV/S792303-8003-5</t>
  </si>
  <si>
    <t>1. Realizar acciones de fortalecimiento de capacidades técnicas en la implementación de la Gobernanza Forestal y el Sistema Nacional de Trazabilidad Forestal con las autoridades ambientales AMVA, CORANTIOQUIA, CORPOURABA, CORNARE, CAS, CDMB y CORPONOR. 2. Desarrollar actividades de prevención, control y vigilancia del recurso forestal maderable, no maderable y de la flora silvestre, en coordinación con las autoridades ambientales AMVA, CORANTIOQUIA, CORPOURABA, CORNARE, CAS, CDMB y CORPONOR  3. Participar y desarrollar espacios de diálogo para el fortalecimiento de la gobernanza forestal a nivel regional y local, relacionados con el manejo forestal sostenible, acuerdos por la madera legal, mesas forestales, acciones de cooperación internacional y demás espacios relacionados. 4. Participar desde el componente técnico en los procesos de actualización y/o formulación de iniciativas normativas y demás documentos de interés para la gestión forestal de la DBBSE. 5. Realizar asistencia técnica para el proceso de prevención, control y seguimiento en la implementación de las disposiciones de la Convención CITES, en lo relacionado con el componente forestal maderable para las autoridades ambientales AMVA, CORANTIOQUIA, CORPOURABA, CORNARE, CAS, CDMB y CORPONOR 6. Atender oportunamente las PQRS que le sean asignadas en el marco del objeto contractual, dentro de los términos establecidos en la ley y demás disposiciones legales vigentes. 7. Las demás que sean asignadas por el Supervisor relacionadas con el Objeto del Contrato.</t>
  </si>
  <si>
    <t>GUILLERMO ORLANDO MURCIA ORJUELA</t>
  </si>
  <si>
    <t>profesional especializado - 09 código 2028 grado 19</t>
  </si>
  <si>
    <t>https://community.secop.gov.co/Public/Tendering/OpportunityDetail/Index?noticeUID=CO1.NTC.7458756&amp;isFromPublicArea=True&amp;isModal=true&amp;asPopupView=true</t>
  </si>
  <si>
    <t xml:space="preserve">433 - CESION </t>
  </si>
  <si>
    <t>MARIO ALEXANDER HOYOS MESA</t>
  </si>
  <si>
    <t>https://www.funcionpublica.gov.co/dafpIndexerBHV/hvSigep/detallarHV/S404920-8003-5</t>
  </si>
  <si>
    <t>El valor sin ejecutar y que se cede del Contrato de Prestación de Servicios Profesionales CD-433-2025 es de SESENTA MILLONES SETECIENTOS UN MIL TRESCIENTOS TREINTA Y TRES PESOS M/CTE ($60.701.333) incluidos los impuestos a que haya lugar.</t>
  </si>
  <si>
    <t>ANTIOQUIA</t>
  </si>
  <si>
    <t>MEDELLIN</t>
  </si>
  <si>
    <t>El término estrictamente indispensable para que el contratista cumpla con el objeto y obligaciones contractuales será de NUEVE (9) MESES, o hasta 31 de diciembre de 2025, lo primero que ocurra.</t>
  </si>
  <si>
    <t>JOHN FREDY GARZON CAICEDO</t>
  </si>
  <si>
    <t>https://www.funcionpublica.gov.co/dafpIndexerBHV/hvSigep/detallarHV/S757329-8003-5</t>
  </si>
  <si>
    <t>Prestar servicios profesionales para realizar las acciones relacionadas con los Sistemas de Información de la Biblioteca Especializada del Grupo de Divulgación de Conocimiento y Cultura Ambiental, que garantice el acceso a la información.</t>
  </si>
  <si>
    <t>1. Apoyar la elaboración de los instrumentos guías del Sistemas de Gestión Bibliotecaria (SGB), así como los procesos de preservación a largo plazo, preservación digital y ciberseguridad de la información. 2. Apoyar la implementación de los Sistemas de Gestión Bibliotecaria [SGB] 3. Adelantar la articulación con la Oficina de Tecnologías de la Información y las comunicaciones y el Grupo de Comunicaciones en temas de acceso a la información. 4. Apoyar la configuración, instalación, desarrollo, administración, parametrización, actualizaciones y soporte técnico de los SGB de la información en la página web. 5. Elaborar la proyección de respuestas a solicitudes, consultas y demás asuntos que correspondan a la competencia de la Subdirección y que le sean asignados por el supervisor. 6. Participar en las reuniones relacionadas con las acciones misionales de la dependencia, dejando constancia formal de la asistencia a través de los correspondientes soportes, actas y otras fuentes de verificación pertinentes. 7. Las demás obligaciones que se le asignen y que tengan relación directa con el objeto del contrato.</t>
  </si>
  <si>
    <t>El valor del contrato a celebrar es hasta por la suma de SETENTA Y SIETE MILLONES QUINIENTOS MIL PESOS M/CTE ($77.500.000) incluido los impuestos a que haya lugar.</t>
  </si>
  <si>
    <t>https://community.secop.gov.co/Public/Tendering/OpportunityDetail/Index?noticeUID=CO1.NTC.7464694&amp;isFromPublicArea=True&amp;isModal=true&amp;asPopupView=true</t>
  </si>
  <si>
    <t>LINDA IRENE GOMEZ FERNANDEZ</t>
  </si>
  <si>
    <t>INGENIERIA GEOGRAFICA</t>
  </si>
  <si>
    <t>https://www.funcionpublica.gov.co/dafpIndexerBHV/hvSigep/detallarHV/S376429-8003-5</t>
  </si>
  <si>
    <t>Prestar servicios profesionales a la Subdirección de Educación y Participación para apoyar el proceso de sistematización de la gestión adelantada por la dependencia</t>
  </si>
  <si>
    <t>1. Apoyar el diseño de estrategias encaminadas a consolidar y analizar la información generada en los procesos de participación, educación y divulgación adelantados por la dependencia. 2. Apoyar el ejercicio de caracterización de conflictos territoriales en el marco del Sistema Nacional de Diálogo Social para la Prevención y Transformación de Conflictos Socioambientales. 3. Adelantar la georreferenciación de las acciones misionales desarrolladas por la dependencia. 4. Revisar y consolidar los documentos generados en el proceso de sistematización de los eventos y actividades lideradas por la subdirección y que sean requeridos. 5. Elaborar la proyección de respuestas a solicitudes, consultas y demás asuntos que correspondan a la competencia de la Subdirección y que le sean asignados por el supervisor. 6. Participar en las reuniones relacionadas con las acciones misionales de la dependencia, dejando constancia formal de la asistencia a través de los correspondientes soportes, actas y otras fuentes de verificación pertinentes.</t>
  </si>
  <si>
    <t>El valor del contrato a celebrar es hasta por la suma de OCHENTA Y CUATRO MILLONES NOVECIENTOS MIL PESOS M/CTE ($ 84.900.000) incluido los impuestos a que haya lugar.</t>
  </si>
  <si>
    <t>https://community.secop.gov.co/Public/Tendering/OpportunityDetail/Index?noticeUID=CO1.NTC.7465943&amp;isFromPublicArea=True&amp;isModal=true&amp;asPopupView=true</t>
  </si>
  <si>
    <t>El término estrictamente indispensable para que el contratista cumpla con el objeto y obligaciones contractuales será nueve (9) meses y (13) días calendario, o hasta 31 de diciembre, lo primero que ocurra.</t>
  </si>
  <si>
    <t>NOHORA CAROLINA ROJAS CORTES</t>
  </si>
  <si>
    <t>https://www.funcionpublica.gov.co/dafpIndexerBHV/hvSigep/detallarHV/S234945-8003-5</t>
  </si>
  <si>
    <t>Prestación de los servicios profesionales para apoyar el desarrollo de las políticas nacionales relacionadas con la administración del talento humano y acompañar la implementación de acciones que contribuyan, desde el plan de bienestar social y seguridad y salud en el trabajo, a la gestión del riesgo psicosocial.</t>
  </si>
  <si>
    <t>1. Participar la implementación, seguimiento y evaluación de las acciones encaminadas a dar cumplimiento a las diferentes políticas establecidos por el Gobierno Nacional que correspondan al proceso de Talento Humano, tales como, acoso sexual laboral, acoso laboral, prevención y atención ante cualquier forma de violencia basada en discriminación, y demás que llegasen a requerir. 2. Proyectar y actualizar las políticas y demás documentos asociados a la gestión del Talento Humano relacionados con el objeto del contrato. 3. Apoyar el desarrollo e implementación del Plan de Bienestar Social e Incentivos del Ministerio de Ambiente y Desarrollo Sostenible. 4. Apoyar la planeación y ejecución de las acciones requeridas para la evaluación e intervención del clima laboral del Ministerio de Ambiente Desarrollo Sostenible. 5. Realizar las actividades tendientes al acompañamiento psicosocial a los funcionarios y contratistas que le sean asignados en el marco del programa correspondientes y las rutas de atención establecidas. 6. Apoyar el proceso de meritocracia externa de la entidad verificando el cumplimiento de los requisitos de la planta provisional del Ministerio. 7. Gestionar en la plataforma documental establecida en el Ministerio, todos las actuaciones, requerimientos, y demás relacionados con el objeto contractual asignados. 8. Apoyar, gestionar y tramitar todos asuntos que se deriven de los planes y programas del Grupo de Talento Humano, que le sean asignados por la supervisión 9. Las demás actividades que le sean asignadas por el supervisor en relación con el objeto del contrato</t>
  </si>
  <si>
    <t>https://community.secop.gov.co/Public/Tendering/OpportunityDetail/Index?noticeUID=CO1.NTC.7473516&amp;isFromPublicArea=True&amp;isModal=true&amp;asPopupView=true</t>
  </si>
  <si>
    <t>NESTOR ANDRES VELANDIA CAROZO</t>
  </si>
  <si>
    <t>https://www.funcionpublica.gov.co/dafpIndexerBHV/hvSigep/detallarHV/S214169-8003-5</t>
  </si>
  <si>
    <t>Prestación de servicios profesionales al Grupo de Talento Humano para el desarrollo de las actividades relacionadas con el Sistema de Gestión Integral del proceso de administración de Talento Humano, así como apoyar la elaboración de reportes, análisis e informes que se deban presentar ante las diferentes instancias.</t>
  </si>
  <si>
    <t>1. Apoyar la formulación y seguimiento a las metas definidas en el Plan de Acción Institucional, recolectando, analizando y reportando la información a cargo del Grupo de Talento Humano y sugerir las acciones de mejora correspondientes. 2. Apoyar la formulación y seguimiento a indicadores de gestión para el proceso Administración del Talento Humano. 3. Apoyar la implementación de tableros de control, herramientas y/o bases de datos necesarias para el seguimiento de los compromisos, plazos, gestiones y respuestas a cargo del Grupo de Talento Humano. 4. Apoyar la formulación, seguimiento y control a los riesgos definidos en los mapas de riesgo de gestión, corrupción y seguridad de la información asociados al Proceso Administración del Talento Humano conforme lo definido en la metodología de gestión del riesgo adoptada por el Ministerio. 5. Apoyar la formulación, seguimiento y reporte de planes de mejoramiento del Grupo de Talento Humano resultados de auditorías internas o externas realizadas al Proceso de Administración del Talento Humano. 6. Apoyar al Grupo de Talento Humano en la revisión, elaboración, actualización y mejoramiento de los documentos del Sistema de Gestión Integral del proceso de Administración del Talento Humano. 7. Apoyar al Grupo de Talento Humano en la actualización e implementación de la política de Gestión de Conocimiento del Ministerio de Ambiente y Desarrollo Sostenible. 8. Apoyar al Grupo de Talento Humano en la proyección o revisión de las respuestas a peticiones y reportes de información solicitados por dependencias del Ministerio o por entes o ciudadanos externos relacionados con la gestión del proceso que le sean asignados por el supervisor del contrato. 9. Asistir a las reuniones del Sistema de Gestión Integral y en aquellas que el supervisor requiera su presencia, relacionadas con el objeto contractual.</t>
  </si>
  <si>
    <t>El valor del contrato a celebrar es hasta por la suma de OCHENTA Y CUATRO MILLONES SETECIENTOS TREINTA Y TRES MIL TRESCIENTOS TREINTA Y TRES PESOS M/CTE ($84.733.333), incluido los impuestos a que haya lugar</t>
  </si>
  <si>
    <t>https://community.secop.gov.co/Public/Tendering/OpportunityDetail/Index?noticeUID=CO1.NTC.7468037&amp;isFromPublicArea=True&amp;isModal=true&amp;asPopupView=true</t>
  </si>
  <si>
    <t>FABIAN ALONSO HERNANDEZ RAMOS</t>
  </si>
  <si>
    <t>https://www.funcionpublica.gov.co/dafpIndexerBHV/hvSigep/detallarHV/S2780005-8003-5</t>
  </si>
  <si>
    <t>Prestar servicios profesionales a la Dirección de Gestión Integral del Recurso Hídrico del Ministerio de Ambiente y Desarrollo Sostenible, para apoyar técnicamente la gestión y elaboración documental de Zona de Reserva de Recursos Naturales Renovables de carácter temporal de Santurbán y Ventanilla minera, avance al cumplimiento de los fallos judiciales relacionados con los ecosistemas de páramos, así como en la elaboración de insumos técnicos para la formulación y gestión de proyectos en las ecorregiones priorizadas y el proceso de fortalecimiento de capacidades en los instrumentos a cargo de la dependencia.</t>
  </si>
  <si>
    <t>1. Elaborar el plan de trabajo para el desarrollo de las obligaciones del contrato 2. Suministrar insumos técnicos (Documentales, espaciales, conceptuales) requeridos en el marco del cumplimiento de la sentencia de Ventanilla Minera (C339 de 2022) asociados con los instrumentos de planificación a nivel de cuencas (POMCAS, PMAM, PMAA) 3. Preparar, convocar y asistir a las reuniones, espacios y mesas de trabajo en relación con el cumplimiento de las acciones vinculadas a la Sentencia de ventanilla Minera, respecto de las funciones de la DGIRH. 4. Apoyar las acciones de gestión de la información (espacial) requerida para fines de seguimiento y elaboración de informes respecto a los Planes de Ordenación y Manejo de Cuencas Hidrográficas (POMCA) y Planes de Manejo ambiental de microcuencas (PMAM), que realizan las autoridades ambientales, conforme los mecanismos definidos por el Ministerio para tal efecto. 5. Apoyar en la implementación de las herramientas de planificación de las cuencas hidrográficas en lo requerido por el grupo de planificación de la DGIRH 6. Apoyar técnicamente la formulación de la política del agua, acorde con su objeto y obligaciones, elaborando los documentos y acompañando los espacios requeridos por la supervisión o el equipo de la política 7. Proyectar, consolidar y gestionar respuestas a derechos de petición, solicitudes de información y demás peticiones, que le sean solicitados por la supervisión en la plataforma ARCA, o por cualquier otro medio o herramienta de la entidad relacionado con el objeto del contrato, para lo cual deberá dar cumplimiento a los términos previstos en la Ley 8. Las demás actividades que le sean requeridas por el Supervisor del contrato y que tenga relación con las obligaciones del contrato</t>
  </si>
  <si>
    <t>El valor del contrato a celebrar es hasta por la suma de Ochenta Y Tres Millones Cuatrocientos Treinta Mil Pesos M/CTE ($83.430.000) incluido los impuestos a que haya lugar.</t>
  </si>
  <si>
    <t>https://community.secop.gov.co/Public/Tendering/OpportunityDetail/Index?noticeUID=CO1.NTC.7477732&amp;isFromPublicArea=True&amp;isModal=true&amp;asPopupView=true</t>
  </si>
  <si>
    <t>El término estrictamente indispensable para que el contratista cumpla con el objeto y obligaciones contractuales será de nueve (09) meses, o hasta 31 de diciembre, lo primero que ocurra.</t>
  </si>
  <si>
    <t>NELSON ENRIQUE ALVAREZ LIZARAZO</t>
  </si>
  <si>
    <t>https://www.funcionpublica.gov.co/dafpIndexerBHV/hvSigep/detallarHV/S4205188-8003-5</t>
  </si>
  <si>
    <t>https://community.secop.gov.co/Public/Tendering/OpportunityDetail/Index?noticeUID=CO1.NTC.7466570&amp;isFromPublicArea=True&amp;isModal=true&amp;asPopupView=true</t>
  </si>
  <si>
    <t>JEIMMY YESENIA GALINDO MORENO</t>
  </si>
  <si>
    <t>https://www.funcionpublica.gov.co/dafpIndexerBHV/hvSigep/detallarHV/S4664436-8003-5</t>
  </si>
  <si>
    <t>https://community.secop.gov.co/Public/Tendering/OpportunityDetail/Index?noticeUID=CO1.NTC.7467237&amp;isFromPublicArea=True&amp;isModal=true&amp;asPopupView=true</t>
  </si>
  <si>
    <t>LAURA ANGELICA RUBIO MONCADA</t>
  </si>
  <si>
    <t>https://www.funcionpublica.gov.co/dafpIndexerBHV/hvSigep/detallarHV/S828142-8003-5</t>
  </si>
  <si>
    <t>El valor del contrato a celebrar es hasta por la suma de SETENTA Y SEIS MILLONES QUINIENTOS TREINTA Y TRES MIL TRESCIENTOS TREINTA Y TRES PESOS M/CTE ($76.533.333) incluido los impuestos a que haya lugar.</t>
  </si>
  <si>
    <t>https://community.secop.gov.co/Public/Tendering/OpportunityDetail/Index?noticeUID=CO1.NTC.7483364&amp;isFromPublicArea=True&amp;isModal=true&amp;asPopupView=true</t>
  </si>
  <si>
    <t>El término estrictamente indispensable para que el contratista cumpla con el objeto y obligaciones contractuales será Diez (10) meses y Veintiocho (28) días, o hasta 31 de diciembre, lo primero que ocurra.</t>
  </si>
  <si>
    <t>CAMILA ANDREA CARRILLO JIMENEZ</t>
  </si>
  <si>
    <t>https://www.funcionpublica.gov.co/dafpIndexerBHV/hvSigep/detallarHV/S4712938-8003-5</t>
  </si>
  <si>
    <t>Prestar servicios profesionales al viceministerio de Ordenamiento Ambiental del Territorio, con el fin de acompañar y facilitar la articulación de su agenda y el seguimiento de los compromisos derivados de las actividades y temas estratégicos relacionados con el cambio climático, ordenamiento ambiental del territorio, educación y participación ambiental.</t>
  </si>
  <si>
    <t>1. Apoyar en la priorización y articulación de actividades estratégicas relacionadas con la agenda de la Viceministra, facilitando su participación en espacios como reuniones con externos, paneles, foros, conversatorios, visitas a territorio, juntanzas, mesas de trabajo y otros eventos relacionados con su función. Apoyar el seguimiento de los compromisos derivados de los espacios de trabajo y actividades definidas por la Viceministra y el Viceministerio, especialmente en relación con organizaciones, comunidad y otras entidades del Estado. Apoyar en la elaboración de documentos técnicos, metodológicos y de política pública requeridos para la gestión de actividades de la Viceministra. Programar espacios de relacionamiento político, intersectorial e interinstitucional de la Viceministra, en el marco de la misionalidad del viceministerio. Presentar informes sobre el seguimiento de los acuerdos resultantes de la participación de la Viceministra en diversos escenarios. Participar en reuniones, proyectar y gestionar las respuestas a los PQRS que le sean asignados en los temas relacionados con su objeto contractual.</t>
  </si>
  <si>
    <t>El valor del contrato a celebrar es hasta por la suma de OCHENTA Y OCHO MILLONES DOSCIENTOS SESENTA Y SEIS MIL SEISCIENTOS SESENTA Y SIETE PESOS M/CTE ($ 88.266.667) incluido los impuestos a que haya lugar.</t>
  </si>
  <si>
    <t>https://community.secop.gov.co/Public/Tendering/OpportunityDetail/Index?noticeUID=CO1.NTC.7481274&amp;isFromPublicArea=True&amp;isModal=true&amp;asPopupView=true</t>
  </si>
  <si>
    <t>El término estrictamente indispensable para que el contratista cumpla con el objeto y obligaciones contractuales será de (11) meses y (1) día o hasta 31 de diciembre, lo primero que ocurra.</t>
  </si>
  <si>
    <t>DIANA CATALINA JIMÉNEZ TORRES</t>
  </si>
  <si>
    <t>Prestar servicios profesionales a la Dirección de Asuntos Ambientales Sectorial y Urbana del Ministerio de Ambiente y Desarrollo Sostenible, brindando apoyo técnico en el componente físico para la reglamentación e implementación de instrumentos técnicos relacionados con pasivos ambientales y vertimientos al suelo.</t>
  </si>
  <si>
    <t>1. Elaborar y presentar al supervisor un plan detallado de trabajo, que incluya actividades, cronograma y entregables, en un plazo máximo de diez (10) días calendario tras cumplir con los requisitos de ejecución establecidos en el contrato. 2. Proponer la Metodología de identificación y Gestión de Riesgos con enfoque en el Riesgo Físico. 3. Apoyar en el suministro de insumos Técnicos para la Norma de Vertimiento al Suelo de Aguas Residuales no Doméstica Tratadas - Componente físico. 4. Apoyar la gestión requerida para el funcionamiento del Comité Nacional para la Gestión de Pasivos Ambientales, artículo 4 de la Ley 2327 de 2023. 5. Proponer un documento propuesta para la acreditación de Laboratorios y fortalecimiento de la capacidad analítica, en el área relacionada con el objeto contractual. 6. Apoyar el seguimiento de las sentencias y órdenes judiciales relacionadas con el objeto contractual. 7. Apoyar en el seguimiento a la implementación de instrumentos normativos expedidos o en proceso de expedición por el Ministerio relacionadas con el objeto del contrato, cuando sea requerido. 8. Proyectar y gestionar, dentro de los plazos legales, las respuestas a derechos de petición, quejas, requerimientos de órganos de control y demás solicitudes relacionadas con el objeto contractual, que sean solicitadas a través de la plataforma ARCA o por cualquier otro medio o herramienta de la entidad. 9. Promover en el marco del objeto del contrato, la implementación del principio de equidad de género en el que hombres, mujeres y personas de otros géneros tengan las mismas oportunidades y derechos, sin dejar de lado sus particularidades. 10. Participar en las reuniones, mesas de trabajo y demás que sean requeridos por el supervisor del contrato, relacionados con el objeto y obligaciones contractuales, para lo cual se debe allegar los soportes de asistencia, ayudas de memoria y soporte del seguimiento a los compromisos establecidos, en caso de que aplique. 11. Contribuir con la proyección, reporte y evidencias de las acciones definidas en el Plan de Acción y/o en informes solicitados por el supervisor relacionadas con las funciones de la Dirección de Asuntos Ambientales, Sectorial y Urbana, garantizando la conservación de la documentación mediante el respectivo cargue en las carpetas digitales institucionales asignadas. 12. Generar los insumos y apoyar las actividades e instancias de trabajo en los que se desarrollen temas asociados a producción y consumo responsable y economía circular y el cumplimiento de la meta del Plan Nacional de Desarrollo relacionada con los municipios de menos de 50.000 habitantes. 13. Cumplir con las demás obligaciones que le sean asignadas por el supervisor del contrato, inherentes a la naturaleza del objeto contractual.</t>
  </si>
  <si>
    <t>El valor del contrato a celebrar es hasta por la suma de TREINTA Y UN MILLONES QUINIENTOS MIL PESOS M/CTE ($31.500.000) incluido los impuestos a que haya lugar</t>
  </si>
  <si>
    <t>https://community.secop.gov.co/Public/Tendering/OpportunityDetail/Index?noticeUID=CO1.NTC.7467037&amp;isFromPublicArea=True&amp;isModal=true&amp;asPopupView=true</t>
  </si>
  <si>
    <t>El término estrictamente indispensable para que el contratista cumpla con el objeto y obligaciones contractuales será tres (03) meses, o hasta 31 de diciembre de 2025, lo primero que ocurra.</t>
  </si>
  <si>
    <t xml:space="preserve">LYDIA MILENA SÁNCHEZ NEIVA                  </t>
  </si>
  <si>
    <t>TECNOLOGIA EN RECURSOS NATURALES RENOVABLES</t>
  </si>
  <si>
    <t>https://www.funcionpublica.gov.co/dafpIndexerBHV/hvSigep/detallarHV/S468151-8003-5</t>
  </si>
  <si>
    <t>Prestar servicios profesionales para apoyar a la Oficina Asesora de Planeación en la elaboración del Plan Estadístico del Sector Ambiente y la implementación de la Política de Gestión de Información Estadística y Plan Estadístico Institucional del Ministerio de Ambiente y Desarrollo Sostenible, conforme a los lineamientos del Modelo Integrado de Planeación y Gestión (MIPG), la Norma Técnica de Calidad del Proceso Estadístico (NTC PE 1000:2020) y la Ley 2335 de 2023, fortaleciendo la generación, gestión y utilización de información estadística ambiental.</t>
  </si>
  <si>
    <t>1. Apoyar las actividades de la mesa estadística ambiental y las demás instancias de coordinación relacionadas con la elaboración del Plan Estadístico Sectorial Ambiental e implementación del Plan Estadístico Institucional y la Política de Gestión de Información Estadística. 2. Elaborar la propuesta de Plan Estadístico del Sector Ambiental y realizar el seguimiento a la implementación del Plan Estadístico Institucional y al Plan de Trabajo de la Política de Gestión de Información Estadística. 3. Contribuir en el fortalecimiento de las Operaciones Estadísticas y Registros Administrativos del Ministerio de Ambiente y Desarrollo Sostenible, en especial los que son responsabilidad de la Oficina Asesora de Planeación. 4. Asistir la documentación, revisión y reporte de los indicadores estadísticos e información ambiental relacionada con las Políticas Públicas Ambientales, los Objetivos de Desarrollo Sostenible y demás iniciativas priorizadas. 5. Proponer, adoptar y ajustar los procedimientos y formatos necesarios para la implementación de la Política de Gestión de Información Estadística y los Planes Estadísticos Institucional y Sectorial, de acuerdo con los lineamientos definidos por el DANE, la NTC PE 1000:2020 y el Código nacional de buenas prácticas estadísticas. 6. Elaborar el informe de avance de los indicadores ODS a cargo del sector ambiente, así como colaborar técnicamente en la gestión de informes y respuestas a requerimientos de información institucional a cargo de la Oficina Asesora de Planeación 7. Las demás actividades relacionadas con el objeto del contrato.</t>
  </si>
  <si>
    <t>El valor del contrato a celebrar es hasta por la suma de OCHENTA Y SEIS MILLONES DOCE MIL SEISCIENTOS SESENTA Y SIETE PESOS M/CTE ($86.012.667,00), incluido los impuestos a que haya lugar.</t>
  </si>
  <si>
    <t>https://community.secop.gov.co/Public/Tendering/OpportunityDetail/Index?noticeUID=CO1.NTC.7468091&amp;isFromPublicArea=True&amp;isModal=true&amp;asPopupView=true</t>
  </si>
  <si>
    <t>JUDITH RUBIELA MORA ORTIZ</t>
  </si>
  <si>
    <t>https://www.funcionpublica.gov.co/dafpIndexerBHV/hvSigep/detallarHV/S4796613-8003-5</t>
  </si>
  <si>
    <t>Prestación de servicios profesionales al Grupo de Contabilidad de la Subdirección Administrativa y Financiera para desarrollar las operaciones contables inherentes al procedimiento pago de contratistas y proveedores (4).</t>
  </si>
  <si>
    <t>1. Liquidar y realizar las deducciones correspondientes verificando la información tributaria de las cuentas de personas naturales que le sean asignadas según la normatividad vigente. 2. Generar en el SIIF - Nación las cuentas por pagar con base la liquidación previamente realizados, según la normatividad vigente. 3. Apoyar en la elaboración de la información exógena de las entidades territoriales. 4. Brindar acompañamiento en el seguimiento y control de las cuentas contables asignadas por el supervisor del contrato, de acuerdo con la normatividad vigente. 5. Las demás actividades que estén relacionadas con el objeto contractual y que sean asignadas por el supervisor.</t>
  </si>
  <si>
    <t>El valor del contrato a celebrar es hasta por la suma de SESENTA Y DOS MILLONES TRESCIENTOS QUINCE MIL PESOS M/cte ($62.315.000), incluido los impuestos a que haya lugar.</t>
  </si>
  <si>
    <t>https://community.secop.gov.co/Public/Tendering/OpportunityDetail/Index?noticeUID=CO1.NTC.7465796&amp;isFromPublicArea=True&amp;isModal=true&amp;asPopupView=true</t>
  </si>
  <si>
    <t>MARIA FERNANDA RODRIGUEZ ESPINOSA</t>
  </si>
  <si>
    <t>ADMINISTRADORA DE EMPRESAS</t>
  </si>
  <si>
    <t>https://www.funcionpublica.gov.co/dafpIndexerBHV/hvSigep/detallarHV/S4877546-8003-5</t>
  </si>
  <si>
    <t>Prestación de servicios profesionales al Grupo de Talento Humano para apoyar el seguimiento a los compromisos sindicales adquiridos, así como a los derivados de los proyectos, planes y programas que lidere el Grupo de Talento Humano</t>
  </si>
  <si>
    <t>1. Apoyar la documentación y elaboración de actas de las sesiones de la comisión de personal, así como, en el seguimiento de los compromisos establecidos durante las mismas. 2. Participar en la organización y desarrollo de mesas de negociación a nivel sectorial y singular, y las diferentes mesas de trabajo, diálogo y deliberación con las organizaciones sindicales, documentando las actas, memorias, registros de asistencia y control a compromisos. 3. Realizar el seguimiento administrativo periódico establecido por las mesas de seguimiento al cumplimiento de los acuerdos sindicales singulares y sectoriales, organizando mesas de trabajo, alertando a los procesos responsables del cumplimiento de los compromisos asumidos. 4. Recopilar, consolidar y elaborar los informes y evidencias de cumplimiento en el marco del desarrollo de los acuerdos sindicales de mesas singular y sectorial, vigentes y de rezago. 5. Presentar informes periódicos al supervisor sobre el progreso en el cumplimiento de los diferentes acuerdos sindicales de mesas singular y sectorial. 6. Gestionar en la plataforma documental establecida en el Ministerio, todas las actuaciones, requerimientos, y demás relacionados con el objeto contractual asignados. 7. Apoyar, gestionar y tramitar todos asuntos que se deriven de los planes y programas del Grupo de Talento Humano, que le sean asignados por la supervisión</t>
  </si>
  <si>
    <t>https://community.secop.gov.co/Public/Tendering/OpportunityDetail/Index?noticeUID=CO1.NTC.7466876&amp;isFromPublicArea=True&amp;isModal=true&amp;asPopupView=true</t>
  </si>
  <si>
    <t>FABIO EMILIO CASTAÑO RIVERA</t>
  </si>
  <si>
    <t>https://www.funcionpublica.gov.co/dafpIndexerBHV/hvSigep/detallarHV/S941924-8003-5</t>
  </si>
  <si>
    <t>Prestar los servicios profesionales a la Oficina de Negocios Verdes y Sostenibles para gestionar las líneas de inversión del sector ambiente en el mecanismo Obras por Impuestos y su articulación con la oferta institucional de la oficina</t>
  </si>
  <si>
    <t>1. Elaborar un documento de plan de trabajo para la ejecución del contrato, el cual contenga los informes a entregar y el cronograma, documento que debe ser presentado dentro de los cinco (5) días hábiles, siguientes al cumplimiento de los requisitos de perfeccionamiento y ejecución. 2. Generar estrategias para posicionar las líneas de inversión del sector ambiente del mecanismo obras por impuestos ante actores públicos y privados. 3. Generar alianzas con sectores público y/o privado para la estructuración y financiación de proyectos asociados a las líneas de inversión del sector ambiente bajo el mecanismo obras por impuestos. 4. Identificar, analizar y generar programas y proyectos intersectoriales que vinculen las apuestas del Programa Nacional de Pago por Servicios Ambientales y el Plan Nacional de Negocios Verdes. 5. Generar herramientas que faciliten la estructuración, evaluación y seguimiento de los proyectos acompañados por la ONVS en el marco del Programa Nacional de Pago por Servicios Ambientales y el Plan Nacional de Negocios Verdes. 6. Participar en las reuniones relacionadas con el objeto contractual (allegar los soportes de la asistencia a la misma junto con ayudas de memoria y el soporte del seguimiento a los compromisos establecidos, en caso de aplicar.) 7. Las demás que determine el supervisor del contrato, relacionadas con el ejercicio de sus obligaciones y del objeto contractual.</t>
  </si>
  <si>
    <t>El valor del contrato a celebrar es hasta por la suma de CIENTO TREINTA Y SIETE MILLONES QUINIENTOS MIL PESOS M/CTE ($137.500.000), incluido los impuestos a que haya lugar.</t>
  </si>
  <si>
    <t>https://community.secop.gov.co/Public/Tendering/OpportunityDetail/Index?noticeUID=CO1.NTC.7472271&amp;isFromPublicArea=True&amp;isModal=true&amp;asPopupView=true</t>
  </si>
  <si>
    <t>GLORIA ILSE MEDINA RAMIRES</t>
  </si>
  <si>
    <t>EDUCACIÓN PARA EL TRABAJO Y DESARROLLO HUMANO</t>
  </si>
  <si>
    <t>https://www.funcionpublica.gov.co/dafpIndexerBHV/hvSigep/detallarHV/S2446135-8003-5</t>
  </si>
  <si>
    <t>Brindar el apoyo técnico a la Subdirección de Educación y Participación para atender los requerimientos logísticos y operativos de la dependencia.</t>
  </si>
  <si>
    <t>1. Apoyar la planeación de las actividades que requieren recursos logísticos y operativos por parte de la dependencia. 2. Apoyar la gestión de espacios y elementos requeridos para el desarrollo de las actividades de la subdirección de educación y participación. 3. Apoyar la actualización de los inventarios de los elementos asignados a la Subdirección de Educación y Participación, para su respectivo seguimiento. 4. Apoyar la verificación de los aspectos logísticos de las actividades que se adelanten al interior del Ministerio por parte de la Subdirección de Educación y Participación 5. Participar en las reuniones relacionadas con las acciones misionales de la dependencia, dejando constancia formal de la asistencia a través de los correspondientes soportes, actas y otras fuentes de verificación pertinentes. 6. Las demás obligaciones que se le asignen y que tengan relación directa con el objeto del contrato.</t>
  </si>
  <si>
    <t>El valor del contrato a celebrar es hasta por la suma de TREINTA Y OCHO MILLONES DOSCIENTOS SESENTA MIL PESOS M/CTE ($38.260.000) incluido los impuestos a que haya lugar.</t>
  </si>
  <si>
    <t>https://community.secop.gov.co/Public/Tendering/OpportunityDetail/Index?noticeUID=CO1.NTC.7473147&amp;isFromPublicArea=True&amp;isModal=true&amp;asPopupView=true</t>
  </si>
  <si>
    <t>DIEGO FERNANDO BOCANEGRA SACRISTAN</t>
  </si>
  <si>
    <t>BIBLIOTECOLOGIA Y ARCHIVISTICA</t>
  </si>
  <si>
    <t>https://www.funcionpublica.gov.co/dafpIndexerBHV/hvSigep/detallarHV/S2839454-8003-5</t>
  </si>
  <si>
    <t>Prestar servicios profesionales para apoyar con la gestión documental y administrativa del despacho del Viceministerio de Ordenamiento Ambiental Territorial y de la Dirección de Ordenamiento Ambiental Territorial (DOAT) y el Sistema Nacional Ambiental (SINA), implementando y optimizando los instrumentos archivísticos existentes en la entidad, con el objetivo de garantizar el adecuado manejo y organización de la documentación, así como el cumplimiento de las acciones establecidas en el Plan de Mejoramiento Archivístico de la entidad.</t>
  </si>
  <si>
    <t>1. Apoyar en los procesos de inspección, desarrollo y actualización de la Tabla de Retención Documental-TRD, activos informáticos, evaluación de riesgos en la protección de datos y otras tareas que aseguren la ejecución y perdurabilidad de la Estrategia de Gestión Documental y el Sistema de Administración de la Seguridad de la Información del Ministerio. 2. Apoyar en la administración, actualización y archivo de los documentos electrónicos en el repositorio de datos de la Dirección, de acuerdo con las Tablas de Retención Documental (TRD), los procedimientos vigentes en la entidad y las necesidades específicas de la Dirección. 3. Efectuar los envíos iniciales de documentos al Archivo Central, dentro de los plazos establecidos en el cronograma proporcionado por el equipo de Gestión Documental, conforme a lo indicado en las Tablas de Retención Documental (TRD) y según los protocolos establecidos por el Ministerio para este proceso. 4. Apoyar el monitoreo, generación de notificaciones y conclusión de los procedimientos relacionados con la correspondencia asignada al Viceministerio de Ordenamiento Ambiental Territorial y la Dirección de Ordenamiento Ambiental Territorial y Sistema Nacional Ambiental mediante el sistema de gestión y recepción de correspondencia ambiental (ARCA), brindando apoyo también en el proceso de interacción con la Unidad Coordinadora para el Gobierno Abierto, para asegurar la gestión eficaz de las solicitudes, quejas, reclamaciones, sugerencias y denuncias (PQRSD) a cargo de la Dirección 5. Realizar las actividades técnicas y archivísticas de rotulación de herramientas de almacenamiento, numeración, clasificación y ordenación de registros documentales, descripción de expedientes en registros de seguimiento, así como su correspondiente almacenamiento. Todo ello, conforme a los estándares de calidad y directrices establecidas en los procedimientos y normativas de gestión documental del Ministerio. 6. Apoyar en el control de la producción documental mediante el levantamiento y actualización de inventarios, a través del Formato Único de Inventario Documental -FUID. 7. Las demás obligaciones que le sean asignadas y que guarden relación directa con la naturaleza del objeto contractual.</t>
  </si>
  <si>
    <t>El valor del contrato a celebrar es hasta por la suma de CINCUENTA Y CUATRO MILLONES SETENTA Y CINCO MIL PESOS M/CTE ($54.075.000), incluido los impuestos a que haya lugar.</t>
  </si>
  <si>
    <t>https://community.secop.gov.co/Public/Tendering/OpportunityDetail/Index?noticeUID=CO1.NTC.7479940&amp;isFromPublicArea=True&amp;isModal=true&amp;asPopupView=true</t>
  </si>
  <si>
    <t>SERGIO SUÁREZ ALARCÓN</t>
  </si>
  <si>
    <t>https://www.funcionpublica.gov.co/dafpIndexerBHV/hvSigep/detallarHV/S4465781-8003-5</t>
  </si>
  <si>
    <t>Prestar servicios profesionales a la Dirección de Gestión Integral del Recurso Hídrico del Ministerio de Ambiente y Desarrollo Sostenible, para apoyar el fortalecimiento de procesos de gobernanza del agua, aportando insumos técnicos y acompañando en los componentes de manejo y transformación de conflictos y gestión del conocimiento, así como en el cumplimiento de objetivos asociados a la conservación, protección y restauración del recurso hídrico.</t>
  </si>
  <si>
    <t>1. Elaborar un plan de trabajo para la ejecución del contrato, de conformidad con las orientaciones del supervisor. 2. Apoyar la implementación del Sistema Nacional de Diálogo para la transformación de la conflictividad ambiental, a través de la atención a procesos y espacios de diálogo, negociación y concertación con comunidades para el manejo y transformación de conflictos asociados al recurso hídrico. 3. Apoyar técnicamente en el componente de protección, conservación, manejo, uso y monitoreo de los ríos y el agua en el marco del cumplimiento de los acuerdos con grupos étnicos adelantados por la Dirección de Gestión Integral del recurso Hídrico, elaborando los documentos y acompañando los espacios requeridos. 4. Asistir técnicamente las acciones para el fortalecimiento de una cultura del agua y el manejo y la transformación de conflictos en la gestión integral del recurso hídrico, en territorios priorizados. 5. Aportar insumos técnicos en las etapas de concertación y validación del plan de acción de la sentencia 038 de 2019, en cumplimiento de las órdenes asociadas a la conservación, protección, mantenimiento y restauración del rio Cauca. 6. Apoyar el seguimiento y la elaboración, revisión, ajuste y remisión de insumos técnicos y de gestión en los diferentes procesos judiciales relacionados con el fortalecimiento y la gobernanza del agua. 7. Apoyar técnicamente la formulación de la política del agua, acorde con su objeto y obligaciones, elaborando los documentos y acompañando los espacios requeridos por la supervisión o el equipo de la política 8. Proyectar, consolidar y gestionar respuestas a derechos de petición, solicitudes de información y demás peticiones, que le sean solicitados por la supervisión en la plataforma ARCA, o por cualquier otro medio o herramienta de la entidad relacionado con el objeto del contrato, para lo cual deberá dar cumplimiento a los términos previstos en la Ley 9. Todas las demás actividades que le sean asignadas por el Supervisor del Contrato y que tengan relación con las obligaciones de objeto contractual.</t>
  </si>
  <si>
    <t>El valor del contrato a celebrar es hasta por la suma de OCHENTA Y OCHO MILLONES OCHOCIENTOS NOVENTA Y DOS MIL OCHOCIENTOS ONCE PESOS M/CTE ($88.892.811) incluidos los impuestos a que haya lugar.</t>
  </si>
  <si>
    <t>SONIA MARCELA GALEANO ROJAS</t>
  </si>
  <si>
    <t>Coordinadora del Grupo de Fortalecimiento y Gobernanza</t>
  </si>
  <si>
    <t>https://community.secop.gov.co/Public/Tendering/OpportunityDetail/Index?noticeUID=CO1.NTC.7467457&amp;isFromPublicArea=True&amp;isModal=true&amp;asPopupView=true</t>
  </si>
  <si>
    <t>El término estrictamente indispensable para que el contratista cumpla con el objeto y obligaciones contractuales será NUEVE (09) meses y QUINCE (15) días calendario o</t>
  </si>
  <si>
    <t xml:space="preserve">JENNY CONSTANZA PULIDO RODRIGUEZ	</t>
  </si>
  <si>
    <t>https://www.funcionpublica.gov.co/dafpIndexerBHV/hvSigep/detallarHV/S4467165-8003-5</t>
  </si>
  <si>
    <t>Prestar servicios de apoyo a la gestión al Despacho de la Ministra de Ambiente y Desarrollo Sostenible, para la organización del archivo de gestión de la dependencia y la realización de actividades inherentes a la gestión documental de conformidad con los lineamientos y procedimientos del Ministerio.</t>
  </si>
  <si>
    <t>1. Aplicar los procesos técnicos de organización a los documentos físicos y electrónicos, que integran el archivo de gestión del despacho y que se encuentran en depósitos físicos, el sistema de gestión documental ARCA y otros repositorios o herramientas informáticas institucionales. 2. Mantener actualizados en todo momento los inventarios documentales del archivo del Despacho haciendo uso del Formato Único de Inventario Documental (FUID) y las herramientas informáticas que sean dispuestas para tal fin, incluyendo la totalidad de los documentos físicos y electrónicos. Atender las consultas de expedientes, o documentos del archivo de gestión del despacho, llevando un registro actualizado de consultas, préstamos y devoluciones y realizar el respectivo seguimiento, como también hacer requerimientos de consultas si es necesario al archivo central. Participar en la planeación de la gestión documental de la dependencia, la atención de auditorías internas y externas a la gestión documental y preparar los informes y reportes que sean requeridos a la dependencia por parte del Grupo de Gestión Documental u otras instancias. Apoyar y orientar a los funcionarios y contratistas del despacho de la Ministra, en los temas relacionados con gestión documental, el sistema ARCA u otras herramientas informáticas que apoyen la gestión documental, teniendo en cuenta los lineamientos y procedimientos establecidos en el Ministerio, así como divulgar y promover buenas prácticas en materia de seguridad de los documentos y archivos, aplicación del Sistema Integrado de Conservación y prevención y atención de emergencias documentales, entre otros temas. Asistir a las reuniones, capacitaciones y eventos académicos y técnicos programadas por el Grupo de Gestión Documental, así como participar activamente en los planes, programas, proyectos y actividades que en materia de gestión documental sea requerido. Todas las demás que le sean asignadas por el Supervisor del Contrato y que tengan relación con el objeto contractual.</t>
  </si>
  <si>
    <t>El valor del contrato a celebrar es hasta por la suma de TREINTA Y CINCO MILLONES QUINIENTOS NOVENTA Y CUATRO MIL OCHOCIENTOS PESOS M/CTE ($35.594.800) incluido los impuestos a que haya lugar.</t>
  </si>
  <si>
    <t>https://community.secop.gov.co/Public/Tendering/OpportunityDetail/Index?noticeUID=CO1.NTC.7486424&amp;isFromPublicArea=True&amp;isModal=true&amp;asPopupView=true</t>
  </si>
  <si>
    <t>El término estrictamente indispensable para que el contratista cumpla con el objeto y obligaciones contractuales será de DIEZ (10) MESES Y DIECIOCHO (18) DÍAS, o hasta 31 de diciembre, lo primero que ocurra.</t>
  </si>
  <si>
    <t>DORIS LYLIAN ROCHA SUSPE</t>
  </si>
  <si>
    <t>https://www.funcionpublica.gov.co/dafpIndexerBHV/hvSigep/detallarHV/S2678926-8003-5</t>
  </si>
  <si>
    <t>Prestar servicios profesionales para apoyar a la Oficina Asesora de Planeación del Ministerio de Ambiente y Desarrollo Sostenible, en la gestión de las funciones de la secretaría técnica de los fondos administrados por el Ministerio de Ambiente y Desarrollo Sostenible, especialmente en la verificación de requisitos de informes presentados por las Corporaciones, así como del seguimiento y actualización de la Matriz Unificada de Proyectos de inversión.</t>
  </si>
  <si>
    <t xml:space="preserve">1. Apoyar a las secretarías técnicas de los comités del Fondo de Compensación Ambiental – FCA y Fondo Nacional Ambiental - FONAM, en el cumplimiento de sus funciones para la verificación de requisitos de informes de avance y finales de ejecución de las corporaciones beneficiarias, del cumplimiento de requisitos generales de las iniciativas presentadas, en las etapas de estructuración y asignación de recursos, solicitudes de modificación de POA y trámite de la evaluación de los informes de seguimiento. 2. Efectuar seguimiento a la actualización de la Matriz Unificada de Proyectos de inversión y consolidar en las bases de datos de la Oficina Asesora de Planeación del proceso de gestión de los proyectos aprobados, generando los expedientes digitales para la trasferencia al grupo de gestión documental. 3. Actuar de enlace facilitador en los temas conexos del Sistema de Gestión de Calidad, como mapas de riesgos, plan de acción e indicadores, consolidando y reportando al Grupo de Gestión y Desempeño Institucional de la Oficina Asesora de Planeación del Ministerio de Ambiente y Desarrollo Sostenible. 4. Participar en las mesas de trabajo concertadas entre la Subdirección Administrativa y Financiera - SAF y grupo de Grupo de Gestión de proyectos, concernientes al estado de pago aportes transferidos por las Corporaciones, liquidación, conciliación y demás temas relacionados con el proceso. 5. Elaborar comunicaciones a las entidades beneficiarias de los Fondos acerca de los pronunciamientos técnicos, proceso de convocatorias, resultados de evaluaciones de informes técnicos de avance, finales y resolver demás consultas 6. Las demás actividades asignadas por el supervisor del contrato que guarden relación directa con el objeto contractual. </t>
  </si>
  <si>
    <t>El valor del contrato a celebrar es hasta por la suma de SETENTA Y TRES MILLONES NOVECIENTOS SESENTA Y SEIS MIL SEISCIENTOS SESENTA Y SIETE PESOS M/CTE ($73.966.667), incluido los impuestos a que haya lugar. El valor final del contrato corresponderá a la prestación efectiva y real del servicio.</t>
  </si>
  <si>
    <t>https://community.secop.gov.co/Public/Tendering/OpportunityDetail/Index?noticeUID=CO1.NTC.7467651&amp;isFromPublicArea=True&amp;isModal=true&amp;asPopupView=true</t>
  </si>
  <si>
    <t>El término estrictamente indispensable para que el contratista cumpla con el objeto y obligaciones contractuales será 10 meses y 17 días calendario o hasta 31 de diciembre de 2025, lo primero que ocurra.</t>
  </si>
  <si>
    <t>WILBER ROMAN PULIDO RODRIGUEZ</t>
  </si>
  <si>
    <t>https://www.funcionpublica.gov.co/dafpIndexerBHV/hvSigep/detallarHV/S806908-8003-5</t>
  </si>
  <si>
    <t>Prestar servicios profesionales a la DOAT apoyando en el desarrollo conceptual de temas concernientes al ordenamiento ambiental indígena, instancias de diálogo y gestión de competencias entre autoridades ambientales indígenas y otras autoridades o entidades; así como apoyo en el cumplimiento de compromisos adquiridos en el marco del PND, desde las competencias de la dirección en distintas instancias.</t>
  </si>
  <si>
    <t>1. Generar insumos para la construcción, conceptualización y puesta en marcha de los Planes de Ordenamiento Ambiental Indígena que lidera la DOAT. 2. Participar en las reuniones sectoriales en representación de la DOAT en los temas de ordenamiento indígena y ordenamiento ambiental indígena, generando memorias e insumos que orienten la armonización de los Planes de Ordenamiento Ambiental Indígena con los instrumentos de otras entidades del SINA 3. Elaborar herramientas para conceptualización sobre las funciones jurisdicciones y acciones de las autoridades ambientales indígenas y la coordinación de competencias en su relación con el SINA. 4. Apoyar conceptualmente, en instancias de diálogo y en el desarrollo de los compromisos del PND a la DOAT en lo referente a ordenamiento en la Amazonía Colombiana. 5. Participar en las instancias de diálogo y concertación pertinentes en representación de la DOAT frente a temas de ordenamiento territorial ambienta indígena y general compromisos adquiridos en el marco del Plan Nacional de Desarrollo que sean de participación o liderazgo del la Dirección. 6. Las demás que le sean solicitadas por el supervisor del contrato y que tengan relación con el objeto contractual.</t>
  </si>
  <si>
    <t>El valor del contrato a celebrar es hasta por la suma de CIENTO SETENTA Y DOS MILLONES CUATROCIENTOS NOVENTA Y NUEVE MIL DOSCIENTOS CINCUENTA PESOS M/CTE ($172.499.250), incluido los impuestos a que haya lugar.</t>
  </si>
  <si>
    <t>https://community.secop.gov.co/Public/Tendering/OpportunityDetail/Index?noticeUID=CO1.NTC.7481071&amp;isFromPublicArea=True&amp;isModal=true&amp;asPopupView=true</t>
  </si>
  <si>
    <t>GUZMAN JIMENEZ ABOGADOS S.A.S</t>
  </si>
  <si>
    <t>LUIS FELIPE GUZMAN JIMENEZ</t>
  </si>
  <si>
    <t>Prestar servicios jurídicos y especializados en la revisión de las acciones constitucionales, revisión de constitucionalidad en procesos estratégicos y de interés nacional, y los demás trámites judiciales de competencia de la Oficina Asesora Jurídica del Ministerio de Ambiente y Desarrollo Sostenible.</t>
  </si>
  <si>
    <t>1. Revisar todas las actuaciones de las acciones constitucionales que sean proyectadas por los abogados de defensa judicial y extrajudicial de la Oficina Asesora Jurídica.  2. Apoyar a la Coordinación del Grupo de Procesos Judiciales en la generación de lineamientos en el desarrollo de estrategias de defensa judicial, especialmente en lo relacionado con acciones constitucionales, de conformidad con la normativa vigente y orientaciones del supervisor del contrato. 3. Participar en el desarrollo de las diferentes reuniones, visitas requeridas y demás actividades en el cumplimiento del objeto del contrato. 4. Elaborar conceptos y documentos relacionados con la constitucionalidad de temas de alto impacto e interés nacional y temas estratégicos para el Ministerio de Ambiente y Desarrollo Sostenible que sean encomendados a la Oficina Asesora Jurídica. 5. Proyectar, consolidar y gestionar respuestas a derechos de petición, quejas, reclamos, solicitudes de información y demás peticiones y requerimientos relacionados con el objeto del contrato, que le sean solicitados por la supervisión, para lo cual deberá dar cumplimiento a los términos previstos en la Ley. 6. Apoyar la formulación de líneas jurisprudenciales y la fundamentación y revisión de constitucionalidad en procesos estratégicos y de interés nacional. 7. Las demás actividades asignadas por el Supervisor del Contrato y que estén relacionadas con el objeto contractual.</t>
  </si>
  <si>
    <t>El valor del contrato a celebrar es hasta por la suma de CIENTO TREINTA Y DOS MILLONES DE PESOS M/CTE ($132.000.000) INCLUIDO IVA.</t>
  </si>
  <si>
    <t>https://community.secop.gov.co/Public/Tendering/OpportunityDetail/Index?noticeUID=CO1.NTC.7469547&amp;isFromPublicArea=True&amp;isModal=true&amp;asPopupView=true</t>
  </si>
  <si>
    <t xml:space="preserve">PAULA CATALINA SUAREZ MEDINA </t>
  </si>
  <si>
    <t>https://www.funcionpublica.gov.co/dafpIndexerBHV/hvSigep/detallarHV/S2486114-8003-5</t>
  </si>
  <si>
    <t>Brindar servicios profesionales a la Dirección de Asuntos Marinos, Costeros y Recursos Acuáticos del Ministerio de Ambiente y Desarrollo Sostenible, para desarrollar e implementar acciones que contribuyan al cumplimiento de órdenes judiciales y requerimientos de entidades de control relacionadas con la gestión de recursos hidrobiológicos y ecosistemas marino-costeros e insulares.</t>
  </si>
  <si>
    <t>1. Brindar apoyo técnico en la gestión y seguimiento de la efectividad de medidas basadas en áreas de protección de los recursos hidrobiológicos y ordenación pesquera. 2. Realizar el seguimiento a los compromisos de las Sentencia 0078 de 2020 y la atención a los requerimientos de entidades de control. 3. Brindar asistencia y apoyo en la formulación de los lineamientos técnicos para adoptar el enfoque ecosistémico en el manejo de pesquerías artesanales y el proceso de ordenación pesquera en la zona de reserva de la pesca artesanal del Pacifico Chocoano (ZEPA). 4. Gestionar o proporcionar los insumos necesarios para atender los derechos de petición (PQRS), la elaboración de conceptos y propuestas de proyectos, ayudas de memoria, actas en relación con el objeto contractual, asegurando el cumplimiento de los criterios de calidad, oportunidad y los términos legales establecidos. 5. Participar y apoyar en la organización de talleres, reuniones, actividades y otros espacios de articulación pertinentes que realiza MINAMBIENTE relacionados con el objeto del contrato. 6. Compilar y proporcionar en formato digital todos los datos, registros fotográficos y audiovisuales, así como los documentos y análisis generados, de acuerdo a las obligaciones del contrato en el drive de la DAMCRA. 7. Las demás actividades relacionadas con el desarrollo del objeto del presente contrato.</t>
  </si>
  <si>
    <t>El valor del contrato a celebrar es hasta por la suma de CINCUENTA Y NUEVE MILLONES CIENTO SESENTA MIL PESOS M/CTE ($59.160.000), incluido los impuestos a que haya lugar.</t>
  </si>
  <si>
    <t>CARMEN ALICIA LÓPEZ ANAYA</t>
  </si>
  <si>
    <t>Profesional Especializado Grado 17</t>
  </si>
  <si>
    <t>https://community.secop.gov.co/Public/Tendering/OpportunityDetail/Index?noticeUID=CO1.NTC.7475977&amp;isFromPublicArea=True&amp;isModal=true&amp;asPopupView=true</t>
  </si>
  <si>
    <t>ANGELA LILIANA RODRIGUEZ GONZALEZ</t>
  </si>
  <si>
    <t>https://www.funcionpublica.gov.co/dafpIndexerBHV/hvSigep/detallarHV/S1469018-8003-5</t>
  </si>
  <si>
    <t>Prestar servicios profesionales a la Dirección de Cambio Climático y Gestión de Riesgo del Ministerio de Ambiente y Desarrollo sostenible para apoyar al Grupo de Mitigación en el componente técnico de los instrumentos normativos relacionados con los instrumentos de precio al carbono y otros instrumentos económicos para la mitigación del cambio climático.</t>
  </si>
  <si>
    <t>1. Elaborar un documento de plan de trabajo para la ejecución del contrato, el cual contenga los informes a entregar y el cronograma, documento que debe ser presentado dentro de los cinco (5) días hábiles, siguientes al cumplimiento de los requisitos de perfeccionamiento y ejecución. 2. Proyectar, desde el componente técnico, los actos administrativos y documentos técnicos a cargo del Grupo de Mitigación de la Dirección de Cambio Climático y Gestión del Riesgo, relacionados con los instrumentos de precio al carbono y otros instrumentos económicos para la mitigación del cambio climático. 3. Elaborar insumos técnicos para el desarrollo de las memorias justificativas de las iniciativas normativas a cargo del Grupo de Mitigación de la Dirección de Cambio Climático y Gestión del Riesgo, relacionados los instrumentos de precio al carbono y otros instrumentos económicos para la mitigación del cambio climático, de conformidad con lo establecido en el procedimiento P-M-INA-09 del Sistema Integrado de Gestión. 4. Participar en reuniones relacionadas con el objeto contractual, para lo cual, se deben allegar los soportes de la asistencia, ayudas de memoria y soporte del seguimiento a los compromisos establecidos, en caso de aplicar. 5. Proyectar, consolidar y gestionar respuestas a derechos de petición, solicitudes de información y demás peticiones, que le sean solicitados a través de la plataforma ARCA, o por cualquier otro medio o herramienta de la entidad relacionada con el objeto del contrato, para lo cual deberá dar cumplimiento a los términos previstos en la Ley. 6. Todas las demás que le sean asignadas por la Dirección y que tengan relación con el objeto contractual.</t>
  </si>
  <si>
    <t>El valor del contrato a celebrar es hasta por la suma de OCHENTA Y NUEVE MILLONES SEISCIENTOS MIL PESOS M/CTE ($89.600.000), incluido los impuestos a que haya lugar.</t>
  </si>
  <si>
    <t>https://community.secop.gov.co/Public/Tendering/OpportunityDetail/Index?noticeUID=CO1.NTC.7471913&amp;isFromPublicArea=True&amp;isModal=true&amp;asPopupView=true</t>
  </si>
  <si>
    <t>El término estrictamente indispensable para que el contratista cumpla con el objeto y obligaciones contractuales será de DIEZ (10) MESES VEINTE DÍAS, o hasta el 31 de diciembre de 2025 (lo primero que ocurra), contados a partir del cumplimiento de los</t>
  </si>
  <si>
    <t>DANIELA CECILIA VILLALBA ROGRIGUEZ</t>
  </si>
  <si>
    <t>https://www.funcionpublica.gov.co/dafpIndexerBHV/hvSigep/detallarHV/S730010-8003-5</t>
  </si>
  <si>
    <t>Prestar servicios profesionales a la Dirección de Cambio Climático y Gestión de Riesgo del Ministerio de Ambiente y Desarrollo sostenible para apoyar al Grupo de Mitigación en la elaboración, consulta e implementación de la reglamentación de las condiciones, los criterios y el marco institucional de los mercados de carbono en Colombia, de conformidad con lo establecido en el artículo 22 de la Ley 2169 de 2021 y en articulación con la Sentencia T-248 de 2024 de la Corte Constitucional.</t>
  </si>
  <si>
    <t>1. Elaborar un documento de plan de trabajo para la ejecución del contrato, el cual contenga los informes a entregar y el cronograma, documento que debe ser presentado dentro de los cinco (5) días hábiles, siguientes al cumplimiento de los requisitos de perfeccionamiento y ejecución. 2. Adelantar las actividades técnicas y operativas requeridas para la elaboración, consulta e implementación de la reglamentación de las condiciones, los criterios y el marco institucional de los mercados de carbono en Colombia. 3. Elaborar insumos técnicos para el desarrollo de las memorias justificativas de las iniciativas normativas a cargo del Grupo de Mitigación de la Dirección de Cambio Climático y Gestión del Riesgo, para la reglamentación de las condiciones, los criterios y el marco institucional de los mercados de carbono en Colombia. 4. Participar en reuniones relacionadas con el objeto contractual, para lo cual, se deben allegar los soportes de la asistencia, ayudas de memoria y soporte del seguimiento a los compromisos establecidos, en caso de aplicar. 5. Proyectar, consolidar y gestionar respuestas a derechos de petición, solicitudes de información y demás peticiones, que le sean solicitados a través de la plataforma ARCA, o por cualquier otro medio o herramienta de la entidad relacionada con el objeto del contrato, para lo cual deberá dar cumplimiento a los términos previstos en la Ley. 6. Todas las demás que le sean asignadas por la Dirección y que tengan relación con el objeto contractual.</t>
  </si>
  <si>
    <t>https://community.secop.gov.co/Public/Tendering/OpportunityDetail/Index?noticeUID=CO1.NTC.7472066&amp;isFromPublicArea=True&amp;isModal=true&amp;asPopupView=true</t>
  </si>
  <si>
    <t>El término estrictamente indispensable para que el contratista cumpla con el objeto y obligaciones contractuales será de DIEZ (10) MESES VEINTE (20) DÍAS, o hasta el 31</t>
  </si>
  <si>
    <t>LEYDI AZUCENA MONROY LARGO</t>
  </si>
  <si>
    <t>https://www.funcionpublica.gov.co/dafpIndexerBHV/hvSigep/detallarHV/S1270384-8003-5</t>
  </si>
  <si>
    <t>Prestar servicios profesionales a la Dirección de Cambio Climático y Gestión de Riesgo del Ministerio de Ambiente y Desarrollo sostenible para apoyar al Grupo de Mitigación en la formulación de estrategias, informes y protocolos para la implementación de proyectos REDD+ en territorios de comunidades étnicas, en cumplimiento a lo establecido en la Sentencia T-248 de 2024.</t>
  </si>
  <si>
    <t>1. Elaborar un documento de plan de trabajo para la ejecución del contrato, el cual contenga los informes a entregar y el cronograma, documento que debe ser presentado dentro de los cinco (5) días hábiles, siguientes al cumplimiento de los requisitos de perfeccionamiento y ejecución. 2. Realizar el seguimiento al cumplimiento de los cronogramas y planes de trabajo establecidos por la entidad, en el marco de la Sentencia T-248 de 2024. 3. Apoyar, desde el componente jurídico, la elaboración de la reglamentación del artículo 175 de la Ley 1753 de 2015, modificado por el artículo 230 de la Ley 2294 de 2023, en lo relacionado con las Salvaguardas Sociales y Ambientales de las iniciativas de mitigación de gases de efecto invernadero. 4. Participar en reuniones relacionadas con el objeto contractual, para lo cual, se deben allegar los soportes de la asistencia, ayudas de memoria y soporte del seguimiento a los compromisos establecidos, en caso de aplicar. 5. Proyectar, consolidar y gestionar respuestas a derechos de petición, solicitudes de información y demás peticiones, que le sean solicitados a través de la plataforma ARCA, o por cualquier otro medio o herramienta de la entidad relacionada con el objeto del contrato, para lo cual deberá dar cumplimiento a los términos previstos en la Ley. 6. Todas las demás que le sean asignadas por la Dirección y que tengan relación con el objeto contractual.</t>
  </si>
  <si>
    <t>El valor del contrato a celebrar es hasta por la suma de OCHENTA Y SIETE MILLONES OCHOCIENTOS NOVENTA Y TRES MIL TRESCIENTOS TREINTA Y TRES PESOS M/CTE ($87.893.333), incluido los impuestos a que haya lugar.</t>
  </si>
  <si>
    <t>https://community.secop.gov.co/Public/Tendering/OpportunityDetail/Index?noticeUID=CO1.NTC.7472545&amp;isFromPublicArea=True&amp;isModal=true&amp;asPopupView=true</t>
  </si>
  <si>
    <t>El término estrictamente indispensable para que el contratista cumpla con el objeto y obligaciones contractuales será de DIEZ (10) MESES VEINTE (20) DÍAS, contados a partir del cumplimiento de los requisitos de ejecución previo perfeccionamiento del contrato, sin que en todo caso pueda exceder del 31 de diciembre de 2025.</t>
  </si>
  <si>
    <t>JOSE RODRIGO BOLAÑOS MAYA</t>
  </si>
  <si>
    <t>https://www.funcionpublica.gov.co/dafpIndexerBHV/hvSigep/detallarHV/S629630-8003-5</t>
  </si>
  <si>
    <t>Prestar los servicios profesionales en la Oficina de Asuntos Internacionales del Ministerio de Ambiente y Desarrollo Sostenible, para facilitar el seguimiento y gestión de la cooperación bilateral y multilateral del portafolio de proyectos del sector ambiental nacional, de conformidad a los compromisos adquiridos en los escenarios internacionales con la República Federal de Alemania y el Reino de Noruega.</t>
  </si>
  <si>
    <t>1. Apoyar a las dependencias técnicas del Ministerio en los asuntos relacionados con la implementación y seguimiento de la cooperación internacional del Reino de Noruega. 2. Apoyar a las dependencias técnicas del Ministerio en los asuntos relacionados con la implementación y seguimiento de la cooperación internacional de la República Federal de Alemania.3. Apoyar la coordinación y el seguimiento inter e intrainstitucional para el desarrollo y ejecución de los proyectos enmarcados en la Alianza para el Clima y la Transición Energética Justa con la República Federal de Alemania. 4. Apoyar los procesos que sean necesarios para viabilizar los proyectos de cooperación asociados a la Iniciativa Internacional Climática (IKI), conforme a las instrucciones del supervisor. 5. Apoyar la formalización de la cooperación internacional a través de los instrumentos jurídicos y administrativos pertinentes entre el Ministerio y la República Federal de Alemania y el Reino de Noruega. 6. Reportar el estado y avance de los proyectos de cooperación internacional a través de informes y demás documentos técnicos que le sean requeridos. 7. Gestionar oportunamente las peticiones, quejas, reclamos, sugerencias, denuncias y felicitaciones (PQRSDF), así como otros requerimientos provenientes de solicitantes y entes de control, en el marco de las competencias de la Oficina de Asuntos Internacionales. 8. Elaborar los documentos técnicos que le sean solicitados. 9. Apoyar la preparación técnica y logística de eventos y reuniones internacionales e interinstitucionales. 10. Las demás que determine el supervisor del contrato y que tengan relación directa con el objeto contractual.</t>
  </si>
  <si>
    <t>El valor del contrato a celebrar es hasta por la suma de CIENTO VEINTISÉIS MILLONES DOSCIENTOS SESENTA Y DOS MIL QUINIENTOS M/CTE ($126.262.500), incluido los impuestos a que haya lugar.</t>
  </si>
  <si>
    <t>https://community.secop.gov.co/Public/Tendering/OpportunityDetail/Index?noticeUID=CO1.NTC.7493650&amp;isFromPublicArea=True&amp;isModal=true&amp;asPopupView=true</t>
  </si>
  <si>
    <t>El término estrictamente indispensable para que el contratista cumpla con el objeto y obligaciones contractuales será once (10) meses y veinte cinco (25) días , o hasta 31 de diciembre, lo primero que ocurra.</t>
  </si>
  <si>
    <t>NATALIA VANESSA CACERES TRIANA</t>
  </si>
  <si>
    <t>https://www.funcionpublica.gov.co/dafpIndexerBHV/hvSigep/detallarHV/S1908827-8003-5</t>
  </si>
  <si>
    <t>Prestar servicios profesionales a la Oficina de Asuntos Internacionales del Ministerio de Ambiente y Desarrollo Sostenible apoyando en la articulación, seguimiento y gestión de los compromisos internacionales en materia de sostenibilidad ambiental, cambio climático y control de la deforestación, en cumplimiento a las metas del Plan Nacional de Desarrollo 2022-2026.</t>
  </si>
  <si>
    <t>1. Apoyar el seguimiento a la ejecución de iniciativas y proyectos de cooperación internacional derivados de compromisos adquiridos en escenarios multilaterales delegados por la supervisión del contrato en el marco del objeto contractual. 2. Apoyar la gestión, formulación y consolidación de iniciativas y proyectos de cooperación de acuerdo al objeto contractual. 3. Apoyar la articulación y fortalecer las relaciones interinstitucionales entre el Ministerio de Ambiente y Desarrollo Sostenible y actores clave nacionales, sociales e internacionales para el logro de los objetivos contractuales. 4. Apoyar la elaboración y construcción de insumos técnico, conceptos, ayudas de memoria, posiciones oficiales y reportes relacionados con el avance de la implementación de compromisos internacionales y la estrategia de negociación nacional 5. Apoyar la planeación, gestión, logística y los aspectos técnicos de reuniones nacionales, e internacionales 6. Gestionar de manera oportuna las PQRSDF y demás requerimientos presentados por solicitantes y entes de control, cumpliendo con los estándares establecidos para la Oficina de Asuntos Internacionales. 7. Elaborar y presentar informes, actas, documentos de seguimiento y matrices de control según las directrices del supervisor del contrato, asegurando su relevancia y calidad en concordancia con el objeto contractual. 8. Realizar y ejecutar otras actividades asignadas por el supervisor, siempre que correspondan al alcance y naturaleza del objeto contractual.</t>
  </si>
  <si>
    <t>El valor del contrato a celebrar es hasta por la suma de (SETENTA Y CUATRO MILLONES SETECIENTOS DIECISIETE MIL QUINIENTOS PESOS M/CTE ($74.717.500), incluido los impuestos a que haya lugar.</t>
  </si>
  <si>
    <t>https://community.secop.gov.co/Public/Tendering/OpportunityDetail/Index?noticeUID=CO1.NTC.7478372&amp;isFromPublicArea=True&amp;isModal=true&amp;asPopupView=true</t>
  </si>
  <si>
    <t>MELIDA NAYIBE CRUZ LUENGAS</t>
  </si>
  <si>
    <t>https://www.funcionpublica.gov.co/dafpIndexerBHV/hvSigep/detallarHV/S437643-8003-5</t>
  </si>
  <si>
    <t>Prestar servicios profesionales para apoyar a la Dirección de Ordenamiento Ambiental Territorial y SINA en la gestión, implementación y consolidación de acciones que permitan dar continuidad al ejercicio de la función de inspección y vigilancia sobre las Corporaciones Autónomas Regionales y de Desarrollo Sostenible, de acuerdo a las necesidades y el estado actual del proceso, y apoyar los demás temas jurídicos que le sean asignados por parte de la Dirección y correspondan a las funciones a cargo del Grupo Sistema Nacional Ambiental.</t>
  </si>
  <si>
    <t>1. Apoyar a la Dirección de Ordenamiento Ambiental Territorial y Sistema Nacional Ambiental en el ajuste de la propuesta del marco conceptual y del procedimiento institucional para el ejercicio de la función de inspección y vigilancia por parte del Ministerio sobre las CAR. 2. Apoyar a la Dirección en la socialización interna y externa del alcance, naturaleza, procedimiento y resultados de la función de inspección y vigilancia del Ministerio sobre las CAR, y en el desarrollo de mesas de trabajo institucionales e interinstitucionales con actores interesados en el ejercicio de esta función, según corresponda. 3. Proyectar las solicitudes de información a que haya lugar a las CAR y efectuar el análisis preliminar de los informes allegados por ellas, en el marco de los procesos adelantados en ejercicio de la función de Inspección y Vigilancia, y en caso de requerirse, solicitar a las diferentes áreas técnicas del Ministerio el análisis técnico y/o jurídico de dicha información, para sugerir a las Corporaciones la adopción voluntaria de los correctivos a que haya lugar y/o trasladar los resultados a los Entes de Control, según corresponda . 4. Apoyar a la Dirección en la proyección y/o revisión de respuestas a memorandos, peticiones, solicitudes, requerimientos de personas naturales y jurídicas, entes de control y despachos judiciales, relacionadas con el ejercicio de la facultad de inspección y vigilancia por parte del Ministerio sobre las Corporaciones, de conformidad con lo previsto en la Ley 1755 de 2015 y demás que le sean asignados por la Dirección. 5. Mantener actualizada la información sobre los procesos adelantados en virtud de las funciones de inspección y vigilancia del Ministerio sobre las CAR, que incluya al menos, los datos de identificación de las peticiones, requerimientos, respuestas, las actuaciones realizadas en éstos y las autoridades ambientales involucradas, que sirva de insumo para la divulgación de la información resultante del ejercicio de dicha función. 6. Brindar apoyo a la Dirección en el análisis, discusión y ajuste de los proyectos normativos propuestos por el Ministerio que sean de su competencia o en los que éste deba emitir concepto. 7. Apoyar a la Dirección de Ordenamiento Ambiental Territorial y SINA, en el análisis de la información requerida para la participación del Ministerio en Consejos Directivos, instancias de concertación intersectorial, y demás espacios de discusión indicados por el supervisor del contrato. 8. Apoyar la elaboración de los informes de cumplimiento del Plan de Acción de la Dirección de Ordenamiento Ambiental Territorial y SINA en relación con los asuntos asociados con el objeto y las obligaciones de este contrato. 9. Apoyar con la proyección y tramite de las respuestas a derechos de petición, solicitudes de órganos de control y demás solicitudes internas y externas que le sean asignadas a la dirección. 10. Todas las demás que le sean asignadas por el Supervisor del Contrato y que tenga relación con el objeto contractual.</t>
  </si>
  <si>
    <t>El valor del contrato a celebrar es hasta por la suma de NOVENTA Y OCHO MILLONES OCHOCIENTOS OCHENTA MIL PESOS M/CTE ($98.880.000), incluidos los impuestos a que haya lugar.</t>
  </si>
  <si>
    <t>https://community.secop.gov.co/Public/Tendering/OpportunityDetail/Index?noticeUID=CO1.NTC.7544198&amp;isFromPublicArea=True&amp;isModal=true&amp;asPopupView=true</t>
  </si>
  <si>
    <t>El término estrictamente indispensable para que el contratista cumpla con el objeto y obligaciones contractuales será 10 meses y 20 días, o hasta el 31 de diciembre de 2025, lo primero que ocurra.</t>
  </si>
  <si>
    <t>ENGIE DAYANA MARIN HERRERA</t>
  </si>
  <si>
    <t>INGENIERIA CATASTRAL Y GEODESIA</t>
  </si>
  <si>
    <t>https://www.funcionpublica.gov.co/dafpIndexerBHV/hvSigep/detallarHV/S989165-8003-5</t>
  </si>
  <si>
    <t>Prestación de servicios profesionales para apoyar las actividades de manejo y gestión de información geográfica de la Dirección de Ordenamiento Ambiental Territorial y Sistema Nacional Ambiental SINA</t>
  </si>
  <si>
    <t>1. Prestar apoyo técnico para el manejo y gestión de la información geográfica en el marco de las actividades que se deriven de la sentencia de ventanilla minera. 2. Brindar apoyo técnico a la Dirección de Ordenamiento Ambiental Territorial y Sistema Nacional Ambiental en el desarrollo de la propuesta de observatorio para el seguimiento a la gestión y desempeño institucional de las Corporaciones, así como, de otros temas estratégicos para el Ministerio, contribuyendo con la definición e implementación de herramientas y espacios para la divulgación y acceso a la información. 3. Apoyar la elaboración de productos geográficos a partir del manejo, procesamiento y análisis de información espacial, principalmente del sector ambiente. 4. Apoyar la implementación de flujos de trabajo sobre datos espaciales para la obtención de información geográfica y alfanumérica que brinde soporte a la toma de decisiones en materia de ordenamiento ambiental territorial. 5. Apoyar a la dirección en el levantamiento de requerimientos, elaboración de productos de información geográfica y análisis espacial solicitado por parte de usuarios internos de la Dirección de Ordenamiento Ambiental Territorial y SINA, y externos (Otras direcciones del Minambiente u otras entidades) en el marco de las funciones misionales del Ministerio de Ambiente y Desarrollo Sostenible. 6. Apoyar a la Dirección en la preparación de insumos relacionados con datos e información geográfica requerida para apoyar las actividades desarrolladas en zonas priorizadas y ecosistemas estratégicos. 7. Las demás obligaciones que le sean asignadas y que guarden relación directa con la naturaleza del objeto contractual..</t>
  </si>
  <si>
    <t>El valor del contrato a celebrar es hasta por la suma de OCHENTA MILLONES TRESCIENTOS CUARENTA MIL PESOS M/CTE ($80.340.000), incluido los impuestos a que haya lugar.</t>
  </si>
  <si>
    <t>https://community.secop.gov.co/Public/Tendering/OpportunityDetail/Index?noticeUID=CO1.NTC.7480942&amp;isFromPublicArea=True&amp;isModal=true&amp;asPopupView=true</t>
  </si>
  <si>
    <t>JENNY MADELEINY RICO MARTINEZ</t>
  </si>
  <si>
    <t>INGENIERA AMBIENTAL Y SANITARIA</t>
  </si>
  <si>
    <t>https://www.funcionpublica.gov.co/dafpIndexerBHV/hvSigep/detallarHV/S41270-8003-5</t>
  </si>
  <si>
    <t>Apoyar a la Dirección de Ordenamiento Ambiental Territorial y SINA, en los procesos de ordenamiento ambiental territorial y lineamientos ambientales.</t>
  </si>
  <si>
    <t>1. Apoyar los procesos de asistencia técnica en ordenamiento ambiental territorial a las autoridades ambientales y entidades territoriales, en especial en Planes de Ordenamiento Territorial y Planes Parciales 2. Apoyar la estrategia interinstitucional para la gestión del suelo rural, con énfasis en las categorías de desarrollo restringido. 3. Apoyar la intervención y decisión del Ministerio de Ambiente y Desarrollo Sostenible frente a los Planes de Ordenamiento Territorial no concertados entre autoridades ambientales y municipios o distritos 4. Apoyo a las evaluaciones ambientales estratégicas desde el alcance de la Dirección de Ordenamiento Ambiental Territorial y SINA en la definición del alcance del recurso suelo como determinante en el ordenamiento territorial su relación con las determinantes ambientales y de soberanía alimentaria 5. Todas las demás que sean requeridas por el supervisor del contrato</t>
  </si>
  <si>
    <t>El valor del contrato a celebrar es hasta por la suma de CIENTO OCHO MILLONES CIENTO CINCUENTA MIL PESOS M/CTE ($108.150.000), incluido los impuestos a que haya lugar.</t>
  </si>
  <si>
    <t>https://community.secop.gov.co/Public/Tendering/OpportunityDetail/Index?noticeUID=CO1.NTC.7477656&amp;isFromPublicArea=True&amp;isModal=true&amp;asPopupView=true</t>
  </si>
  <si>
    <t>ANGEL RICARDO PERDOMO MEDINA</t>
  </si>
  <si>
    <t>https://www.funcionpublica.gov.co/dafpIndexerBHV/hvSigep/detallarHV/S2021365-8003-5</t>
  </si>
  <si>
    <t>Prestar servicios profesionales a la Subdirección de Educación y Participación para el cumplimiento de medidas judiciales relacionadas con la protección de ecosistemas estratégicos fortaleciendo la participación de las poblaciones campesinas.</t>
  </si>
  <si>
    <t>1. Apoyar a la Subdirección de Educación y Participación en el desarrollo de estrategias tendientes a garantizar la participación activa de poblaciones campesinas en el marco de la gestión del Ministerio de Ambiente y Desarrollo Sostenible 2. Apoyar el desarrollo de iniciativas de protección y promoción de los sistemas de conocimiento tradicional con especial énfasis en comunidades campesinas y rurales asociados a la protección de ecosistemas estratégicos. 3. Apoyar la implementación de acciones para el cumplimiento de medidas judiciales relacionadas con el campesinado, proporcionando apoyo técnico y administrativo para asegurar su cumplimiento efectivo. 4. Apoyar la realización de acciones de participación y educación ambiental dirigidas a las poblaciones campesinas en el marco de la misionalidad de la dependencia. 5. Elaborar la proyección de respuestas a solicitudes, consultas y demás asuntos que correspondan a la competencia de la Subdirección y que le sean asignados por el supervisor. 6. Participar en las reuniones relacionadas con las acciones misionales de la dependencia, dejando constancia formal de la asistencia a través de los correspondientes soportes, actas y otras fuentes de verificación pertinentes. 7. Las demás obligaciones que se le asignen y que tengan relación directa con el objeto del contrato</t>
  </si>
  <si>
    <t>https://community.secop.gov.co/Public/Tendering/OpportunityDetail/Index?noticeUID=CO1.NTC.7477309&amp;isFromPublicArea=True&amp;isModal=true&amp;asPopupView=true</t>
  </si>
  <si>
    <t>GLADYS NATALIA CUERVO CAMPO</t>
  </si>
  <si>
    <t>https://www.funcionpublica.gov.co/dafpIndexerBHV/hvSigep/detallarHV/S985936-8003-5</t>
  </si>
  <si>
    <t>Prestar servicios de apoyo a la gestión en la Secretaría General apoyando la actualización de procedimientos del SIG, procesos meritocráticos y reportes de información en el marco del MIPG, competencia de la dependencia y sus grupos de trabajo.</t>
  </si>
  <si>
    <t>1. Participar en la actualización de procesos y procedimientos del sistema de gestión de calidad de la entidad que lo requieran, apoyando las mesas de trabajo y demás actividades hasta lograr la publicación en la plataforma SOMOSSIG. 2. Apoyar el seguimiento y reporte de planes de mejoramiento, plan de acción y demás herramientas de planeación y gestión de la secretaria general y sus grupos de trabajo. 3. Apoyar la implementación operativa de los procesos de contratación de prestación de servicios con componente meritocrático, en las fases de planeación y selección. 4. Apoyar la elaboración de respuesta a solicitudes de información, reportes, informes y demás requerimientos asociados a los temas propios de las obligaciones y objeto del contrato. 5. Asistir a reuniones, mesas de trabajo y otros espacios según sea requerido, presentando los soportes de participación, a través de listados de asistencia, las actas u otros registros, así como gestionando los compromisos asignados. 6. Las demás asignadas por la supervisión del contrato y guarden relación con el objeto del contrato.</t>
  </si>
  <si>
    <t>El valor del contrato a celebrar es hasta por la suma de CUARENTA Y DOS MILLONES SETECIENTOS NOVENTA Y TRES MIL CUATROCIENTOS PESOS M/CTE ($42.793.400) incluido los impuestos a que haya lugar.</t>
  </si>
  <si>
    <t>https://community.secop.gov.co/Public/Tendering/OpportunityDetail/Index?noticeUID=CO1.NTC.7499743&amp;isFromPublicArea=True&amp;isModal=true&amp;asPopupView=true</t>
  </si>
  <si>
    <t>El término estrictamente indispensable para que el contratista cumpla con el objeto y obligaciones contractuales será de DIEZ (10) MESES Y VEINTISIETE (27) DÍAS, o hasta 31 de diciembre, lo primero que ocurra.</t>
  </si>
  <si>
    <t>MARIA CAMILA CASTELLANOS JIMENEZ</t>
  </si>
  <si>
    <t>https://www.funcionpublica.gov.co/dafpIndexerBHV/hvSigep/detallarHV/S4774925-8003-5</t>
  </si>
  <si>
    <t>Brindar servicios profesionales a la Dirección de Asuntos Marinos, Costeros y Recursos Acuáticos del Ministerio de Ambiente y Desarrollo Sostenible para realizar la actualización y seguimiento de instrumentos que promuevan la conservación y gestión de forma sostenible los recursos hidrobiológicos y la fauna silvestre en los ecosistemas marino-costeros e insulares</t>
  </si>
  <si>
    <t>1. Brindar apoyo técnico en la actualización y el seguimiento de los instrumentos y medidas para la conservación y gestión de forma sostenible de los tiburones, rayas y quimeras 2. Realizar el seguimiento a los compromisos de la Acción Popular 188001-23-31-000-2011-00009-00 de tiburones y la atención a los requerimientos de entes de control., 3. Brindar asistencia y apoyo técnico para la generación y/o revisión de las iniciativas normativas y estrategias relacionados con la conservación y regulación del aprovechamiento de los recursos hidrobiológicos y el tráfico de fauna silvestre en el ámbito marino costero. 4. Gestionar o proporcionar los insumos necesarios para atender los derechos de petición (PQRS), la elaboración de conceptos y propuestas de proyectos, ayudas de memoria, actas en relación con el objeto contractual, asegurando el cumplimiento de los criterios de calidad, oportunidad y los términos legales establecidos. 5. Participar y apoyar en la organización de talleres, reuniones, actividades y otros espacios de articulación pertinentes que realiza MINAMBIENTE relacionados con el objeto del contrato. 6. Compilar y proporcionar en formato digital todos los datos, registros fotográficos y audiovisuales, así como los documentos y análisis generados, de acuerdo a las obligaciones del contrato en el drive de la DAMCRA. 7. Las demás actividades relacionadas con el desarrollo del objeto del presente contrato.</t>
  </si>
  <si>
    <t>https://community.secop.gov.co/Public/Tendering/OpportunityDetail/Index?noticeUID=CO1.NTC.7477659&amp;isFromPublicArea=True&amp;isModal=true&amp;asPopupView=true</t>
  </si>
  <si>
    <t>AHYDA CRISTINA GARCIA CORDOBA</t>
  </si>
  <si>
    <t>https://www.funcionpublica.gov.co/dafpIndexerBHV/hvSigep/detallarHV/S535778-8003-5</t>
  </si>
  <si>
    <t>Prestación de servicios profesionales a la Dirección de Gestión Integral de Recurso Hídrico del Ministerio de Ambiente y Desarrollo Sostenible, para apoyar el fortalecimiento de la gobernanza territorial y el relacionamiento estratégico en el marco de la Sentencia T 622 de 2016.</t>
  </si>
  <si>
    <t>1. Apoyar el fortalecimiento del rol de representante legal de los derechos del río ejercido por la Comisión de Guardianes del río Atrato. 2. Liderar la articulación y relacionamiento interinstitucional desde el componente social, en los espacios y escenarios de trabajo, planificación y concertación que se desarrollen en cumplimiento de la orden judicial. 3. Aportar insumos técnicos, desde el componente social, para la elaboración y consolidación de informes periódicos o habituales, documentos técnicos y demás peticiones, que permitan dar respuesta a los órganos de control, las comunidades accionantes, demás actores con interés en la ST-622 de 2016 y otros solicitados la supervisión 4. Apoyar el seguimiento al avance de programas, proyectos y acciones orientadas a implementar la Sentencia T-622 de 2016, principalmente las relacionadas con el fortalecimiento de la gobernanza ambiental . 5. Las demás que le asigne el supervisor del contrato y que tengan relación directa con el objeto.</t>
  </si>
  <si>
    <t>https://community.secop.gov.co/Public/Tendering/OpportunityDetail/Index?noticeUID=CO1.NTC.7484178&amp;isFromPublicArea=True&amp;isModal=true&amp;asPopupView=true</t>
  </si>
  <si>
    <t>El término estrictamente indispensable para que el contratista cumpla con el objeto y obligaciones contractuales será de ONCE MESES CALENDARIO o hasta 31 de diciembre lo que primero ocurra.</t>
  </si>
  <si>
    <t>SILVANA ESPINOSA GUERRERO</t>
  </si>
  <si>
    <t>https://www.funcionpublica.gov.co/dafpIndexerBHV/hvSigep/detallarHV/S607410-8003-5</t>
  </si>
  <si>
    <t>Prestación de servicios profesionales a la Dirección de Asuntos Marinos, Costeros y Recursos Acuáticos del Ministerio de Ambiente y Desarrollo Sostenible, para promover la gestión y el seguimiento de instrumentos, programas, proyectos e iniciativas de ecosistemas marino-costeros de carbono azul</t>
  </si>
  <si>
    <t>1. Apoyar la formulación, implementación y seguimiento de proyectos ante el Fondo para la vida y otras fuentes de financiación en aspectos relacionados con la gestión de los ecosistemas marinos costeros con énfasis en carbono azul. 2. Brindar apoyo a instituciones, sectores y actores locales en la formulación de proyectos y la gestión de medidas de conservación y restauración de ecosistemas marino costeros como parte de estrategias de adaptación y mitigación cambio climático. 3. Apoyar el seguimiento y monitoreo de los avances de los proyectos nacionales e internacionales relacionados con la gestión de ecosistemas de carbono azul en zonas costeras incluyendo sitios RAMSAR. 4. Apoyar la actualización, seguimiento y reporte de las Metas de la Contribución Determinada a Nivel Nacional –NDC para el período 2020 – 2030, SISCONPES, PND en la gestión de iniciativas de carbono azul, medidas de adaptación basadas en ecosistemas en las UAC y dentro de áreas marinas protegidas. 5. Realizar la revisión y ajustes técnicos requeridos por el Ministerio a la estrategia y hoja de ruta para la gestión del carbono azul en Colombia. 6. Apoyar la revisión de documentos, preparación de conceptos, ayudas de memoria, respuestas a consultas y solicitudes en general de información y sentencias, relacionados con los compromisos en materia de adaptación al cambio climático y gestión del riesgo en ecosistemas de carbono azul. 7. Apoyar la supervisión de los contratos y/o convenios que le sean designados por el supervisor. 8. Participar y apoyar en la organización de talleres, reuniones, actividades y otros espacios de articulación pertinentes que realiza MINAMBIENTE relacionados con el objeto del contrato. 9.Las demás actividades relacionadas con el desarrollo del objeto del presente contrato.</t>
  </si>
  <si>
    <t>El valor del contrato a celebrar es hasta por la suma de NOVENTA Y NUEVE MILLONES SETECIENTOS CINCUENTA MIL PESOS M/CTE ($99.750.000), incluido los impuestos a que haya lugar.</t>
  </si>
  <si>
    <t>https://community.secop.gov.co/Public/Tendering/OpportunityDetail/Index?noticeUID=CO1.NTC.7481107&amp;isFromPublicArea=True&amp;isModal=true&amp;asPopupView=true</t>
  </si>
  <si>
    <t>PAULA ANDREA VILLEGAS GONZÁLEZ</t>
  </si>
  <si>
    <t>https://www.funcionpublica.gov.co/dafpIndexerBHV/hvSigep/detallarHV/S350502-8003-5</t>
  </si>
  <si>
    <t>Prestar servicios profesionales a la Dirección de Gestión Integral del Recurso Hídrico del Ministerio de Ambiente y Desarrollo Sostenible, para apoyar la elaboración metodológica del proceso de formulación de la Política relacionada con el agua.</t>
  </si>
  <si>
    <t>1. Apoyar a la Dirección de Gestión Integral del Recuso Hídrico en el diseño de la metodología que permita implementar la fase de formulación estratégica del proceso de formulación de la PNGIRH. 2. Apoyar el diseño de la estrategia de seguimiento y evaluación de la PNGIRH. 3. Apoyar la consolidación de la propuesta de política que hará parte del proceso de formulación de la PNGIRH. 4. Participar en los espacios y escenarios, incluyendo el acompañamiento técnico a las autoridades ambientales, comités regionales, mesa de modelación y mesas de trabajo, así como aquellas que sean requeridas por el supervisor, en virtud del cumplimiento del objeto contractual. 5. Apoyar el seguimiento técnico del programa que se lleva a cabo en el territorio priorizado de la ecorregión de La Mojana. 6. Brindar apoyo a la supervisión de los contratos asignados y que tenga relación con el objeto y obligaciones del contrato. 7. Las demás que le asigne el supervisor del contrato y que tengan relación directa con el objeto.</t>
  </si>
  <si>
    <t>El valor del contrato a celebrar es hasta por la suma de CIENTO CUARENTA Y UN MILLONES SEISCIENTOS VEINTICINCO MIL PESOS M/CTE ($141.625.000) incluidos los impuestos a que haya lugar</t>
  </si>
  <si>
    <t>https://community.secop.gov.co/Public/Tendering/OpportunityDetail/Index?noticeUID=CO1.NTC.7484728&amp;isFromPublicArea=True&amp;isModal=true&amp;asPopupView=true</t>
  </si>
  <si>
    <t>NEIDER FAVIAN DIAZ DURAN</t>
  </si>
  <si>
    <t>https://www.funcionpublica.gov.co/dafpIndexerBHV/hvSigep/detallarHV/S4719915-8003-5</t>
  </si>
  <si>
    <t>El valor del contrato a celebrar es hasta por la suma de TREINTA Y UN MILLONES QUINIENTOS TREINTA Y UN MIL SETECIENTOS TREINTA Y TRES PESOS M/CTE ($31.531.733), incluido los impuestos a que haya lugar.</t>
  </si>
  <si>
    <t>https://community.secop.gov.co/Public/Tendering/OpportunityDetail/Index?noticeUID=CO1.NTC.7486470&amp;isFromPublicArea=True&amp;isModal=true&amp;asPopupView=true</t>
  </si>
  <si>
    <t>JEISSON ANDRES GONZALEZ HERRERA</t>
  </si>
  <si>
    <t>https://www.funcionpublica.gov.co/dafpIndexerBHV/hvSigep/detallarHV/S3190702-8003-5</t>
  </si>
  <si>
    <t>Prestación de servicios de apoyo a la gestión en actividades archivísticas y documentales originadas de las actividades propias del grupo de Tesorería.</t>
  </si>
  <si>
    <t>1. Apoyar al Grupo de Tesorería con la administración del archivo de gestión y elaboración, actualización de inventarios aplicando los lineamientos establecidos por el Grupo de Gestión Documental y demás actividades relacionadas con la gestión de los archivos. 2. Realizar y apoyar las actividades relacionadas con la organización y actualización de expedientes físicos y electrónicos, así como con las transferencias primarias y demás actividades que estén relacionadas. 3. Realizar ante las entidades financieras la radicación de pagos de conformidad con la documentación requerida. 4. Realizar la proyección de cheques que son generados para el pago de las obligaciones del Ministerio conforme las necesidades del Grupo de Tesorería. 5. Proyectar y presentar para aprobación y firma la respuesta a los requerimientos de información y notificar pagos de conforme a la necesidad. 6. Las demás actividades que estén relacionadas con el objeto contractual y que sean asignadas por el supervisor.</t>
  </si>
  <si>
    <t>El valor del contrato a celebrar es hasta por la suma de CUARENTA Y UN MILLONES QUINIENTOS TREINTA Y NUEVE MIL NOVECIENTOS PESOS M/cte. ($41.539.900), incluido los impuestos a que haya lugar.</t>
  </si>
  <si>
    <t>https://community.secop.gov.co/Public/Tendering/OpportunityDetail/Index?noticeUID=CO1.NTC.7500505&amp;isFromPublicArea=True&amp;isModal=true&amp;asPopupView=true</t>
  </si>
  <si>
    <t>El término estrictamente indispensable para que el contratista cumpla con el objeto y obligaciones contractuales será por Diez (10) meses y veintisiete (27) días, previo cumplimiento de los requisitos de perfeccionamiento y legalización sin exceder al 31 de diciembre de 2025.</t>
  </si>
  <si>
    <t>DIEGO JOSE RUBIANO RUBIANO</t>
  </si>
  <si>
    <t>https://www.funcionpublica.gov.co/dafpIndexerBHV/hvSigep/detallarHV/S404292-8003-5</t>
  </si>
  <si>
    <t>Prestar servicios profesionales a la Dirección de Ordenamiento Ambiental Territorial y SINA del Ministerio de Ambiente y Desarrollo Sostenible, para apoyar desde el componente de sistemas de información geográfica la implementación y formulación de proyectos del Plan de Zonificación Ambiental</t>
  </si>
  <si>
    <t>1. Apoyar la formulación y estructuración de proyectos para la implementación del Plan de Zonificación (PZA) 2. Brindar apoyo en la organización de un repositorio de información geográfica sobre las Zonificaciones Ambientales Participativas (ZAP) para el seguimiento a la implementación del Plan de Zonificación 3. Organizar un repositorio de información geográfica sobre Áreas de Especial Interés Ambiental (AEIA), Núcleos de Desarrollo Forestal y de la Biodiversidad, Planes de Manejo, nuevas AEIA, entre otros, para el seguimiento a la implementación del Plan de Zonificación 4. Brindar apoyo en la organización de un repositorio de información geográfica sobre alternativas productivas sostenibles en subregiones de PDET para el seguimiento a la implementación del Plan de Zonificación 5. Apoyar desde el componente geográfico, los espacios de gobernanza o espacios de discusión que se realicen en el marco de la implementación del Plan de Zonificación Ambiental 6. Apoyar desde el análisis de sistemas de información geográfica a la Dirección de Ordenamiento Ambiental Territorial y Sistema Nacional Ambiental en la elaboración, implementación y seguimiento a las estrategias de Ordenamiento Ambiental Territorial, en temas relacionados con el PZA. 7. Las demás actividades que le sean asignadas y que guarden relación directa con la naturaleza del objeto contractual</t>
  </si>
  <si>
    <t>El valor del contrato a celebrar es hasta por la suma de CIENTO VEINTISEIS MILLONES DOSCIENTOS CINCO MIL NOVECIENTOS PESOS M/CTE ($126.205.900), incluido los impuestos a que haya lugar.</t>
  </si>
  <si>
    <t>https://community.secop.gov.co/Public/Tendering/OpportunityDetail/Index?noticeUID=CO1.NTC.7481785&amp;isFromPublicArea=True&amp;isModal=true&amp;asPopupView=true</t>
  </si>
  <si>
    <t>ZULMA PATRICIA CARRASCAL CANTILLO</t>
  </si>
  <si>
    <t>https://www.funcionpublica.gov.co/dafpIndexerBHV/hvSigep/detallarHV/S26802-8003-5</t>
  </si>
  <si>
    <t>El valor del contrato a celebrar es hasta por la suma de NOVENTA Y CINCO MILLONES CIEN MIL PESOS M/CTE ($95.100.000,00), incluido los impuestos a que haya lugar.</t>
  </si>
  <si>
    <t>https://community.secop.gov.co/Public/Tendering/OpportunityDetail/Index?noticeUID=CO1.NTC.7485413&amp;isFromPublicArea=True&amp;isModal=true&amp;asPopupView=true</t>
  </si>
  <si>
    <t>CAMILO ANDRES POMARES QUIMBAYA</t>
  </si>
  <si>
    <t>https://www.funcionpublica.gov.co/dafpIndexerBHV/hvSigep/detallarHV/S295323-8003-5</t>
  </si>
  <si>
    <t>https://community.secop.gov.co/Public/Tendering/OpportunityDetail/Index?noticeUID=CO1.NTC.7485452&amp;isFromPublicArea=True&amp;isModal=true&amp;asPopupView=true</t>
  </si>
  <si>
    <t>FRANCISCO JOSE AYALA SANMIGUEL</t>
  </si>
  <si>
    <t>Prestar servicios profesionales al Ministerio de Ambiente y Desarrollo Sostenible en la asesoría jurídica, la revisión y proyección de actos administrativos, conceptos jurídicos y documentos de competencia de la Secretaria General.</t>
  </si>
  <si>
    <t>1. Acompañar la gestión jurídica del Despacho de la Secretaría General en materia contractual administrativa, revisando los documentos precontractuales y contractuales que indique el supervisor 2. Asistir a los Pre-comités o Comités de Contratación a los que deba asistir el Secretario General y realizar las observaciones a que hubiere lugar, según instrucción del supervisor. 3. Revisar los actos administrativos y demás documentos del área de talento humano en cuyo trámite tenga participación la Secretaría General. 4. Revisar y conceptuar sobre los actos administrativos y demás documentos de los grupos de trabajado la Secretaría General en cuyo trámite tenga participación el Secretario General. 5. Revisar y conceptuar jurídicamente sobre los actos administrativos y demás documentos de la Subdirección Administrativa y financiera en cuyo trámite tenga participación la Secretaría General. 6. Realizar la revisión jurídica de documentos, actos y actuaciones administrativas que provengan del despacho de la Ministra o de áreas misionales de la entidad, en los que tenga participación la Secretaría General 7. Proyectar los conceptos jurídicos y de análisis jurídico de los temas atinentes e iniciativas estratégicas de la Secretaría General. 8. Acompañar al Secretario General, o representarlo, prestarle su apoyo jurídico y mantenerlo informado de la asistencia y desarrollo de otras instancias administrativas, mesas de trabajo y reuniones en las que deba participar, según indique el supervisor. 9. Preparar informes, documentos, y responder a solicitudes de información, entre otros, relacionados con las obligaciones contractuales y las actividades específicas de la Secretaría General. 10. Las demás actividades que le sean asignadas por la supervisión del contrato y estén relacionadas con el objeto del contrato.</t>
  </si>
  <si>
    <t>El valor del contrato a celebrar es hasta por la suma de TREINTA MILLONES DE PESOS M/CTE ($ 30.000.000), incluido los impuestos a que haya lugar.</t>
  </si>
  <si>
    <t>https://community.secop.gov.co/Public/Tendering/OpportunityDetail/Index?noticeUID=CO1.NTC.7484349&amp;isFromPublicArea=True&amp;isModal=true&amp;asPopupView=true</t>
  </si>
  <si>
    <t>El término estrictamente indispensable para que el contratista cumpla con el objeto y obligaciones contractuales será de TRES (03) MESES, o hasta 31 de diciembre, lo primero que ocurra.</t>
  </si>
  <si>
    <t>475 - CESION</t>
  </si>
  <si>
    <t>CAMILO ANDRÉS CARDOZO LEÓN,</t>
  </si>
  <si>
    <t>El valor sin ejecutar y que se cede del Contrato de Prestación de Servicios Profesionales No. 475 de 2025 es de QUINCE MILLONES TRESCIENTOS TREINTA Y TRES MIL TRESCIENTOS TREINTA Y TRES PESOS  CESIÓN DEL CONTRATO DE PRESTACIÓN DE SERVICIOS PROFESIONALES No. 475 DE 2025 ($$15.333.333) incluido impuestos a que haya lugar.</t>
  </si>
  <si>
    <t>El término estrictamente indispensable para que el contratista cumpla con el objeto y obligaciones contractuales será de UN (01) MES y 13 dias, o hasta 31 de diciembre, lo primero que ocurra.</t>
  </si>
  <si>
    <t>ROBER LEON CRUZ</t>
  </si>
  <si>
    <t>https://www.funcionpublica.gov.co/dafpIndexerBHV/hvSigep/detallarHV/S129570-8003-5</t>
  </si>
  <si>
    <t>Prestar servicios profesionales a la Dirección de Ordenamiento Ambiental Territorial  y SINA del Ministerio de Ambiente y Desarrollo Sostenible, para apoyar en la implementación del objetivo uno (1) del Plan de Zonificación Ambiental (PZA), relacionado al cierre y estabilización de la frontera agrícola en las subregiones y municipios de PDET.</t>
  </si>
  <si>
    <t>https://community.secop.gov.co/Public/Tendering/OpportunityDetail/Index?noticeUID=CO1.NTC.7489886&amp;isFromPublicArea=True&amp;isModal=true&amp;asPopupView=true</t>
  </si>
  <si>
    <t>El término estrictamente indispensable para que el contratista cumpla con el objeto y obligaciones contractuales será 10 meses y 15 días, o hasta 31 de diciembre de 2025, lo primero que ocurra.</t>
  </si>
  <si>
    <t>ADRIANA ELENA COZMA</t>
  </si>
  <si>
    <t>FACULTAD DE SOCIOLOGIA Y ASISTENCIA SOCIAL. ESPECIALIZACION POLITICAS SOCIALES PARA EL DESARROLLO</t>
  </si>
  <si>
    <t>https://www.funcionpublica.gov.co/dafpIndexerBHV/hvSigep/detallarHV/S1285016-8003-5</t>
  </si>
  <si>
    <t>Prestación de servicios profesionales para apoyar a la Dirección de Ordenamiento Ambiental Territorial y al Sistema Nacional Ambiental (SINA) en la articulación de lineamientos técnicos para la producción, reporte y análisis de información ambiental, con un enfoque diferencial y poblacional, orientados al seguimiento, evaluación y gestión de las Corporaciones Autónomas Regionales y de Desarrollo Sostenible, así como a las acciones implementadas desde la Dirección en los territorios priorizados, fortaleciendo la funcionalidad del SINA en el ámbito territorial.</t>
  </si>
  <si>
    <t>1. Apoyar a la Dirección de Ordenamiento Ambiental Territorial y al Sistema Nacional Ambiental (SINA) en actividades transversales para la formulación e implementación de una estrategia integral de producción, seguimiento, análisis y reporte de información ambiental, con enfoque diferencial y poblacional, en el marco del fortalecimiento del SINA territorial. 2. Apoyar a la Dirección de Ordenamiento Ambiental Territorial y Sistema Nacional Ambiental en la implementación de herramientas y metodologías para la optimización del manejo análisis y uso de la información ambiental generada por las Corporaciones Autónomas Regionales y de Desarrollo Sostenible, incluyendo acciones para su visibilizarían y apropiación por parte de diferentes actores. 3. Apoyar a la Dirección de Ordenamiento Ambiental Territorial y Sistema Nacional Ambienta en la consolidación y fortalecimiento de los mecanismos de seguimiento y evaluación de los Planes de Acción Cuatrienal (PAC) de las Corporaciones Autónomas Regionales y de Desarrollo Sostenible, así como de los Planes de Gestión Ambiental Regional (PGAR) y la articulación con los lineamientos de ordenamiento territorial. 4. Apoyar a la DOAT-SINA en la construcción e implementación de una estrategia de seguimiento y monitoreo que fomente procesos de gobernanza ambiental participativa, mediante la generación y divulgación de datos e información sobre la gestión de las Corporaciones Autónomas Regionales y de Desarrollo Sostenible, y otros temas estratégicos de la Dirección de Ordenamiento Ambiental Territorial. 5. Apoyar a la Dirección de Ordenamiento Ambiental Territorial y Sistema Nacional Ambiental en la coordinación transversal de acciones para la sistematización y la implementación de una batería de herramientas de información insumos para los reportes y documentos sobre el estado de avances de las acciones en los 13 territorios priorizados. 6. Apoyar a la Dirección de Ordenamiento Ambiental Territorial y Sistema Nacional Ambiental como enlace de seguimiento y la participación en espacios técnicos relacionados con los reportes en los diferentes mecanismo de seguimiento a las metas de instrumentos de política como documentos CONPES, PND, Acuerdos COP, Agenda 2030 entre otros. 7. Las demás obligaciones que le sean asignadas y que guarden relación directa con la naturaleza del objeto contractual.</t>
  </si>
  <si>
    <t>El valor del contrato a celebrar es hasta por la suma de CIENTO TREINTA Y SEIS MILLONES NOVECIENTOS NOVENTA MIL PESOS M/CTE ($136.990.000), incluido los impuestos a que haya lugar.</t>
  </si>
  <si>
    <t>https://community.secop.gov.co/Public/Tendering/OpportunityDetail/Index?noticeUID=CO1.NTC.7489818&amp;isFromPublicArea=True&amp;isModal=true&amp;asPopupView=true</t>
  </si>
  <si>
    <t>PAOLA MILENA BERNAL CORTES</t>
  </si>
  <si>
    <t>https://www.funcionpublica.gov.co/dafpIndexerBHV/hvSigep/detallarHV/S44776-8003-5</t>
  </si>
  <si>
    <t>Prestar servicios profesionales a la Oficina de Asuntos Internacionales para apoyar la preparación estratégica del Ministerio de Ambiente y Desarrollo Sostenible en las negociaciones internacionales de las iniciativas, programas y Convenios Ambientales Multilaterales relacionados con el cambio climático y el manejo integrado y sostenible de las sustancias químicas.</t>
  </si>
  <si>
    <t>1. Apoyar el seguimiento continuo de los compromisos adquiridos por Colombia como Estado Parte de los tratados internacionales y para el financiamiento en materia de cambio climático, productos químicos y residuos, incluyendo el Grupo científico-normativo para seguir contribuyendo a la gestión racional de los productos químicos y los residuos y prevenir la contaminación (SPP por su sigla en inglés) y el Enfoque Estratégico para la Gestión de Productos Químicos a Nivel Internacional (SAICM). 2. Asistir presencial o virtualmente a las reuniones y a las sesiones de negociaciones ordinarias o extraordinarias de instrumentos internacionales, registrar los resultados y compromisos y participar en grupos de coordinación como AILAC y GRULAC. 3. Apoyar la preparación de documentos para la participación del sector ambiente en negociaciones internacionales, coordinando con las áreas del Ministerio pertinentes y con el Ministerio de Relaciones Exteriores. 4. Apoyar la participación del sector ambiental en espacios internacionales, articulando con dependencias del Ministerio y manteniendo comunicación con el Ministerio de Relaciones Exteriores. 5. Apoyar la participación en espacios de coordinación para definir necesidades, prioridades y posiciones nacionales en relación con los instrumentos internacionales asignados 6. Apoyar en la elaboración de documentos estratégicos, como notas conceptuales, ayudas memorias y planes de trabajo, que consoliden las prioridades e intereses del Ministerio.7. Gestionar de manera oportuna las PQRSDF y requerimientos por parte de los diferentes solicitantes y entes de control conforme a la competencia de la OAI. 8. Las demás que le asigne el supervisor del contrato y que tengan relación directa con el objeto</t>
  </si>
  <si>
    <t>El valor del contrato a celebrar es hasta por la suma de CIENTO TREINTA Y TRES MILLONES SETECIENTOS SESENTA MIL PESOS M/CTE ($133.760.000), incluido los impuestos a que haya lugar.</t>
  </si>
  <si>
    <t>https://community.secop.gov.co/Public/Tendering/OpportunityDetail/Index?noticeUID=CO1.NTC.7483349&amp;isFromPublicArea=True&amp;isModal=true&amp;asPopupView=true</t>
  </si>
  <si>
    <t>El término estrictamente indispensable para que el contratista cumpla con el objeto y obligaciones contractuales será de diez (10) meses y veinte (20) días, o hasta 31 de diciembre, lo primero que ocurra.</t>
  </si>
  <si>
    <t>JOHANNA CRISTINA JIMÉNEZ FONSECA</t>
  </si>
  <si>
    <t>https://www.funcionpublica.gov.co/dafpIndexerBHV/hvSigep/detallarHV/S2350878-8003-5</t>
  </si>
  <si>
    <t>Prestar los servicios profesionales al Viceministerio de Políticas y Normalización Ambiental para el análisis, acompañamiento y apoyo en la implementación de los proyectos regulatorios adelantados por las direcciones adscritas al despacho, asegurando su viabilidad técnica y normativa en el marco de los procedimientos establecidos.</t>
  </si>
  <si>
    <t>1. Dentro de los primeros quince (15) dias calendario de la ejecución del contrato, el contratista deberá elaborar y presentar un plan de trabajo que incluya un cronograma detallado con las actividades a realizar, describiendo la metodologia para la ejecución de las obligaciones contractuales. 2. Revisar y conceptuar sobre la viabilidad técnica y normativa de los proyectos regulatorios generados por las direcciones adscritas al despacho. 3. Revisar técnicamente los proyectos regulatorios presentados para firma del Ministerio de Ambiente por parte de otras carteras del Gobierno Nacional y que requieren viabilidad del Viceministerio de Politicas y Normalización Ambiental. 4. Acompañar las reuniones de socialización y coordinación de proyectos normativos requeridas para la implementación del Procedimiento de Instrumentación Normativa P-M-INA-09. 5. Apoyar y proponer las acciones de mejora requeridas para la correcta implementación del Procedimiento de Instrumentación Normativa P-M-INA-09, así como apoyar en la coordinación y consolidación de la agenda regulatoria del despacho del Viceministerio de Políticas y Normalización Ambiental.  6. Apoyar la generación de insumos y conceptos requeridos para la implementación de los Procedimientos de Formulación e Implementación de Politicas Públicas Ambientales así como el reporte de los indicadores de gestión del Procedimiento de Instrumentación Normativa P-M-INA-09. 7. Las demás que determine el supervisor del contrato, relacionadas con el ejercicio de sus obligaciones y del objeto contractual.</t>
  </si>
  <si>
    <t>El valor del contrato a celebrar es hasta por la suma de CIENTO VEINTISEIS MILLONES SETECIENTOS OCHENTA Y SIETE MIL QUINIENTOS PESOS M/CTE ($ 126.787.500), incluido los impuestos a que haya lugar.</t>
  </si>
  <si>
    <t>https://community.secop.gov.co/Public/Tendering/OpportunityDetail/Index?noticeUID=CO1.NTC.7486107&amp;isFromPublicArea=True&amp;isModal=true&amp;asPopupView=true</t>
  </si>
  <si>
    <t>JOHN JAIRO PERDOMO CASTAÑEDA</t>
  </si>
  <si>
    <t>https://www.funcionpublica.gov.co/dafpIndexerBHV/hvSigep/detallarHV/S1544848-8003-5</t>
  </si>
  <si>
    <t>https://community.secop.gov.co/Public/Tendering/OpportunityDetail/Index?noticeUID=CO1.NTC.7482697&amp;isFromPublicArea=True&amp;isModal=true&amp;asPopupView=true</t>
  </si>
  <si>
    <t>DAVID CAMILO BERNAL HERRERA</t>
  </si>
  <si>
    <t>Prestación de servicios profesionales a la Dirección de Bosques, Biodiversidad y Servicios Ecosistémicos del Ministerio de Ambiente y Desarrollo Sostenible, para apoyar la implementación y seguimiento del Plan Integral de Contención a la Deforestación - PICD y del Fondo para la Vida y la Biodiversidad en lo relacionado con la economía forestal y bioeconomía.</t>
  </si>
  <si>
    <t>1. Apoyar técnicamente la estructuración y seguimiento de proyectos y/o convenios asociados a la implementación del Plan Integral de contención a la Deforestación y el Fondo para la Vida y Biodiversidad Realizar actividades para el fortalecimiento de capacidades financieras y administrativas de los actores asociados a los Núcleos de Desarrollo Forestal y de la Biodiversidad e iniciativas de manejo forestal sostenible comunitario en el marco del PICD. Generar insumos técnicos, estadísticos y económicos para la conceptualización de las cadenas de valor de productos maderables y no maderables bajo el enfoque del manejo forestal sostenible comunitario en el marco PICD. Articular actores, instancias y espacios de participación para promover las cadenas de valor de productos maderables y no maderables relacionadas con Núcleos de Desarrollo forestal y de la Biodiversidad e iniciativas de manejo forestal sostenible comunitario en el marco del PICD. 5. Realizar acciones para el establecimiento de alianzas privado-comunitarias, para la generación de valor agregado y comercialización de productos forestales maderables y no maderables o de la flora silvestre en los de los Núcleos de Desarrollo Forestal y de la Biodiversidad e iniciativas de manejo forestal sostenible comunitario en el marco del PICD. 6. 7. Proyectar y gestionar respuesta, en los términos previstos en la ley, de las PQRS que le sean asignadas por la supervisión a través de la plataforma ARCA o por otro medio o herramienta de la entidad, relacionado con el objeto del contrato, adjuntando el reporte del Sistema de Gestión Documental. Las demás que sean asignadas por el Supervisor del Contrato.</t>
  </si>
  <si>
    <t>El valor del contrato a celebrar es hasta por la suma de VEINTI UN MILLONES SEISCIENTOS TREINTA MIL PESOS M/CTE ($ 21.630.000), incluido los impuestos a que haya lugar.</t>
  </si>
  <si>
    <t>https://community.secop.gov.co/Public/Tendering/OpportunityDetail/Index?noticeUID=CO1.NTC.7494689&amp;isFromPublicArea=True&amp;isModal=true&amp;asPopupView=true</t>
  </si>
  <si>
    <t>JENNIFER RODRIGUEZ ACEVEDO</t>
  </si>
  <si>
    <t>ADMINISTRACIÓN PUBLICA</t>
  </si>
  <si>
    <t>Prestar servicios profesionales al grupo de talento humano para la elaboración y ajustes de las fichas del manual de funciones y competencias laborales de las dependencias asignadas, en el marco del proceso de Modernización Institucional del Ministerio de Ambiente y Desarrollo Sostenible</t>
  </si>
  <si>
    <t>1. Identificar y analizar el Manual de Funciones actual de las dependencias asignadas, con el propósito de realizar una alineación adecuada respecto a la propuesta del Manual de Funciones, en concordancia con la estructura organizacional y el modelo de operación propuesto en el marco del proceso de modernización del Ministerio de Ambiente y Desarrollo Sostenible. 2. Conformar las fichas del Manual de Funciones y Competencias Laborales asignadas, siguiendo los lineamientos y metodologías establecidas para la elaboración del manual, en el marco de la estructura organizacional propuesta para el Ministerio de Ambiente y Desarrollo Sostenible. 3. Participar en reuniones de seguimiento y validación de las fichas del Manual de Funciones, tanto con el equipo técnico de cargas de trabajo como con los equipos de las dependencias y directivos del Ministerio, de acuerdo con las asignaciones realizadas. 4. Realizar ajustes a las fichas del Manual de Funciones, incorporando las observaciones y revisiones realizadas, siguiendo las indicaciones y la metodología establecida para la conformación de dichas fichas. 5. Apoyar la conformación y/o ajustes de documentos técnicos requeridos para la propuesta de la planta de personal en el marco de la modernización del Ministerio de Ambiente y Desarrollo Sostenible.</t>
  </si>
  <si>
    <t>El valor del contrato a celebrar es hasta por la suma de VEINTIDOS MILLONES DE PESOS M/CTE ($22.000.000), incluido los impuestos a que haya lugar.</t>
  </si>
  <si>
    <t>https://community.secop.gov.co/Public/Tendering/OpportunityDetail/Index?noticeUID=CO1.NTC.7500114&amp;isFromPublicArea=True&amp;isModal=true&amp;asPopupView=true</t>
  </si>
  <si>
    <t>El término estrictamente indispensable para que el contratista cumpla con el objeto y obligaciones contractuales será ciento veinte (120) días calendario, o hasta 31 de diciembre, lo primero que ocurra.</t>
  </si>
  <si>
    <t>DARIO ORLANDO BECERRA ERAZO</t>
  </si>
  <si>
    <t>https://www.funcionpublica.gov.co/dafpIndexerBHV/hvSigep/detallarHV/S314759-8003-5</t>
  </si>
  <si>
    <t>Prestar sus servicios profesionales a la Oficina de Tecnologías de la Información y la Comunicación del Ministerio de Ambiente y Desarrollo Sostenible, en la gestión, administración y monitoreo de la infraestructura tecnológica y seguridad informática, así como, en la estructuración seguimiento a los contratos que soportan los sistemas de la entidad.</t>
  </si>
  <si>
    <t>1. Apoyar las actividades correspondientes a soluciones informáticas instaladas en plataformas tecnológicas y mantener la continuidad en la prestación de los servicios de la red informática de acuerdo con las políticas establecidas por la entidad 2. Gestionar la infraestructura de soluciones informáticas instaladas en plataformas tecnológicas y mantener la continuidad en la prestación de los servicios de la red informática de acuerdo con las políticas establecidas por la entidad. 3. Realizar en la instalación, configuración, afinamiento, actualización y/o aseguramiento de los sistemas operativos y software base en computadores servidores, unidades de almacenamiento, equipos de interconexión y demás hardware del centro de cómputo, centros de cableado de la entidad y/o en servicios en la nube, según asignación del supervisor del contrato. 4. Realizar la gestión de validación, corrección y/o tratamiento de vulnerabilidades detectadas en la red informática de la entidad y sus sistemas instalados. 5. Efectuar y aplicar recomendaciones y buenas prácticas para mantener la seguridad de la red informática de la Entidad. 6. Elaborar y mantener actualizado un diagrama de la plataforma tecnológica de la entidad y sus puntos de interconexión 7. Apoyar la planificación de ejecución de las actividades de administración, mantenimiento y operación sobre la arquitectura de servidores bajo plataforma Windows, Linux y de seguridad, implementados  por la entidad que soportan los sistemas misionales, minimizando riesgos asociados al acceso, trazabilidad, modificación o pérdida de información que atenten contra la disponibilidad, integridad y confidencialidad de la información digital. 8. Gestionar la plataforma tecnológica que soporta los canales de interoperabilidad que la entidad requiera para atender los lineamientos de MITIC sobre la materia y las necesidades institucionales. 9. Apoyar técnicamente las etapas: precontractual, contractual y postcontractual de las adquisiciones de bienes y servicios que requiera la Oficina de Tecnologías de la Información y la Comunicación del Ministerio de Ambiente y Desarrollo Sostenible. 10. Hacer parte del comité evaluador técnico de los procesos de contratación que le sean asignados.</t>
  </si>
  <si>
    <t>El valor del contrato a celebrar es hasta por la suma CIENTO DIECINUEVE MILLONES CIENTO SESENTA Y SEIS MIL SEISCIENTOS SESENTA Y SIETE PESOS M/CTE ($ 119.166.667), incluido IVA y los impuestos a que haya lugar.</t>
  </si>
  <si>
    <t>https://community.secop.gov.co/Public/Tendering/OpportunityDetail/Index?noticeUID=CO1.NTC.7490434&amp;isFromPublicArea=True&amp;isModal=true&amp;asPopupView=true</t>
  </si>
  <si>
    <t>El término estrictamente indispensable para que el contratista cumpla con el objeto y obligaciones contractuales será de Diez (10) meses y veinticinco (25) dias, o hasta 31 de diciembre, lo primero que ocurra.</t>
  </si>
  <si>
    <t>HASBLEYDY MEDINA ROJAS</t>
  </si>
  <si>
    <t>https://www.funcionpublica.gov.co/dafpIndexerBHV/hvSigep/detallarHV/S722439-8003-5</t>
  </si>
  <si>
    <t>Prestar sus servicios profesionales a la Oficina de Tecnologías de la Información y la Comunicación del Ministerio de Ambiente y Desarrollo Sostenible, para llevar a cabo el desarrollo de la fase de análisis de requerimientos, casos de pruebas y ejecución de pruebas para dar solución a los requerimientos de soporte e incidencias asignados, aplicando los lineamientos de sistemas de información vigentes en el Ministerio</t>
  </si>
  <si>
    <t>1. Realizar el análisis y levantamiento de requerimientos funcionales de acuerdo con las necesidades requeridas y priorizadas por la oficina de Tecnología de la Información y la Comunicación. 2. Prototipar funcionalidades y documentar el proceso resultante de levantamiento de requerimientos de acuerdo con los procedimientos, lineamientos y buenas prácticas que sean definidas por la oficina de Tecnología de la Información y la Comunicación. 3. Elaborar los casos de prueba que le sean asignados de acuerdo con la documentación generada en el proceso de construcción de las especificaciones funcionales y de acuerdo con los estándares que le sean informados por la supervisión o se encuentren vigentes en el SOMOSIG. 4. Ejecutar los casos de pruebas asignados registrando las evidencias de acuerdo con los estándares que le sean informados por la supervisión o se encuentren vigentes en el SOMOSIG 5. Registrar las actividades relacionadas con la especificación, prototipado, diseño y ejecución de pruebas en las herramientas definidas de acuerdo estándares que le sean informados por la supervisión o se encuentren vigentes en el SOMOSIG. 6. Elaborar Mockups y casos de uso para la Arquitectura del ecosistema VITAL y entregar la documentación asociada a esta actividad. 7. Elaborar los diagramas de flujo, despliegue y de proceso necesarios para la implementación e interoperabilidad de VITAL con las Autoridades Ambientales. 8. Participar y/o asistir a las reuniones grupos y/o mesas de trabajo y/o comités virtuales o presenciales que sean requeridos por el supervisor relacionados con el objeto y obligaciones contractuales con el fin de generar acciones tendientes al cumplimiento de la misión de la dependencia. 9. Las demás actividades que sean solicitadas por la oficina de Tecnologías de la Información y la Comunicación. y que guarden relación con el objeto del contrato.</t>
  </si>
  <si>
    <t>El valor del contrato a celebrar es hasta por la suma SESENTA Y SIETE MILLONES QUINIENTOS MIL PESOS M/CTE ($67.500.000 oo), incluido los impuestos a que haya lugar.</t>
  </si>
  <si>
    <t>https://community.secop.gov.co/Public/Tendering/OpportunityDetail/Index?noticeUID=CO1.NTC.7491233&amp;isFromPublicArea=True&amp;isModal=true&amp;asPopupView=true</t>
  </si>
  <si>
    <t>El término estrictamente indispensable para que el contratista cumpla con el objeto y obligaciones contractuales será de diez (10) meses y veinticuatro (24) dias, o hasta 31 de diciembre, lo primero que ocurra.</t>
  </si>
  <si>
    <t xml:space="preserve">WILMER ANDRÉS VELOZA LANCHEROS </t>
  </si>
  <si>
    <t>INGENIERIA EN MECATRONICA</t>
  </si>
  <si>
    <t>https://www.funcionpublica.gov.co/dafpIndexerBHV/hvSigep/detallarHV/S151572-8003-5</t>
  </si>
  <si>
    <t>Prestar sus servicios profesionales a la Oficina de Tecnologías de la Información y la Comunicación del Ministerio de Ambiente y Desarrollo Sostenible para realizar actividades de desarrollo de componentes web, actualización, administración y monitoreo de los sistemas de información del ministerio.</t>
  </si>
  <si>
    <t>1. Implementar las funcionalidades relacionadas con la gestión y atención de trámites para autoridades ambientales en la nueva versión de vital, integrado al gestor de procesos automatizados cumpliendo con la notación BPM. 2. Desarrollar interfaces de usuario, que integren los servicios web que se requieran siguiendo la arquitectura de solución y de casos de uso definidos, así como, realizar actualizaciones a desarrollos existentes que le sean asignados cumpliendo al procedimiento de gestión de proyectos de sistemas de información vigente en la entidad. 3. Apoyar en la ejecución de pruebas funcionales y no funcionales de los artefactos de software que le sean asignados. 4. Realizar las tareas correspondientes en los procesos de extracción, transformación y migración de los conjuntos de datos y sistemas según indicaciones del supervisor del contrato. 5. Elaborar y actualizar la documentación técnica referente a las actualizaciones de los sistemas de información realizados, de acuerdo a los procedimientos y estándares establecidos en la Oficina de Tecnologías de la Información y las Comunicaciones. 6. Participar y/o asistir a las reuniones grupos y/o mesas de trabajo y/o comités virtuales o presenciales que sean requeridos por el supervisor relacionados con el objeto y obligaciones contractuales con el fin de generar acciones tendientes al cumplimiento de la misión de la dependencia. . 7. Las demás que le sean asignadas por el supervisor del contrato, inherentes al objeto del mismo.</t>
  </si>
  <si>
    <t>El valor del contrato a celebrar es hasta por la suma SETENTA Y OCHO MILLONES CUATROCIENTOS MIL PESOS M/CTE ($78.400.000), incluido los impuestos a que haya lugar.</t>
  </si>
  <si>
    <t>https://community.secop.gov.co/Public/Tendering/OpportunityDetail/Index?noticeUID=CO1.NTC.7494486&amp;isFromPublicArea=True&amp;isModal=true&amp;asPopupView=true</t>
  </si>
  <si>
    <t>El término estrictamente indispensable para que el contratista cumpla con el objeto y obligaciones contractuales será de diez (10) meses y veinte (20) dias o hasta 31 de diciembre, lo primero que ocurra.</t>
  </si>
  <si>
    <t>JUAN CARLOS QUIJANO TRISTANCHO</t>
  </si>
  <si>
    <t xml:space="preserve">BIOLOGIA MARINA </t>
  </si>
  <si>
    <t>https://www.funcionpublica.gov.co/dafpIndexerBHV/hvSigep/detallarHV/S4883077-8003-5</t>
  </si>
  <si>
    <t>Prestar servicios profesionales a la Dirección de Gestión Integral del Recurso Hídrico del Ministerio de Ambiente y Desarrollo Sostenible, para apoyar técnicamente las acciones de promoción, formulación, Implementación y seguimiento de los Instrumentos de planificación (PEM - POMCA-PMAM-ARH- PMAA) con base en los instrumentos técnicos y normativos asociados, así como las prioridades territoriales y compromisos del PND en la macrocuenca Pacifico.</t>
  </si>
  <si>
    <t>1. Apoyar los ejercicios de fortalecimiento de capacidades dirigido a las Autoridades Ambientales priorizadas y otros actores locales asociado a los instrumentos de planificación para dar el cumplimiento de los compromisos del PND, como son las metas asociadas a las comunidades NARP, entre otros. 2. Brindar insumos y apoyo técnico para el cumplimiento de las acciones judiciales, así como para las iniciativas normativas o técnicas del a cargo del grupo de Planificación de acuerdo con la asignación realizada por la supervisión. 3. Apoyar técnicamente los procesos de gobernanza en torno al agua liderados por la Dirección de Gestión Integral de Recurso Hídrico que involucren los instrumentos de planificación de cuencas en la Macrocuenca Pacifico, así como en las acciones, estrategias y/o lineamientos relacionados con el manejo de cuencas y acuíferos transfronterizos. 4. Apoyar a la DGIRH en relación con la elaboración de un proceso estandarizado para la captura, análisis, reporte de información hidrobiológica y propuesta de medidas para preservar y/o adaptar el recurso hidrobiológico, en el marco del ajuste técnico de la propuesta de guía para la estimación del caudal ambiental a nivel nacional en función de los servicios ecosistémicos. 5. Las demás actividades que estén relacionadas con el objeto contractual y que le sean asignadas por el supervisor del contrato</t>
  </si>
  <si>
    <t>El valor del contrato a celebrar es hasta por la suma de Ochenta Y Cinco Millones Seiscientos Ochenta Mil Pesos M/CTE ($ 85.680.000) incluido los impuestos a que haya lugar.</t>
  </si>
  <si>
    <t>GINA PAOLA GALLO GIL</t>
  </si>
  <si>
    <t>profesional especializado grado 19</t>
  </si>
  <si>
    <t>https://community.secop.gov.co/Public/Tendering/OpportunityDetail/Index?noticeUID=CO1.NTC.7485943&amp;isFromPublicArea=True&amp;isModal=true&amp;asPopupView=true</t>
  </si>
  <si>
    <t>El término estrictamente indispensable para que el contratista cumpla con el objeto y obligaciones contractuales será de Nueve (09) Meses, o hasta 31 de diciembre de 2025, lo primero que ocurra.</t>
  </si>
  <si>
    <t>WILFREDO MARIMON BOLIVAR</t>
  </si>
  <si>
    <t>https://www.funcionpublica.gov.co/dafpIndexerBHV/hvSigep/detallarHV/S2871215-8003-5</t>
  </si>
  <si>
    <t>Prestar servicios profesionales a la Dirección de Gestión Integral del Recurso Hídrico del Ministerio de Ambiente y Desarrollo Sostenible, para apoyar e impulsar técnicamente el cumplimiento de los compromisos y acciones en la Ecorregión Pacifico, así como la formulación de proyectos estratégicos que le sean encomendados.</t>
  </si>
  <si>
    <t>1. Apoyar la formulación de proyectos para el cumplimiento de los compromisos con comunidades étnicas y las ecorregiones, elaborando los documentos a que haya lugar. 2. Apoyar técnicamente a la Dirección los temas relacionados con contaminación y remediación de suelo y agua en las ecorregiones y en el marco de la reformulación de la Política. 3. Apoyar técnicamente la formulación de la Política de agua en los temas relacionados con calidad de agua y contaminación. 4. Brindar insumos y realizar las gestiones técnicas para avanzar en la atención de las sentencias relacionadas con los ríos Cauca y Atrato. 5. Proyectar, consolidar y gestionar respuestas a derechos de petición, solicitudes de información y demás peticiones, que le sean solicitados por la supervisión en la plataforma ARCA, o por cualquier otro medio o herramienta de la entidad relacionado con el objeto del contrato, para lo cual deberá dar cumplimiento a los términos previstos en la Ley 6. Las demás actividades que estén relacionadas con el objeto contractual y que le sean asignadas por el supervisor del contrato.</t>
  </si>
  <si>
    <t>El valor del contrato a celebrar es hasta por la suma de Ciento Cinco Millones Seiscientos Setenta Y Ocho Mil Pesos M/CTE ($105.678,000), incluido los impuestos a que haya lugar.</t>
  </si>
  <si>
    <t>https://community.secop.gov.co/Public/Tendering/OpportunityDetail/Index?noticeUID=CO1.NTC.7485944&amp;isFromPublicArea=True&amp;isModal=true&amp;asPopupView=true</t>
  </si>
  <si>
    <t>UVENLY EDITH MOLINA MOLINA</t>
  </si>
  <si>
    <t>https://www.funcionpublica.gov.co/dafpIndexerBHV/hvSigep/detallarHV/S976837-8003-5</t>
  </si>
  <si>
    <t>Prestar servicios profesionales a la Dirección de Gestión Integral del Recurso Hídrico del Ministerio de Ambiente y Desarrollo Sostenible, para apoyar el proceso de fortalecimiento y gobernanza del agua, la consolidación del plan de acción de la sentencia 038-2019, así como los procesos de fortalecimiento de capacidades de los Guardianes del rio Cauca.</t>
  </si>
  <si>
    <t>1. Elaborar un plan de trabajo para la ejecución del contrato, de conformidad con las orientaciones del supervisor. 2. Elaborar y aportar insumos técnicos para la consolidación y presentación del documento del Plan de Acción de la sentencia 038 de 2019, con sus respectivos instrumentos de seguimiento, realizando las acciones requeridas para la articulación, coordinación y cooperación de los actores institucionales y comunitarios vinculados. 3. Apoyar en las acciones de fortalecimiento de capacidades del Cuerpo Colegiado de Guardianes del rio Cauca, estableciendo un plan de fortalecimiento de acuerdo a las necesidades identificadas y realizando la articulación y gestión interinstitucional pertinente para su desarrollo. 4. Elaborar informes, convocatorias y otras acciones de socialización y divulgación en el marco del plan de acción de la sentencia del río Cauca, desde el componente social. 5. Aportar insumos para la generación de una estrategia de encuentro, diálogo y formación de actores para la divulgación y apropiación ciudadana de la sentencia del río Cauca. 6. Acompañar técnicamente la articulación de la DGIRH con otras dependencias del Ministerio de Ambiente y Desarrollo Sostenible que permita fortalecer los procesos de intervención en territorios priorizados en la cuenca del rio Cauca. 7. Proyectar, consolidar y gestionar respuestas a derechos de petición, solicitudes de información y demás peticiones, que le sean solicitados por la supervisión en la plataforma ARCA, o por cualquier otro medio o herramienta de la entidad relacionado con el objeto del contrato, para lo cual deberá dar cumplimiento a los términos previstos en la Ley 8. Todas las demás actividades que le sean asignadas por el Supervisor del Contrato y que tengan relación con las obligaciones de objeto contractual.</t>
  </si>
  <si>
    <t>El valor del contrato a celebrar es hasta por la suma de Setenta y cuatro millones cuatrocientos setenta y cinco mil ciento ochenta Pesos M/CTE ($74.475.180) incluido los impuestos a que haya lugar.</t>
  </si>
  <si>
    <t>https://community.secop.gov.co/Public/Tendering/OpportunityDetail/Index?noticeUID=CO1.NTC.7485948&amp;isFromPublicArea=True&amp;isModal=true&amp;asPopupView=true</t>
  </si>
  <si>
    <t>El término estrictamente indispensable para que el contratista cumpla con el objeto y obligaciones contractuales será nueve (09) meses, o hasta 31 de diciembre, lo primero que ocurra.</t>
  </si>
  <si>
    <t>MARIA ALEJANDRA GUERRERO RIVERA</t>
  </si>
  <si>
    <t>INGENIERIA AMBIETAL</t>
  </si>
  <si>
    <t>https://www.funcionpublica.gov.co/dafpIndexerBHV/hvSigep/detallarHV/S1341199-8003-5</t>
  </si>
  <si>
    <t>Prestar los servicios profesionales para el fortalecimiento de la Dirección, para apoyar técnicamente la implementación de la gestión integral del agua a nivel nacional y regional a través de las acciones para la planificación ambiental a nivel de cuencas hidrográficas.</t>
  </si>
  <si>
    <t>1. Apoyar los ejercicios de fortalecimiento de capacidades dirigido a las Autoridades Ambientales priorizadas y otros actores locales asociado a los instrumentos de planificación. 2. Brindar insumos y apoyo técnico para el cumplimiento de las acciones judiciales y otras iniciativas lideras o que apoya la dependencia, de acuerdo con la asignación realizada por la supervisión. 3. Apoyar técnicamente los procesos de gobernanza en torno al agua liderados por la Dirección de Gestión Integral de Recurso Hídrico que involucren los instrumentos de planificación en la macrocuenca. 4. Brindar apoyo técnico y acompañamiento en los compromisos territoriales y los derivados del PND. 5. Apoyar desde el área técnica la articulación de las determinantes ambientales derivadas de los instrumentos de planificación. 6. Apoyar técnicamente la formulación de la política del agua, acorde con su objeto y obligaciones, elaborando los documentos y acompañando los espacios requeridos por la supervisión o el equipo de la política 7. Proyectar, consolidar y gestionar respuestas a derechos de petición, solicitudes de información y demás peticiones, que le sean solicitados por la supervisión en la plataforma ARCA, o por cualquier otro medio o herramienta de la entidad relacionado con el objeto del contrato, para lo cual deberá dar cumplimiento a los términos previstos en la Ley 8. Las demás actividades que estén relacionadas con el objeto contractual y que le sean asignadas por el supervisor del contrato.</t>
  </si>
  <si>
    <t>El valor del contrato a celebrar es hasta por la suma de Sesenta Y Cuatro Millones Ochocientos Noventa Mil Pesos M/CTE ($64.890.000), incluido los impuestos a que haya lugar.</t>
  </si>
  <si>
    <t>https://community.secop.gov.co/Public/Tendering/OpportunityDetail/Index?noticeUID=CO1.NTC.7489477&amp;isFromPublicArea=True&amp;isModal=true&amp;asPopupView=true</t>
  </si>
  <si>
    <t>El término estrictamente indispensable para que el contratista cumpla con el objeto y obligaciones contractuales será Nueve (09) meses, o hasta 31 de diciembre de 2025, lo primero que ocurra.</t>
  </si>
  <si>
    <t>JAIME ANDRÉS GUZMÁN ESPINEL</t>
  </si>
  <si>
    <t>https://www.funcionpublica.gov.co/dafpIndexerBHV/hvSigep/detallarHV/S3088220-8003-5</t>
  </si>
  <si>
    <t>El valor del contrato a celebrar es hasta por la suma de ciento veinticuatro Millones setecientos cuarenta mil pesos M/CTE ($124.740.000), incluido los impuestos a que haya lugar.</t>
  </si>
  <si>
    <t>https://community.secop.gov.co/Public/Tendering/OpportunityDetail/Index?noticeUID=CO1.NTC.7496139&amp;isFromPublicArea=True&amp;isModal=true&amp;asPopupView=true</t>
  </si>
  <si>
    <t>YAMIT ESTEBAN TORRES CASTILLO</t>
  </si>
  <si>
    <t>https://www.funcionpublica.gov.co/dafpIndexerBHV/hvSigep/detallarHV/S1695576-8003-5</t>
  </si>
  <si>
    <t>Prestar servicios de apoyo a la gestión a la Unidad Coordinadora para el Gobierno Abierto y Servicio a la Ciudadanía para realizar acciones de atención, promoción y oferta de información para personas con discapacidad auditiva.</t>
  </si>
  <si>
    <t>1. Realizar la traducción de los documentos y contenidos que le sean requeridos a lengua de señas colombiana (LSC). 2. Brindar el servicio de interpretación y traducción a lengua de señas colombiana (LSC) en la ejecución de actividades, eventos y otros espacios en los que se requiera para dar información a los ciudadanos y otros grupos de interés. 3. Proponer, promover y realizar acciones de sensibilización, socialización y capacitación en interpretación y traducción en lengua de señas colombiana (LSC), en el marco de la política servicio al ciudadano y la Política para la atención de personas con discapacidad del Ministerio. 4. Brindar apoyo en la atención de los canales de primer contacto que brinda el Ministerio de Ambiente y Desarrollo Sostenible a la ciudadanía, (telefónico, chat institucional, WhatsApp, celular y presencial), así como atender los requerimientos del Servicio en línea de interpretación de Lengua de Señas Colombiana – LSC del Ministerio. 5. Asistir a las reuniones y/o actividades que sean requeridos por el supervisor del contrato y que estén relacionados en el marco contractual 6. Las demás actividades asignadas por el supervisor, siempre que estén relacionadas con el objeto y las funciones del grupo</t>
  </si>
  <si>
    <t>El valor del contrato a celebrar es hasta por la suma de TREINTA Y SEIS MILLONES CIENTO SESENTA Y SEIS MIL SEISCIENTOS SESENTA Y SIETE PESOS M/CTE ($ 36.166.667) incluido los impuestos a que haya lugar.</t>
  </si>
  <si>
    <t>https://community.secop.gov.co/Public/Tendering/OpportunityDetail/Index?noticeUID=CO1.NTC.7490058&amp;isFromPublicArea=True&amp;isModal=true&amp;asPopupView=true</t>
  </si>
  <si>
    <t>El término estrictamente indispensable para que el contratista cumpla con el objeto y obligaciones contractuales será de DIEZ (10) MESES Y DIEZ (10) DÍAS, o hasta 31 de diciembre, lo primero que ocurra.</t>
  </si>
  <si>
    <t>LAURA VANESSA PINILLOS LEÓN</t>
  </si>
  <si>
    <t>https://www.funcionpublica.gov.co/dafpIndexerBHV/hvSigep/detallarHV/S4263572-8003-5</t>
  </si>
  <si>
    <t>Prestación de servicios profesionales para apoyar a la Dirección de Bosques, Biodiversidad y Servicios Ecosistémicos del Ministerio de Ambiente y Desarrollo Sostenible para la gestión y actualización de la información espacial de las Reservas Forestales Nacionales y áreas de importancia ambiental por medio de los sistemas de información geográfica - SIG</t>
  </si>
  <si>
    <t>1. Validar la información cartográfica y generar las salidas gráficas en atención a las solicitudes de delimitación, alinderación, declaración, compensación, sustracción, homologación y zonificación de Reservas Forestales Protectoras. 2. Verificar la información cartográfica y generar los conceptos técnicos relacionados con los planes de manejo, conceptos técnicos y de georreferenciación de las Reservas Forestales Protectoras. 3. Verificar, generar y actualizar la información cartográfica relacionada con las áreas protegidas inscritas en el Registro Único Nacional de Áreas Protegidas- RUNAP. 4. Generar la documentación requerida de los objetos geográficos que sean objeto de sus funciones, para el mantenimiento de la Infraestructura de Datos Espaciales IDE del Ministerio de Ambiente y Desarrollo Sostenible. 5. Gestionar los datos geográficos y salidas gráficas necesarios para dar respuesta a las Peticiones, Quejas, Reclamos y Sugerencias (PQRS) y otros requerimientos relacionados con el alcance del contrato utilizando herramientas de Sistemas de Información Geográfica. 6. Participar activamente en las reuniones y visitas técnicas a proyectos, actividades o situaciones relacionadas con la temática del contrato, elaborando informes y documentos técnicos según sea necesario. 7. Cumplir con otras tareas asignadas por el supervisor del contrato que estén relacionadas con el alcance contractual.</t>
  </si>
  <si>
    <t>El valor del contrato a celebrar es hasta por la suma de SETENTA Y UN MILLONES CUATROCIENTOS MIL PESOS M/CTE ($ 71.400.000), incluido los impuestos a que haya lugar.</t>
  </si>
  <si>
    <t>https://community.secop.gov.co/Public/Tendering/OpportunityDetail/Index?noticeUID=CO1.NTC.7487722&amp;isFromPublicArea=True&amp;isModal=true&amp;asPopupView=true</t>
  </si>
  <si>
    <t>El término estrictamente indispensable para que el contratista cumpla con el objeto y obligaciones contractuales será de DIEZ (10) MESES Y QUINCE (15) DÍAS, o hasta 31 de diciembre de 2025, lo primero que ocurra.</t>
  </si>
  <si>
    <t>BLANCA MÓNICA PARRA CARDENAS</t>
  </si>
  <si>
    <t>https://www.funcionpublica.gov.co/dafpIndexerBHV/hvSigep/detallarHV/S717539-8003-5</t>
  </si>
  <si>
    <t>1. Apoyar en el recibo y entrega de elementos y bienes de propiedad o bajo la responsabilidad del Ministerio de Ambiente y Desarrollo Sostenible, siguiendo los procedimientos establecidos, previa solicitud y autorización del de supervisor del contrato. 2. Colaborar en las actividades de almacenamiento, organización, custodia, verificación y validación de los inventarios bienes de consumo y devolutivos a almacén. 3. Apoyar en el levantamiento, actualización y legalización de los inventarios asignados a los funcionarios y/o cargo del contratistas, en custodia del almacén, generando los correspondientes soportes documentales. 4. Gestionar la suscripción, organización y archivo de los soportes documentales generados por los movimientos de los bienes del almacén. 5. Registrar en el sistema de inventarios los movimientos de los bienes, tales como ingresos, salidas, reintegros o traspasos, según las solicitudes e indicaciones del supervisor del contrato. 6. Las demás actividades relacionadas con el área de almacén que permitan cumplir con el normal desempeño de las funciones de la entidad.</t>
  </si>
  <si>
    <t>El valor del contrato a celebrar es hasta por la suma de TREINTA Y SEIS MILLONES SETECIENTOS VEINTE MIL PESOS M/CTE ($ 36.720.000), incluido los impuestos a que haya lugar.</t>
  </si>
  <si>
    <t>https://community.secop.gov.co/Public/Tendering/OpportunityDetail/Index?noticeUID=CO1.NTC.7490560&amp;isFromPublicArea=True&amp;isModal=true&amp;asPopupView=true</t>
  </si>
  <si>
    <t>PATRICIA EUGENIA PUCHE ACOSTA</t>
  </si>
  <si>
    <t>https://www.funcionpublica.gov.co/dafpIndexerBHV/hvSigep/detallarHV/S1094827-8003-5</t>
  </si>
  <si>
    <t>Prestación de servicios profesionales a la Dirección de Asuntos Marinos, Costeros y Recursos Acuáticos, en la atención de sentencias, generación de insumos para procesos judiciales, requerimientos de entes de control y apoyo en la formulación o revisión de iniciativas normativas.</t>
  </si>
  <si>
    <t>1. Dar seguimiento al plan de trabajo general, para el cumplimiento de órdenes judiciales (sentencias) asignadas a la DAMCRA y compromisos con entes de control. 2. Apoyar la organización y ejecución de los espacios de diálogo, reuniones, talleres y actividades que se realicen, para el seguimiento y cumplimiento de sentencias, órdenes judiciales y compromisos con entres de control, asignadas a la Dirección. 3. Suministrar soporte jurídico a la DAMCRA y proyectar conceptos jurídicos, en la atención de las sentencias, compromisos con entes de control y elaboración y revisión de respuestas a las PQRS relacionadas con el objeto contractual. 4. Apoyar impulsar, revisar y dar seguimiento a la gestión de solicitudes de la agenda legislativa y otros requerimientos del Congreso. 5. Brindar insumos jurídicos necesarios para la formulación y/o revisión de las iniciativas normativas propias del Ministerio, al igual que en los proyectos legislativos relacionados con los temas de la DDAMCRA cuando sea requerido por el supervisor del contrato. 6. Mantener actualizada la información del drive (Carpeta digital) de la DAMCRA de los tramites asignados. 7. Las demás actividades relacionadas con el desarrollo del objeto del presente contrato.</t>
  </si>
  <si>
    <t>El valor del contrato a celebrar es hasta por la suma de NOVENTA Y TRES MILLONES SETECIENTOS SESENTA Y SEIS MIL CINCUENTA PESOS M/CTE ($93.766.050), incluido los impuestos a que haya lugar.</t>
  </si>
  <si>
    <t>Profesional Especializado Código 2028 Grado 24</t>
  </si>
  <si>
    <t>https://community.secop.gov.co/Public/Tendering/OpportunityDetail/Index?noticeUID=CO1.NTC.7488143&amp;isFromPublicArea=True&amp;isModal=true&amp;asPopupView=true</t>
  </si>
  <si>
    <t>JUAN ENRIQUE BONILLA JIMÉNEZ</t>
  </si>
  <si>
    <t>Prestar servicios profesionales a la Dirección de Ordenamiento Ambiental Territorial y al Sistema Nacional Ambiental, para apoyar en la construcción y consolidación de acciones dirigidas al fortalecimiento de la Dirección, a través del apoyo en la gestión de proyectos ambientales de interés para la Dirección, en el marco de sus metas y compromisos del Plan Nacional de Desarrollo 2022-2026 y mediante la implementación de estrategias y herramientas de gestión de la información que fortalezcan los procesos de gobernanza liderados por las entidades del SINA</t>
  </si>
  <si>
    <t>1. Apoyar a la Dirección de Ordenamiento Ambiental Territorial y a las entidades del Sistema Nacional Ambiental en la formulación y gestión de proyectos ambientales que puedan ser presentados a diferentes fuentes de financiación, ya sean propias o de cooperación internacional, y que estén alineados con las metas del Plan Nacional de Desarrollo 2022-2026 y los compromisos adquiridos en la COP 16. 2. Prestar apoyo al seguimiento de convenios, estrategias, programas y/o proyectos a cargo de la Dirección de Ordenamiento Ambiental Territorial y Sistema Nacional Ambiental. 3. Brindar apoyo técnico a la Dirección de Ordenamiento Ambiental Territorial y al Sistema Nacional Ambiental en la implementación del observatorio que permita el acceso y la apertura de datos sobre la gestión de las Corporaciones Autónomas Regionales y de Desarrollo Sostenible, tanto a la ciudadanía como a otras entidades del SINA. 4. Apoyar a la Dirección de Ordenamiento Ambiental Territorial y al Sistema Nacional en la coordinación, articulación y consolidación de herramientas técnicas que contribuyan a la definición de mecanismos de evaluación y seguimiento del cumplimiento de la Política Pública Ambiental. 5. Apoyar a la Dirección de Ordenamiento Ambiental Territorial y Sistema Nacional Ambiental como enlace de la APC, Oficina de Asuntos Internacionales, Sistema General de Regalías y otras entidades del Orden Nacional en materia de proyectos de inversión. 6. Las demás obligaciones que le sean asignadas y que guarden relación directa con la naturaleza del objeto contractual.</t>
  </si>
  <si>
    <t>El valor del contrato a celebrar es hasta por la suma de OCHENTA Y SIETE MILLONES TRESCIENTOS CUARENTA Y CUATRO MIL.PESOS M/CTE ($ 87.344.000), incluido los impuestos a que haya lugar</t>
  </si>
  <si>
    <t>https://community.secop.gov.co/Public/Tendering/OpportunityDetail/Index?noticeUID=CO1.NTC.7491204&amp;isFromPublicArea=True&amp;isModal=true&amp;asPopupView=true</t>
  </si>
  <si>
    <t>LINA MARIA VILLALBA CORTES</t>
  </si>
  <si>
    <t>Prestar los servicios profesionales a la subdirección de educación y participación para apoyar los procesos de relacionamiento institucional con las organizaciones étnicas y los procesos asociados con la consulta previa libre e informada que se adelantan en el marco de la misionalidad de la dependencia.</t>
  </si>
  <si>
    <t>1. Servir de enlace con las organizaciones, instancias y formas organizativas de pueblos y comunidades étnicas para dinamizar los procesos participativos adelantados por la dependencia. 2. Brindar el acompañamiento técnico a los procesos de consulta previa libre e informada que se adelante con los pueblos y comunidades étnicas. 3. Apoyar el cumplimiento de compromisos relacionados con dinámicas de participación con pueblos y comunidades étnicas. 4. Dinamizar los procesos relacionamiento interinstitucional e intersectorial relacionados con el objeto contractual. 5. Apoyar la elaboración de documentos técnicos, informes y reportes que sean requeridos en el marco del objeto contractual. 6. Elaborar la proyección de respuestas a solicitudes, consultas y demás asuntos que correspondan a la competencia de la Subdirección y que le sean asignados por el supervisor. 7. Participar en las reuniones relacionadas con las acciones misionales de la dependencia, dejando constancia formal de la asistencia a través de los correspondientes soportes, actas y otras fuentes de verificación pertinentes.</t>
  </si>
  <si>
    <t>https://community.secop.gov.co/Public/Tendering/OpportunityDetail/Index?noticeUID=CO1.NTC.7499229&amp;isFromPublicArea=True&amp;isModal=true&amp;asPopupView=true</t>
  </si>
  <si>
    <t>El término estrictamente indispensable para que el contratista cumpla con el objeto y obligaciones contractuales será de nueve (9) meses y (13) días calendario, o hasta 31 de diciembre, lo primero que ocurra.</t>
  </si>
  <si>
    <t>BLADIMIR HURTADO FAJARDO</t>
  </si>
  <si>
    <t>INGENIERIA AMBIENTA</t>
  </si>
  <si>
    <t>https://www.funcionpublica.gov.co/dafpIndexerBHV/hvSigep/detallarHV/S2375689-8003-5</t>
  </si>
  <si>
    <t>Prestar servicios profesionales para apoyar a la Oficina Asesora de Planeación del Ministerio de Ambiente y Desarrollo Sostenible, en la realización de acciones encaminadas a la gestión del seguimiento de los proyectos presentados por las entidades del Sector Ambiente y Desarrollo Sostenible y los entes territoriales, así como para los presentados a través de los diferentes fondos del Ministerio de Ambiente y Desarrollo Sostenible.</t>
  </si>
  <si>
    <t>1. Realizar la revisión de documentos para el seguimiento, generación de informes, conceptos técnicos, y pronunciamientos requeridos para los proyectos presentados por las entidades del sector ambiente y desarrollo sostenible y los entes territoriales, así como para los presentados a través de los diferentes fondos del ministerio de ambiente y desarrollo sostenible, acorde a los lineamientos establecidos, asegurando la consistencia entre los informes y los planes operativos aprobados y reportando los resultados en los formatos establecidos. 2. Realizar mesas de trabajo o reuniones para guiar a las entidades que presentan proyectos de inversión del sector ambiente y desarrollo sostenible ante el ministerio, así como de los diferentes fondos del ministerio, en la presentación de los informes conforme a los procedimientos de la oficina asesora de planeación, garantizando la adecuada transferencia de los documentos a los repositorios oficiales y promoviendo mejoras en la calidad de los informes. 3. Participar en la revisión, elaboración, actualización o divulgación de los procedimientos, metodologías, guías técnicas o manuales internos o proyectos tipo, respecto a las temáticas de responsabilidad del ministerio, para la evaluación y seguimiento de proyectos de inversión presentados por las entidades del sector ambiente y desarrollo sostenible y entidades territoriales, alineando los documentos a los criterios y lineamientos definidos por el sistema general de regalías y las directrices internas. 4. Proyectar las solicitudes de información, peticiones, quejas y reclamos dentro de los términos legales establecidos que efectúen los usuarios internos y externos de la entidad relacionados con sus funciones, integrando la trazabilidad y justificación técnica en todas las respuestas y reportes generados, garantizando su adecuada documentación en los repositorios oficiales</t>
  </si>
  <si>
    <t>El valor del contrato a celebrar es hasta por la suma de OCHENTA Y UN MILLONES OCHOCIENTOS NOVENTA Y UN MIL SEISCIENTOS SESENTA Y SIETE PESOS M/CTE ($81.891.667,00), incluido los impuestos a que haya lugar.</t>
  </si>
  <si>
    <t>https://community.secop.gov.co/Public/Tendering/OpportunityDetail/Index?noticeUID=CO1.NTC.7491619&amp;isFromPublicArea=True&amp;isModal=true&amp;asPopupView=true</t>
  </si>
  <si>
    <t>GONZALO ALBERTO ESCOBAR NIÑO</t>
  </si>
  <si>
    <t>https://www.funcionpublica.gov.co/dafpIndexerBHV/hvSigep/detallarHV/S587896-8003-5</t>
  </si>
  <si>
    <t>Prestar servicios profesionales para apoyar a la Oficina Asesora de Planeación del Ministerio de Ambiente y Desarrollo Sostenible, en la construcción y desarrollo de las convocatorias de la Asignación Ambiental y para el cumplimiento de las responsabilidades dadas al Ministerio de Ambiente y Desarrollo Sostenible para la implementación del Sistema General de Regalías.</t>
  </si>
  <si>
    <t>1. Efectuar el trámite o gestión de insumos para dar respuesta a las solicitudes de información relacionadas con el Sistema General de Regalías realizados por las personas naturales o jurídicas, públicas o privadas. 2. Brindar apoyo en la elaboración conceptual y metodológica de instrumentos normativos o técnicos del Ministerio de Ambiente y Desarrollo Sostenible relacionados con las funciones asignadas por el Sistema General de Regalías. 3. Apoyar la estructuración de proyectos de inversión del sector de Ambiente y Desarrollo Sostenible a ser financiados con recursos del Sistema General de Regalías. 4. Realizar la verificación de Reglas y Condiciones Habilitantes de proyectos a ser financiados con recursos de la Asignación Ambiental y 20% de mayor recaudo. 5. Efectuar la evaluación, en los formatos definidos y en los términos establecidos en la normatividad vigente, de los proyectos inversión del sector de Ambiente y Desarrollo Sostenible a ser financiados con recursos del Sistema General de Regalías. 6. Realizar la viabilización de proyectos de inversión del sector de Ambiente y Desarrollo Sostenible en el marco de las funciones asignadas mediante la Ley 2056 de 2020. 7. Todas las demás asignadas por el supervisor del contrato relacionadas con el objeto contractual</t>
  </si>
  <si>
    <t>El valor del contrato a celebrar es hasta por la suma de CINCUENTA Y SIETE MILLONES DE PESOS M/CTE ($57.000.000,00), incluido los impuestos a que haya lugar.</t>
  </si>
  <si>
    <t>REGALIAS</t>
  </si>
  <si>
    <t>03 GIRO DE REGALIAS</t>
  </si>
  <si>
    <t>A-02-02-02-008-003-01-9</t>
  </si>
  <si>
    <t>No aplica</t>
  </si>
  <si>
    <t>https://community.secop.gov.co/Public/Tendering/OpportunityDetail/Index?noticeUID=CO1.NTC.7494051&amp;isFromPublicArea=True&amp;isModal=true&amp;asPopupView=true</t>
  </si>
  <si>
    <t>El término estrictamente indispensable para que el contratista cumpla con el objeto y obligaciones contractuales será 6 meses, o hasta 31 de diciembre, lo primero que ocurra.</t>
  </si>
  <si>
    <t>MARÍA  ANGELICA ARENAS AGUIRRE</t>
  </si>
  <si>
    <t>https://www.funcionpublica.gov.co/dafpIndexerBHV/hvSigep/detallarHV/S2332172-8003-5</t>
  </si>
  <si>
    <t>Prestar servicios profesionales a la Dirección de Cambio Climático y Gestión del Riesgo del Ministerio de Ambiente y Desarrollo Sostenible para apoyar al grupo de gestión del riesgo ejecutando acciones relacionadas con la gestión del riesgo establecidos en la ley de acción climática 2169 de 2021 y en el marco de la Contribución Nacionalmente Determinada (NDC), asociado a incendios forestales y manejo integral del fuego.</t>
  </si>
  <si>
    <t>1. Apoyar técnicamente las actividades asociadas al desarrollo de las 7 estrategias establecidas en el marco de la meta de incendios forestales de la NDC. 2. Promover la articulación con los diferentes proyectos y agencias de cooperación y demás fuentes de financiación para la implementación de acciones que contribuyan al cumplimiento de la meta de incendios forestales y el manejo integral del fuego. 3. Realizar la gestión y consolidación de información de las diferentes entidades para el reporte en la plataforma +clima del Departamento Nacional de Planeación -DNP relacionado a los indicadores y actividades del plan de implementación de la meta de incendios forestales de la NDC. 4. Apoyar técnicamente las actividades de formulación y seguimiento a proyectos orientados a la gestión de incendios forestales y el manejo integral del fuego que aporten al cumplimiento de la meta NDC. 5.Participar en reuniones relacionadas con el objeto contractual, organizando en debida forma los soportes de la asistencia y ayudas de memoria correspondientes, en las carpetas digitales dispuestas por el supervisor o el despacho de la dirección 6. Proyectar, consolidar y gestionar respuestas a derechos de petición, solicitudes de información y demás peticiones, que le sean solicitados a través de la plataforma ARCA, o por cualquier otro medio o herramienta de la entidad relacionada con el objeto del contrato, para lo cual deberá dar cumplimiento a los términos previstos en la Ley. 7. Todas las demás que le sean asignadas por la Dirección y que tengan relación con el objeto contractual.</t>
  </si>
  <si>
    <t>El valor del contrato a celebrar es hasta por la suma de NOVENTA Y DOS MILLONES OCHOCIENTOS MIL PESOS M/CTE ($92.800.000), incluido los impuestos a que haya lugar.</t>
  </si>
  <si>
    <t>https://community.secop.gov.co/Public/Tendering/OpportunityDetail/Index?noticeUID=CO1.NTC.7496813&amp;isFromPublicArea=True&amp;isModal=true&amp;asPopupView=true</t>
  </si>
  <si>
    <t>El término estrictamente indispensable para que el contratista cumpla con el objeto y obligaciones contractuales será de DIEZ (10) MESES VEINTE (20) DÍAS, o hasta el 31 de diciembre de 2025 (lo primero que ocurra), contados a partir del cumplimiento de los requisitos de ejecución previo perfeccionamiento del contrato.</t>
  </si>
  <si>
    <t>JOHANNA MICHELLE HERNANDEZ GARZON</t>
  </si>
  <si>
    <t>BIOLAGIA APLICADA</t>
  </si>
  <si>
    <t>https://www.funcionpublica.gov.co/dafpIndexerBHV/hvSigep/detallarHV/S4665480-8003-5</t>
  </si>
  <si>
    <t>Prestar servicios profesionales a la Dirección de Cambio Climático y Gestión del Riesgo del Ministerio de Ambiente y Desarrollo Sostenible para apoyar en la articulación de la Estrategia Climática de Largo Plazo de Colombia E2050, con la Contribución Nacionalmente Determinada de Colombia NDC, así como con las diferentes actividades de los grupos de la DCCGR</t>
  </si>
  <si>
    <t>1.Aplicar la herramienta de priorización de proyectos existente, en las diferentes iniciativas que se presenten para su evaluación de acuerdo a los criterios definidos. 2.Consolidar una propuesta preliminar del portafolio de la transición socioecológica y energética justa en temas de mitigación y analizarlo de acuerdo con las prioridades de mitigación del BTR y bajo un enfoque regional. 3.Acompañar técnicamente la articulación entre las apuestas a largo plazo y las opciones de transformación de la E2050 y su articulación con las medias de la NDC. 4.Apoyar técnicamente a la construcción de insumos y trabajar de manera articulada aportando al desarrollo del eje estratégico de medios de implementación. 5. Participar en reuniones relacionadas con el objeto contractual, para lo cual, se deben allegar los soportes de la asistencia, ayudas de memoria y soporte del seguimiento a los compromisos establecidos, en caso de aplicar. 6.Proyectar, consolidar y gestionar respuestas a derechos de petición, solicitudes de información y demás peticiones, que le sean solicitados a través de la plataforma ARCA, o por cualquier otro medio o herramienta de la entidad relacionada con el objeto del contrato, para lo cual deberá dar cumplimiento a los términos previstos en la Ley. 7.Todas las demás que le sean asignadas por la Dirección y que tengan relación con el objeto contractual.</t>
  </si>
  <si>
    <t>El valor del contrato a celebrar es hasta por la suma de NOVENTA Y OCHO MILLONES SEISCIENTOS SESENTA Y SEIS MIL SEISCIENTOS SESENTA Y SIETE PESOS M/CTE ($98.666.667), incluido los impuestos a que haya lugar.</t>
  </si>
  <si>
    <t>https://community.secop.gov.co/Public/Tendering/OpportunityDetail/Index?noticeUID=CO1.NTC.7496855&amp;isFromPublicArea=True&amp;isModal=true&amp;asPopupView=true</t>
  </si>
  <si>
    <t>HECTOR DIEGO FELIPE CORREDOR FORERO</t>
  </si>
  <si>
    <t>https://www.funcionpublica.gov.co/dafpIndexerBHV/hvSigep/detallarHV/S2330588-8003-5</t>
  </si>
  <si>
    <t>Prestar servicios profesionales a la Dirección de Cambio Climático y Gestión de Riesgo del Ministerio de Ambiente y Desarrollo sostenible para apoyar al Grupo de Mitigación en el componente técnico y operativo del mecanismo de no causación del Impuesto Nacional al Carbono.</t>
  </si>
  <si>
    <t>1.Elaborar un documento de plan de trabajo para la ejecución del contrato, el cual contenga los informes a entregar y el cronograma, documento que debe ser presentado dentro de los cinco (5) días hábiles, siguientes al cumplimiento de los requisitos de perfeccionamiento y ejecución. 2.Gestionar las solicitudes de no causación del Impuesto Nacional al Carbono radicadas ante el Ministerio de Ambiente y Desarrollo Sostenible, de conformidad con la normativa vigente y el Sistema Integrado de Gestión de la Entidad. 3.Formular e implementar el procedimiento del Sistema Integrado de Gestión del Ministerio de Ambiente y Desarrollo Sostenible para dar trámite a las solicitudes de no causación del Impuesto Nacional al Carbono y de exclusión del IVA. 4.Proyectar, desde el componente técnico, los actos administrativos y documentos técnicos a cargo del Grupo de Mitigación de la Dirección de Cambio Climático y Gestión del Riesgo, relacionados con el mecanismo de no causación del Impuesto Nacional al Carbono. 5.Elaborar insumos técnicos para el desarrollo de las memorias justificativas de las iniciativas normativas a cargo del Grupo de Mitigación de la Dirección de Cambio Climático y Gestión del Riesgo, relacionada con el mecanismo de no causación del Impuesto Nacional al Carbono, de conformidad con lo establecido en el procedimiento P-M-INA-09 del Sistema Integrado de Gestión. 6.Elaborar insumos técnicos para el cumplimiento de las obligaciones derivadas de la Sentencia C-280 de 2024, en articulación con DAASU, en lo relacionado con la incorporación de criterios de mitigación del cambio climático en los procesos de licenciamiento ambiental. 7. Participar en reuniones relacionadas con el objeto contractual, para lo cual, se deben allegar los soportes de la asistencia, ayudas de memoria y soporte del seguimiento a los compromisos establecidos, en caso de aplicar. 8.Proyectar, consolidar y gestionar respuestas a derechos de petición, solicitudes de información y demás peticiones, que le sean solicitados a través de la plataforma ARCA, o por cualquier otro medio o herramienta de la entidad relacionada con el objeto del contrato, para lo cual deberá dar cumplimiento a los términos previstos en la Ley. 9.Todas las demás que le sean asignadas por la Dirección y que tengan relación con el objeto contractual.</t>
  </si>
  <si>
    <t>El valor del contrato a celebrar es hasta por la suma de OCHENTA Y DOS MILLONES CIENTO TREINTA Y TRES MIL TRESCIENTOS TREINTA Y TRES PESOS M/CTE ($82.133.333), incluido los impuestos a que haya lugar.</t>
  </si>
  <si>
    <t>NELSON HUMBERTO ACEVEDO HURTADO</t>
  </si>
  <si>
    <t>IRECCIÓN DE CAMBIO CLIMÁTICO Y GESTIÓN DEL RIESGO</t>
  </si>
  <si>
    <t>https://community.secop.gov.co/Public/Tendering/OpportunityDetail/Index?noticeUID=CO1.NTC.7496881&amp;isFromPublicArea=True&amp;isModal=true&amp;asPopupView=true</t>
  </si>
  <si>
    <t>El término estrictamente indispensable para que el contratista cumpla con el objeto y obligaciones contractuales será de DIEZ (10) MESES VEINTE DÍAS, o hasta el 31 de diciembre de 2025 (lo primero que ocurra), contados a partir del cumplimiento de los requisitos de ejecución previo perfeccionamiento del contrato.</t>
  </si>
  <si>
    <t>ALEXANDRA FLOREZ RODRIGUEZ</t>
  </si>
  <si>
    <t>https://community.secop.gov.co/Public/Tendering/OpportunityDetail/Index?noticeUID=CO1.NTC.7503329&amp;isFromPublicArea=True&amp;isModal=true&amp;asPopupView=true</t>
  </si>
  <si>
    <t>FRANCISCO JAVIER GARCIA CASTILLO</t>
  </si>
  <si>
    <t>https://www.funcionpublica.gov.co/dafpIndexerBHV/hvSigep/detallarHV/S293313-8003-5</t>
  </si>
  <si>
    <t>Prestación de apoyo a la gestión al Grupo de Contabilidad de la Subdirección Administrativa y Financiera en la distribución y revisión de cuentas de cobro radicadas por ARCA.</t>
  </si>
  <si>
    <t>1. Realizar la distribución de las cuentas radicadas a través del aplicativo Arca a las personas designadas para la respectiva revision del grupo. 2. Verificar que las cuentas radicadas cumplan con todos los requisitos establecidos por la entidad y la normatividad vigente. 3. Brindar acompañamiento en la aprobación de las líneas de ejecución del contrato "plan de pagos", en el aplicativo SECOP II. 4. Registrar, verificar y hacer seguimiento a las diferentes solicitudes por parte de los contratistas y proveedores de las cuentas devueltas. 5. Las demás actividades que estén relacionadas con el objeto contractual y que sean asignadas por el supervisor.</t>
  </si>
  <si>
    <t>El valor del contrato a celebrar es hasta por la suma de TREINTA Y CUATRO MILLONES CUATROCIENTOS VEINTIDOS MIL DOSCIENTOS PESOS M/cte ($34.422.200), incluidos los impuestos a que haya luga</t>
  </si>
  <si>
    <t>https://community.secop.gov.co/Public/Tendering/OpportunityDetail/Index?noticeUID=CO1.NTC.7525061&amp;isFromPublicArea=True&amp;isModal=true&amp;asPopupView=true</t>
  </si>
  <si>
    <t>El término estrictamente indispensable para que el contratista cumpla con el objeto y obligaciones contractuales será de Diez (10) Meses y Veintisiete (27) , previo cumplimiento de los requisites de perfeccionamiento y legalizacion , sin exceder al 31 de diciembre de 2025.</t>
  </si>
  <si>
    <t>ANGELA RINCÓN ALBARRACÍN</t>
  </si>
  <si>
    <t>https://www.funcionpublica.gov.co/dafpIndexerBHV/hvSigep/detallarHV/S1988482-8003-5</t>
  </si>
  <si>
    <t>Prestación de servicios profesionales al Grupo de Contabilidad de la Subdirección Administrativa y Financiera en la gestión de actividades contables a los estados financieros del Ministerio y Fondo Nacional Ambiental de conformidad a las normas establecidas por la Contaduría General de la Nación.</t>
  </si>
  <si>
    <t>1. Realizar conciliación mensual de las cuentas contables que le sean asignadas por la supervisión del contrato, a fin de confirmar la consistencia de la información y las operaciones económicas controladas por las demás áreas de la entidad. 2. Apoyar con el proceso de depuración y saneamiento de las partidas conciliatorias generadas como resultado del proceso de conciliación de las cuentas contables asignadas, así como el registró de los ajustes contables que haya lugar. 3. Apoyar con la proyección de las respuestas a las observaciones, requerimientos y solicitudes de información que sean solicitados por el supervisor del contrato, en la plataforma ARCA o cualquier otro medio o herramienta de la entidad. 4. Realizar orientación en la aplicación de las normas y el registro contable de las operaciones económicas, encaminadas a mejorar el reconocimiento, medición y revelación de las cifras en los Estados Financieros de la entidad. 5. Elaborar trimestralmente los anexos y revelaciones de los Estados Financieros del Ministerio, formulando mensualmente las recomendaciones requeridas. 6. Preparar y entregar las recomendaciones al contador y la Subdirección Administrativa para la toma de decisiones frente a los estados financieros del Ministerio según las normas establecidas por la Contaduría General de la Nación. 7. Apoyar en las actividades y procedimientos de conciliación y depuración de las diferencias por operaciones reciprocas con las demás entidades públicas. 8. Apoyar con la evaluación, creación, modificación o implementación de formatos contables, encaminados a la mejora y el control continuo de los procedimientos, las políticas y el saneamiento de los saldos contables. 9. Las demás actividades que estén relacionadas con el objeto contractual y que sean asignadas por el supervisor.</t>
  </si>
  <si>
    <t>El valor del contrato a celebrar es hasta por la suma de OCHENTA MILLONES SEISCIENTOS SESENTA MIL PESOS M/cte ($80.660.000), incluidos los impuestos a que haya lugar</t>
  </si>
  <si>
    <t>https://community.secop.gov.co/Public/Tendering/OpportunityDetail/Index?noticeUID=CO1.NTC.7516728&amp;isFromPublicArea=True&amp;isModal=true&amp;asPopupView=true</t>
  </si>
  <si>
    <t>El término estrictamente indispensable para que el contratista cumpla con el objeto y obligaciones contractuales será de diez (10) meses y veintisiete (27) días, previo cumplimiento de los requisitos de perfeccionamiento y ejecución sin exceder al 31 de diciembre de 2025.</t>
  </si>
  <si>
    <t>EDDY JAZMINA QUINTERO PERILLA</t>
  </si>
  <si>
    <t>https://www.funcionpublica.gov.co/dafpIndexerBHV/hvSigep/detallarHV/S1889907-8003-5</t>
  </si>
  <si>
    <t>https://community.secop.gov.co/Public/Tendering/OpportunityDetail/Index?noticeUID=CO1.NTC.7494759&amp;isFromPublicArea=True&amp;isModal=true&amp;asPopupView=true</t>
  </si>
  <si>
    <t>CAMILO ANDRES LEON REDONDO</t>
  </si>
  <si>
    <t>https://www.funcionpublica.gov.co/dafpIndexerBHV/hvSigep/detallarHV/S4630143-8003-5</t>
  </si>
  <si>
    <t>Prestar servicios profesionales a la Dirección de Asuntos Ambientales Sectorial y Urbana del Ministerio de Ambiente y Desarrollo Sostenible, como apoyo jurídico al cumplimiento de la Agenda Normativa vigente, sentencias y otros asuntos relacionados.</t>
  </si>
  <si>
    <t>1. Elaborar y presentar al supervisor un plan detallado de trabajo, que incluya actividades, cronograma y entregables, en un plazo máximo de diez (10) días calendario una vez cumplidos los requisitos de ejecución establecidos en el contrato. 2. Efectuar el seguimiento permanente al cumplimiento de las sentencias judiciales asignadas o de apoyo a cargo de la DAASU y otras acciones judiciales, que sean designadas por la Supervisión. 3. Hacer seguimiento mensual al cumplimiento de la Agenda Regulatoria/Normativa, mediante matriz de ruta crítica, desarrollada por los grupos de trabajo de la DAASU, designada por la Supervisión. 4. Contribuir en la elaboración y revisión de instrumentos regulatorios ambientales, de política pública y demás documentos de lineamientos normativos de la DAASU, en coordinación con las dependencias y/o entidades necesarias para tal fin, según sean asignadas. 5. Preparar y presentar los insumos jurídicos para las respuestas a los diferentes requerimientos y solicitudes procedentes de los diferentes acuerdos y convenios internacionales en materia de sustancias químicas, residuos peligrosos y RAEE. 6. Participar y apoyar los espacios de discusión relacionados con el desarrollo de los procesos regulatorios, así como en las reuniones de discusión de los acuerdos y convenios internacionales relacionados con la gestión sustancias químicas y de residuos peligrosos. 7. Proyectar, gestionar y revisar, dentro de los plazos legales, las respuestas a derechos de petición, quejas, requerimientos de órganos de control y demás solicitudes relacionadas con el objeto contractual, que sean solicitadas a través de la plataforma ARCA o por cualquier otro medio o herramienta de la entidad. 8. Mantener actualizadas las bases de datos y archivos jurídicos del área relacionados con las actuaciones de la Dirección. 9. Participar en las reuniones, mesas de trabajo y demás que sean requeridos por el supervisor del contrato, relacionados con el objeto y obligaciones contractuales, adjuntado los soportes de asistencia, ayudas de memoria y soporte del seguimiento a los compromisos establecidos, en caso de que aplique. 10. Apoyar con la proyección, el reporte y las evidencias de las acciones establecidas en el Plan de Acción y/o informes solicitados por el supervisor(a) relacionados con las funciones de la Dirección de Asuntos Ambientales, Sectorial y Urbana, garantizando su conservación mediante el cargue respectivo en las carpetas digitales institucionales designadas para ello. 11. Cumplir con las demás obligaciones que le sean asignadas por el supervisor del contrato, inherentes a la naturaleza del objeto contractual.</t>
  </si>
  <si>
    <t>https://community.secop.gov.co/Public/Tendering/OpportunityDetail/Index?noticeUID=CO1.NTC.7509800&amp;isFromPublicArea=True&amp;isModal=true&amp;asPopupView=true</t>
  </si>
  <si>
    <t>JOHANA PAOLA ROZO</t>
  </si>
  <si>
    <t>CIENCIA DE LA INFORMACION Y LA DOCUMENTACION, BIBLIOTECOLOGIA Y ARCHIVISTICA</t>
  </si>
  <si>
    <t>https://www.funcionpublica.gov.co/dafpIndexerBHV/hvSigep/detallarHV/S1096792-8003-5</t>
  </si>
  <si>
    <t>Prestar servicios profesionales para articular, formular, implementar y hacer seguimiento a los planes, programas, proyectos y actividades del Grupo de Gestión Documental relacionadas con la administración de los archivos y la optimización y modernización de la operación de gestión documental en el marco de la Política de Gestión Documental del Ministerio de Ambiente y Desarrollo Sostenible.</t>
  </si>
  <si>
    <t>1. Elaboración, formulación, articulación, ejecución y seguimiento de los planes, programas, proyectos y actividades requeridos para la organización de los fondos documentales acumulados y la administración y puesta al servicio de los documentos que custodia el archivo central del Ministerio Apoyar la elaboración, implementación y seguimiento del Programa de Capacitación en Gestión Documental, así como participar de las actividades de articulación, divulgación, logísticas y demás que sean requeridas en el marco de dicho programa. Apoyar la elaboración, seguimiento y control al Plan de transferencias documentales primarias, de acuerdo con las indicaciones del Grupo de Gestión Documental. Elaboración, formulación, actualización o ajuste de los instrumentos archivísticos, lineamientos, documentos técnicos o normativos, procesos y procedimientos en materia de gestión documental y archivos que le sean asignados, así como apoyar las gestiones necesarias para su aprobación e implementación. Participar en la preparación de informes de gestión, reportes de indicadores y otros informes y documentos técnicos, así como las respuestas a comunicaciones que sean requeridos por el Grupo de Gestión Documental y recopilar los datos y evidencias de soporte necesarios, en las diferentes plataformas tecnológicas del Ministerio. 6. Brindar apoyo en la supervisión de los contratos de prestación de servicios del Grupo de Gestión Documental que sean requeridos por el supervisor del contrato y que estén relacionados en el marco contractual Asistir a las reuniones y/o eventos que sean requeridos por el supervisor del contrato y que estén relacionados en el marco contractual. Todas las demás que le sean asignadas por el Supervisor del Contrato y que tengan relación con el objeto contractual</t>
  </si>
  <si>
    <t>El valor del contrato a celebrar es hasta por la suma de (SESENTA MILLONES SEISCIENTOS MIL PESOS M/CTE ($60.600.000) incluido los impuestos a que haya lugar.</t>
  </si>
  <si>
    <t>https://community.secop.gov.co/Public/Tendering/OpportunityDetail/Index?noticeUID=CO1.NTC.7560858&amp;isFromPublicArea=True&amp;isModal=true&amp;asPopupView=true</t>
  </si>
  <si>
    <t>El término estrictamente indispensable para que el contratista cumpla con el objeto y obligaciones contractuales será de trescientos tres (303) días calendario, o hasta 31 de diciembre, lo primero que ocurra.</t>
  </si>
  <si>
    <t>JENNY PAOLA CRUZ MARIN</t>
  </si>
  <si>
    <t>https://www.funcionpublica.gov.co/dafpIndexerBHV/hvSigep/detallarHV/S1156391-8003-5</t>
  </si>
  <si>
    <t>Brindar apoyo profesional para fortalecer el proceso de gestión documental, así como la aplicación de los instrumentos archivísticos en la organización del archivo de gestión físico y electrónico de la SEP y sus grupos.</t>
  </si>
  <si>
    <t>1. Apoyar la revisión, orientación y organización de los expedientes de las vigencias anteriores, aplicar procesamientos técnicos según los lineamientos de Gestión Documental y disposiciones legales del Archivo General de la Nación. 2. Apoyar la organización de los expedientes electrónicos mediante la elaboración de índices e inventarios que se generan en el sistema de gestión documental de la entidad. 3. Apoyar la elaboración de los inventarios documentales para llevar a cabo el proceso de transferencia según el calendario estipulado por el Grupo de Gestión Documental. 4. Apoyar en el suministro y control de manera eficiente, eficaz y oportuna el acceso, consulta y préstamo de la información que requieran los funcionarios y contratistas de la SEP y sus grupos. 5. Apoyar el proceso de actualización de las TRD bajo las directrices del Grupo de Gestión documental y las necesidades actuales de la SEP y sus grupos. 6. Participar en las reuniones, auditorias y mesas de trabajo convocadas por la SEP y sus grupos y el Grupo de Gestión Documental, así como realizar los compromisos que le sean asignados. 7. Desempeñar y atender los requerimientos y compromisos que requiera el supervisor en el marco del objeto contractual.</t>
  </si>
  <si>
    <t>El valor del contrato a celebrar es hasta por la suma de CUARENTA Y SEIS MILLONES OCHOCIENTOS MIL PESOS M/CTE ($46.800.000) incluido los impuestos a que haya lugar.</t>
  </si>
  <si>
    <t>https://community.secop.gov.co/Public/Tendering/OpportunityDetail/Index?noticeUID=CO1.NTC.7523350&amp;isFromPublicArea=True&amp;isModal=true&amp;asPopupView=true</t>
  </si>
  <si>
    <t>El término estrictamente indispensable para que el contratista cumpla con el objeto y obligaciones contractuales será de nueve 9 meses, o hasta 31 de diciembre, lo primero que ocurra.</t>
  </si>
  <si>
    <t>SANDRA RUIZ RUIZ</t>
  </si>
  <si>
    <t>https://www.funcionpublica.gov.co/dafpIndexerBHV/hvSigep/detallarHV/S2277069-8003-5</t>
  </si>
  <si>
    <t>Prestar servicios profesionales a la Dirección de Asuntos Ambientales Sectorial y Urbana del Ministerio de Ambiente y Desarrollo Sostenible, para apoyar en el desarrollo de instrumentos técnicos y normativos para la gestión de residuos orgánicos, la consolidación de proyectos relacionados y la estructuración de instrumentos de política pública.</t>
  </si>
  <si>
    <t>1. Elaborar y presentar al supervisor un plan detallado de trabajo, que incluya actividades, cronograma y entregables, en un plazo máximo de diez (10) días calendario tras cumplir con los requisitos de ejecución establecidos en el contrato. 2. Apoyar la formulación de un Plan Nacional de para la Gestión Sostenible de la Biomasa Residual incluyendo el aporte de insumos y la propuesta de instrumentos normativos para la dinamización de la gestión integral de residuos orgánicos y la economía circular. 3. Mantener un espacio de trabajo permanente con las partes interesadas en la gestión de los residuos orgánicos y la dinamización y trabajo conjunto en el marco de la Mesa Nacional para el Aprovechamiento de Biomasa Residual (MNABR). 4. Aportar insumos para la formulación de la política de producción y consumo responsable. 5. Apoyar la formulación e implementación del programa basura cero en temas relacionados con el objeto del contrato. 6. Brindar acompañamiento técnico a la implementación de los proyectos territoriales en municipios con menos de 50 mil habitantes, contribuyendo al cumplimiento del indicador SINERGIA 164 del PND. 7. Apoyar la formulación del programa de economía circular, basado en las prácticas tradicionales de las comunidades Negras, Afrocolombianas, Raizales y Palenqueras, y realizar seguimiento a su implementación, en cumplimiento de la meta de SINERGIA No. 482 del Plan Nacional de Desarrollo. 8. Apoyar el relacionamiento interinstitucional con comunidades y organizaciones desde un enfoque diferencial étnico, de género, etario y cultural, garantizando la inclusión y participación de grupos poblacionales diversos, de acuerdo con los requerimientos de la dirección. 9. Proyectar y gestionar, dentro de los plazos legales, las respuestas a derechos de petición, quejas, requerimientos de órganos de control y demás solicitudes relacionadas con el objeto contractual, que sean solicitadas a través de la plataforma ARCA o por cualquier otro medio o herramienta de la entidad. 10. Participar en las reuniones, mesas de trabajo y comités que sean requeridos por el supervisor del contrato, relacionados con el objeto y obligaciones contractuales, para lo cual se debe allegar los soportes de asistencia, ayudas de memoria y soporte del seguimiento a los compromisos establecidos, en caso de que aplique. Contribuir con la proyección, reporte y evidencias de las acciones definidas en el Plan de Acción y/o en informes solicitados por el supervisor, relacionadas con las funciones de la Dirección de Asuntos Ambientales, Sectorial y Urbana, garantizando la conservación de la documentación mediante el respectivo cargue en las carpetas digitales institucionales asignadas. 11. Todas las demás que le sean asignadas por el supervisor del contrato y que tengan relación con el objeto contractual.</t>
  </si>
  <si>
    <t>El valor del contrato a celebrar es hasta por la suma de NOVENTA Y NUEVE MILLONES SETECIENTOS CINCUENTA MIL PESOS M/CTE ($99.750.000) incluido IVA y demás impuestos a que haya lugar</t>
  </si>
  <si>
    <t>https://community.secop.gov.co/Public/Tendering/OpportunityDetail/Index?noticeUID=CO1.NTC.7517293&amp;isFromPublicArea=True&amp;isModal=true&amp;asPopupView=true</t>
  </si>
  <si>
    <t>ANA LUCIA MORA PINILLA</t>
  </si>
  <si>
    <t>https://www.funcionpublica.gov.co/dafpIndexerBHV/hvSigep/detallarHV/S4680477-8003-5</t>
  </si>
  <si>
    <t>Prestación de servicios profesionales al Grupo de Talento Humano en coordinación con la Secretaría General, para apoyar la estrategia de gestión del cambio y el desarrollo de las habilidades y competencias blandas de los funcionarios del Ministerio de Ambiente y Desarrollo Sostenible, así como brindar acompañamiento en los procesos de meritocracia que adelante la Entidad.</t>
  </si>
  <si>
    <t>1. Brindar apoyo en el diseño, desarrollo y ejecución de los planes relacionados con la gestión del cambio, transformación, capacitación, clima y cultura organizacional que adelante la entidad, en articulación con la Secretaría General, asegurando la alineación con los objetivos institucionales. 2. Elaborar contenidos pedagógicos para los programas de formación implementados por la entidad, garantizando su pertinencia para las modalidades presencial y virtual, y atendiendo los requerimientos específicos definidos por el Ministerio. 3. Participar en la planificación, desarrollo y ejecución de las actividades asignadas dentro de la etapa de selección del proceso de meritocracia 2025, orientadas al cubrimiento de vacantes necesarias en las diferentes áreas de la entidad, garantizando el cumplimiento de los principios de transparencia y objetividad. 4. Asistir a las reuniones de trabajo a las que sea convocado, remitiendo los soportes de asistencia, memorias y reportes de seguimiento sobre los compromisos adquiridos. 5. Prestar apoyo en otras acciones que, dentro del marco del objeto contractual, sean asignadas por la supervisión del contrato, contribuyendo al cumplimiento de los objetivos.</t>
  </si>
  <si>
    <t>https://community.secop.gov.co/Public/Tendering/OpportunityDetail/Index?noticeUID=CO1.NTC.7502236&amp;isFromPublicArea=True&amp;isModal=true&amp;asPopupView=true</t>
  </si>
  <si>
    <t>EMMANUEL ESCOBAR ARROYO</t>
  </si>
  <si>
    <t>https://www.funcionpublica.gov.co/dafpIndexerBHV/hvSigep/detallarHV/S4651437-8003-5</t>
  </si>
  <si>
    <t>Prestación de servicios profesionales a la Dirección de Asuntos Marinos, Costeros y Recursos Acuáticos del Ministerio de Ambiente y Desarrollo Sostenible para apoyar los procesos contables, administrativos y financieros.</t>
  </si>
  <si>
    <t>1. Elaborar los informes de ejecución presupuestal de la Dirección de Asuntos Marinos, Costeros y Recursos Acuáticos. 2. Realizar el seguimiento y reporte del avance del proyecto de inversión de la Dirección, en la Plataforma Integrada de Inversión Pública - PIIP 3. Elaborar las solicitudes y modificaciones de certificados de disponibilidad presupuestal - CDP y gestionar la expedición de registro presupuestal - RP de la DAMCRA. 4. Elaborar y gestionar el reporte del Plan Anual mensualizado de Caja de la Dirección de Asuntos Marinos Costeros y Recursos Acuáticos. 5. Realizar la revisión financiera y seguimiento a la ejecución de contratos y convenios a cargo de la DAMCRA 6. Apoyar cómo enlace los trámites y procesos presupuestales y administrativos relacionados con la Subdirección Administrativa y Financiera del Minambiente y la Dirección de Asuntos Marinos, Costeros y Recursos Acuáticos. 7. Gestionar o suministrar los insumos para dar respuesta a los derechos de petición en cumplimiento de su objeto contractual, con criterios de calidad y oportunidad dando cumplimiento a los términos legales. 8. Mantener actualizada la información del drive (Carpeta digital) de la DAMCRA de los tramites asignados. 9. Las demás actividades relacionadas con el desarrollo del objeto del presente contrato.</t>
  </si>
  <si>
    <t>El valor del contrato a celebrar es hasta por la suma de OCHENTA Y DOS MILLONES DE PESOS M/CTE ($82.000.000), incluido los impuestos a que haya lugar.</t>
  </si>
  <si>
    <t>https://community.secop.gov.co/Public/Tendering/OpportunityDetail/Index?noticeUID=CO1.NTC.7500951&amp;isFromPublicArea=True&amp;isModal=true&amp;asPopupView=true</t>
  </si>
  <si>
    <t>El término estrictamente indispensable para que el contratista cumpla con el objeto y obligaciones contractuales será de DIEZ (10) MESES Y VEINTIOCHO (28) DÍAS, o hasta 31 de diciembre, lo primero que ocurra.</t>
  </si>
  <si>
    <t>ISMAEL ENRIQUE ALDANA FERNANDEZ</t>
  </si>
  <si>
    <t>https://www.funcionpublica.gov.co/dafpIndexerBHV/hvSigep/detallarHV/S350581-8003-5</t>
  </si>
  <si>
    <t>Prestar los servicios profesionales a la Oficina de Negocios Verdes y Sostenibles, desde el componente jurídico para apoyar el cumplimiento de fallos judiciales y la elaboración de instrumentos normativos, relacionados con PSA y Otros Incentivos a la Conservación</t>
  </si>
  <si>
    <t>1. Elaborar un documento de plan de trabajo para la ejecución del contrato, el cual contenga los informes a entregar y el cronograma, documento que debe ser presentado dentro de los cinco (5) días hábiles, siguientes al cumplimiento de los requisitos de perfeccionamiento y ejecución. 2. Elaborar los insumos y análisis jurídicos que determinen la viabilidad jurídica de las iniciativas normativas reglamentarias relacionadas con instrumentos económicos e incentivos a la conservación. 3. Realizar los insumos necesarios que determinen la viabilidad jurídica de los proyectos de Negocios Verdes y Pagos por Servicios Ambientales y otros incentivos a la conservación. 4. Proyectar los insumos necesarios para atender y responder a los requerimientos judiciales, cumplimiento de las sentencias de primera o segunda instancia que se ocasionen durante la implementación de los instrumentos económicos ambientales e incentivos a la conservación. 5. Revisar y hacer seguimiento a los acuerdos de conservación y demás acuerdos que sean suscritos con la Oficina de Negocios Verdes y Sostenibles. 6. Desarrollar insumos y elaborar respuestas a las solicitudes recibidas y comunicaciones emitidas por la Oficina de Negocios Verdes y Sostenibles en lo relacionado con el objeto del contrato. 7. Participar en reuniones relacionadas con el objeto contractual, para lo cual se deben allegar los soportes de la asistencia, ayudas de memoria y soporte del seguimiento a los compromisos establecidos, en caso de aplicar. 8. Las demás que le asigne el supervisor del contrato, relacionadas con el ejercicio de sus obligaciones y del objeto contractual.</t>
  </si>
  <si>
    <t>El valor del contrato a celebrar es hasta por la suma de CIENTO DIECINUEVE MILLONES CIENTO SESENTA Y SEIS MIL SEISCIENTOS SESENTA Y SIETE PESOS M/CTE ($119.166.667), incluido los impuestos a que haya lugar.</t>
  </si>
  <si>
    <t>https://community.secop.gov.co/Public/Tendering/OpportunityDetail/Index?noticeUID=CO1.NTC.7500892&amp;isFromPublicArea=True&amp;isModal=true&amp;asPopupView=true</t>
  </si>
  <si>
    <t>El término estrictamente indispensable para que el contratista cumpla con el objeto y  obligaciones contractuales será de DIEZ (10) MESES Y VEINTICINCO (25) DÍAS CALENDARIO, o hasta 31 de diciembre, lo primero que ocurra.</t>
  </si>
  <si>
    <t>DIANA PAOLA GONZALEZ JIMINEZ</t>
  </si>
  <si>
    <t>https://www.funcionpublica.gov.co/dafpIndexerBHV/hvSigep/detallarHV/S1504753-8003-5</t>
  </si>
  <si>
    <t>Prestar servicios profesionales técnicos al Despacho del Viceministerio de Políticas y Normalización Ambiental para el seguimiento de los compromisos y acciones derivados del proceso de la sentencia Ventanilla Minera.</t>
  </si>
  <si>
    <t>1. Dentro de los primeros quince (15) días calendario de la ejecución del contrato, el contratista deberá elaborar y presentar un plan de trabajo que incluya un cronograma detallado con las actividades a realizar, describiendo la metodología para la ejecución de las obligaciones contractuales. 2. Actuar como enlace del Viceministerio con las áreas misionales para la implementación y monitoreo de acciones relacionadas con el ordenamiento ambiental minero del territorio y la accesibilidad a la información ambiental minera. 3. Participar y apoyar en la convocatoria de reuniones periódicas de articulación y compromisos del Fallo de Acción Popular del 4 de agosto de 2022 Exp.25000234100020130245901, incluyendo las Mesas de Trabajo Interinstitucional (MTI), y gestionar las actas e informes correspondientes. 5. Realizar el desarrollo, revisión y seguimiento del marco reglamentario, proyectos y políticas ambientales vinculadas al sector minero-energético, según sea requerido. 6. Servir de enlace del Viceministerio, la Oficina Asesora Jurídica y demás dependencias requeridas para la elaboración y entrega del informe anual de sostenibilidad del fallo, así como cualquier otro informe o presentación periódica requerida en cumplimiento de la denominada Sentencia de Ventanilla Minera. 7. Elaborar y gestionar respuestas a peticiones, requerimientos de órganos de control, solicitudes de otras entidades y otras solicitudes relacionadas con el objeto contractual, cuando sea necesario. 8. Participar en reuniones relacionadas con el objeto contractual, proporcionando los soportes de asistencia, ayudas de memoria y seguimiento a los compromisos establecidos, cuando aplique. 9. Apoyar en la proyección, reporte y documentación de las acciones establecidas en el Plan de Acción y/o informes solicitados por el supervisor(a), asegurando su conservación mediante el cargue en las carpetas digitales institucionales. 10. Organizar y/o apoyar jornadas de capacitación o divulgación relacionadas con el Viceministerio de Políticas y Normalización Ambiental, garantizando su correcta ejecución y la elaboración de memorias y actas correspondientes. 11. Las demás que determine el supervisor del contrato, relacionadas con el ejercicio de sus obligaciones y del objeto contractual.</t>
  </si>
  <si>
    <t>El valor del contrato a celebrar es hasta por la suma de CIENTO VEINTISEIS MILLONES SETECIENTOS OCHENTA Y SIETE MIL QUINIENTOS PESOS M/CTE ($126.787.500), incluido los impuestos a que haya lugar.</t>
  </si>
  <si>
    <t>https://community.secop.gov.co/Public/Tendering/OpportunityDetail/Index?noticeUID=CO1.NTC.7508453&amp;isFromPublicArea=True&amp;isModal=true&amp;asPopupView=true</t>
  </si>
  <si>
    <t>ALFREDO JUNIOR DE LA HOZ SARMIENTO</t>
  </si>
  <si>
    <t>https://www.funcionpublica.gov.co/dafpIndexerBHV/hvSigep/detallarHV/S4914821-8003-5</t>
  </si>
  <si>
    <t>Prestar los servicios profesionales a la Oficina de Negocios Verdes y Sostenibles para consolidar y hacer seguimiento a la información de los proyectos gestionados desde la oficina.</t>
  </si>
  <si>
    <t>1. Elaborar un documento de plan de trabajo para la ejecución del contrato, el cual contenga los informes a entregar y el cronograma, documento que debe ser presentado dentro de los cinco (5) días hábiles, siguientes al cumplimiento de los requisitos de perfeccionamiento y ejecución. 2. Gestionar el banco y el portafolio de programas y proyectos generados en el marco del Plan Nacional de Negocios Verdes y el Programa Nacional de Pago por Servicios Ambientales.  3. Elaborar reportes asociados a la gestión de los proyectos generados en el marco del Plan Nacional de Negocios Verdes y el Programa Nacional de Pago por Servicios Ambientales. 4. Realizar el seguimiento a los compromisos establecidos por los profesionales en los proyectos generados en el marco del Plan Nacional de Negocios Verdes y el Programa Nacional de Pago por Servicios Ambientales. 5. Estructurar, evaluar y realizar seguimiento a los programas y proyectos que le sean asignados por el supervisor. 6. Participar en las reuniones relacionadas con el objeto contractual (allegar los soportes de la asistencia a la misma junto con ayudas de memoria y el soporte del seguimiento a los compromisos establecidos, en caso de aplicar.) 7. Las demás que determine el supervisor del contrato, relacionadas con el ejercicio de sus obligaciones y del objeto contractual.</t>
  </si>
  <si>
    <t>El valor del contrato a celebrar es hasta por la suma de CINCUENTA Y SEIS MILLONES OCHOCIENTOS SETENTA Y CINCO MIL PESOS M/CTE ($56.875.000), incluido los impuestos a que haya lugar.</t>
  </si>
  <si>
    <t>https://community.secop.gov.co/Public/Tendering/OpportunityDetail/Index?noticeUID=CO1.NTC.7501954&amp;isFromPublicArea=True&amp;isModal=true&amp;asPopupView=true</t>
  </si>
  <si>
    <t>El término estrictamente indispensable para que el contratista cumpla con el objeto y obligaciones contractuales será de DIEZ (10) MESES Y VEINTICINCO (25) DÍAS CALENDARIO, o hasta el 31 de diciembre, lo primero que ocurra.</t>
  </si>
  <si>
    <t>LILIAN CAROLINA GONZÁLEZ RINCÓN</t>
  </si>
  <si>
    <t>https://www.funcionpublica.gov.co/dafpIndexerBHV/hvSigep/detallarHV/S350991-8003-5</t>
  </si>
  <si>
    <t>Prestar los Servicios Profesionales a la Oficina de Asuntos Internacionales del Ministerio de Ambiente y Desarrollo Sostenible, para apoyar el desarrollo de las actividades relacionadas con la participación del Ministerio en negociaciones internacionales y en la implementación y seguimiento los Acuerdos Multilaterales en materia Ambiental.</t>
  </si>
  <si>
    <t>1. Realizar apoyo para la elaboración de un instrumento para el seguimiento a los compromisos adquiridos por el Ministerio de Ambiente y Desarrollo Sostenible y resultados de negociación en el marco de los Acuerdos Multilaterales y tratados internacionales en materia de negociación internacional. Apoyar la coordinación, organización y construcción de insumos, ayudas de memoria, documentos estratégicos y de posición nacional en el marco de los Acuerdos Multilaterales y tratados internacionales en materia de negociación internacional. Apoyar el seguimiento y desarrollo de las negociaciones de los Acuerdos Multilaterales y tratados internacionales y consignar los avances en el instrumento dispuesto por la OAI. Apoyar en la preparación de respuestas e insumos para atender las diferentes solicitudes realizadas por organismos internacionales, para el desarrollo o reporte de avance de las negociaciones internacionales. Apoyar la organización y participación de los diferentes actores en las conferencias de las partes y eventos internacionales. Apoyar los procesos de ratificación de Acuerdos Multilaterales o tratados internacionales liderados por el Ministerio de Ambiente y consolidar insumos para aquellos procesos liderados por otros sectores del gobierno nacional. Apoyar la Oficina de Asuntos Internacionales en el monitoreo y actualización de los procesos internos para la Gestión de Calidad. Gestionar de manera oportuna las PQRSDF y requerimientos por parte de los diferentes solicitantes y entes de control conforme a la competencia de la OAI. Todas las demás que determine el supervisor del contrato y que tengan relación directa con el objeto contractual</t>
  </si>
  <si>
    <t>El valor del contrato a celebrar es hasta por la suma de (CIENTO DIECIOCHO MILLONES QUINIENTOS VEINTITRÉS MIL NOVECIENTOS PESOS M/CTE ($118.523.900) incluido los impuestos a que haya lugar.</t>
  </si>
  <si>
    <t>https://community.secop.gov.co/Public/Tendering/OpportunityDetail/Index?noticeUID=CO1.NTC.7502668&amp;isFromPublicArea=True&amp;isModal=true&amp;asPopupView=true</t>
  </si>
  <si>
    <t>El término estrictamente indispensable para que el contratista cumpla con el objeto y obligaciones contractuales será diez (10) meses y veintiún (21) días, o hasta 31 de diciembre, lo primero que ocurra.</t>
  </si>
  <si>
    <t>HÉCTOR ANDRÉS RAMÍREZ HERNÁNDEZ</t>
  </si>
  <si>
    <t>https://www.funcionpublica.gov.co/dafpIndexerBHV/hvSigep/detallarHV/S1721513-8003-5</t>
  </si>
  <si>
    <t>Prestar servicios profesionales especializados en la formulación, estructuración, así como apoyar la gestión interinstitucional y ejecución de los planes, programas y proyectos en los territorios priorizados en el Plan Nacional de Desarrollo, que son competencia del Ministerio de Ambiente y Desarrollo Sostenible y en particular en la ecorregión Sabana de Bogotá.</t>
  </si>
  <si>
    <t>1. Elaborar y presentar avances de un plan de trabajo detallado, el cual debe contener como mínimo la metodología, las estrategias para cumplir con los objetivos propuestos, la descripción de las actividades a realizar y el cronograma de su ejecución en la ecorregión Sabana de Bogotá. 2. Apoyar y acompañar en la estructuración e implementación de acciones, estrategias e instrumentos de ordenamiento, planificación y gobernanza en el territorio priorizado asignado, de conformidad con los parámetros del Plan Nacional de Desarrollo 3. Apoyar y acompañar los procesos de formulación y ejecución de planes, programas y proyectos e instrumentos normativos para la atención de los compromisos estratégicos y de la inversión ambiental en la ecorregión Sabana de Bogotá. 4. Apoyar la gestión y acompañar en la estructuración e implementación de acciones y estrategias de ordenamiento, planificación y gobernanza en el territorio priorizado, de conformidad con los parámetros del Plan Nacional de Desarrollo. 5. Participar en el seguimiento a la gestión y los resultados de los planes, programas y proyectos implementados en el territorio priorizado. 6. Participar en el desarrollo de acciones para promover la concurrencia e integración de las entidades del Sistema Nacional Ambiental – SINA, consolidando la información técnica y científica necesaria para la toma de decisiones en el territorio priorizado. 7. Apoyar en la organización y ejecución de reuniones, comités, mesas de trabajo y espacios de diálogo en el territorio priorizado para fortalecer el relacionamiento del Ministerio de Ambiente y Desarrollo Sostenible con autoridades ambientales, entes territoriales, agencias no gubernamentales, comunidades, entes públicos y privados, entre otros grupos de interés pertinentes, aportando soportes de participación tales como actas de reunión, lista de asistencia y realizando seguimiento a los compromisos suscritos. 8. Apoyar en la articulación de la gestión interinstitucional e intersectorial a nivel nacional, regional, departamental, municipal y/o local, así como en la cooperación internacional requeridas para el cumplimiento de los planes, programas y proyectos en el territorio priorizado. 9. Las demás actividades que sean asignadas por el supervisor del contrato y estén relacionadas directamente con el objeto contractual.</t>
  </si>
  <si>
    <t>El valor del contrato a celebrar es hasta por la suma de CIENTO SETENTA Y TRES MILLONES OCHOCIENTOS DIECINUEVE MIL TRESCIENTOS TREINTE Y TRES PESOS M/CTE ($173.819.333), incluido los impuestos a que haya lugar.</t>
  </si>
  <si>
    <t>https://community.secop.gov.co/Public/Tendering/OpportunityDetail/Index?noticeUID=CO1.NTC.7522791&amp;isFromPublicArea=True&amp;isModal=true&amp;asPopupView=true</t>
  </si>
  <si>
    <t>El término estrictamente indispensable para que el contratista cumpla con el objeto y obligaciones contractuales será 10 meses y 13 días, o hasta 31 de diciembre de 2025, lo primero que ocurra.</t>
  </si>
  <si>
    <t>DIANA MARCELA MENDOZA OSPINA</t>
  </si>
  <si>
    <t>https://www.funcionpublica.gov.co/dafpIndexerBHV/hvSigep/detallarHV/S738457-8003-5</t>
  </si>
  <si>
    <t>Prestación de servicios profesionales a la Dirección de Gestión Integral de Recurso Hídrico del Ministerio de Ambiente y Desarrollo Sostenible, para apoyar la implementación de acciones que den cumplimiento a la Sentencia T-622 de 2016 en la línea estratégica de gobernanza ambiental, puntualmente con los componentes de participación, fortalecimiento institucional y comunitario, y manejo de los conflictos asociados a recurso hídrico.</t>
  </si>
  <si>
    <t>1. Apoyar la implementación de la estrategia de articulación de los actores Comunitarios e Institucionales del nivel local y regional accionados y vinculados a la Sentencia T-622 de 2016. 2. Apoyar desde el componente social el desarrollo de los espacios de diálogo, negociación, concertación y trabajo con las comunidades en cumplimiento de la orden cuarta, y la línea de gobernanza ambiental del territorio del plan de acción de la orden quinta de la Sentencia T-622 de 2016 a cargo del Ministerio de Ambiente y Desarrollo Sostenible. 3. Apoyar en la formulación e implementación de instrumentos y técnicas metodológicas para la intervención de la Línea de Gobernanza Ambiental del Territorio del Plan de Acción de la orden quinta de la Sentencia T-622 de 2016, específicamente, en torno a las sub líneas de Participación, fortalecimiento institucional y Comunitario, y manejo de conflictos asociadas al recurso hídrico de acuerdo a las orientaciones de la supervisión. 4. Apoyar a la DGIRH en la identificación, caracterización y sistematización de las experiencias significativas de manejo de conflictos asociadas al recurso hídrico, en el marco del cumplimiento de la Sentencia T-622 de 2016. 5. Aportar los insumos técnicos desde el componente social y acompañar la formulación de proyectos en el marco de la línea de gobernanza ambiental, que den cumplimiento a la Sentencia T-622 de 2016. 6. Aportar insumos técnicos, desde el componente social, para la elaboración y consolidación de informes periódicos o habituales, documentos técnicos y demás peticiones, que permitan dar respuesta a los órganos de control, las comunidades accionantes, demás actores con interés en la ST-622 de 2016 y otros solicitados por la supervisión. 7. Las demás que le asigne el supervisor del contrato y que tengan relación directa con el objeto.</t>
  </si>
  <si>
    <t>El valor del contrato a celebrar es hasta por la suma de OCHENTA Y CUATRO MILLONES DOCIENTOS CATORCE MIL DOCIENTOS CUARENTA Y DOS PESOS ($84.214.242), incluidos los impuestos a que haya lugar.</t>
  </si>
  <si>
    <t>https://community.secop.gov.co/Public/Tendering/OpportunityDetail/Index?noticeUID=CO1.NTC.7521369&amp;isFromPublicArea=True&amp;isModal=true&amp;asPopupView=true</t>
  </si>
  <si>
    <t>El término estrictamente indispensable para que el contratista cumpla con el objeto y obligaciones contractuales será NUEVE (9) MESES o hasta 31 de diciembre, lo primero que ocurra.</t>
  </si>
  <si>
    <t>MARIA JOSE OCHOA VASCO</t>
  </si>
  <si>
    <t>NEGOCIOS INTERNACIONALES</t>
  </si>
  <si>
    <t>https://www.funcionpublica.gov.co/dafpIndexerBHV/hvSigep/detallarHV/S3945378-8003-5</t>
  </si>
  <si>
    <t>Prestar servicios profesionales para realizar las actividades de gestión y trámite de solicitudes de comisiones de servicio y autorizaciones de viaje de los funcionarios y contratistas del Ministerio de Ambiente y Desarrollo sostenible y seguimiento a la ejecución presupuestal de viáticos y gastos de viaje.</t>
  </si>
  <si>
    <t>1. Hacer seguimiento y verificación de las solicitudes de comisiones de servicio y autorizaciones de viaje al interior del país, en el sistema de gestión de comisiones, garantizando que cumplen con los lineamentos de austeridad del Gobierno Nacional, previa concesión del ordenador del gasto. 2. Generar los actos administrativos de comisiones y autorizaciones de servicio aprobadas, remitir para registro en el Sistema de Información Financiera SIIF Nación y enviar para firma y expedición de registros presupuestales. 3. Brindar soporte a los funcionarios y contratistas del Ministerio de Ambiente y Desarrollo Sostenible, sobre los trámites de solicitudes de comisiones, autorizaciones de viaje, reconocimiento de viáticos y gastos de desplazamiento, al interior del país, según los lineamientos del supervisor. 4. Realizar la verificación de las legalizaciones de comisiones y/o autorización de viaje al interior del país, con el fin de que cumplan con los lineamientos impartidos en la entidad y así mismo validar los soportes establecidos para proceder al reconocimiento de viáticos y gastos de viaje, establecidos en los actos administrativos y normas que regulan la materia. 5. Generar las planillas de legalización de funcionarios y contratistas con el fin de generar el proceso de pago de las comisiones y/o autorizaciones de viaje al interior del país que se encuentran liquidadas y cumplen a cabalidad las condiciones y normas que regulan la materia, para el reconocimiento de pago, conforme a los lineamientos del supervisor. 6. Realizar seguimiento a la ejecución presupuestal de viáticos y gastos de viaje y generar alertas de uso y disponibilidad de recursos. 7. Solicitar periódicamente la liberación de registros presupuestales y/o saldos no utilizados, correspondientes a comisiones y autorizaciones de viaje canceladas o legalizadas por menor valor. 8. Preparar insumos para los informes y requerimientos de información de áreas internas, entidades externas y entes de control; así como documentos que difundan las acciones, productos, procedimientos o actividades a cargo el Grupo de Comisiones y Apoyo Logístico, requeridas por el supervisor del contrato. 9. Apoyar la implementación, mantenimiento, revisión, capacitación y mejora de los manuales y procedimientos del proceso de comisiones y autorizaciones de desplazamiento al interior del país. 10. Elaborar los informes que sean requeridos por la Subdirección Administrativa y Financiera y por la Coordinación del Grupo. 11. Las demás actividades asignadas por el supervisor en relación con el objeto del contrato.</t>
  </si>
  <si>
    <t>El valor del contrato a celebrar es hasta por la suma de CUARENTA Y OCHO MILLONES SETECIENTOS CINCUENTA MIL PESOS M/CTE ($ 48.750.000) incluido los impuestos a que haya lugar.</t>
  </si>
  <si>
    <t>ÁNGELA LISSETH DÍAZ TARQUINO</t>
  </si>
  <si>
    <t>Coordinador de Comisiones y Apoyo Logístico del MINISTERIO</t>
  </si>
  <si>
    <t>https://community.secop.gov.co/Public/Tendering/OpportunityDetail/Index?noticeUID=CO1.NTC.7555877&amp;isFromPublicArea=True&amp;isModal=true&amp;asPopupView=true</t>
  </si>
  <si>
    <t>El término estrictamente indispensable para que el contratista cumpla con el objeto y  obligaciones contractuales será de diez (10) meses y veinticinco (25) días, o hasta 31 de diciembre de 2025, lo primero que ocurra.</t>
  </si>
  <si>
    <t xml:space="preserve">GUILLERMO JOSUE GUARIN GONZALEZ </t>
  </si>
  <si>
    <t>https://www.funcionpublica.gov.co/dafpIndexerBHV/hvSigep/detallarHV/S2056675-8003-5</t>
  </si>
  <si>
    <t>1. Prestar el servicio de conducción para los recorridos diarios de los directivos del Ministerio, así como para las solicitudes de transporte asignadas para el desplazamiento de los funcionarios de la Entidad, tanto dentro como fuera de la ciudad. Dichos traslados deberán realizarse exclusivamente para fines oficiales del Ministerio, conforme a lo previsto por el supervisor del contrato. 2. El contratista no podrá, bajo ninguna circunstancia, hacer un uso distinto del vehículo asignado. 3. Atender la programación de traslados de bienes o documentos que el supervisor del contrato disponga, con el fin de garantizar el normal desarrollo de las actividades del Ministerio. 4. Apoyar en las actividades logísticas y administrativas necesarias para el mantenimiento preventivo y/o correctivo de los vehículos asignados, realizando el seguimiento en el taller autorizado por el Ministerio. 5. Mantener una presentación personal impecable durante el cumplimiento del servicio, seguir las normas de comportamiento adecuadas y prestar el servicio con respeto, disposición y confidencialidad. Asimismo, será responsable de mantener el vehículo asignado en condiciones óptimas, solicitando y ejecutando las labores de limpieza y mantenimiento necesarias. 6. Realizar revisiones periódicas de los niveles de líquidos y el estado mecánico del vehículo asignado, informando por escrito al supervisor sobre cualquier reparación que deba efectuarse. En caso de novedad o siniestro, el contratista deberá informar de inmediato al supervisor del contrato, laborando un informe detallado de los hechos, el cual deberá presentar al día siguiente, junto con los soportes pertinentes.7. Custodiar el vehículo, la documentación, las herramientas y los accesorios entregados, respondiendo por su adecuado cuidado, conservación y preservación. 8. Cumplir con las disposiciones establecidas en el Código Nacional de Tránsito vigente, asegurando que la Entidad no incurra en sanciones o multas durante la ejecución del contrato. 9. Presentar, junto con la cuenta de cobro, el reporte de comparendos emitidos sobre los vehículos conducidos, expedido por la autoridad competente. En caso de comparendos pendientes, deberá gestionar su pago o impugnación según lo estipulado por la ley, manteniendo informado al supervisor sobre la vigencia de la documentación del vehículo asignado. Además, deberá presentar un informe mensual con los recorridos realizados, conforme a las instrucciones del supervisor. 10. Realizar las demás actividades relacionadas con el objeto del contrato que le sean asignadas por el supervisor.</t>
  </si>
  <si>
    <t>El valor del contrato a celebrar es hasta por la suma de TREINTA Y DOS MILLONES TRESCIENTOS OCHENTA Y SEIS MIL CIENTO TREINTA Y TRES PESOS M/CTE ($ 32.386.133) incluido los impuestos a que haya lugar incluido los impuestos a que haya lugar.</t>
  </si>
  <si>
    <t>https://community.secop.gov.co/Public/Tendering/OpportunityDetail/Index?noticeUID=CO1.NTC.7539151&amp;isFromPublicArea=True&amp;isModal=true&amp;asPopupView=true</t>
  </si>
  <si>
    <t>El término estrictamente indispensable para que el contratista cumpla con el objeto y obligaciones contractuales será de DIEZ (10) MESES Y VEINTITRES (23) DIAS, o hasta 31 de diciembre de 2025, lo primero que ocurra.</t>
  </si>
  <si>
    <t>HECTOR ARSENIO TAVERA ESCOBAR</t>
  </si>
  <si>
    <t>https://www.funcionpublica.gov.co/dafpIndexerBHV/hvSigep/detallarHV/S1099990-8003-5</t>
  </si>
  <si>
    <t>Prestación de servicios profesionales a la Dirección de Asuntos Marinos, Costeros y Recursos Acuáticos del Ministerio de Ambiente y Desarrollo Sostenible, en el desarrollo de programas, proyectos e iniciativas para la gestión integral y restauración del ecosistema de manglar.</t>
  </si>
  <si>
    <t>1.Apoyar la formulación, implementación y seguimiento de proyectos ante el Fondo para la vida y otras fuentes de financiación en aspectos relacionados con la gestión de los manglares de áreas de importancia ambiental priorizadas. 2. Apoyar la actualización, seguimiento y reporte de las Metas de la Contribución Determinada a Nivel Nacional –NDC para el período 2020 – 2030, SISCONPES, PND en la gestión y restauración de ecosistema de manglar. 3. Elaborar conceptos técnicos sobre caracterización, diagnóstico y zonificación de manglares presentados por las autoridades ambientales a Minambiente. 4.Gestionar o suministrar los insumos para la elaboración de conceptos, ayudas de memoria, actas, dar respuesta a los derechos de petición (PQRS), requerimientos de sentencias y entes de control relacionados con el objeto contractual con criterios de calidad y oportunidad dando cumplimiento a los términos legales. 5. Participar y apoyar en la organización de talleres, reuniones, actividades y otros espacios de articulación pertinentes que realiza MINAMBIENTE relacionados con el objeto del contrato. 6. Apoyar la supervisión de los contratos y/o convenios que le sean designados por el supervisor. 7. Mantener actualizada la información del drive (Carpeta digital) de la DAMCRA de los trámites asignados. 8. Las demás actividades relacionadas con el desarrollo del objeto del presente contrato.</t>
  </si>
  <si>
    <t>El valor del contrato a celebrar es hasta por la suma de CIENTO CUATRO MILLONES QUINIENTOS OCHENTA Y TRES MIL CIENTO CINCUENTA PESOS M/CTE ($104.583.150), incluido IVA.</t>
  </si>
  <si>
    <t>https://community.secop.gov.co/Public/Tendering/OpportunityDetail/Index?noticeUID=CO1.NTC.7502643&amp;isFromPublicArea=True&amp;isModal=true&amp;asPopupView=true</t>
  </si>
  <si>
    <t>KATHERINE RODRIGUEZ NOSSA</t>
  </si>
  <si>
    <t>https://www.funcionpublica.gov.co/dafpIndexerBHV/hvSigep/detallarHV/S2248388-8003-5</t>
  </si>
  <si>
    <t>Prestar servicios profesionales a la Subdirección de Educación y Participación para gestionar los trámites jurídicos relacionados con los actos administrativos generados por la dependencia y asociados a su misionalidad</t>
  </si>
  <si>
    <t>1. Realizar análisis de legalidad a los actos administrativos generados por la dependencia, garantizando su conformidad con la normativa vigente y sugiriendo los ajustes necesarios. 2. Brindar apoyo jurídico a la Subdirección de Educación y Participación, para el desarrollo de acciones relacionadas con las dinámicas gremiales y sectoriales. 3. Elaborar la proyección de respuestas a solicitudes, consultas y demás asuntos que correspondan a la competencia de la Subdirección y que le sean asignados por el supervisor. 4. Participar en las reuniones relacionadas con las acciones misionales de la dependencia, dejando constancia formal de la asistencia a través de los correspondientes soportes, actas y otras fuentes de verificación pertinentes. 5. Las demás obligaciones que se le asignen y que tengan relación directa con el objeto del contrato.</t>
  </si>
  <si>
    <t>El valor del contrato a celebrar es hasta por la suma de CINCUENTA Y DÓS MILLONES DE PESOS M/CTE ($52.000.000) incluido los impuestos a que haya lugar.</t>
  </si>
  <si>
    <t>https://community.secop.gov.co/Public/Tendering/OpportunityDetail/Index?noticeUID=CO1.NTC.7512719&amp;isFromPublicArea=True&amp;isModal=true&amp;asPopupView=true</t>
  </si>
  <si>
    <t>RAFAEL HUMBERTO ARGUELLES LÓPEZ</t>
  </si>
  <si>
    <t>https://www.funcionpublica.gov.co/dafpIndexerBHV/hvSigep/detallarHV/S1838619-8003-5</t>
  </si>
  <si>
    <t>Prestar sus servicios profesionales a la Oficina de Tecnologías de la Información y la Comunicación del Ministerio de Ambiente y Desarrollo Sostenible en el desarrollo, optimización y administración de tableros de control, herramientas de inteligencia de negocios y plataformas de gestión de datos de los sistemas de información del Ministerio de Ambiente y Desarrollo Sostenible</t>
  </si>
  <si>
    <t>1. Apoyar el desarrollo tecnológico, implementación y optimización de tableros de mando y control, así como, de otras herramientas de inteligencia de negocios, de acuerdo con las necesidades, proyectos de analítica de datos, lineamientos y procedimientos de la Oficina y la entidad. 2. Apoyar a la jefatura en la fase de estabilización, las mejoras evolutivas y expansión del Centro de Información y Monitoreo Ambiental (CIMA), proyectando su desarrollo como fuente clave de datos ambientales del sector y la incorporación de herramientas geográficas avanzadas. 3. Participar en la estructuración, configuración y administración del lago de datos de la entidad, facilitando la integración, gestión, extracción y validación de la calidad de la información con enfasis en la fase de visualización de datos. 4. Estructurar y consolidar datos relacionados con cifras y temas institucionales y del sector ambiental, generados en las plataformas de información del Ministerio y entidades del SINA y Sector, para su procesamiento y análisis. 5. Apoyar el funcionamiento y optimización de bases de datos o plataformas de información del Ministerio y del Centro de Información y Monitoreo Ambiental (CIMA). 6. Elaborar artefactos, scripts en Python y procesos ETL derivados de la definición de historias de usuario o requerimientos específicos, así como realizar actualizaciones a desarrollos existentes asignados, cumpliendo con los procedimientos de arquitectura de información, gestión de proyectos, y desarrollo y mantenimiento de sistemas de información vigentes en la entidad. 7. Participar en la elaboración de lineamientos, estándares y guías técnicas para la transformación y visualización de fuentes de información en diferentes formatos y estructuras incluyendo base de datos relacionales, NoSQL y otras plataformas de información. 8. Presentar a la Jefatura de la Oficina propuesta de lineamientos de seguimiento y control de la coherencia y la calidad de la información y los datos que alimentan las herramientas tecnológicas que contribuyen en el fortalecimiento del Sistema de Información Ambiental de Colombia, de conformidad con los lineamientos vigentes. 9. Participar y/o asistir a las reuniones grupos y/o mesas de trabajo y/o comités virtuales o presenciales que sean requeridos por el supervisor relacionados con el objeto y obligaciones contractuales con el fin de generar acciones tendientes al cumplimiento de la misión de la dependencia. 10. Las demás que determine el supervisor del contrato, relacionadas con el ejercicio de sus obligaciones y del objeto contractual</t>
  </si>
  <si>
    <t>El valor del contrato a celebrar es hasta por la suma SESENTA Y NUEVE MILLONES TRESCIENTOS TREINTA Y TRES MIL TRESCIENTOS TREINTA Y TRES PESOS M/CTE ($69.333.333 oo), incluido los impuestos a que haya lugar.</t>
  </si>
  <si>
    <t>https://community.secop.gov.co/Public/Tendering/OpportunityDetail/Index?noticeUID=CO1.NTC.7519930&amp;isFromPublicArea=True&amp;isModal=true&amp;asPopupView=true</t>
  </si>
  <si>
    <t>El término estrictamente indispensable para que el contratista cumpla con el objeto y obligaciones contractuales será de diez (10) meses y veinte (20) dias, o hasta 31 de diciembre, lo primero que ocurra.</t>
  </si>
  <si>
    <t>JUAN DAVID MACIAS MEJIA</t>
  </si>
  <si>
    <t>https://www.funcionpublica.gov.co/dafpIndexerBHV/hvSigep/detallarHV/S2352611-8003-5</t>
  </si>
  <si>
    <t>Prestación de servicios profesionales a la gestión de la Oficina de Tecnología de la Información y la comunicación del Ministerio de Ambiente y Desarrollo Sostenible bridando acompañamiento técnico a la infraestructura tecnológica a cargo de la Oficina, así como, el manejo y administración de los componentes de los sistemas de hiperconvergencia, contenedores, VMWare, administración de controlador de dominio y copias de respaldo del Ministerio.</t>
  </si>
  <si>
    <t>1. Realizar el monitoreo sobre el estado de la infraestructura tecnológica que este a su cargo. 2. Apoyar el control y capacidades de los sistemas de Almacenamiento, sistemas de virtualización, administración de servidores Windows y Linux, controladores de dominio y demás componentes que hacen parte de las soluciones tecnológicas implementadas en la entidad 3. Implementar un esquema periódico de actualizaciones a los equipos servidores y demás elementos que administre con las últimas actualizaciones a nivel de firmware, drivers y parches de seguridad liberados por los diferentes fabricantes. 4. Acompañar y apoyar en la implementación de los procesos de aprovisionamiento de nuevos servicios y equipos tecnológicos adquiridos por la entidad, aplicando estándares establecidos en la entidad e integrándose con las plataformas ya existentes. 5. Elaborar y entregar mensualmente, los reportes técnicos y demás información técnica necesaria en la cual se evidencie la gestión realizada en la administración de la infraestructura tecnológica de la Entidad, generando por escrito a la jefe de la OTIC. 6. Administrar la herramienta de Backup con la que cuenta el Ministerio y sus correspondientes módulos, así como la custodia de la información, generando los respectivos informes. Así como, documentar y ejecutar el plan de Backups conforme a los lineamientos establecidos, buenas prácticas de la industria y demás actividades que permitan respaldar la información crítica de la Entidad. 7. Asistir y apoyar las reuniones técnicas, de cambios y ventanas de mantenimiento programadas previamente, a fin de garantizar la continuidad de los servicios tecnológicos bajo la administración asignada. 8. Gestionar incidentes o requerimientos reportados en el centro de servicios de TI, de conformidad con los (ANS o SLA) pactados, los procedimientos y protocolos establecidos por la entidad documentando las acciones realizadas. 9. Brindar el acompañamiento al personal técnico externo que adelante cualquier actividad en el centro de cómputo de la Entidad, durante la vigencia del contrato. 10. Elaborar reportes de los eventos críticos de los servicios asignados, relacionados con la infraestructura tecnológica de la entidad. 11. Participar y/o asistir a las reuniones grupos y/o mesas de trabajo y/o comités virtuales o presenciales que sean requeridos por el supervisor relacionados con el objeto y obligaciones contractuales con el fin de generar acciones tendientes al cumplimiento de la misión de la dependencia. 12. Las demás inherentes al objeto y a la naturaleza del contrato y aquellas indicadas por el Supervisor del contrato para el cabal cumplimiento del objeto del contrato.</t>
  </si>
  <si>
    <t>El valor del contrato a celebrar es hasta por la suma CINCUENTA Y NUEVE MILLONES CUATROCIENTOS MIL PESOS M/CTE ($59.400.000.oo), incluido los impuestos a que haya lugar.</t>
  </si>
  <si>
    <t>https://community.secop.gov.co/Public/Tendering/OpportunityDetail/Index?noticeUID=CO1.NTC.7522322&amp;isFromPublicArea=True&amp;isModal=true&amp;asPopupView=true</t>
  </si>
  <si>
    <t>El término estrictamente indispensable para que el contratista cumpla con el objeto y obligaciones contractuales será de Diez (10) meses y veinticuatro (24) dias, o hasta 31 de</t>
  </si>
  <si>
    <t>JAIME ALBEIRO MORENO JIMÉNEZ</t>
  </si>
  <si>
    <t>INGENIERIA EN MULTIMEDIA</t>
  </si>
  <si>
    <t>https://www.funcionpublica.gov.co/dafpIndexerBHV/hvSigep/detallarHV/S3137411-8003-5</t>
  </si>
  <si>
    <t>Prestar los servicios profesionales a la Oficina de Tecnologías de la Información y la Comunicación del Ministerio de Ambiente y Desarrollo Sostenible para realizar actividades de desarrollo de componentes front end y en la ejecución de pruebas funcionales y no funcionales de los artefactos de sofware que le sean asignados.</t>
  </si>
  <si>
    <t>1. Elaborar componentes web reusables, accesibles, gestionados en la red de distribución de contenidos institucional – CDN que le sean asignados. 2. Implementar funcionalidades que permitan la gestión de versionamiento, parametrización y despliegues de tramites de forma independiente, modular y desacoplada. 3. Desarrollar interfaces de usuario que integren servicios rest que se requieran siguiendo la arquitectura de solución y de casos de uso definidos, así como realizar actualizaciones a desarrollos existentes que le sean asignados cumpliendo al procedimiento de gestión de proyectos de sistemas de información vigente en la entidad. 4. Apoyar en la ejecución de pruebas funcionales y no funcionales de los artefactos de sofware que le sean asignados. 5. Elaborar y actualizar la documentación técnica referente a los trabajos realizados de acuerdo a los procedimientos y estándares establecidos en la Oficina de Tecnologías de la Información y las Comunicaciones. 6. Documentar y versionar los productos implementados de acuerdo con los lineamientos establecidos en la Oficina de Tecnología de la Información y las Comunicaciones. 7. Participar y/o asistir a las reuniones grupos y/o mesas de trabajo y/o comités virtuales o presenciales que sean requeridos por el supervisor relacionados con el objeto y obligaciones contractuales con el fin de generar acciones tendientes al cumplimiento de la misión de la dependencia. 8. Las demás que le sean asignadas por el supervisor del contrato, inherentes al objeto del mismo</t>
  </si>
  <si>
    <t>El valor del contrato a celebrar es hasta por la suma OCHENTA Y NUEVE MILLONES OHOCIENTOS SESENTA Y DOS MIL QUINIENTOS PESOS M/CTE ($89.862.500), incluido los impuestos a que haya lugar.</t>
  </si>
  <si>
    <t>https://community.secop.gov.co/Public/Tendering/OpportunityDetail/Index?noticeUID=CO1.NTC.7522694&amp;isFromPublicArea=True&amp;isModal=true&amp;asPopupView=true</t>
  </si>
  <si>
    <t>El término estrictamente indispensable para que el contratista cumpla con el objeto y obligaciones contractuales será de diez (10) meses y veinticinco (25) dias o hasta 31 de</t>
  </si>
  <si>
    <t>STEPHANY DÍAZ VELANDIA</t>
  </si>
  <si>
    <t>INGENIERA AMBIENTAL</t>
  </si>
  <si>
    <t>https://www.funcionpublica.gov.co/dafpIndexerBHV/hvSigep/detallarHV/S2507457-8003-5</t>
  </si>
  <si>
    <t>Apoyar a la Dirección de Ordenamiento Ambiental Territorial y SINA, para el desarrollo de acciones y lineamientos en materia de ordenamiento minero ambiental y la transformación de conflictos socio ambientales en territorio.</t>
  </si>
  <si>
    <t>1. Apoyar el desarrollo y cumplimiento de la Orden 1.1.3 de la Sentencia de Ventanilla Minera, a través de la cual se requiere la formulación y adopción de reservas temporales conforme al diagnóstico de ordenamiento minero ambiental de las áreas SINAP y estrategias de conservación in situ. 2. Apoyar técnicamente el desarrollo de la mesa nacional de afectados por represas, para la construcción de lineamientos base para una política pública. 3. Participar en las mesas de trabajo, reuniones, talleres o escenarios internos y externos según lineamientos de la supervisión del contrato. 4. Apoyar el desarrollo de las acciones del CONPES 4050 del SINAP, en lo que respecta a la articulación de instrumentos de planificación y ordenamiento territorial con las estrategias de conservación in situ. 5. Apoyar técnicamente el desarrollo y seguimiento de compromisos derivados del debate de control político de la Hidroeléctrica Quimbo, para la trasformación de conflictos socioambientales en territorio. 6. Proyectar respuestas a las solicitudes, quejas y demás peticiones relacionadas con la temática de ordenamiento ambiental territorial. 7. Apoyar los procesos de asistencia técnica en ordenamiento ambiental territorial a las autoridades ambientales y entidades territoriales, en especial en Planes de Ordenamiento Territorial y Planes Parciales 8. Todas las demás que sean requeridas por el supervisor del contrato</t>
  </si>
  <si>
    <t>El valor del contrato a celebrar es hasta por la suma de SETENTA Y SIETE MILLONES TRESCIENTOS VEINTIDOS MIL CIEN PESOS ($77.322.100) incluido los impuestos a que haya lugar.</t>
  </si>
  <si>
    <t>https://community.secop.gov.co/Public/Tendering/OpportunityDetail/Index?noticeUID=CO1.NTC.7519032&amp;isFromPublicArea=True&amp;isModal=true&amp;asPopupView=true</t>
  </si>
  <si>
    <t>LORENA MONTOYA DIAZ</t>
  </si>
  <si>
    <t>https://www.funcionpublica.gov.co/dafpIndexerBHV/hvSigep/detallarHV/S1518412-8003-5</t>
  </si>
  <si>
    <t>Prestar sus servicios profesionales para apoyar a la Dirección de Ordenamiento Ambiental Territorial y SINA, en los diferentes aspectos jurídicos relacionados con planificación, ordenamiento ambiental territorial e implementación del Plan de Zonificación Ambiental.</t>
  </si>
  <si>
    <t>1. Apoyar jurídicamente el desarrollo y cumplimiento de compromisos adquiridos en debates de control político que se enmarquen en el ordenamiento ambiental territorial en la trasformación de conflictos socioambientales en territorio. 2. Apoyar jurídicamente el desarrollo de las diferentes instancias en el marco de la mesa nacional de afectados por represas. 3. Apoyar jurídicamente la implementación del Plan de Zonificación Ambiental (PZA) y el desarrollo de la estrategia de derechos territoriales. 4. Apoyar jurídicamente el desarrollo de las sesiones realizadas en el marco del Consejo Directivo de la Agencia Nacional de Tierras - ANT 5. Proyectar respuestas a las solicitudes, quejas y demás peticiones allegadas a la Dirección de Ordenamiento Ambiental Territorial y Sistema Nacional Ambiental. 6. Atender las solicitudes relacionadas con sentencias que involucren o requieran la participación de la Dirección de Ordenamiento Ambiental Territorial y Sistema Nacional Ambiental. 7. Participar en las mesas de trabajo, reuniones, talleres o escenarios internos y externos según lineamientos de la supervisión del contrato. 8. Todas las demás que sean requeridas por el supervisor del contrato</t>
  </si>
  <si>
    <t>El valor del contrato a celebrar es hasta por la suma de NOVENTA Y CUATRO MILLONES NOVENTA MIL QUINIENTOS PESOS ($94.090.500) incluido los impuestos a que haya lugar.</t>
  </si>
  <si>
    <t>https://community.secop.gov.co/Public/Tendering/OpportunityDetail/Index?noticeUID=CO1.NTC.7519074&amp;isFromPublicArea=True&amp;isModal=true&amp;asPopupView=true</t>
  </si>
  <si>
    <t>WILLIAM HENAO PINEDA</t>
  </si>
  <si>
    <t>https://www.funcionpublica.gov.co/dafpIndexerBHV/hvSigep/detallarHV/S573301-8003-5</t>
  </si>
  <si>
    <t>Prestación de servicios profesionales a la Dirección de Asuntos Marinos, Costeros y Recursos Acuáticos del Ministerio de Ambiente y Desarrollo Sostenible, para apoyar la gestión dirigida a la prevención y reducción de los riesgos por erosión costera en la zona marina costera.</t>
  </si>
  <si>
    <t>1. Realizar de forma participativa la revisión y actualización del documento técnico del Plan Maestro de erosión costera de Colombia. 2. Elaborar la dinamización, conformación y seguimiento de la mesa técnica nacional de Erosión Costera. 3. Brindar asistencia técnica para realizar actividades de socialización y capacitación a autoridades ambientales y entidades territoriales, en relación con lineamientos para la gestión de la erosión costera. 4. Apoyar las actividades de formulación, implementación y seguimiento de proyectos y de gestión de la erosión costera que contribuya al ordenamiento ambiental y la adaptación al cambio climático de las zonas costras. 5. Brindar asistencia y apoyo técnico para implementar y dar seguimiento a los compromisos de la sentencia de erosión costera del Magdalena y sector de Pozos Colorados y requerimientos de entes de control. 6.Acompañar y dar apoyo técnico en el seguimiento, elaboración de comunicaciones y participación en mesas de trabajo y audiencias, relacionadas con el cumplimiento de sentencias de erosión costera. 7. Suministrar apoyo técnico en la elaboración de conceptos, ayudas de memoria, respuesta a requerimientos de órganos de control, sentencias y PQRS, relacionados con el objeto contractual con criterios de calidad y oportunidad dando cumplimiento a los términos legales. 8. Las demás actividades que estén relacionadas con el objeto contractual, las obligaciones específicas del contrato y sus alcances.</t>
  </si>
  <si>
    <t>https://community.secop.gov.co/Public/Tendering/OpportunityDetail/Index?noticeUID=CO1.NTC.7503390&amp;isFromPublicArea=True&amp;isModal=true&amp;asPopupView=true</t>
  </si>
  <si>
    <t>ANA MARLENE ARRIAGA RODRÍGUEZ</t>
  </si>
  <si>
    <t>https://www.funcionpublica.gov.co/dafpIndexerBHV/hvSigep/detallarHV/S342127-8003-5</t>
  </si>
  <si>
    <t>Prestar servicios profesionales a la Dirección de Asuntos Marinos, Costeros y Recursos Acuáticos del Ministerio de Ambiente y Desarrollo Sostenible, para fomentar el avance en los procesos de gestión ambiental e interinstitucional, con el objetivo de mejorar la calidad del medio marino y costero.</t>
  </si>
  <si>
    <t>1. Proporcionar asistencia técnica para la elaboración del instrumento normativo “Por la cual se definen los criterios de calidad para el uso de las aguas superficiales, subterráneas y marinas, y se dictan otras disposiciones” 2. Realizar la gestión interinstitucional que permita el acompañamiento y seguimiento a la implementación del Rediseño de la REDCAM para el golfo de Urabá, en el marco de la Sentencia río Atrato. 3. Acopio de información, análisis y revisión de datos, estadísticas y/o indicadores disponibles de contaminación por basura marina en cada departamento costero en Colombia. 4. Apoyar la formulación e implementación de actividades de fortalecimiento de capacidades multiactor en temáticas asociadas a la gestión de la calidad ambiental marina. 5. Apoyar en el seguimiento e implementación de proyectos relacionados con basura marina (GEF LAC CITIES, GO CIRCULAR, Grupo de trabajo sobre contaminación por plásticos, Tratado vinculante de plásticos, entre otros). 6. Apoyar la formulación y la supervisión de los contratos y/o convenios que le sean designados por el supervisor, así como dar respuesta a PQRS en materia del objeto contractual con criterios de calidad y oportunidad dando cumplimiento a los términos legales. 7. Mantener actualizada la información del drive (Carpeta digital) de la DAMCRA de los tramites asignados. 8. Las demás actividades relacionadas con el desarrollo del objeto del presente contrato.</t>
  </si>
  <si>
    <t>El valor del contrato a celebrar es hasta por la suma de NOVENTA MILLONES TRESCIENTOS CINCUENTA Y UN MIL SEISCIENTOS PESOS M/CTE ($90.351.600), incluido los impuestos a que haya lugar.</t>
  </si>
  <si>
    <t>KATHERIN JOHANNA MEJIA QUINTERO</t>
  </si>
  <si>
    <t>https://community.secop.gov.co/Public/Tendering/OpportunityDetail/Index?noticeUID=CO1.NTC.7518125&amp;isFromPublicArea=True&amp;isModal=true&amp;asPopupView=true</t>
  </si>
  <si>
    <t>EDER GUILLERMO PINZON GARCIA</t>
  </si>
  <si>
    <t>https://www.funcionpublica.gov.co/dafpIndexerBHV/hvSigep/detallarHV/S2379560-8003-5</t>
  </si>
  <si>
    <t>Prestar los servicios profesionales a la Oficina de Negocios Verdes y Sostenibles para el apoyo en la generación de estrategias, para fomentar y fortalecer la cadena de valor de los emprendimientos y negocios verdes de restauración ecológica.</t>
  </si>
  <si>
    <t>1. Elaborar un documento de plan de trabajo para la ejecución del contrato, el cual contenga los informes a entregar y el cronograma, documento que debe ser presentado dentro de los cinco (5) días hábiles, siguientes al cumplimiento de los requisitos de perfeccionamiento y ejecución. 2. Generar estrategias para fortalecer los emprendimientos y/o negocios verdes relacionados con la cadena de valor de la restauración ecológica. 3. Gestionar proyectos con actores estratégicos de la cadena de valor de la restauración ecológica. 4. Estructurar, evaluar, apoyar y realizar seguimiento a los programas y proyectos que le sean asignados por el supervisor. 5. Asistir a las reuniones relacionadas con el objeto contractual (allegar los soportes de la asistencia a la misma junto con ayudas de memoria y el soporte del seguimiento a los compromisos establecidos, en caso de aplicar). 6. Las demás que determine el supervisor del contrato, relacionadas con el ejercicio de sus obligaciones y del objeto contractual.</t>
  </si>
  <si>
    <t>El valor del contrato a celebrar es hasta por la suma de CIENTO OCHO MILLONES TRESCIENTOS TREINTA Y TRES MIL TRESCIENTOS TREINTA Y TRES PESOS M/CTE ($ 108.333.333), incluido los impuestos a que haya lugar.</t>
  </si>
  <si>
    <t>https://community.secop.gov.co/Public/Tendering/OpportunityDetail/Index?noticeUID=CO1.NTC.7514443&amp;isFromPublicArea=True&amp;isModal=true&amp;asPopupView=true</t>
  </si>
  <si>
    <t>El término estrictamente indispensable para que el contratista cumpla con el objeto y obligaciones contractuales será de DIEZ (10) MESES VEINTICINCO (25) DÎAS CALENDARIO, o hasta 31 de diciembre de 2025, lo primero que ocurra.</t>
  </si>
  <si>
    <t>ADRIANA MARCELA SOLANO PITA</t>
  </si>
  <si>
    <t>https://www.funcionpublica.gov.co/dafpIndexerBHV/hvSigep/detallarHV/S1655949-8003-5</t>
  </si>
  <si>
    <t>Prestar servicios profesionales de apoyo técnico a la Dirección de Asuntos Ambientales Sectorial y Urbana del Ministerio de Ambiente y Desarrollo Sostenible, para fortalecer las entidades territoriales en el desarrollo de soluciones basadas en la naturaleza y la incorporación de criterios de sostenibilidad ambiental y biodiversidad como estrategia para incorporar la gestión urbano-regional en su planificación.</t>
  </si>
  <si>
    <t>1. Presentar para aprobación del supervisor un plan de trabajo (actividades, cronograma y entregables) dentro de los diez (10) días siguientes al cumplimiento de los requisitos de ejecución del contrato. 2. Promover la implementación del Programa Ciudades Biodiversas y Resilientes, en municipios con población menor a 50.000 habitantes. 3. Apoyar la elaboración de propuestas técnicas para el fortalecimiento de la gestión ambiental urbana y el desarrollo de ciudades y municipios biodiversos y resilientes en el marco del plan de acción de la Política de Gestión Ambiental Urbana. 4. Apoyar el seguimiento a los avances en la implementación de las iniciativas sobre biodiversidad en ámbitos urbanos realizadas entre el 2021 y el 2023. 5. Brindar acompañamiento técnico en la formulación e implementación de proyectos para el fortalecimiento de la gestión ambiental urbana en Colombia y la aplicación de soluciones basadas en la naturaleza, contribuyendo al cumplimiento del indicador SINERGIA 164 del PND. 6. Proyectar y gestionar, dentro de los términos legales, las respuestas a peticiones, quejas, reclamos, así como requerimientos de órganos de control y demás solicitudes en temas relacionados con el objeto contractual, cuando sea requerido mediante correo electrónico o a través de la plataforma de información del Ministerio para la “Administración y Recepción de Correspondencia Ambiental (ARCA)” 7. Participar en las reuniones relacionadas con el objeto contractual, para lo cual se deben allegar los soportes de la asistencia, ayudas de memoria y soporte del seguimiento a los compromisos establecidos, en caso de aplicar. 8. Apoyar con la proyección, el reporte y las evidencias de las acciones establecidas en el Plan de Acción y/o informes solicitados por el supervisor(a) relacionados con las funciones de la Dirección de Asuntos Ambientales, Sectorial y Urbana, garantizando su conservación mediante el cargue respectivo en las carpetas digitales institucionales designadas para ello. 9. Apoyar, cuando sea requerido, las jornadas de capacitación o divulgación relacionadas con las funciones de la Dirección de Asuntos Ambientales, Sectorial y Urbana en las que la experticia del contratista sea necesaria o en las que se relacione con el objeto contractual. 10. Las demás actividades que le asigne el supervisor del contrato y que tengan relación con el objeto contractual.</t>
  </si>
  <si>
    <t>El valor del contrato a celebrar es hasta por la suma de SETENTA Y SIETE MILLONES SETECIENTOS MIL PESOS M/CTE ($77.700.000) incluido los impuestos a que haya lugar.</t>
  </si>
  <si>
    <t>https://community.secop.gov.co/Public/Tendering/OpportunityDetail/Index?noticeUID=CO1.NTC.7509766&amp;isFromPublicArea=True&amp;isModal=true&amp;asPopupView=true</t>
  </si>
  <si>
    <t>El término estrictamente indispensable para que el contratista cumpla con el objeto y obligaciones contractuales será diez (10) meses o hasta 31 de diciembre de 2025, lo primero que ocurra.</t>
  </si>
  <si>
    <t>JULIANA PADRÓN VILLAFAÑE</t>
  </si>
  <si>
    <t>https://www.funcionpublica.gov.co/dafpIndexerBHV/hvSigep/detallarHV/S1714367-8003-5</t>
  </si>
  <si>
    <t>DIRECCIÓN DE ASUNTOS MARINOS COSTEROS Y RECURSOS ACUÁTICOS - VICEMINISTRA DE POLÍTICAS Y NORMALIZACIÓN AMBIENTAL</t>
  </si>
  <si>
    <t>Prestar servicios profesionales al Viceministerio de Políticas y Normalización Ambiental para el apoyo y asistencia en el diseño, análisis, impulso, revisión y seguimiento a los Proyectos de Acto Legislativo y Proyectos de Ley presentados ante el Congreso de la República en las materias de competencia del Despacho y de sus direcciones adscritas.</t>
  </si>
  <si>
    <t>1. Dentro de los primeras quince (15) dias calendario de la ejecución del contrato, el contratista deberá elaborar y presentar un plan de trabajo que incluya un cronograma detallado con las actividades a realizar, describiendo la metodologia para la ejecución de las obligaciones contractuales. 2. Realizar actividades de análisis y monitoreo de los Proyectos de Actos Legislativos y Proyectos de Ley presentados en el Congreso de la República que estén relacionados con las materias de competencia del Despacho y sus direcciones adscritas. 3. Realizar las solicitudes de elaboración de conceptos técnicos a las direcciones en los casos en que se considera procedente.
4. Apoyar en la revisión de los conceptos técnicos sobre Proyectos de Actos Legislativos y Proyectos de Ley relacionados con las materias de competencia del Despacho y sus direcciones adscritas. 5. Realizar la consolidación y revisión de las respuestas a los cuestionarios anexos a las citaciones a debates de control politico y audiencias públicas en el marco de las competencias de las direcciones adscritas al Viceministerio de Politicas y Normalización Ambiental y del Despacho del Viceministerio. Asi como la revisión de ayudas memorias y presentaciones que se requieran para tales citaciones. 6. Facilitar la articulación con las direcciones técnicas para la atención de invitaciones, foros y mesas de trabajo remibdas por parte del Congreso de la República 7. Asistir a las mesas técnicas convocadas por las Unidades de Trabajo Legistativo (UTL) de los Congresistas, para socializar y discutir las observaciones sobre las iniciativas legislativas en curso en el Congreso de la República. 8. Las demás que determine el supervisor del contrato, relacionadas con el ejercicio de sus obligaciones y del objeto contractual.</t>
  </si>
  <si>
    <t>El valor del contrato a celebrar os hasta por la Face NOVENTA Y NUEVE MILLONES SETECIENTOS CINCUENTA MIL PESOS MICTE ($ 99.750 000), incluido los impuestos a que haya lugar</t>
  </si>
  <si>
    <t>https://community.secop.gov.co/Public/Tendering/OpportunityDetail/Index?noticeUID=CO1.NTC.7536692&amp;isFromPublicArea=True&amp;isModal=true&amp;asPopupView=true</t>
  </si>
  <si>
    <t>MAURICIO GAITAN VARON</t>
  </si>
  <si>
    <t>https://www.funcionpublica.gov.co/dafpIndexerBHV/hvSigep/detallarHV/S587902-8003-5</t>
  </si>
  <si>
    <t>Prestar servicios profesionales al Viceministerio de Políticas y Normalización Ambiental para apoyar técnicamente el fortalecimiento, desarrollo de estrategias e instrumentos relacionados con sectores productivos y la planificación ambiental.</t>
  </si>
  <si>
    <t>1. Dentro de los primeros quince (15) días calendario de la ejecución del contrato, el contratista deberá elaborar y presentar un plan de trabajo que incluya un cronograma detallado con las actividades a realizar, describiendo la metodología para la ejecución de las obligaciones contractuales. 2. Apoyar el desarrollo y seguimiento del componente ambiental de iniciativas de infraestructura priorizadas para la resolución de conflictos socioambientales. 3. Realizar el seguimiento a procesos e iniciativas ambientales relacionadas con el desarrollo de sectores productivos. 4. Analizar el proceso de incorporación del componente sectorial y de planificación ambiental en las políticas y acciones nacionales en biodiversidad. 5. Proyectar y gestionar, cuando sea requerido, las respuestas a peticiones, requerimientos de órganos de control y demás solicitudes en temas relacionados con el objeto contractual. 6.Elaborar y preparar informes, conceptos técnicos y demás documentos que le sean solicitados por el supervisor, y que se relacionen con el objeto del contrato. 7. Las demás que determine el supervisor del contrato, relacionadas con el ejercicio de sus obligaciones y del objeto contractual.</t>
  </si>
  <si>
    <t>https://community.secop.gov.co/Public/Tendering/OpportunityDetail/Index?noticeUID=CO1.NTC.7513367&amp;isFromPublicArea=True&amp;isModal=true&amp;asPopupView=true</t>
  </si>
  <si>
    <t>DIEGO ARMANDO PENAGOS LOPEZ</t>
  </si>
  <si>
    <t>https://www.funcionpublica.gov.co/dafpIndexerBHV/hvSigep/detallarHV/S1055099-8003-5</t>
  </si>
  <si>
    <t>Prestación de servicios profesionales a la Dirección de Bosques, Biodiversidad y Servicios Ecosistémicos del Ministerio de Ambiente y Desarrollo Sostenible, para realizar la evaluación técnica desde el componente físico de las solicitudes de sustracción de áreas reservas forestales nacionales.</t>
  </si>
  <si>
    <t>1. Evaluar desde el componente físico las solicitudes de sustracción de áreas de reservas forestales nacionales, generando los respectivos conceptos técnicos. Proyectar las respuestas de las PQRS y demás requerimientos relacionados con el objeto del contrato, dentro de los tiempos requeridos. Realizar las visitas técnicas desde el componente físico relacionadas con las solicitudes de sustracción de reservas forestales nacionales. Asistir a las reuniones y mesas técnicas que le sean requeridas en el marco del objeto del contrato, generando los soportes a que haya lugar. Entregar a archivo de gestión de la Dirección de Bosques, Biodiversidad y Servicios Ecosistémicos, la documentación generada durante el desarrollo de las obligaciones del contrato, empleando los formatos establecidos en el SOMOSIG-Sistema integrado de gestión. Evidenciar la ejecución de las actividades creadas mediante el Sistema de Información para la Gestión de Trámites Ambientales SILAMC a través de reporte emitido por este, según corresponda. Las demás que sean asignadas por el supervisor del contrato y que tengan relación con el objeto contractual</t>
  </si>
  <si>
    <t>El valor del contrato a celebrar es hasta por la suma de SESENTA Y SIETE MILLONES QUINIENTOS NOVENTA Y TRES MIL SETECIENTOS CINCUENTA PESOS M/CTE ($67.593.750), incluido los impuestos a que haya lugar.</t>
  </si>
  <si>
    <t>https://community.secop.gov.co/Public/Tendering/OpportunityDetail/Index?noticeUID=CO1.NTC.7660423&amp;isFromPublicArea=True&amp;isModal=true&amp;asPopupView=true</t>
  </si>
  <si>
    <t>NATALIA JOHANA TUNAROZA BARRETO</t>
  </si>
  <si>
    <t>https://www.funcionpublica.gov.co/dafpIndexerBHV/hvSigep/detallarHV/S1872026-8003-5</t>
  </si>
  <si>
    <t>Prestación de servicios profesionales a la Dirección de Bosques, Biodiversidad y Servicios Ecosistémicos del Ministerio de Ambiente y Desarrollo Sostenible, para realizar la evaluación técnica desde el componente biótico de las solicitudes de sustracción de áreas reservas forestales nacionales.</t>
  </si>
  <si>
    <t>1. Evaluar desde el componente biótico las solicitudes de sustracción y de pronunciamiento para el desarrollo de actividades de bajo impacto en áreas de reservas forestales nacionales, generando los respectivos conceptos técnicos. Proyectar las respuestas de las PQRS y demás requerimientos relacionados con el objeto del contrato, dentro de los tiempos requeridos. Realizar a las visitas técnicas desde el componente biótico relacionadas con las solicitudes de sustracción de reservas forestales nacionales. Asistir a las reuniones y mesas técnicas que le sean requeridas en el marco del objeto del contrato, generando los soportes a que haya lugar. Entregar a archivo de gestión de la Dirección de Bosques, Biodiversidad y Servicios Ecosistémicos, la documentación generada durante el desarrollo de las obligaciones del contrato, empleando los formatos establecidos en el SOMOSIG-Sistema integrado de gestión. Evidenciar la ejecución de las actividades creadas mediante el Sistema de Información para la Gestión de Trámites Ambientales SILAMC a través de reporte emitido por este, según corresponda. Las demás que sean asignadas por el supervisor del contrato y que tengan relación con el objeto contractual</t>
  </si>
  <si>
    <t>El valor del contrato a celebrar es hasta por la suma de SESENTA Y CINCO MILLONES NOVECIENTOS SETENTA Y UN MIL QUINIENTOS PESOS M/CTE ($65.971.500), incluido los impuestos a que haya lugar.</t>
  </si>
  <si>
    <t>https://community.secop.gov.co/Public/Tendering/OpportunityDetail/Index?noticeUID=CO1.NTC.7583141&amp;isFromPublicArea=True&amp;isModal=true&amp;asPopupView=true</t>
  </si>
  <si>
    <t>LEONARDO MORENO GIRALDO</t>
  </si>
  <si>
    <t>https://www.funcionpublica.gov.co/dafpIndexerBHV/hvSigep/detallarHV/S1475287-8003-5</t>
  </si>
  <si>
    <t>Prestación de servicios profesionales a la Dirección de Bosques, Biodiversidad y Servicios Ecosistémicos del Ministerio de Ambiente y Desarrollo Sostenible, para realizar seguimiento a las obligaciones contenidas en los actos administrativos concernientes a las sustracciones de las reservas forestales nacionales</t>
  </si>
  <si>
    <t>1. Proyectar conceptos técnicos relacionados con el estado de cumplimiento de las obligaciones contenidas en los actos administrativos concernientes a las sustracciones de las reservas forestales nacionales. Realizar las visitas técnicas relacionadas con los procesos de seguimiento a las obligaciones derivadas de la sustracción de áreas de reserva forestal nacional, generando los informes y documentos técnicos a que haya lugar. Proyectar y gestionar las respuestas, en los términos previstos en la ley, de las PQRS que le sean asignadas por la supervisión a través de la plataforma ARCA o por otro medio o herramienta de la entidad, relacionado con el objeto del contrato, adjuntando el soporte del Sistema de Gestión Documental. Asistir a las reuniones y mesas técnicas que le sean requeridas en el marco del objeto del contrato, generando los informes y documentos técnicos a que haya lugar. Generar los insumos técnicos para los informes de seguimiento realizados por el equipo de sentencias de la Dirección de Bosques, Biodiversidad y Servicios Ecosistémicos que se encuentren relacionadas con las obligaciones derivadas de las sustracciones de las reservas forestales nacionales. Entregar a archivo de gestión de la Dirección de Bosques, Biodiversidad y Servicios Ecosistémicos, la documentación generada durante el desarrollo de las obligaciones del contrato, empleando los formatos establecidos en el SOMOSIG-Sistema integrado de gestión. Evidenciar la ejecución de las actividades creadas mediante el Sistema de Información para la Gestión de Trámites Ambientales - SILAMC a través de reporte emitido por este, según corresponda. Las demás que sean asignadas por el supervisor del contrato y que tengan relación con el objeto contractual</t>
  </si>
  <si>
    <t>El valor del contrato a celebrar es hasta por la suma de SESENTA Y DOS MILLONES QUINIENTOS MIL PESOS M/CTE ($62.500.000.000), incluido los impuestos a que haya lugar.</t>
  </si>
  <si>
    <t>https://community.secop.gov.co/Public/Tendering/OpportunityDetail/Index?noticeUID=CO1.NTC.7704482&amp;isFromPublicArea=True&amp;isModal=true&amp;asPopupView=true</t>
  </si>
  <si>
    <t>El término estrictamente indispensable para que el contratista cumpla con el objeto y obligaciones contractuales será de DIEZ (10) MESES</t>
  </si>
  <si>
    <t>ANDREA BONILLA ALVIS</t>
  </si>
  <si>
    <t>https://www.funcionpublica.gov.co/dafpIndexerBHV/hvSigep/detallarHV/S3802999-8003-5</t>
  </si>
  <si>
    <t>Prestación de servicios profesionales a la Dirección de Bosques, Biodiversidad y Servicios Ecosistémicos del Ministerio de Ambiente y Desarrollo Sostenible para apoyar el desarrollo de actividades de revisión y elaboración de conceptos técnicos, relacionadas con el seguimiento a las obligaciones contenidas en los actos administrativos concernientes a las sustracciones de las reservas forestales nacionales.</t>
  </si>
  <si>
    <t>1. Revisar o elaborar según sea el caso, los documentos técnicos generados en el marco del seguimiento a las obligaciones contenidas en los actos administrativos concernientes a las sustracciones de las reservas forestales nacionales. Realizar la revisión o elaboración, según sea el caso, de las respuestas a las PQRS en los términos previstos por la ley y demás requerimientos relacionados con el objeto del contrato en el mes asignado, adjuntando el reporte del Sistema de Gestión Documental que evidencie el estado. Adelantar las visitas técnicas relacionadas con el seguimiento a las obligaciones derivadas de las sustracciones de las reservas forestales nacionales, generando los informes y documentos técnicos a que haya lugar. Asistir a las reuniones y mesas técnicas que le sean requeridas en el marco del objeto del contrato, generando los informes y documentos técnicos a que haya lugar. Generar los insumos técnicos para los informes de seguimiento realizados por el equipo de sentencias de la Dirección de Bosques, Biodiversidad y Servicios Ecosistémicos que se encuentren relacionadas con las obligaciones derivadas de las sustracciones de las reservas forestales nacionales. Entregar a archivo de gestión de la Dirección de Bosques, Biodiversidad y Servicios Ecosistémicos, la documentación generada durante el desarrollo de las obligaciones del contrato, empleando los formatos establecidos en el SOMOSIG-Sistema Integrado de Gestión. Evidenciar la ejecución de las actividades creadas mediante el Sistema de Información para la Gestión de Trámites Ambientales - SILAMC a través de reporte emitido por este, según corresponda. Las demás que sean asignadas por el supervisor del contrato y que tengan relación con el objeto contractual.</t>
  </si>
  <si>
    <t>El valor del contrato a celebrar es hasta por la suma de OCHENTA Y UN MILLONES CIENTO DOCE MIL QUINIENTOS PESOS M/CTE ($81.112.500), incluido los impuestos a que haya lugar.</t>
  </si>
  <si>
    <t>ALBA LUCIA MONTENEGRO SALCEDO</t>
  </si>
  <si>
    <t>Profesional Especializado Grado 6 Código 2028</t>
  </si>
  <si>
    <t>https://community.secop.gov.co/Public/Tendering/OpportunityDetail/Index?noticeUID=CO1.NTC.7577087&amp;isFromPublicArea=True&amp;isModal=true&amp;asPopupView=true</t>
  </si>
  <si>
    <t>ROSA ELENA ARANGO MONTOYA</t>
  </si>
  <si>
    <t>https://www.funcionpublica.gov.co/dafpIndexerBHV/hvSigep/detallarHV/S2443484-8003-5</t>
  </si>
  <si>
    <t>Prestación de servicios profesionales a la Dirección de Bosques, Biodiversidad y Servicios Ecosistémicos del Ministerio de Ambiente y Desarrollo Sostenible para revisar y proyectar los actos administrativos relacionados con el trámite de sustracción de reservas forestales nacionales, especialmente los relacionados con el seguimiento al cumplimiento de las obligaciones derivadas de los mismos.</t>
  </si>
  <si>
    <t>1. Revisar o proyectar según sea el caso, los actos administrativos relacionados con el trámite de sustracción de reservas forestales nacionales, especialmente los relacionados con el seguimiento al cumplimiento de las obligaciones derivadas de los mismos. Coadyudar en el establecimiento de los lineamientos jurídicos relacionados con el trámite de sustracción de reservas forestales nacionales Revisar o proyectar según sea el caso, la respuesta en los términos previstos por la ley, de las PQRS que le sean asignadas a través de la plataforma ARCA o por otro medio o herramienta de la entidad, relacionado con el objeto del contrato, adjuntando el soporte del Sistema de Gestión Documental. Entregar al archivo de gestión de la Dirección de Bosques, Biodiversidad y Servicios Ecosistémicos, la respuesta a PQRS referentes a expedientes de sustracción empleando los formatos establecidos en el SOMOSIG-Sistema Integrado de Gestión. Asistir a las reuniones y mesas técnicas que le sean requeridas en el marco del objeto del contrato, generando los informes y documentos jurídicos a que haya lugar. Generar los insumos jurídicos para los informes de seguimiento realizados por el equipo de sentencias de la Dirección de Bosques, Biodiversidad y Servicios Ecosistémicos que se encuentren relacionadas con las obligaciones derivadas de las sustracciones de las reservas forestales nacionales. Evidenciar la ejecución de las actividades creadas mediante el Sistema de Información para la Gestión de Trámites Ambientales – SILAMC a través de reporte emitido por este, según corresponda. Las demás que sean asignadas por el supervisor del contrato y que tengan relación con el objeto contractual.</t>
  </si>
  <si>
    <t>El valor del contrato a celebrar es hasta por la suma de OCHENTA Y CINCO MILLONES CIENTO SESENTA Y OCHO MIL CIENTO VEINTICINCO PESOS M/CTE ($85.168.125), incluido los impuestos a que haya lugar.</t>
  </si>
  <si>
    <t>https://community.secop.gov.co/Public/Tendering/OpportunityDetail/Index?noticeUID=CO1.NTC.7584098&amp;isFromPublicArea=True&amp;isModal=true&amp;asPopupView=true</t>
  </si>
  <si>
    <t>KAROL JULIETH ROMERO CORREDOR</t>
  </si>
  <si>
    <t>https://www.funcionpublica.gov.co/dafpIndexerBHV/hvSigep/detallarHV/S4805889-8003-5</t>
  </si>
  <si>
    <t>Prestación de servicios profesionales a la Dirección de Bosques, Biodiversidad y Servicios Ecosistémicos del Ministerio de Ambiente y Desarrollo Sostenible, para la elaboración y revisión de los documentos generados en el marco del trámite sustracción de reservas forestales nacionales.</t>
  </si>
  <si>
    <t>1. Revisar conceptos técnicos relacionados con las solicitudes de sustracción y pronunciamiento para el desarrollo de actividades de bajo impacto en reservas forestales nacionales. Evaluar las solicitudes de sustracción y de pronunciamiento para el desarrollo de actividades de bajo impacto en áreas de reservas forestales nacionales, generando los respectivos conceptos técnicos. Proyectar y revisar, según se requiera, las PQRS y demás requerimientos relacionados con sustracciones de reservas forestales nacionales que le sean asignadas por la supervisión a través de la plataforma ARCA o por otro medio o herramienta de la entidad, relacionado con el objeto del contrato, adjuntando el reporte del Sistema de Gestión Documental. Realizar las visitas técnicas relacionadas con el trámite de sustracción de reservas forestales nacionales, generando los informes y documentos técnicos a que haya lugar. Asistir a las reuniones y mesas técnicas que le sean requeridas en el marco del objeto del contrato, generando los soportes a que haya lugar. Entregar a archivo de gestión de la Dirección de Bosques, Biodiversidad y Servicios Ecosistémicos, la documentación generada durante el desarrollo de las obligaciones del contrato, empleando los formatos establecidos en el SOMOSIG-Sistema integrado de gestión. Evidenciar la ejecución de las actividades creadas mediante el Sistema de Información para la Gestión de Trámites Ambientales – SILAMC a través de reporte emitido por este, según corresponda. Las demás que sean asignadas por el supervisor del contrato y que tengan relación con el objeto contractual.</t>
  </si>
  <si>
    <t>El valor del contrato a celebrar es hasta por la suma de SETENTA MILLONES QUINIENTOS CINCUENTA Y CINCO MIL PESOS M/CTE ($70.555.000), incluido los impuestos a que haya lugar.</t>
  </si>
  <si>
    <t>https://community.secop.gov.co/Public/Tendering/OpportunityDetail/Index?noticeUID=CO1.NTC.7577074&amp;isFromPublicArea=True&amp;isModal=true&amp;asPopupView=true</t>
  </si>
  <si>
    <t>El término estrictamente indispensable para que el contratista cumpla con el objeto y obligaciones contractuales será de DIEZ (10) MESES, o hasta 31 de diciembre, lo primero que ocurra.</t>
  </si>
  <si>
    <t>MARIA ANGELICA NEGRO MORENO</t>
  </si>
  <si>
    <t>https://www.funcionpublica.gov.co/dafpIndexerBHV/hvSigep/detallarHV/S1483186-8003-5</t>
  </si>
  <si>
    <t>1. Evaluar desde el componente biótico las solicitudes de sustracción y de pronunciamiento para el desarrollo de actividades de bajo impacto en áreas de reservas forestales nacionales, generando los respectivos conceptos técnicos. Proyectar las respuestas de las PQRS y demás requerimientos relacionados con el objeto del contrato, dentro de los tiempos requeridos. Realizar a las visitas técnicas desde el componente biótico relacionadas con las solicitudes de sustracción de reservas forestales nacionales. Asistir a las reuniones y mesas técnicas que le sean requeridas en el marco del objeto del contrato, generando los soportes a que haya lugar. Entregar a archivo de gestión de la Dirección de Bosques, Biodiversidad y Servicios Ecosistémicos, la documentación generada durante el desarrollo de las obligaciones del contrato, empleando los formatos establecidos en el SOMOSIG-Sistema integrado de gestión. Evidenciar la ejecución de las actividades creadas mediante el Sistema de Información para la Gestión de Trámites Ambientales SILAMC a través de reporte emitido por este, según corresponda. Las demás que sean asignadas por el supervisor del contrato y que tengan relación con el objeto</t>
  </si>
  <si>
    <t>El valor del contrato a celebrar es hasta por la suma de SESENTA Y DOS MILLONES OCHOCIENTOS TREINTA MIL PESOS M/CTE ($62.830.000), incluido los impuestos a que haya lugar.</t>
  </si>
  <si>
    <t>https://community.secop.gov.co/Public/Tendering/OpportunityDetail/Index?noticeUID=CO1.NTC.7578934&amp;isFromPublicArea=True&amp;isModal=true&amp;asPopupView=true</t>
  </si>
  <si>
    <t>El término estrictamente indispensable para que el contratista cumpla con el objeto y obligaciones contractuales será de DIEZ (10) MESES, o hasta el 31 de diciembre de 2025, lo primero que ocurra.</t>
  </si>
  <si>
    <t>LAURA MILENA RAMIREZ SANCHEZ</t>
  </si>
  <si>
    <t>https://www.funcionpublica.gov.co/dafpIndexerBHV/hvSigep/detallarHV/S5055685-8003-5</t>
  </si>
  <si>
    <t>https://community.secop.gov.co/Public/Tendering/OpportunityDetail/Index?noticeUID=CO1.NTC.7578978&amp;isFromPublicArea=True&amp;isModal=true&amp;asPopupView=true</t>
  </si>
  <si>
    <t>El término estrictamente indispensable para que el contratista cumpla con el objeto y obligaciones contractuales será de diez (10) MESES.</t>
  </si>
  <si>
    <t>540 - CESION</t>
  </si>
  <si>
    <t>FREDY ALEXANDER NIÑO MORALES</t>
  </si>
  <si>
    <t>https://www.funcionpublica.gov.co/dafpIndexerBHV/hvSigep/detallarHV/S809341-8003-5</t>
  </si>
  <si>
    <t>El valor sin ejecutar y que se cede del Contrato de Prestación de Servicios Profesionales No. CD-540 de 2025 es CINCUENTA Y DOS MILLONES QUINIENTOS SESENTA Y SIETE MIL SETECIENTOS SESENTA Y SIETE PESOS CESIÓN DEL CONTRATO DE PRESTACIÓN DE SERVICIOS PROFESIONALES No. CD-540 DE 2025 ($52.567.767) MCTE incluido impuestos a que haya lugar.</t>
  </si>
  <si>
    <t>El término estrictamente indispensable para que el contratista cumpla con el objeto y obligaciones contractuales será de OCHO (8) MESES 12 DIAS.</t>
  </si>
  <si>
    <t>KATHERINE RINCON ROMERO</t>
  </si>
  <si>
    <t>https://www.funcionpublica.gov.co/dafpIndexerBHV/hvSigep/detallarHV/S2767427-8003-5</t>
  </si>
  <si>
    <t>1.Revisar o elaborar según sea el caso, los documentos técnicos generados en el marco del seguimiento a las obligaciones contenidas en los actos administrativos concernientes a las sustracciones de las reservas forestales nacionales. Realizar la revisión o elaboración, según sea el caso, de las respuestas a las PQRS en los términos previstos por la ley y demás requerimientos relacionados con el objeto del contrato en el mes asignado, adjuntando el reporte del Sistema de Gestión Documental que evidencie el estado. Adelantar las visitas técnicas relacionadas con el seguimiento a las obligaciones derivadas de las sustracciones de las reservas forestales nacionales, generando los informes y documentos técnicos a que haya lugar. Asistir a las reuniones y mesas técnicas que le sean requeridas en el marco del objeto del contrato, generando los informes y documentos técnicos a que haya lugar. Generar los insumos técnicos para los informes de seguimiento realizados por el equipo de sentencias de la Dirección de Bosques, Biodiversidad y Servicios Ecosistémicos que se encuentren relacionadas con las obligaciones derivadas de las sustracciones de las reservas forestales nacionales. Entregar a archivo de gestión de la Dirección de Bosques, Biodiversidad y Servicios Ecosistémicos, la documentación generada durante el desarrollo de las obligaciones del contrato, empleando los formatos establecidos en el SOMOSIG-Sistema Integrado de Gestión. Evidenciar la ejecución de las actividades creadas mediante el Sistema de Información para la Gestión de Trámites Ambientales - SILAMC a través de reporte emitido por este, según corresponda. Las demás que sean asignadas por el supervisor del contrato y que tengan relación con el objeto contractual.</t>
  </si>
  <si>
    <t>El valor del contrato a celebrar es hasta por la suma de SETENTA Y SIETE MILLONES DOSCIENTOS CINCUENTA MIL PESOS M/CTE ($77.250.000), incluido los impuestos a que haya lugar.</t>
  </si>
  <si>
    <t>https://community.secop.gov.co/Public/Tendering/OpportunityDetail/Index?noticeUID=CO1.NTC.7579625&amp;isFromPublicArea=True&amp;isModal=true&amp;asPopupView=true</t>
  </si>
  <si>
    <t>NELSON CAMILO GONZÁLEZ INFANTE</t>
  </si>
  <si>
    <t>https://www.funcionpublica.gov.co/dafpIndexerBHV/hvSigep/detallarHV/S4874811-8003-5</t>
  </si>
  <si>
    <t>https://community.secop.gov.co/Public/Tendering/OpportunityDetail/Index?noticeUID=CO1.NTC.7577720&amp;isFromPublicArea=True&amp;isModal=true&amp;asPopupView=true</t>
  </si>
  <si>
    <t xml:space="preserve">WILLIAM ANDRÉS GÓMEZ CORREDOR </t>
  </si>
  <si>
    <t xml:space="preserve">BIOLOGIA </t>
  </si>
  <si>
    <t>https://www.funcionpublica.gov.co/dafpIndexerBHV/hvSigep/detallarHV/S4682646-8003-5</t>
  </si>
  <si>
    <t>Prestar servicios profesionales en la Dirección de Bosques, Biodiversidad y Servicios Ecosistémicos para hacer los conceptos técnicos requeridos durante las etapas de evaluación y seguimiento del trámite de acceso a recursos genéticos y/o productos derivados</t>
  </si>
  <si>
    <t>1. Proyectar los conceptos técnicos para el componente de recolección de especímenes de especies silvestres de la diversidad biológica dentro régimen de acceso a recursos genéticos y sus productos
derivados. 2. Elaborar los informes técnicos correspondientes en la etapa de seguimiento a contratos de acceso a recursos genéticos y sus productos derivados. 3. Proyectar y gestionar respuesta, en los términos previstos en la ley las PQRS que le sean asignadas por la supervisión a través de la plataforma ARCA o por otro medio o herramienta de la entidad, relacionado con el objeto del contrato, adjuntando el reporte del Sistema de Gestión Documental. 4. Elaborar reportes mensuales del estado de avance de las asignaciones a cargo, y actualizar información y registros de acuerdo con los lineamientos indicados por el supervisor inmediato. 5. Apoyar las actividades de divulgación de información sobre los aspectos técnicos de la aplicación del régimen sobre acceso a los recursos genéticos y sus productos derivados en Colombia.</t>
  </si>
  <si>
    <t>El valor del contrato a celebrar es hasta por la suma de CIENCUENTA Y SESIS  MILLLONES, SEISCIENTOS CIENCUENTA MIL PESOS ($56.650.000) M/CTE, incluido los impuestos a que haya lugar.</t>
  </si>
  <si>
    <t>https://community.secop.gov.co/Public/Tendering/OpportunityDetail/Index?noticeUID=CO1.NTC.7555114&amp;isFromPublicArea=True&amp;isModal=true&amp;asPopupView=true</t>
  </si>
  <si>
    <t>GABRIEL MUTIS NAMUR</t>
  </si>
  <si>
    <t>https://www.funcionpublica.gov.co/dafpIndexerBHV/hvSigep/detallarHV/S362224-8003-5</t>
  </si>
  <si>
    <t>Prestar servicios profesionales al Grupo de Recursos Genéticos de la Dirección de Bosques, Biodiversidad y Servicios Ecosistémicos, desde el componente técnico, para apoyar la definición de la "Estrategia para el Fortalecimiento de Capacidades del Sector Ambiental en Seguridad de la Biotecnología" así como su implementación, en el marco de los compromisos internacionales y la normativa nacional vigente en la materia.</t>
  </si>
  <si>
    <t>1. Apoyar la elaboración de la "Estrategia para el Fortalecimiento de Capacidades del Sector Ambiental en Seguridad de la Biotecnología". Apoyar el desarrollo de actividades encaminadas a la implementación de la "Estrategia para el Fortalecimiento de Capacidades del Sector Ambiental en Seguridad de la Biotecnología". Apoyar la implementación de acuerdos internacionales y al cumplimiento de planes y normas nacionales, relacionadas con seguridad de la Biotecnología. Elaborar reportes mensuales del estado de avance de las asignaciones a cargo, y actualizar información y registros de acuerdo con los lineamientos indicados por el supervisor inmediato. Proyectar y gestionar respuestas, en los términos previstos en la ley, de las PQRS que le sean asignadas por la supervisión a través de la plataforma ARCA o por otro medio o herramienta de la entidad, relacionado con el objeto del contrato, adjuntando el reporte del Sistema de Gestión Documental.</t>
  </si>
  <si>
    <t>El valor del contrato a celebrar es hasta por la suma de OCHENTA Y DOS MILLONES, CUATROCIENTOS MIL PESOS ($82.400.000) M/CTE, incluido los impuestos a que haya lugar.</t>
  </si>
  <si>
    <t>https://community.secop.gov.co/Public/Tendering/OpportunityDetail/Index?noticeUID=CO1.NTC.7540930&amp;isFromPublicArea=True&amp;isModal=true&amp;asPopupView=true</t>
  </si>
  <si>
    <t>JESSICA LEONOR CORREA CALEÑO</t>
  </si>
  <si>
    <t>https://www.funcionpublica.gov.co/dafpIndexerBHV/hvSigep/detallarHV/S4819393-8003-5</t>
  </si>
  <si>
    <t>Prestar servicios profesionales al Grupo de Recursos Genéticos de la Dirección de Bosques, Biodiversidad y Servicios Ecosistémicos, para realizar el análisis técnico dentro del trámite de acceso a recursos genéticos y/o productos derivados.</t>
  </si>
  <si>
    <t>1. Proyectar los conceptos técnicos respecto a las solicitudes de concepto en el marco de la aplicación del régimen sobre acceso a los recursos genéticos en el país, así como apoyar técnicamente la implementación de instrumentos nacionales e internacionales relacionados. Proyectar los documentos técnicos correspondientes en la etapa de evaluación y seguimiento a contratos de acceso a recursos genéticos y sus productos derivados. Proyectar y gestionar respuesta, en los términos previstos en la ley las PQRS que le sean asignadas por la supervisión a través de la plataforma ARCA o por otro medio o herramienta de la entidad, relacionado con el objeto del contrato, adjuntando el reporte del Sistema de Gestión Documental. Elaborar reportes mensuales del estado de avance de las asignaciones a cargo, y actualizar información y registros de acuerdo con los lineamientos indicados por el supervisor inmediato.</t>
  </si>
  <si>
    <t>El valor del contrato a celebrar es hasta por la suma de CINCUENTA Y TRES MILLONES, QUINIENTOS SESENTA MIL PESOS ($53.560.000) M/CTE incluido los impuestos a que haya lugar.</t>
  </si>
  <si>
    <t>https://community.secop.gov.co/Public/Tendering/OpportunityDetail/Index?noticeUID=CO1.NTC.7540960&amp;isFromPublicArea=True&amp;isModal=true&amp;asPopupView=true</t>
  </si>
  <si>
    <t>VERA TATIANA MARTINEZ BAÑOS</t>
  </si>
  <si>
    <t>https://www.funcionpublica.gov.co/dafpIndexerBHV/hvSigep/detallarHV/S778649-8003-5</t>
  </si>
  <si>
    <t>Prestar servicios profesionales a la Dirección de Bosques Biodiversidad y Servicios Ecosistémicos con el fin de apoyar los procesos de socialización de la Política Nacional de Humedales y promover acciones dirigidas a la implementación de la Convención Ramsar</t>
  </si>
  <si>
    <t>1. Brindar apoyo en la elaboración de conceptos técnicos relacionados con los ecosistemas de humedales, participar en espacios de trabajo, visitas técnicas, mesas de discusión y reuniones designadas por el supervisor del contrato, generando los informes y documentos técnicos que se requieran. 2. Apoyar la edición y socialización de la actualización de la Política Nacional de Humedales de Colombia. 3. Contribuir a la elaboración y socialización de la actualización normativa relacionada con los humedales. 4. Efectuar las actividades inherentes para apoyar la adopción del mapa nacional de humedales 5. Apoyar la validación y adopción del Programa Nacional de Monitoreo de Humedales para Colombia. 6. Brindar apoyo y acompañamiento en la solicitud e implementación de las misiones de asesoramiento de la Convención Ramsar. 7. Contribuir a la implementación de las herramientas de efectividad del manejo R-METT en los sitios Ramsar de Colombia. 8. Participar en la actualización, adopción e implementación de los planes de manejo de los sitios Ramsar: Sistema Delta Estuarino del Río Magdalena, Ciénaga Grande de Santa Marta, Lagos de Tarapoto y Estrella Fluvial Inírida, así como en la actualización de sus respectivas Fichas Informativas Ramsar (FIR). 9. Apoyar la formulación, ajuste y retroalimentación del Manual de Compensaciones Dulceacuícolas para Colombia. 10. Atender las peticiones, quejas, reclamos y sugerencias (PQRS) relacionadas con el objeto contractual. 11. Cumplir con las demás actividades asignadas por el supervisor, siempre que se relacionen con el objeto contractual.</t>
  </si>
  <si>
    <t>El valor del contrato a celebrar es hasta por la suma de NOVENTA Y DOS MILLONES SETECIENTOS MIL PESOS M/CTE ($ 92.700.000), incluido los impuestos a que haya lugar.</t>
  </si>
  <si>
    <t>OSCAR HERNAN MANRIQUE BETANCOURT</t>
  </si>
  <si>
    <t>Profesional Especializado Grado 9</t>
  </si>
  <si>
    <t>https://community.secop.gov.co/Public/Tendering/OpportunityDetail/Index?noticeUID=CO1.NTC.7561446&amp;isFromPublicArea=True&amp;isModal=true&amp;asPopupView=true</t>
  </si>
  <si>
    <t>EDWIN HARVEY GUTIERREZ LOZANO</t>
  </si>
  <si>
    <t>LICENCIATURA EN EDUCACION COMUNITARIA CON ENFASIS EN DERECHOS HUMANOS</t>
  </si>
  <si>
    <t>https://www.funcionpublica.gov.co/dafpIndexerBHV/hvSigep/detallarHV/S2328162-8003-5</t>
  </si>
  <si>
    <t>Prestar servicios profesionales la Dirección de Bosques, Biodiversidad y Servicios Ecosistémicos, para apoyar el monitoreo y evaluación de las acciones, programas y actividades relacionadas con la protección y el bienestar animal.</t>
  </si>
  <si>
    <t>1. Apoyar la socialización de la Política Nacional de Protección y Bienestar animal 2. Formular las acciones necesarias para la implementación el Sistema Nacional de Protección y Bienestar Animal - SINAPYBA desde el subcomité de Gestión de Educación y Participación -SGEP. 3. Brindar acompañamiento técnico a las entidades nacionales y territoriales para garantizar la implementación de la Política Nacional PYBA y el SINPAYBA desde el componente de Gestión de Educación y Participación 4. Brindar apoyo profesional para la implementación de acciones en educación y participación para la protección y el bienestar de los animales. 5. Aportar desde el conocimiento profesional para la implementación de acciones de divulgación y comunicaciones en materia de protección y bienestar animal. 6. Aportar en la creación y puesta en marcha del Observatorio Nacional de Protección y Bienestar Animal desde el componente de Gestión de Educación y Participación -SGEP. 7. Las demás que le sean asignadas por el supervisor en el marco del objeto contractual.</t>
  </si>
  <si>
    <t>El valor del contrato a celebrar es hasta por la suma de CINCUENTA Y DOS MILLONES DE PESOS M/CTE ($ 52.000.000), incluido los impuestos a que haya lugar.</t>
  </si>
  <si>
    <t>https://community.secop.gov.co/Public/Tendering/OpportunityDetail/Index?noticeUID=CO1.NTC.7606862&amp;isFromPublicArea=True&amp;isModal=true&amp;asPopupView=true</t>
  </si>
  <si>
    <t>JORGE FRANCISCO VELANDIA RAMOS</t>
  </si>
  <si>
    <t>https://www.funcionpublica.gov.co/dafpIndexerBHV/hvSigep/detallarHV/S600299-8003-5</t>
  </si>
  <si>
    <t>Prestación de servicios profesionales a la Dirección de Bosques Biodiversidad y Servicios Ecosistémicos del Ministerio de Ambiente y Desarrollo Sostenible, para apoyar la formulación e implementación de políticas, regulaciones y estrategias para la conservación y manejo de las áreas de reserva forestal establecidas por la Ley 2 de 1959 y su relación con las rutas de implementación del PND 2022-2026</t>
  </si>
  <si>
    <t>1. Participar en espacios de socialización, construcción y diálogo con comunidades, autoridades ambientales y territoriales, sobre los asuntos relacionados con las reservas forestales de Ley 2 de 1959 y las rutas de implementación del Plan Nacional de Desarrollo 2022-2026. 2. Apoyar la ejecución de las acciones tendientes a dar cumplimiento a los compromisos relacionados con las reservas forestales de Ley 2 de 1959, adquiridos en las mesas indígenas, campesinas, afrodescendientes, mineras, de tierras, situaciones sociales contingentes y demás espacios de articulación con comunidades, así como realizar seguimiento a los mismos. 3. Generar insumos técnicos requeridos en desarrollo de iniciativas normativas que se generen, en relación con las áreas de reserva forestal de la Ley 2 de 1959, y los procesos de socialización requeridos. 4. Proyectar las respuestas de las PQRS y demás requerimientos relacionados con el objeto y las obligaciones del contrato, dentro de los términos establecidos y en el mes asignado, adjuntando el reporte del sistema de Gestión Documental que evidencia el estado de las asignaciones. 5. Entregar a archivo de gestión de la Dirección de Bosques, Biodiversidad y Servicios Ecosistémicos, la documentación generada durante el desarrollo de las obligaciones del contrato, empleando los formatos establecidos en el MADSIGestión. 6. Las demás que sean asignadas por el supervisor del contrato y que tengan relación con el objeto contractual</t>
  </si>
  <si>
    <t>https://community.secop.gov.co/Public/Tendering/OpportunityDetail/Index?noticeUID=CO1.NTC.7523471&amp;isFromPublicArea=True&amp;isModal=true&amp;asPopupView=true</t>
  </si>
  <si>
    <t>CESAR ALBEIRO RODRIGUEZ LEON</t>
  </si>
  <si>
    <t>https://www.funcionpublica.gov.co/dafpIndexerBHV/hvSigep/detallarHV/S1251967-8003-5</t>
  </si>
  <si>
    <t>Prestación de servicios profesionales a la Dirección de Bosques, Biodiversidad y Servicios Ecosistémicos del Ministerio de Ambiente y Desarrollo Sostenible, para la proyección y revisión de los actos administrativos relacionados con instrumentos normativos y respuesta a PQRS correspondientes a las reservas forestales nacionales.</t>
  </si>
  <si>
    <t>1. Elaborar y revisar los instrumentos normativos relacionados con los procesos de formalización de registro, realinderación, integración, recategorización y adopción de planes de manejo de las reservas forestales protectoras y protectoras-productoras, nacionales. 2. Proyectar y revisar las respuestas, en los términos previstos en la ley, de las PQRS relacionadas con los procesos de formalización de registro, realinderación, integración, recategorización y adopción de planes de manejo de las reservas forestales protectoras y protectoras-productoras, nacionales que le sean asignadas por la supervisión a través de la plataforma ARCA o por otro medio o herramienta de la entidad, acorde con el objeto contractual. 3. Participar en las reuniones y mesas técnicas que le sean requeridas en el marco del objeto contractual, generando los informes y documentos técnicos correspondientes. 4. Apoyar en el desarrollo de iniciativas normativas de reglamentación de reservas forestales protectoras y protectoras-productoras, nacionales. 5. Generar los insumos jurídicos que sean requeridos en el marco del cumplimiento de las sentencias relacionadas con las reservas forestales protectoras y protectoras-productoras, nacionales. 6. Entregar al archivo de gestión de la Dirección de Bosques, Biodiversidad y Servicios Ecosistémicos, la documentación generada durante el desarrollo de las obligaciones del contrato, empleando los formatos establecidos en el SOMOSIG-Sistema integrado de gestión 7. Las demás que sean asignadas por el supervisor del contrato y que tengan relación con el objeto contractual.</t>
  </si>
  <si>
    <t>El valor del contrato a celebrar es hasta por la suma de OCHENTA Y CINCO MILLONES CIENTO CUARENTA Y SEIS MIL SEISCIENTOS SESENTA Y SIETE PESOS M/CTE ($85.146.667), incluido los impuestos a que haya lugar.</t>
  </si>
  <si>
    <t>https://community.secop.gov.co/Public/Tendering/OpportunityDetail/Index?noticeUID=CO1.NTC.7527044&amp;isFromPublicArea=True&amp;isModal=true&amp;asPopupView=true</t>
  </si>
  <si>
    <t>El término estrictamente indispensable para que el contratista cumpla con el objeto y obligaciones contractuales será de DIEZ (10) MESES Y VEINTE (20) DÍAS, o hasta 31 de diciembre de 2025, lo primero que ocurra</t>
  </si>
  <si>
    <t>ANDRÉS FELIPE LÓPEZ OSORIO</t>
  </si>
  <si>
    <t>https://www.funcionpublica.gov.co/dafpIndexerBHV/hvSigep/detallarHV/S4470070-8003-5</t>
  </si>
  <si>
    <t>El valor del contrato a celebrar es hasta por la suma de CINCUENTA Y SEIS MILLONES SEISCIENTOS CINCUENTA MIL PESOS ($56.650.000) M/CTE, incluido los impuestos a que haya lugar.</t>
  </si>
  <si>
    <t>https://community.secop.gov.co/Public/Tendering/OpportunityDetail/Index?noticeUID=CO1.NTC.7540982&amp;isFromPublicArea=True&amp;isModal=true&amp;asPopupView=true</t>
  </si>
  <si>
    <t>ANGEE NAIDU ALBORNOZ GONZALEZ</t>
  </si>
  <si>
    <t>https://www.funcionpublica.gov.co/dafpIndexerBHV/hvSigep/detallarHV/S1814353-8003-5</t>
  </si>
  <si>
    <t>Prestación de servicios profesionales a la Dirección de Bosques, Biodiversidad y Servicios Ecosistémicos, desde el componente técnico en la ejecución de actividades relacionadas con el plan de mejoramiento del trámite de sustracción de áreas de reserva forestal de orden nacional.</t>
  </si>
  <si>
    <t>1. Realizar el saneamiento de los expedientes que le sean asignados asociados al trámite de sustracción de áreas de reserva forestal de orden nacional y mantener actualizadas las matrices relacionadas con el proceso. 2. Apoyar al grupo de Gestión integral de bosques y Reservas Forestales Nacionales en la elaboración de conceptos técnicos del trámite de sustracción de áreas de reserva forestal de orden nacional y la atención de solicitudes de bajo impacto ambiental cuando sea requerido. 3. Responder en el marco del objeto contractual las PQRS asignadas, dentro de los términos establecidos. 4. Participar en las reuniones y mesas de trabajo relacionadas con el objeto contractual, cuando el supervisor lo requiera, generando las memorias, actas o informes técnicos. 5. Entregar a archivo de gestión de la Dirección de Bosques, Biodiversidad y Servicios Ecosistémicos, la documentación generada durante el desarrollo de las obligaciones del contrato, empleando los formatos establecidos en el sistema integrado de gestión. 6. Las demás actividades que estén relacionadas con el objeto contractual y que sean asignadas por el supervisor.</t>
  </si>
  <si>
    <t>El valor del contrato a celebrar es hasta por la suma de CINCUENTA Y SEIS MILLONES SEISCIENTOS CINCUENTA MIL PESOS M/CTE ($ 56.650.000), incluido los impuestos a que haya lugar.</t>
  </si>
  <si>
    <t>https://community.secop.gov.co/Public/Tendering/OpportunityDetail/Index?noticeUID=CO1.NTC.7597401&amp;isFromPublicArea=True&amp;isModal=true&amp;asPopupView=true</t>
  </si>
  <si>
    <t>WENDY CAMILA PARDO GONZALEZ</t>
  </si>
  <si>
    <t>https://www.funcionpublica.gov.co/dafpIndexerBHV/hvSigep/detallarHV/S4670889-8003-5</t>
  </si>
  <si>
    <t>El valor del contrato a celebrar es hasta por la suma de CINCUENTA Y SEIS MILLONES SEISCIENTOS CINCUENTA MIL PESOS M/CTE ($ 56.650.000), incluido los impuestos a que haya lugar</t>
  </si>
  <si>
    <t>https://community.secop.gov.co/Public/Tendering/OpportunityDetail/Index?noticeUID=CO1.NTC.7598450&amp;isFromPublicArea=True&amp;isModal=true&amp;asPopupView=true</t>
  </si>
  <si>
    <t xml:space="preserve">SANDRA CATALINA VELASQUEZ GARZON </t>
  </si>
  <si>
    <t>https://community.secop.gov.co/Public/Tendering/OpportunityDetail/Index?noticeUID=CO1.NTC.7514262&amp;isFromPublicArea=True&amp;isModal=true&amp;asPopupView=true</t>
  </si>
  <si>
    <t>CLAUDIA MARITZA CARRILLO AMAYA</t>
  </si>
  <si>
    <t>https://community.secop.gov.co/Public/Tendering/OpportunityDetail/Index?noticeUID=CO1.NTC.7510434&amp;isFromPublicArea=True&amp;isModal=true&amp;asPopupView=true</t>
  </si>
  <si>
    <t>SANDRA PATRICIA HERNANDEZ LOPEZ</t>
  </si>
  <si>
    <t>https://community.secop.gov.co/Public/Tendering/OpportunityDetail/Index?noticeUID=CO1.NTC.7518000&amp;isFromPublicArea=True&amp;isModal=true&amp;asPopupView=true</t>
  </si>
  <si>
    <t>RAFAEL JOSE MEDINA WHITAKER</t>
  </si>
  <si>
    <t>https://www.funcionpublica.gov.co/dafpIndexerBHV/hvSigep/detallarHV/S1658985-8003-5</t>
  </si>
  <si>
    <t>Prestación de servicios profesionales a la Dirección de Asuntos Marinos, Costeros y Recursos Acuáticos del Ministerio de Ambiente y Desarrollo Sostenible, en apoyo de la gestión jurídica, para la formulación, revisión, implementación y aplicación de normas constitucionales, legales y reglamentarias involucradas en la toma de decisiones relacionadas con la gestión de ecosistemas marinos, costeros, oceánicos y los recursos hidrobiológicos.</t>
  </si>
  <si>
    <t>1. Proporcionar los insumos jurídicos necesario y pertinentes para la elaboración de las iniciativas normativas del Ministerio, así como para los proyectos legislativos y normativos que puedan tener relación con aspectos de competencia de la DAMCRA. 2. Brindar apoyo jurídico a los profesionales técnicos de la dependencia para asegurar el cumplimiento de las sentencias a cargo de la DAMCRA y de los requerimientos de los organismos de control, según lo solicite el supervisor del contrato. 3. Apoyar el desarrollo del procedimiento para ajuste normativo del Decreto 1120 de 2013. 4. Apoyar propuesta normativa para el ajuste de la Guía Técnica para la ordenación y manejo integrado de la zona costera 5. Elaborar los conceptos jurídicos que le sean solicitados por parte de la DAMCRA. 6. Suministrar el soporte jurídico en la implementación de los Convenios, Tratados, Protocolos internaciones, políticas, planes, programas y estrategias relacionados con las funciones de la dirección de asuntos marinos, costeros y recursos acuáticos. 7. Proyectar, revisar o suministrar insumos para la atención de peticiones en cumplimiento de su objeto contractual, con criterios de calidad y oportunidad dando cumplimiento a los términos legales. 8. Mantener actualizada la información del drive (Carpeta digital) de la DAMCRA de los tramites asignados. 9. Las demás actividades relacionadas con el desarrollo del objeto del presente contrato.</t>
  </si>
  <si>
    <t>El valor del contrato a celebrar es hasta por la suma de CIENTO CUATRO MILLONES SETECIENTOS TREINTA Y SIETE MIL QUINIENTOS PESOS M/CTE ($104.737.500), incluido los impuestos a que haya lugar.</t>
  </si>
  <si>
    <t>https://community.secop.gov.co/Public/Tendering/OpportunityDetail/Index?noticeUID=CO1.NTC.7521945&amp;isFromPublicArea=True&amp;isModal=true&amp;asPopupView=true</t>
  </si>
  <si>
    <t>ALEJANDRO PAZ TORRES</t>
  </si>
  <si>
    <t>https://www.funcionpublica.gov.co/dafpIndexerBHV/hvSigep/detallarHV/S4903311-8003-5</t>
  </si>
  <si>
    <t>Prestación de servicios profesionales a la Dirección de Asuntos Marinos, Costeros y Recursos Acuáticos para acompañar técnicamente procesos de gestión ambiental en ecosistemas y áreas de protección de zonas marino costeras e insulares.</t>
  </si>
  <si>
    <t>1. Apoyar la formulación de proyectos y/o medidas de conservación de ecosistemas marinos y costeros 2. Realizar el seguimiento a los proyectos nacionales y de cooperación internacional con implementación de acciones de restauración en ecosistemas de pastos marinos, manglares, playas y lagunas costeras. 3. Acompañar técnicamente los procesos de gestión ambiental asociados a figuras de protección y conservación tales como, áreas marinas protegidas, reservas de biósfera y estrategias complementarias de conservación entre otros. 4. Realizar la consolidación de la información técnica sobre el estado de conservación y de monitoreo los pastos marinos en Colombia, identificando acciones y medidas de restauración y conservación llevadas a cabo en el Caribe. 5. Gestionar o suministrar los insumos para elaboración de conceptos, ayudas de memoria, actas, dar respuesta a los derechos de petición (PQRS), requerimientos de sentencias y entes de control relacionados con el objeto contractual con criterios de calidad y oportunidad dando cumplimiento a los términos legales. 6. Participar y apoyar en la organización de talleres, reuniones, actas, ayudas de memoria y otros espacios relacionados con el objeto del contrato. 7. Mantener actualizada la información del drive (Carpeta digital) de la DAMCRA de los tramites Asignados 8. Las demás actividades relacionadas con el desarrollo del objeto del presente contrato.</t>
  </si>
  <si>
    <t>El valor del contrato a celebrar es hasta por la suma de OCHENTA MILLONES SETECIENTOS CINCUENTA MIL PESOS M/CTE ($80.750.000), incluido los impuestos a que haya lugar.</t>
  </si>
  <si>
    <t>SANTA MARTA</t>
  </si>
  <si>
    <t>https://community.secop.gov.co/Public/Tendering/OpportunityDetail/Index?noticeUID=CO1.NTC.7522654&amp;isFromPublicArea=True&amp;isModal=true&amp;asPopupView=true</t>
  </si>
  <si>
    <t>El término estrictamente indispensable para que el contratista cumpla con el objeto y obligaciones contractuales será NUEVE (9) MESES Y QUINCE (15) DÍAS, o hasta 31 de diciembre, lo primero que ocurra.</t>
  </si>
  <si>
    <t>MARTHA EDDY ARTEAGA DIAZ</t>
  </si>
  <si>
    <t>https://www.funcionpublica.gov.co/dafpIndexerBHV/hvSigep/detallarHV/S618989-8003-5</t>
  </si>
  <si>
    <t>Prestación de servicios profesionales a la Dirección de Asuntos Marinos, Costeros y Recursos Acuáticos del Ministerio de Ambiente y Desarrollo Sostenible para formular y dar seguimiento a las estrategias de gestión ambiental e interinstitucional que contribuyan al cumplimiento de sentencias y compromisos con entes de control.</t>
  </si>
  <si>
    <t>1.Brindar asistencia técnica para implementar y dar seguimiento a los compromisos de la Sentencia (25000 23-25-000-2003-91193-01) y de los entes de control. 2.Brindar acompañamiento a la secretaria técnica y soporte técnico en el cumplimiento de acciones y compromisos de la Sentencia Plan Maestro de bahía de Cartagena, promoviendo la articulación de acciones de los actores locales. 3. Realizar seguimiento a programas y proyectos nacionales e internacionales con jurisdicción en bahía de Cartagena y AMP, con el fin de garantizar la articulación de las actividades y la optimización de esfuerzos institucionales. 4. Brindar apoyo técnico en el seguimiento, elaboración de comunicaciones y participación en mesas de trabajo y audiencias, relacionadas con el cumplimiento de sentencias de erosión costera. 5. Elaborar respuesta o suministrar apoyo técnico en la elaboración de respuesta PQRS, elaboración de conceptos técnicos, ayudas de memoria, requerimientos de órganos de control y respuestas a consultas y solicitudes de información, relacionados con el objeto contractual. 6. Apoyar a la supervisión de los contratos y/o convenios que le sean asignados por el supervisor en el marco del objeto contractual. 7. Mantener actualizada la información del drive (Carpeta digital) de la DAMCRA de los trámites asignados. 8. Las demás actividades relacionadas con el desarrollo del objeto contractual.</t>
  </si>
  <si>
    <t>El valor del contrato a celebrar es hasta por la suma de NOVENTA Y UN MILLONES OCHOCIENTOS MIL PESOS M/CTE ($91.800.000), incluido los impuestos a que haya lugar.</t>
  </si>
  <si>
    <t>https://community.secop.gov.co/Public/Tendering/OpportunityDetail/Index?noticeUID=CO1.NTC.7522943&amp;isFromPublicArea=True&amp;isModal=true&amp;asPopupView=true</t>
  </si>
  <si>
    <t>MÓNICA SOFÍA VALENCIA MENESES</t>
  </si>
  <si>
    <t>https://www.funcionpublica.gov.co/dafpIndexerBHV/hvSigep/detallarHV/S4804920-8003-5</t>
  </si>
  <si>
    <t>Prestación de servicios profesionales a la Dirección de Bosques, Biodiversidad y Servicios Ecosistémicos del Ministerio de Ambiente y Desarrollo Sostenible para la proyección y generación de insumos técnicos y cartográficos requeridos en virtud de las actuaciones administrativas sancionatorias de carácter ambiental que sean de competencia de esta Dirección.</t>
  </si>
  <si>
    <t>1. Adelantar las visitas técnicas para establecer el mérito de iniciar investigación sancionatoria de carácter ambiental y para impulsar procesalmente las mismas de conformidad con las etapas de la Ley 1333 de 2009 modificada por la Ley 2387 de 2024, en asuntos de competencia de la Dirección de Bosques, Biodiversidad y Servicios Ecosistémicos. 2. Analizar y generar los insumos cartográficos dentro de los procesos sancionatorios ambientales a cargo de la Dirección de Bosques, Biodiversidad y Servicios Ecosistémicos. Elaborar los insumos técnicos de trámite dentro de los procesos sancionatorios ambientales de la Dirección de Bosques, Biodiversidad y Servicios Ecosistémicos Proyectar, consolidar y gestionar respuestas a derechos de petición, solicitudes de información y demás peticiones, que le sean solicitados por la supervisión en la plataforma ARCA, o por cualquier otro medio o herramienta de la entidad relacionado con el objeto del contrato, para lo cual deberá dar cumplimiento a los términos previstos en la Ley. Las demás actividades que sean designadas por el supervisor en relación con el objeto contractual</t>
  </si>
  <si>
    <t>El valor del contrato a celebrar es hasta por la suma de CINCUENTA Y DOS MILLONES DE PESOS M/CTE ($ 52.000.000) incluido los impuestos a que haya lugar.</t>
  </si>
  <si>
    <t>https://community.secop.gov.co/Public/Tendering/OpportunityDetail/Index?noticeUID=CO1.NTC.7525385&amp;isFromPublicArea=True&amp;isModal=true&amp;asPopupView=true</t>
  </si>
  <si>
    <t>El término estrictamente indispensable para que el contratista cumpla con el objeto y obligaciones contractuales será de DIEZ MESES (10), o hasta 31 de diciembre de 2025, lo primero que ocurra</t>
  </si>
  <si>
    <t>HÉCTOR MAURICIO ZEA SANDOVAL</t>
  </si>
  <si>
    <t>https://www.funcionpublica.gov.co/dafpIndexerBHV/hvSigep/detallarHV/S363276-8003-5</t>
  </si>
  <si>
    <t>1. Realizar acciones de fortalecimiento de capacidades técnicas en la implementación de la Gobernanza Forestal y el Sistema Nacional de Trazabilidad Forestal con las autoridades ambientales CVC, DAGMA, CORPONARIÑO, EPA BUENAVENTURA, CRC, CODECHOCO. 2. Desarrollar actividades de prevención, control y vigilancia del recurso forestal maderable, no maderable y de la flora silvestre, en coordinación con las autoridades ambientales CVC, DAGMA, CORPONARIÑO, EPA BUENAVENTURA, CRC, CODECHOCO. 3. Participar y desarrollar espacios de diálogo para el fortalecimiento de la gobernanza forestal a nivel regional y local, relacionados con el manejo forestal sostenible, acuerdos por la madera legal, mesas forestales, acciones de cooperación internacional y demás espacios relacionados. 4. Participar desde el componente técnico en los procesos de actualización y/o formulación de iniciativas normativas y demás documentos de interés para la gestión forestal de la DBBSE. 5. Realizar asistencia técnica para el proceso de prevención, control y seguimiento en la implementación de las disposiciones de la Convención CITES, en lo relacionado con el componente forestal maderable en los puertos autorizados en el país, para el comercio internacional. 6. Elaborar conceptos técnicos de viabilidad de las solicitudes de exportación de especies incluidas en la convención CITES, en lo relacionado con el componente forestal maderable. 7. Atender oportunamente las PQRS que le sean asignadas en el marco del objeto contractual, dentro de los términos establecidos en la ley y demás disposiciones legales vigentes. 8. Las demás que sean asignadas por el Supervisor relacionadas con el Objeto del Contrato</t>
  </si>
  <si>
    <t>El valor del contrato a celebrar es hasta por la suma de SESENTA Y SEIS MILLONES NOVECIENTOS CINCUENTA MIL PESOS M/CTE ($ 66.950.000) incluido los impuestos a que haya lugar</t>
  </si>
  <si>
    <t>https://community.secop.gov.co/Public/Tendering/OpportunityDetail/Index?noticeUID=CO1.NTC.7525399&amp;isFromPublicArea=True&amp;isModal=true&amp;asPopupView=true</t>
  </si>
  <si>
    <t>MARIA FERNANDA BETANCOURT JIMENEZ</t>
  </si>
  <si>
    <t>https://www.funcionpublica.gov.co/dafpIndexerBHV/hvSigep/detallarHV/S4804916-8003-5</t>
  </si>
  <si>
    <t>Prestación de servicios profesionales para la proyección de insumos, documentos y conceptos de carácter técnico requeridos en los procesos sancionatorios ambientales que sean de competencia de la Dirección de Bosques, Biodiversidad y Servicios Ecosistémicos del Ministerio de Ambiente y Desarrollo Sostenible</t>
  </si>
  <si>
    <t>1. Desarrollar las visitas técnicas requeridas en el marco de las etapas del procedimiento sancionatorio en asuntos de competencia de la Dirección de Bosques, Biodiversidad y Servicios Ecosistémicos del Ministerio de Ambiente y Desarrollo Sostenible – Minambiente. 2. Proyectar los insumos técnicos de tramite determinados por el supervisor, dentro de las actuaciones administrativas sancionatorias de la Dirección de Bosques, Biodiversidad y Servicios Ecosistémicos. Generar los análisis cartográficos para el impulso de los procesos sancionatorios ambientales a cargo de la Dirección de Bosques, Biodiversidad y Servicios Ecosistémicos del Ministerio de Ambiente y Desarrollo Sostenible. Proyectar, consolidar y gestionar respuestas a derechos de petición, solicitudes de información y demás peticiones, que le sean solicitados por la supervisión en la plataforma ARCA, o por cualquier otro medio o herramienta de la entidad relacionado con el objeto del contrato, para lo cual deberá dar cumplimiento a los términos previstos en la Ley. Acudir a las reuniones respectivas en el marco del procedimiento sancionatorio, en las áreas de competencia de la Dirección de Bosques, Biodiversidad y Servicios Ecosistémicos del Ministerio, creando los documentos técnicos e informes que para el efecto le sean requeridos por el supervisor del contrato. Las demás actividades que estén relacionadas con el objeto contractual y que sean establecidas por el supervisor.</t>
  </si>
  <si>
    <t>https://community.secop.gov.co/Public/Tendering/OpportunityDetail/Index?noticeUID=CO1.NTC.7526112&amp;isFromPublicArea=True&amp;isModal=true&amp;asPopupView=true</t>
  </si>
  <si>
    <t xml:space="preserve">561 - CESION </t>
  </si>
  <si>
    <t>ANA MILENA VASQUEZ MORA</t>
  </si>
  <si>
    <t>https://www.funcionpublica.gov.co/dafpIndexerBHV/hvSigep/detallarHV/S3265522-8003-5</t>
  </si>
  <si>
    <t>El valor sin ejecutar y que se cede del Contrato de Prestación de Servicios Profesionales No. 561 de 2025 es de CUARENTA MILLONES CUATROCIENTOS DIEZ MIL TRESCIENTOS TREINTA Y TRES PESOS M/CTE ($40.410.333) incluido impuestos a que haya lugar</t>
  </si>
  <si>
    <t>El término estrictamente indispensable para que el contratista cumpla con el objeto y obligaciones contractuales será de SIETE MESES (7), o hasta 31 de diciembre de 2025, lo primero que ocurra.</t>
  </si>
  <si>
    <t>MERY JOHANNA LADINO ZULUAGA</t>
  </si>
  <si>
    <t>https://www.funcionpublica.gov.co/dafpIndexerBHV/hvSigep/detallarHV/S1336628-8003-5</t>
  </si>
  <si>
    <t>1. Realizar acciones de fortalecimiento de capacidades técnicas en la implementación de la Gobernanza Forestal y el Sistema Nacional de Trazabilidad Forestal con las autoridades ambientales CORMACARENA, CORPORINOQUIA, CDA, CORPOGUAVIO, CORPOCHIVOR Y CORPOBOYACA 2. Desarrollar actividades de prevención, control y vigilancia del recurso forestal maderable, no maderable y de la flora silvestre, en coordinación con las autoridades ambientales CORMACARENA, CORPORINOQUIA, CDA, CORPOGUAVIO, CORPOCHIVOR Y CORPOBOYACA 3. Participar y desarrollar espacios de diálogo para el fortalecimiento de la gobernanza forestal a nivel regional y local, relacionados con el manejo forestal sostenible, acuerdos por la madera legal, mesas forestales, acciones de cooperación internacional y demás espacios relacionados. 4. Participar desde el componente técnico en los procesos de actualización y/o formulación de iniciativas normativas y demás documentos de interés para la gestión forestal de la DBBSE. 5. Realizar asistencia técnica para el proceso de prevención, control y seguimiento en la implementación de las disposiciones de la Convención CITES, en lo relacionado con el componente forestal maderable para las autoridades ambientales CORMACARENA, CORPORINOQUIA, CDA, CORPOGUAVIO, CORPOCHIVOR Y CORPOBOYACA. 6.Brindar acompañamiento técnico a la implementación de los Núcleos de Desarrollo Forestal y de la Biodiversidad en la jurisdicción de CORMACARENA, CORPORINOQUIA, CDA, CORPOGUAVIO, CORPOCHIVOR Y CORPOBOYACA. 7. Atender oportunamente las PQRS que le sean asignadas en el marco del objeto contractual, dentro de los términos establecidos en la ley y demás disposiciones legales vigentes. 8. Las demás que sean asignadas por el Supervisor relacionadas con el Objeto del Contrato.</t>
  </si>
  <si>
    <t>https://community.secop.gov.co/Public/Tendering/OpportunityDetail/Index?noticeUID=CO1.NTC.7526217&amp;isFromPublicArea=True&amp;isModal=true&amp;asPopupView=true</t>
  </si>
  <si>
    <t>MARTHA MONICA CASTRILLON TRUJILLO</t>
  </si>
  <si>
    <t>https://www.funcionpublica.gov.co/dafpIndexerBHV/hvSigep/detallarHV/S1496911-8003-5</t>
  </si>
  <si>
    <t>1. Realizar acciones de fortalecimiento de capacidades técnicas en la implementación de la Gobernanza Forestal y el Sistema Nacional de Trazabilidad Forestal con las autoridades ambientales CORPAMAG, CORPOGUAJIRA, CRA, EPA BARRANQUILLA VERDE, DADSA y CORALINA. 2. Desarrollar actividades de prevención, control y vigilancia del recurso forestal maderable, no maderable y de la flora silvestre, en coordinación con las autoridades ambientales CORPAMAG, CORPOGUAJIRA, CRA, EPA BARRANQUILLA VERDE, DADSA y CORALINA. 3. Participar y desarrollar espacios de diálogo para el fortalecimiento de la gobernanza forestal a nivel regional y local, relacionados con el manejo forestal sostenible, acuerdos por la madera legal, mesas forestales, acciones de cooperación internacional y demás espacios relacionados. 4. Participar desde el componente técnico en los procesos de actualización y/o formulación de iniciativas normativas y demás documentos de interés para la gestión forestal de la DBBSE. 5. Realizar asistencia técnica para el proceso de prevención, control y seguimiento en la implementación de las disposiciones de la Convención CITES, en lo relacionado con el componente forestal maderable para las autoridades ambientales CORPAMAG, CORPOGUAJIRA, CRA, EPA BARRANQUILLA VERDE, DADSA y CORALINA. 6. Atender oportunamente las PQRS que le sean asignadas en el marco del objeto contractual, dentro de los términos establecidos en la ley y demás disposiciones legales vigentes. 7. Las demás que sean asignadas por el Supervisor relacionadas con el Objeto del Contrato.</t>
  </si>
  <si>
    <t>https://community.secop.gov.co/Public/Tendering/OpportunityDetail/Index?noticeUID=CO1.NTC.7526220&amp;isFromPublicArea=True&amp;isModal=true&amp;asPopupView=true</t>
  </si>
  <si>
    <t>ARGEMIRO JAVIER MENDOZA GENEY</t>
  </si>
  <si>
    <t>https://www.funcionpublica.gov.co/dafpIndexerBHV/hvSigep/detallarHV/S3359594-8003-5</t>
  </si>
  <si>
    <t>Prestación de servicios profesionales para apoyar la elaboración de documentos técnicos asociados a los procesos sancionatorios ambientales, conceptos técnicos, visitas de seguimiento y control a la exportación y fraccionamiento de especímenes de especies incluidas en los Apéndices de la Convención de Comercio Internacional de Especies Amenazadas de Fauna y Flora Silvestres -CITES en la Dirección de Bosques, Biodiversidad y Servicios Ecosistémicos del Ministerio de Ambiente y Desarrollo Sostenible</t>
  </si>
  <si>
    <t>1. Apoyar la elaboración de los conceptos técnicos de evaluación de solicitudes de permisos CITES con fines comerciales para especímenes de la fauna silvestre, de acuerdo con las solicitudes asignadas. 2. Realizar visitas de seguimiento y control a la exportación de especímenes de la fauna silvestre en cumplimiento de la Resolución 2652 de 2015 3. Realizar visitas de seguimiento y control al fraccionamiento de pieles de Caiman crocodilus fuscus conforme a la Resolución 2651 de 2015 4. Apoyar espacios de capacitación y socialización de las disposiciones CITES y la normativa vigente para el manejo de la fauna silvestre con autoridades ambientales y otras entidades y usuarios. 5. Analizar y proyectar los conceptos técnicos determinados por el supervisor, dentro de las actuaciones administrativas sancionatorias de la Dirección de Bosques, Biodiversidad y Servicios Ecosistémicos. 6. Analizar la competencia de los traslados remitidos a esta Dirección en el marco de los procesos sancionatorios ambientales y determinar su procedencia. 7. Proyectar y gestionar respuesta, en los términos previstos en la ley, de las PQRS que le sean asignadas por la supervisión a través de la plataforma ARCA o por otro medio o herramienta de la entidad, relacionado con el objeto del contrato, adjuntando el reporte del Sistema de Gestión Documental. 8. Las demás actividades que estén relacionadas con el objeto contractual y que sean establecidas por el supervisor.</t>
  </si>
  <si>
    <t>https://community.secop.gov.co/Public/Tendering/OpportunityDetail/Index?noticeUID=CO1.NTC.7542848&amp;isFromPublicArea=True&amp;isModal=true&amp;asPopupView=true</t>
  </si>
  <si>
    <t>WILLIAM GABRIEL PÉREZ QUESADA</t>
  </si>
  <si>
    <t>LICENCIADO EN FILOLOGIA E IDIOMA INGLES</t>
  </si>
  <si>
    <t>https://www.funcionpublica.gov.co/dafpIndexerBHV/hvSigep/detallarHV/S2699535-8003-5</t>
  </si>
  <si>
    <t>Prestar servicios profesionales a la Subdirección de Educación y Participación para apoyar procesos de asistencia en educación ambiental a las entidades del Sistema Nacional Ambiental.</t>
  </si>
  <si>
    <t>1. Brindar acompañamiento y asistencia técnica en el marco de las estrategias de educación ambiental a las entidades que conforman el SINA 2. Atender los requerimientos allegados por las entidades que conforman el SINA, relacionados con la misionalidad de la dependencia. 3. Apoyar la implementación de la Política Nacional de Educación Ambiental para la Vida, mediante el desarrollo de acciones pedagógicas y técnicas, en el marco del Programa Nacional de Educación Ambiental 4. Contribuir en la construcción de herramientas pedagógicas que aporten a la implementación de las estrategias para la gestión ambiental de manera articulada con las diferentes dependencias del Ministerio y entidades del Sector. 5. Elaborar la proyección de respuestas a solicitudes, consultas y demás asuntos que correspondan a la competencia de la Subdirección y que le sean asignados por el supervisor. 6. Participar en las reuniones relacionadas con las acciones misionales de la dependencia, dejando constancia formal de la asistencia a través de los correspondientes soportes, actas y otras fuentes de verificación pertinentes. 7. Las demás obligaciones que se le asignen y que tengan relación directa con el objeto del contrato.</t>
  </si>
  <si>
    <t>El valor del contrato a celebrar es hasta por la suma de CINCUENTA Y CINCO MILLONES DE PESOS M/CTE ($ 55.000.000) incluido los impuestos a que haya lugar.</t>
  </si>
  <si>
    <t>https://community.secop.gov.co/Public/Tendering/OpportunityDetail/Index?noticeUID=CO1.NTC.7630014&amp;isFromPublicArea=True&amp;isModal=true&amp;asPopupView=true</t>
  </si>
  <si>
    <t>El término estrictamente indispensable para que el contratista cumpla con el objeto y obligaciones contractuales será diez (10) meses, o hasta 31 de diciembre, lo primero que ocurra</t>
  </si>
  <si>
    <t>SANDRA MILENA RODRIGUEZ</t>
  </si>
  <si>
    <t>https://www.funcionpublica.gov.co/dafpIndexerBHV/hvSigep/detallarHV/S4888572-8003-5</t>
  </si>
  <si>
    <t>1. Verificar las liquidación y cuentas por pagar que le sean asignadas para obligar, según la normatividad vigente. 2. Registrar las obligaciones en el SIIF-Nación, que le sean asignadas. 3. Brindar acompañamiento en el seguimiento y control de las cuentas contables asignadas por el supervisor del contrato, de acuerdo a la normatividad vigente. 4. Las demás actividades que estén relacionadas con el objeto contractual y que sean asignadas por el supervisor.</t>
  </si>
  <si>
    <t>El valor del contrato a celebrar es hasta por la suma de CINCUENTA Y SIETE MILLONES QUINIENTOS NOVENTA Y TRES MIL TRESCIENTOS TREINTA Y TRES PESOS M/CTE. ($57.593.333), incluido los impuestos a que haya lugar.</t>
  </si>
  <si>
    <t>https://community.secop.gov.co/Public/Tendering/OpportunityDetail/Index?noticeUID=CO1.NTC.7524536&amp;isFromPublicArea=True&amp;isModal=true&amp;asPopupView=true</t>
  </si>
  <si>
    <t>El término estrictamente indispensable para que el contratista cumpla con el objeto y obligaciones contractuales será por Diez (10) meses y Veintiséis (26) días, previo</t>
  </si>
  <si>
    <t>MARIA DEBORA FRANKLIN MARTINEZ</t>
  </si>
  <si>
    <t>https://www.funcionpublica.gov.co/dafpIndexerBHV/hvSigep/detallarHV/S2742269-8003-5</t>
  </si>
  <si>
    <t>Prestación de servicios profesionales al Grupo de Contabilidad de la Subdirección Administrativa y Financiera para desarrollar las operaciones contables inherentes al procedimiento pago de contratistas y proveedores (5).</t>
  </si>
  <si>
    <t>1. Verificar las liquidaciones y cuentas por pagar que le sean asignadas para obligar, según la normatividad vigente. 2. Registrar las obligaciones en el SIIF-Nación, que le sean asignadas. 3. Brindar acompañamiento en el seguimiento y control de las cuentas contables asignadas por el supervisor del contrato, de acuerdo a la normatividad vigente. 4. Las demás actividades que estén relacionadas con el objeto contractual y que sean asignadas por el supervisor.</t>
  </si>
  <si>
    <t>https://community.secop.gov.co/Public/Tendering/OpportunityDetail/Index?noticeUID=CO1.NTC.7526725&amp;isFromPublicArea=True&amp;isModal=true&amp;asPopupView=true</t>
  </si>
  <si>
    <t>CARLOS AUGUSTO PINILLOS SAAVEDRA</t>
  </si>
  <si>
    <t>https://www.funcionpublica.gov.co/dafpIndexerBHV/hvSigep/detallarHV/S618538-8003-5</t>
  </si>
  <si>
    <t>Prestar servicios profesionales en el Despacho de la Secretaria General apoyando los temas financieros, contables y técnicos en las fases contractual y poscontractual de los contratos, convenios y demás procesos de competencia.</t>
  </si>
  <si>
    <t>1. Apoyar los procesos de liquidación y cierres de expedientes contractuales de los procesos destinados a prestar servicios en el despacho de la Secretaría General. 2. Apoyar financieramente la etapa poscontractual de los procesos asignados, siempre que guarden relación con las funciones de la Secretaría General. 3. Emitir conceptos de carácter financiero y presupuestal de los procesos contractuales en todas sus fases, a cargo de la Secretaría General y sus grupos de trabajo o de otras dependencias que le sean asignados. 4. Generar información financiera y estadística, que permitan al ordenar de gasto la toma de decisiones en las fases contractuales y poscontractuales de los procesos suscritos en la entidad, presentando los informes y las alertas a que hubiera lugar. 5. Apoyar la revisión de actas de liquidación que le sean asignadas en apoyo a la gestión del grupo de contratos. 6. Dar respuesta oportuna a las solicitudes de información, peticiones, quejas, y demás requerimientos relacionados con el objeto contractual. 7. Asistir a reuniones, mesas de trabajo y otros espacios según sea requerido, presentando los soportes de participación, a través de listados de asistencia, las actas u otros registros, así como gestionando los compromisos asignados. 8. Las demás actividades que le sean asignadas por la supervisión del contrato y estén en el marco del objeto contractual.</t>
  </si>
  <si>
    <t>El valor del contrato a celebrar es hasta por la suma de OCHENTA Y SEIS MILLONES DOSCIENTOS DIECISÉIS MIL CUATROCIENTOS PESOS M/CTE ($86.216.400), incluido los impuestos a que haya lugar.</t>
  </si>
  <si>
    <t>https://community.secop.gov.co/Public/Tendering/OpportunityDetail/Index?noticeUID=CO1.NTC.7519631&amp;isFromPublicArea=True&amp;isModal=true&amp;asPopupView=true</t>
  </si>
  <si>
    <t>El término estrictamente indispensable para que el contratista cumpla con el objeto y obligaciones contractuales será DIEZ (10) MESES Y VEINTICUATRO (24) DÍAS, o hasta 31 de diciembre de la vigencia, lo primero que ocurra.</t>
  </si>
  <si>
    <t>PAULA ANDREA RENGIFO GALINDO</t>
  </si>
  <si>
    <t>https://www.funcionpublica.gov.co/dafpIndexerBHV/hvSigep/detallarHV/S2956081-8003-5</t>
  </si>
  <si>
    <t>Prestar servicios profesionales al grupo de Talento Humano de la Secretaria General del Ministerio de Ambiente y Desarrollo Sostenible para apoyar la conformación, revisión y ajustes necesarios en los componentes de cargas de trabajo y el manual de funciones y competencias laborales de las dependencia asignadas, en el marco del estudio técnico de Modernización Institucional</t>
  </si>
  <si>
    <t xml:space="preserve">1. Revisar y ajustar las matrices de cargas de trabajo de acuerdo con las necesidades establecidas, asegurando su alineación con la estructura propuesta en el marco del proceso de modernización institucional del Ministerio de Ambiente y Desarrollo Sostenible.2. Realizar la proyección y/o levantamiento de información de cargas de trabajo de acuerdo con las necesidades de nuevos servicios, basándose en la propuesta de estructura organizacional y el modelo de operación definido en el marco del proyecto de modernización del Ministerio. 3. Realizar la revisión, seguimiento y validación de las fichas del Manual de Funciones y Competencias Laborales elaboradas por el equipo de analistas, verificando que cumplan con los parámetros técnicos y metodológicos establecidos por el Departamento Administrativo de la Función Pública (DAFP) y los lineamientos del supervisor del contrato. 4. Elaborar fichas del Manual de Funciones y Competencias Laborales cuando sea requerido, siguiendo la metodologia establecida y cumpliendo con los requisitos definidos por el DAFP.
 5. Participar en reuniones de seguimiento y validación, relacionadas con las acciones de cargas de trabajo y manual de funciones, con el propósito de presentar la propuesta final de planta de personal y el Manual de Funciones y Competencias Laborales. 6. Apoyar la conformación y/o ajustes de documentos técnicos requeridos para la propuesta de la planta de personal en el marco del estudio técnico de modernización del Ministerio. 
7. Las demás actividades asignadas por el supervisor, que estén relacionadas con el objeto contractual y las funciones del grupo. </t>
  </si>
  <si>
    <t>El valor del contrato a celebrar es hasta por la suma de CUARENTA Y DOS MILLONES DE PESOS M/CTE ($42.000.000) incluido los impuestos a que haya lugar.</t>
  </si>
  <si>
    <t>https://community.secop.gov.co/Public/Tendering/OpportunityDetail/Index?noticeUID=CO1.NTC.7541061&amp;isFromPublicArea=True&amp;isModal=true&amp;asPopupView=true</t>
  </si>
  <si>
    <t>El término estrictamente indispensable para que el contratista cumpla con el objeto y obligaciones contractuales será de SEIS (6) MESES, o hasta 31 de diciembre, lo primero que ocurra.</t>
  </si>
  <si>
    <t>SANDRA ANGELICA ROJAS CASTILLO</t>
  </si>
  <si>
    <t>https://www.funcionpublica.gov.co/dafpIndexerBHV/hvSigep/detallarHV/S631941-8003-5</t>
  </si>
  <si>
    <t>1. Revisar y ajustar las matrices de cargas de trabajo de acuerdo con las necesidades establecidas, asegurando su alineación con la estructura propuesta en el marco del proceso de modernización institucional del Ministerio de Ambiente y Desarrollo Sostenible. 2. Realizar la proyección y/o levantamiento de información de cargas de trabajo de acuerdo con las necesidades de nuevos servicios, basándose en la propuesta de estructura organizacional y el modelo de operación definido en el marco del proyecto de modernización del Ministerio. 3. Realizar la revisión, seguimiento y validación de las fichas del Manual de Funciones y Competencias Laborales elaboradas por el equipo de analistas, verificando que cumplan con los parámetros técnicos y metodológicos establecidos por el Departamento Administrativo de la Función Pública (DAFP) y los lineamientos del supervisor del contrato. 4. Elaborar fichas del Manual de Funciones y Competencias Laborales cuando sea requerido, siguiendo la metodología establecida y cumpliendo con los requisitos definidos por el DAFP. 5. Participar en reuniones de seguimiento y validación, relacionadas con las acciones de cargas de trabajo y manual de funciones, con el propósito de presentar la propuesta final de planta de personal y el Manual de Funciones y Competencias Laborales. 6. Apoyar la conformación y/o ajustes de documentos técnicos requeridos para la propuesta de la planta de personal en el marco del estudio técnico de modernización del Ministerio. 7. Las demás actividades asignadas por el supervisor, que estén relacionadas con el objeto contractual y las funciones del grupo.</t>
  </si>
  <si>
    <t>https://community.secop.gov.co/Public/Tendering/OpportunityDetail/Index?noticeUID=CO1.NTC.7541143&amp;isFromPublicArea=True&amp;isModal=true&amp;asPopupView=true</t>
  </si>
  <si>
    <t>MÓNICA DANIELA LOPEZ SERNA</t>
  </si>
  <si>
    <t>https://www.funcionpublica.gov.co/dafpIndexerBHV/hvSigep/detallarHV/S884140-8003-5</t>
  </si>
  <si>
    <t>Prestación de servicios profesionales para apoyar a la Dirección de Ordenamiento Ambiental Territorial y al Sistema Nacional Ambiental en el fortalecimiento del reporte, seguimiento y análisis de la información relacionada con la gestión y desempeño de las Corporaciones Autónomas Regionales y de Desarrollo Sostenible, así como en la implementación de acciones orientadas a mejorar el acceso y la calidad de la información institucional.</t>
  </si>
  <si>
    <t>1. Participar en la elaboración y consolidación de informes sobre el avance en la ejecución de los Planes de Acción Cuatrienal de las Corporaciones Autónomas Regionales y de Desarrollo Sostenible. 2. Participar en las actividades de acompañamiento técnico a las Corporaciones Autónomas Regionales y de Desarrollo Sostenible para el fortalecimiento del reporte de los indicadores de seguimiento a la gestión y el desempeño. 3. Participar en las actividades de uso y apropiación de las fases del desarrollo evolutivo del sistema SIPGA - CARdinal, apoyando en la integración funcional con las necesidades de las Corporaciones y del Sistema Nacional Ambiental. 4. Participar en la elaboración de insumos para los documentos del Plan de Acción de la Dirección de Ordenamiento Ambiental Territorial y del Sistema Nacional Ambiental, así como para las respuestas a los requerimientos relacionados con el objeto del contrato realizados por entidades públicas, entes de control, sociedad civil y dependencias del Ministerio 5. Participar en las reuniones internas e interinstitucionales relacionadas con el objeto contractual y presentar informes, ayudas de memoria, actas y demás documentos que den cuenta de la participación 6. Las demás obligaciones que le sean asignadas y que guarden relación directa con la naturaleza del objeto contractual</t>
  </si>
  <si>
    <t>El valor del contrato a celebrar es hasta por la suma de SETENTA Y SIETE MILLONES CIENTO OCHENTA Y OCHO MIL DOSCIENTOS PESOS ($77.188.200), incluido los impuestos a que haya lugar.</t>
  </si>
  <si>
    <t>https://community.secop.gov.co/Public/Tendering/OpportunityDetail/Index?noticeUID=CO1.NTC.7537446&amp;isFromPublicArea=True&amp;isModal=true&amp;asPopupView=true</t>
  </si>
  <si>
    <t xml:space="preserve">ADRIANA MARGARITA DELGADO ORTEGA </t>
  </si>
  <si>
    <t>https://www.funcionpublica.gov.co/dafpIndexerBHV/hvSigep/detallarHV/S1483496-8003-5</t>
  </si>
  <si>
    <t>1. Elaborar y presentar al supervisor un plan de trabajo específico y detallado, que incluya actividades, cronograma y entregables, para el plazo pactado del contrato armonizado con las metas de la DAASU y presentar mensualmente el avance de ejecución. Brindar asistencia técnica y fortalecimiento de capacidades a los diferentes actores de la cadena de valor del sector minero sobre la instrumentación técnica ambiental (Términos de Referencia, guías minero-ambientales, economía circular, entre otros). Apoyar la estructuración y desarrollo de alianzas estratégicas para el fortalecimiento de la gestión ambiental minera con enfoque en la formalización minera en cumplimiento del Plan de Acción Nacional, sobre Mercurio en la minería artesanal y de pequeña escala en Colombia. Estructurar e implementar la estrategia de fortalecimiento de capacidades para la apropiación de los instrumentos normativos vigentes para la formalización minera en el país. Capacitar al grupo de minería de la DAASU y demás dependencias de la entidad en los instrumentos normativos vigentes para la formalización minera. Actualizar el Plan de Acción de Mercurio del Sector Ambiental y adelantar las acciones de implementación del mismo y las demás que sean requeridas en cumplimiento del Convenio de Minamata en coordinación con los demás grupos de la Dirección de Asuntos Ambientales, Sectorial y Urbana. Elaborar y mantener actualizadas las bases de datos y archivos técnicos del área relacionados con el sector minero. Gestionar y ejecutar las acciones requeridas para dar cumplimiento de las ordenes establecidas mediante acciones judiciales (sentencias) de competencia de la DAASU que se ubiquen en la región que le sea asignada. Proyectar, gestionar y revisar, dentro de los plazos legales, las respuestas a derechos de petición, quejas, requerimientos de órganos de control y demás solicitudes relacionadas con el objeto contractual, que sean solicitadas a través de la plataforma ARCA o por cualquier otro medio o herramienta de la entidad. 10. Participar en las reuniones, mesas de trabajo y comités que sean requeridos por el supervisor del contrato, relacionados con el objeto y obligaciones contractuales, para lo cual se debe allegar los soportes de asistencia, ayudas de memoria y soporte del seguimiento a los compromisos establecidos, en caso de que aplique. 11. Apoyar con la proyección, el reporte y las evidencias de las acciones establecidas en el Plan de Acción y/o informes solicitados por el supervisor(a) relacionados con las funciones de la Dirección de Asuntos Ambientales, Sectorial y Urbana, garantizando su conservación mediante el cargue respectivo en las carpetas digitales institucionales designadas para ello. 12. Cumplir con las demás obligaciones que le sean asignadas por el supervisor del contrato, inherentes a la naturaleza del objeto contractual.</t>
  </si>
  <si>
    <t>El valor del contrato a celebrar es hasta por la suma de CIENTO QUINCE MILLONES QUINIENTOS MIL PESOS M/CTE ($115.500.000) incluido IVA y demás impuestos a que haya lugar.</t>
  </si>
  <si>
    <t>https://community.secop.gov.co/Public/Tendering/OpportunityDetail/Index?noticeUID=CO1.NTC.7518993&amp;isFromPublicArea=True&amp;isModal=true&amp;asPopupView=true</t>
  </si>
  <si>
    <t>NATALIA ALEJANDRA USCÁTEGUI RUIZ</t>
  </si>
  <si>
    <t>https://www.funcionpublica.gov.co/dafpIndexerBHV/hvSigep/detallarHV/S760304-8003-5</t>
  </si>
  <si>
    <t>Prestar servicios profesionales para apoyar a la Dirección de Asuntos Ambientales Sectorial y Urbana en lo relacionado con el cumplimiento de los compromisos definidos en los Comités de Químicos y Biotecnología y de Política Ambiental de la OCDE, en lo que respecta a la gestión de sustancias químicas y residuos peligrosos.</t>
  </si>
  <si>
    <t>1. Elaborar y presentar al supervisor un plan detallado de trabajo, que incluya actividades, cronograma y entregables, en un plazo máximo de diez (10) días calendario una vez cumplidos los requisitos de ejecución establecidos en el contrato. 2. Generar insumos técnicos y participar en actividades de coordinación y articulación que contribuyan a la expedición del instrumento normativo que permita la implementación del instrumento OECD/LEGAL/266 sobre el control a los movimientos transfronterizos de residuos destinados a operaciones de recuperación, en el marco de las actividades y competencias del Ministerio. 3. Generar insumos técnicos y apoyar técnicamente en la construcción de documentos técnicos y responder las solicitudes que sean requeridas en el marco de la participación de Colombia en los Comités de Químicos y Biotecnología, así como el Comité de Política Ambiental de la OCDE. 4. Participar en los espacios de articulación, discusión y concertación, a nivel nacional e internacional sobre los temas que son competencia del Grupo Interno de Trabajo, donde sea relevante y pertinente la experiencia del contratista. Así como en las reuniones de los comités, grupos de trabajo, reuniones de coordinación, en los que tenga que participar el Ministerio de Ambiente y Desarrollo Sostenible en representación de Colombia, que sean desarrollados por los Comités de Químicos y Biotecnología y el Comité de Política Ambiental de la OCDE. 5. Apoyar técnicamente, en los temas que sean competencia del Ministerio de Ambiente y Desarrollo Sostenible, la expedición de las resoluciones que surjan de la implementación de los elementos del Programa de Prevención de Accidentes Mayores (PPAM), del Decreto de Gestión de Sustancias Químicas de Uso Industrial, así como apoyar la continua implementación de la Resolución del Registro de Emisiones y Transferencia de Contaminantes. 6. Proyectar y gestionar, dentro de los plazos legales, las respuestas a derechos de petición, quejas, requerimientos de órganos de control y demás solicitudes relacionadas con el objeto contractual, que sean solicitadas a través de la plataforma ARCA o por cualquier otro medio o herramienta de la entidad. 7. Participar en las reuniones, mesas de trabajo y comités que sean requeridos por el supervisor del contrato, relacionados con el objeto y obligaciones contractuales, para lo cual se debe allegar los soportes de asistencia, ayudas de memoria y soporte del seguimiento a los compromisos establecidos, en caso de que aplique. 8. Apoyar con la proyección, el reporte y las evidencias de las acciones establecidas en el Plan de Acción o informes solicitados por el supervisor(a) relacionados con las funciones de la Dirección de Asuntos Ambientales, Sectorial y Urbana, garantizando su conservación mediante el cargue respectivo en las carpetas digitales institucionales designadas para ello. 9. Todas las demás que le sean asignadas por el supervisor del contrato y que tengan relación con el objeto contractual.</t>
  </si>
  <si>
    <t>https://community.secop.gov.co/Public/Tendering/OpportunityDetail/Index?noticeUID=CO1.NTC.7528904&amp;isFromPublicArea=True&amp;isModal=true&amp;asPopupView=true</t>
  </si>
  <si>
    <t>El término estrictamente indispensable para que el contratista cumpla con el objeto y obligaciones contractuales será DIEZ (10) MESES, o hasta 31 de diciembre de 2025, lo primero que ocurra</t>
  </si>
  <si>
    <t>DORIS LILIANA OTÁLVARO HOYOS</t>
  </si>
  <si>
    <t>https://www.funcionpublica.gov.co/dafpIndexerBHV/hvSigep/detallarHV/S275816-8003-5</t>
  </si>
  <si>
    <t>Prestar los servicios profesionales en el campo de la hidrogeología, para apoyar a la Dirección de Gestión Integral del Recurso Hídrico en el proceso de formulación de proyectos nacionales y transfronterizos relacionados con las aguas subterráneas, las actividades del Comité Técnico Permanente de Aguas Subterráneas, y el apoyo técnico en las gestiones requeridas para la expedición y/o socialización de la guía metodológica para la formulación de Planes de Manejo Ambiental de Acuíferos.</t>
  </si>
  <si>
    <t>1. Apoyar en la formulación y ejecución de proyectos nacionales y de Cooperación Internacional, así como acciones, estrategias o lineamientos relacionadas con el manejo de cuencas y acuíferos transfronterizos en el componente de aguas subterráneas. 2. Apoyar desde la parte técnica las gestiones para la expedición y/o socialización de la guía metodológica para la formulación de Planes de Manejo Ambiental de Acuíferos - PMAA. 3. Elaborar los insumos necesarios y coordinar acciones en el marco del Comité Técnico Permanente de Aguas Subterráneas el cual hace parte del Consejo Nacional del Agua – CNA. 4. Brindar apoyo técnico desde el tema de aguas subterráneas en la generación de normativas a cargo de la Dirección de Gestión Integral de recurso hídrico e iniciativas del Minambiente 5. Apoyar la elaboración de conceptos técnicos y respuesta a solicitudes que le sean requeridas en el campo de la hidrogeología y las demás relacionadas con el objeto del contrato. 6. Proyectar, consolidar y gestionar respuestas a derechos de petición, solicitudes de información y demás peticiones, que le sean solicitados por la supervisión en la plataforma ARCA, o por cualquier otro medio o herramienta de la entidad relacionado con el objeto del contrato, para lo cual deberá dar cumplimiento a los términos previstos en la Ley. 7. Las demás actividades que le sean requeridas por el Supervisor del Contrato y que tenga relación con el objeto y obligaciones del contrato.</t>
  </si>
  <si>
    <t>El valor del contrato a celebrar es hasta por la suma de Ciento Diez Millones Doscientos Diez Mil pesos M/CTE ($ 110.210.000), incluido los impuestos a que haya lugar</t>
  </si>
  <si>
    <t>https://community.secop.gov.co/Public/Tendering/OpportunityDetail/Index?noticeUID=CO1.NTC.7533932&amp;isFromPublicArea=True&amp;isModal=true&amp;asPopupView=true</t>
  </si>
  <si>
    <t>El término estrictamente indispensable para que el contratista cumpla con el objeto y obligaciones contractuales será de Diez (10) Meses, o hasta 31 de diciembre, lo primero</t>
  </si>
  <si>
    <t>JUAN GONZALO MARIN FUENTES</t>
  </si>
  <si>
    <t>https://www.funcionpublica.gov.co/dafpIndexerBHV/hvSigep/detallarHV/S4610840-8003-5</t>
  </si>
  <si>
    <t>Prestar servicios profesionales a la Subdirección de Educación y Participación para apoyar la implementación de las estrategias de diálogo social para la transformación de la conflictividad ambiental en los territorios</t>
  </si>
  <si>
    <t>1. Apoyar acciones de identificación, caracterización, focalización de la conflictividad ambiental, en los territorios. 2. Apoyar la implementación, sistematización y evaluación de las estrategias de diálogo social para el abordaje y transformación de la conflictividad ambiental en territorio 3. Apoyar la articulación interinstitucional hacia la transformación de la conflictividad ambiental. 4. Apoyar acciones de divulgación de los lineamientos del PND y la oferta institucional para favorecer la garantía del derecho a la participación, el acceso a la información y la incidencia de las comunidades en la toma de decisiones de carácter ambiental en la región asignada. 5. Apoyar la generación de insumos para la construcción de documentos técnicos, informes, y demás información relacionada con el objeto contractual 6. Elaborar la proyección de respuestas a solicitudes, consultas y demás asuntos que correspondan a la competencia de la Subdirección y que le sean asignados por el supervisor. 7. Participar en las reuniones relacionadas con las acciones misionales de la dependencia, dejando constancia formal de la asistencia a través de los correspondientes soportes, actas y otras fuentes de verificación pertinentes. 8. Las demás obligaciones que se le asignen y que tengan relación directa con el objeto del contrato.</t>
  </si>
  <si>
    <t>El valor del contrato a celebrar es hasta por la suma de CUARENTA Y NUEVE MILLONES QUINIENTOS MIL PESOS M/CTE ($ 49.500.000) incluido los impuestos a que haya lugar.</t>
  </si>
  <si>
    <t>JERICÓ</t>
  </si>
  <si>
    <t>https://community.secop.gov.co/Public/Tendering/OpportunityDetail/Index?noticeUID=CO1.NTC.7542360&amp;isFromPublicArea=True&amp;isModal=true&amp;asPopupView=true</t>
  </si>
  <si>
    <t>El término estrictamente indispensable para que el contratista cumpla con el objeto y obligaciones contractuales será nueve (9) meses, o hasta 31 de diciembre, lo primero que ocurra.</t>
  </si>
  <si>
    <t>NADIA RUBI MARTINEZ</t>
  </si>
  <si>
    <t>https://www.funcionpublica.gov.co/dafpIndexerBHV/hvSigep/detallarHV/S531989-8003-5</t>
  </si>
  <si>
    <t>Prestar servicios profesionales a la Subdirección de Educación y Participación para gestionar y responder las peticiones de entes de control, congreso u otra área de la entidad, asignadas a la dependencia.</t>
  </si>
  <si>
    <t>1. Apoyar la proyección de respuestas a los requerimientos emitidos por el Congreso de la República, dentro del tiempo estipulado y con los procedimientos legales, normativos y las directrices de la entidad. Elaborar reportes mensuales que resuman el estado y avance de los requerimientos del Congreso de la República, entes de control y compromisos judiciales. Realizar las respuestas a derechos de petición y/o tutelas, solicitudes, información y demás peticiones, que correspondan a la competencia de la Subdirección y que le sean asignados por el supervisor. Hacer seguimiento a los planes de mejoramiento suscritos con los entes de control y en donde la Subdirección tenga acciones a su cargo. Participar en las reuniones relacionadas con las acciones misionales de la dependencia, dejando constancia formal de la asistencia a través de los correspondientes soportes, actas y otras fuentes de verificación pertinentes. Las demás obligaciones que se le asignen y que tengan relación directa con el objeto del contrato.</t>
  </si>
  <si>
    <t>El valor del contrato a celebrar es hasta por la suma de CIENCUENT Y ÚN MILLONES DE PESOS M/CTE ($51.000.000) incluido los impuestos a que haya lugar.</t>
  </si>
  <si>
    <t>https://community.secop.gov.co/Public/Tendering/OpportunityDetail/Index?noticeUID=CO1.NTC.7525785&amp;isFromPublicArea=True&amp;isModal=true&amp;asPopupView=true</t>
  </si>
  <si>
    <t>El término estrictamente indispensable para que el contratista cumpla con el objeto y obligaciones contractuales será de seis (6) meses, o hasta 31 de diciembre, lo primero que ocurra</t>
  </si>
  <si>
    <t>GIAN PIERO FERNANDO CIRO FAVA CACERES</t>
  </si>
  <si>
    <t>INGENIERIA EN ENERGIA</t>
  </si>
  <si>
    <t>https://www.funcionpublica.gov.co/dafpIndexerBHV/hvSigep/detallarHV/S4954385-8003-5</t>
  </si>
  <si>
    <t>Prestar servicios profesionales a la Dirección de Asuntos Ambientales Sectorial y Urbana del Ministerio de Ambiente y Desarrollo Sostenible, para apoyar la gestión, formulación y divulgación de instrumentos técnicos y normativos orientados al desarrollo de las FNCER y la TEJ.</t>
  </si>
  <si>
    <t>1. Elaborar y presentar al supervisor un plan detallado de trabajo, que incluya actividades, cronograma y entregables, en un plazo máximo de diez (10) días calendario tras cumplir con los requisitos de ejecución establecidos en el contrato. 2. Apoyar técnicamente las acciones para avanzar en la publicación a consulta pública, expedición y divulgación de los instrumentos normativos o técnicos que se relacionen con la gestión eficiente de la energía y la eficiencia energética. 3. Aportar insumos para la estructuración de instrumentos técnicos y normativos que aporten a la implementación de la hoja de ruta de Transición Energética Justa - (TEJ), con énfasis en gestión de hidrógeno, en coordinación con los ministerios y entidades competentes en el tema, según se precise. 4. Apoyar la formulación del documento de evaluación de los impactos y los beneficios ambientales derivados de la promoción, fomento, y uso de las Fuentes No Convencionales de Energía- (FNCE), así como la cogeneración, la autogeneración, la generación distribuida y la gestión eficiente de energía, de acuerdo con el Artículo 129 del Decreto 2106 de 2019. 5. Aportar insumos técnicos para la estructuración de guías o lineamientos ambientales para el desarrollo de proyectos de generación de energía a partir de fuentes no convencionales de energía renovable (FNCER). 6. Proyectar y gestionar dentro de los plazos legales, las respuestas a derechos de petición, quejas, requerimientos de órganos de control y demás solicitudes relacionadas con el objeto contractual, que sean solicitadas a través de la plataforma ARCA o por cualquier otro medio o herramienta de la entidad. 7. Participar en las reuniones, mesas de trabajo y demás que sean requeridos por el supervisor del contrato, relacionados con el objeto y obligaciones contractuales, para lo cual se debe allegar los soportes de asistencia, ayudas de memoria y soporte del seguimiento a los compromisos establecidos, en caso de que aplique. 8. Contribuir con la proyección, reporte y evidencias de las acciones definidas en el Plan de Acción y/o en informes solicitados por el supervisor relacionadas con las funciones de la Dirección de Asuntos Ambientales, Sectorial y Urbana, garantizando la conservación de la documentación mediante el respectivo cargue en las carpetas digitales institucionales asignadas. 9. Brindar apoyo y participar, cuando sea necesario en las jornadas de capacitación o divulgación vinculadas con las funciones de la Dirección de Asuntos Ambientales, Sectorial y Urbana, directamente relacionada con el objeto contractual. 10. Las demás actividades que le asigne el supervisor del contrato y que tengan relación con el objeto contractual</t>
  </si>
  <si>
    <t>El valor del contrato a celebrar es hasta por la suma de SETENTA Y CINCO MILLONES PESOS M/CTE ($75.000.000) incluido los impuestos a que haya lugar.</t>
  </si>
  <si>
    <t>https://community.secop.gov.co/Public/Tendering/OpportunityDetail/Index?noticeUID=CO1.NTC.7553758&amp;isFromPublicArea=True&amp;isModal=true&amp;asPopupView=true</t>
  </si>
  <si>
    <t>CARLOS FERNANDO LEÓN QUINTERO</t>
  </si>
  <si>
    <t>https://www.funcionpublica.gov.co/dafpIndexerBHV/hvSigep/detallarHV/S647742-8003-5</t>
  </si>
  <si>
    <t>Prestar servicios profesionales a la Subdirección de Educación y Participación para apoyar la articulación institucional, seguimiento y sistematización de la estrategia de diálogo social en los territorios priorizados por la entidad.</t>
  </si>
  <si>
    <t>1. Apoyar la implementación de las estrategias de diálogo social en los territorios priorizados. 2. Apoyar el seguimiento a los procesos de abordaje y transformación de la conflictividad ambiental. 3. Apoyar la sistematización de los procesos de diálogo social y la elaboración de documentos técnicos, con base en fuentes primarias y secundarias, para la caracterización y transformación de la conflictividad ambiental en los territorios. 4. Atender las situaciones de conflictividad ambiental manifiesta que requieran la atención institucional prioritaria. 5. Apoyar los procesos de articulación con las demás áreas de ministerio según se requiera. 6. Elaborar la proyección de respuestas a solicitudes, consultas y demás asuntos que correspondan a la competencia de la Subdirección y que le sean asignados por el supervisor. 7. Participar en las reuniones relacionadas con las acciones misionales de la dependencia, dejando constancia formal de la asistencia a través de los correspondientes soportes, actas y otras fuentes de verificación pertinentes. 8. Las demás obligaciones que se le asignen y que tengan relación directa con el objeto del contrato.</t>
  </si>
  <si>
    <t>https://community.secop.gov.co/Public/Tendering/OpportunityDetail/Index?noticeUID=CO1.NTC.7545067&amp;isFromPublicArea=True&amp;isModal=true&amp;asPopupView=true</t>
  </si>
  <si>
    <t>LUIS DAVID MESA RIOS</t>
  </si>
  <si>
    <t>INGENIERO GEOLOGO</t>
  </si>
  <si>
    <t>https://www.funcionpublica.gov.co/dafpIndexerBHV/hvSigep/detallarHV/S1073519-8003-5</t>
  </si>
  <si>
    <t>Prestar los servicios profesionales en el campo de la hidrogeología, para apoyar a la Dirección de Gestión Integral del Recurso Hídrico en la expedición y socialización de la guía metodológica para la identificación de zonas de recarga de acuíferos, elaboración de insumos para cumplimiento de acciones judiciales o iniciativas, fortalecimiento de capacidades de las Autoridades Ambientales en relación con los Planes de Manejo Ambiental de Acuíferos y revisión de determinantes ambientales en el componente de aguas subterráneas.</t>
  </si>
  <si>
    <t>1. Apoyar el proceso de fortalecimiento a las autoridades ambientales en relación con los Planes de Manejo Ambiental de acuíferos y los lineamientos para la gestión de las aguas subterráneas, por medio de mesas de trabajo, visitas a las Autoridades Ambientales, comités técnicos y otras requeridas por la DGIRH. 2.Apoyar el proceso de expedición y socialización de la Guía metodológica para la identificación zonas de recarga de acuíferos, elaborando los documentos a que haya lugar 3. Apoyar la generación de conceptos técnicos y respuesta a solicitudes que le sean requeridas en el campo de la hidrogeología y las demás relacionadas con el objeto del contrato. 5. Apoyar las acciones judiciales o iniciativas del Ministerio de Ambiente y Desarrollo Sostenible en el componente de aguas subterráneas, brindando los insumos técnicos requeridos, por la supervisión 6. Apoyar desde el área técnica la revisión de las determinantes ambientales relacionadas con aguas subterráneas elaboradas por las Autoridades Ambientales. 7. Apoyar técnicamente la formulación de la política del agua, acorde con su objeto y obligaciones, elaborando los documentos y acompañando los espacios requeridos por la supervisión o el equipo de la política 8. Las demás actividades que le sean requeridas por el Supervisor del Contrato y que tenga relación con el objeto y obligaciones del contrato.</t>
  </si>
  <si>
    <t>El valor del contrato a celebrar es hasta por la suma de Noventa y cinco millones cuatrocientos ochenta y un mil Pesos M/CTE ($ 95.481.000), incluido los impuestos a que haya lugar.</t>
  </si>
  <si>
    <t>https://community.secop.gov.co/Public/Tendering/OpportunityDetail/Index?noticeUID=CO1.NTC.7524967&amp;isFromPublicArea=True&amp;isModal=true&amp;asPopupView=true</t>
  </si>
  <si>
    <t>El término estrictamente indispensable para que el contratista cumpla con el objeto y obligaciones contractuales será de Nueve (09) Meses, o hasta 31 de diciembre, lo primero que ocurra.</t>
  </si>
  <si>
    <t>EDISON DE JESUS ​​NARVAEZ GUETE</t>
  </si>
  <si>
    <t>https://www.funcionpublica.gov.co/dafpIndexerBHV/hvSigep/detallarHV/S2330038-8003-5</t>
  </si>
  <si>
    <t>https://community.secop.gov.co/Public/Tendering/OpportunityDetail/Index?noticeUID=CO1.NTC.7554948&amp;isFromPublicArea=True&amp;isModal=true&amp;asPopupView=true</t>
  </si>
  <si>
    <t>JULIANA BORBON RIVEROS</t>
  </si>
  <si>
    <t>https://www.funcionpublica.gov.co/dafpIndexerBHV/hvSigep/detallarHV/S4825698-8003-5</t>
  </si>
  <si>
    <t>Prestación de servicios de apoyo a la gestión de actividades relacionadas con la proyección de notificaciones de los actos administrativos expedidos por la Dirección de Bosques, Biodiversidad y Servicios Ecosistémicos.</t>
  </si>
  <si>
    <t>1. Proyectar a través del aplicativo ARCA los oficios de citación, notificación, avisos y comunicaciones de los actos administrativos de la Dirección de Bosques Biodiversidad y Servicios Ecosistémicos y realizar el cargue de las constancias de ejecutoria firmadas en SILAMC y los oficios de notificación junto con el acto administrativo en la plataforma VITAL. 2. Proyectar las constancias de ejecutoria de los actos administrativos expedidos por la Dirección de Bosques, Biodiversidad y Servicios Ecosistémicos, contabilizando los términos establecidos por la Ley 1437 de 2011. 3. Apoyar en la enumeración de los Autos proferidos por la Dirección de Bosques, Biodiversidad y Servicios Ecosistémicos y gestionar la numeración de resoluciones ante Secretaria General. 4. Apoyar el diligenciamiento y seguimiento de las bases de datos sobre el estado de las notificaciones, ejecutorias, publicaciones, comunicaciones y demás información jurídica que apliquen respecto de los actos administrativos competencia de la Dirección. 5. Consolidar y enviar los documentos resultado del procedimiento de notificación y comunicación de los trámites y procedimientos administrativos al archivo de gestión de la Dirección. 6. Las demás que sean asignadas por el supervisor que guarde relación con la ejecución del Contrato.</t>
  </si>
  <si>
    <t>El valor del contrato a celebrar es hasta por la suma de TREINTA Y DOS MILLONES CIEN MIL PESOS M/CTE ($32.100.000), incluido los impuestos a que haya lugar.</t>
  </si>
  <si>
    <t>https://community.secop.gov.co/Public/Tendering/OpportunityDetail/Index?noticeUID=CO1.NTC.7552558&amp;isFromPublicArea=True&amp;isModal=true&amp;asPopupView=true</t>
  </si>
  <si>
    <t>El término estrictamente indispensable para que el contratista cumpla con el objeto y obligaciones contractuales será DIEZ (10) MESES Y VEINTIUN DÍAS o hasta 31 de diciembre de 2025, lo primero que ocurra.</t>
  </si>
  <si>
    <t>YULY ALEJANDRA POVEDA CARDENAS</t>
  </si>
  <si>
    <t>El valor del contrato a celebrar es hasta por la suma de DIECISEIS MILLONES QUINIENTOS MIL PESOS M/CTE ($ 16.500.000) incluido los impuestos a que haya lugar.</t>
  </si>
  <si>
    <t>META</t>
  </si>
  <si>
    <t>VILLAVICENCIO</t>
  </si>
  <si>
    <t>https://community.secop.gov.co/Public/Tendering/OpportunityDetail/Index?noticeUID=CO1.NTC.7542672&amp;isFromPublicArea=True&amp;isModal=true&amp;asPopupView=true</t>
  </si>
  <si>
    <t>El término estrictamente indispensable para que el contratista cumpla con el objeto y obligaciones contractuales será tres (3) meses, hasta 31 de diciembre, o lo primero que ocurra.</t>
  </si>
  <si>
    <t>MARY ALEJANDRA RIOS MARMOL</t>
  </si>
  <si>
    <t xml:space="preserve">INGENIERIA AMBIENTAL Y SANITARIA </t>
  </si>
  <si>
    <t>https://www.funcionpublica.gov.co/dafpIndexerBHV/hvSigep/detallarHV/S4492980-8003-5</t>
  </si>
  <si>
    <t>Prestar servicios profesionales a la Dirección de Asuntos Marinos, Costeros y Recursos Acuáticos del Ministerio de Ambiente y Desarrollo Sostenible, para apoyar el desarrollo de documentos técnicos e instrumentos normativos que fortalezcan el control y seguimiento de la calidad ambiental marina.</t>
  </si>
  <si>
    <t>1. Apoyar técnicamente el desarrollo de las actividades estipuladas en el procedimiento P-M-INA-09 del MINAMBIENTE, para la elaboración del instrumento normativo “Por el cual se adiciona un capítulo al Título 4 de la Parte 2 del Libro 2 del Decreto 1076 de 2015, Decreto Único Reglamentario del Sector Ambiente y Desarrollo Sostenible, un Capítulo 4 en lo relacionado con la reglamentación del uso y aprovechamiento de las aguas marinas”. 2. Brindar apoyo técnico en la consolidación del diagnóstico de las fuentes de vertimientos actuales en la Bahía de Cartagena y en la elaboración del plan de choque de acuerdo con compromisos de Sentencia del Plan maestro de restauración ecológica de la bahía de Cartagena, conforme a los reportes de cumplimiento de los responsables de ejecución de la sentencia en esta materia. 3. Apoyar la formulación e implementación de actividades de fortalecimiento de capacidades multiactor en temáticas asociadas a la gestión de la calidad ambiental marina. 4. Apoyar en el seguimiento e implementación de proyectos relacionados con calidad ambiental marina GEF Ciénaga Grande de Santa Marta, entre otros. 5. Suministrar apoyo técnico en la elaboración de conceptos, ayudas de memoria, respuesta a requerimientos de órganos de control, sentencias y PQRS, relacionados con el objeto contractual con criterios de calidad y oportunidad dando cumplimiento a los términos legales. 6. Mantener actualizada la información del drive (Carpeta digital) de la DAMCRA de los trámites asignados. 7. Las demás actividades relacionadas con el desarrollo del objeto contractual.</t>
  </si>
  <si>
    <t>El valor del contrato a celebrar es hasta por la suma de OCHENTA Y CINCO MILLONES OCHOCIENTOS TREINTA Y CUATRO MIL VEINTE PESOS M/CTE ($85.834.020), incluido los impuestos a que haya lugar.</t>
  </si>
  <si>
    <t>MAGDALENA</t>
  </si>
  <si>
    <t>https://community.secop.gov.co/Public/Tendering/OpportunityDetail/Index?noticeUID=CO1.NTC.7542950&amp;isFromPublicArea=True&amp;isModal=true&amp;asPopupView=true</t>
  </si>
  <si>
    <t>NASLHIE MIRYAM PERAFAN CORREA</t>
  </si>
  <si>
    <t>https://www.funcionpublica.gov.co/dafpIndexerBHV/hvSigep/detallarHV/S701669-8003-5</t>
  </si>
  <si>
    <t>Prestar servicios profesionales a la Dirección de Gestión Integral del Recurso Hídrico del Ministerio de Ambiente y Desarrollo Sostenible, para apoyar el fortalecimiento de procesos de gobernanza del agua, aportando insumos técnico – sociales en los componentes de participación, formación y gestión del conocimiento, desde un enfoque diferencial y de género.</t>
  </si>
  <si>
    <t>1. Elaborar un plan de trabajo para la ejecución del contrato, de conformidad con las orientaciones del supervisor. 2. acompañar y participar de procesos y espacios de diálogo, negociación y concertación con grupos diferenciales, incorporando el enfoque diferencial en las acciones adelantadas por la Dirección de gestión integral de Recurso Hídrico, con énfasis en las ecorregiones. 3. Apoyar el fortalecimiento de capacidades de grupos de interés en el marco de la implementación del Programa Nacional de Gobernanza del agua, incorporando el enfoque diferencial en los procesos e instrumentos de administración, planificación y gobernanza del agua. 4 Elaborar los documentos requeridos por la supervisión relacionados con enfoques diferenciales y de género en la gestión integral del recurso hídrico, como aporte a la consolidación del Programa Nacional de Gobernanza del Agua. 5 Apoyar el intercambio de conocimientos y experiencias sociales y comunitarias entre grupos de interés vinculados a procesos de gobernanza del agua, contribuyendo a la generación y/o fortalecimiento de redes sociales y al trabajo colaborativo para la gestión integral del recurso hídrico. 6. Apoyar técnicamente la implementación de estrategias y agendas de trabajo interinstitucionales y/o intersectoriales para el fortalecimiento de iniciativas comunitarias en la gestión del agua desde el enfoque diferencial. 7. Apoyar técnicamente la formulación de la política del agua, acorde con su objeto y obligaciones, elaborando los documentos y acompañando los espacios requeridos por la supervisión o el equipo de la política 8. Proyectar, consolidar y gestionar respuestas a derechos de petición, solicitudes de información y demás peticiones, que le sean solicitados por la supervisión en la plataforma ARCA, o por cualquier otro medio o herramienta de la entidad relacionado con el objeto del contrato, para lo cual deberá dar cumplimiento a los términos previstos en la Ley  9.Todas las demás actividades que le sean asignadas por el Supervisor del Contrato y que tengan relación con las obligaciones de objeto contractual</t>
  </si>
  <si>
    <t>El valor del contrato a celebrar es hasta por la suma de OCHENTA Y TRES MILLONES CUATROCIENTOS NOVENTA Y SEIS MIL PESOS M/CTE ($83.496.000), incluido los impuestos a que haya lugar.</t>
  </si>
  <si>
    <t>https://community.secop.gov.co/Public/Tendering/OpportunityDetail/Index?noticeUID=CO1.NTC.7542025&amp;isFromPublicArea=True&amp;isModal=true&amp;asPopupView=true</t>
  </si>
  <si>
    <t>El término estrictamente indispensable para que el contratista cumpla con el objeto y obligaciones contractuales será NUEVE (9) MESES y DIEZ (10) días calendario, o hasta 31 de diciembre, lo primero que ocurra.</t>
  </si>
  <si>
    <t>YOLYN CAROLINA RODRIGUEZ FERNANDEZ</t>
  </si>
  <si>
    <t>https://www.funcionpublica.gov.co/dafpIndexerBHV/hvSigep/detallarHV/S902323-8003-5</t>
  </si>
  <si>
    <t>Prestar servicios profesionales a la Dirección de Gestión Integral del Recurso Hídrico del Ministerio de Ambiente y Desarrollo Sostenible, para apoyar en la elaboración de análisis y conceptos desde el componente jurídico, para el seguimiento y acompañamiento de los procesos judiciales, así como de iniciativas normativas o políticas a cargo de la DGIRH que sean encomendados.</t>
  </si>
  <si>
    <t>1. Apoyar desde el componente jurídico en la elaboración y seguimiento de las acciones para el cumplimiento de las sentencias judiciales a cargo de la Dirección. 2. Brindar apoyo desde el componente jurídico en la articulación interinstitucional y la participación en instancias y mecanismos para el cumplimiento de las sentencias o procesos judiciales en el marco de los compromisos a cargo de la Dirección. 3. Brindar apoyo desde el componente jurídico en la gestión institucional necesaria para el cumplimiento de las sentencias judiciales o en procesos judiciales en el marco de los compromisos a cargo de la Dirección. 4. Apoyar la elaboración de insumos, análisis y conceptos frente a las solicitudes o requerimientos relacionados con iniciativas normativas a cargo de la Dirección. 5. Apoyar desde el componente jurídico en la elaboración de insumos y conceptos relacionados con la Política de Gestión integral del Recurso Hídrico, requeridos por el supervisor del contrato. 6. Las demás actividades que le sean requeridas por el Supervisor del Contrato y que tengan relación con el objeto y obligaciones del contrato.</t>
  </si>
  <si>
    <t>El valor del contrato a celebrar es hasta por la suma de CIENTO VEINTE MILLONES DE PESOS M /CTE ($ 120.000.000) incluido los impuestos a que haya lugar.</t>
  </si>
  <si>
    <t>https://community.secop.gov.co/Public/Tendering/OpportunityDetail/Index?noticeUID=CO1.NTC.7538145&amp;isFromPublicArea=True&amp;isModal=true&amp;asPopupView=true</t>
  </si>
  <si>
    <t>El término estrictamente indispensable para que el contratista cumpla con el objeto y obligaciones contractuales será DIEZ MESES, o hasta 31 de diciembre, lo primero que ocurra.</t>
  </si>
  <si>
    <t xml:space="preserve">YANIDT LORENA CARDENAS CALDERON </t>
  </si>
  <si>
    <t>https://www.funcionpublica.gov.co/dafpIndexerBHV/hvSigep/detallarHV/S4603452-8003-5</t>
  </si>
  <si>
    <t>Prestar servicios de apoyo a la gestión en la Dirección de Asuntos Ambientales Sectorial y Urbana del Ministerio de Ambiente y Desarrollo Sostenible, para desarrollar estrategias de socialización y difusión dirigidas al público en general, de los diferentes instrumentos técnicos y normativos relacionados con la gestión de sustancias químicas, residuos peligrosos y RAEE, en cumplimiento del Acuerdo de Escazú.</t>
  </si>
  <si>
    <t>1. Crear y presentar al supervisor un plan de trabajo detallado que contenga las actividades, cronograma y entregables, dentro de un plazo no mayor a diez (10) días calendario tras cumplir con los requisitos de ejecución establecidos en el contrato. Apoyar en la elaboración de informes, estadísticas, entrega de información específica y demás que sea requerida en el marco de la gestión de RESPEL, RAEE y sustancias químicas, con el fin facilitar el acceso al público de estas temáticas en cumplimiento del principio de accesibilidad de la información ambiental del acuerdo de Escazú. Apoyar la administración, seguimiento y análisis de bases de datos y reportes relacionados con la gestión del grupo de sustancias químicas, residuos peligrosos y UTO, así como de la información suministrada por las Autoridades Ambientales y otros actores externos, con el propósito de generar documentos informativos y de fácil acceso, dirigidos al público en general sobre el avance de las Políticas y disposiciones ambientales de los RAEE, Respel y las sustancias químicas. Apoyar en la elaboración de estrategias efectivas de presentación y difusión de los datos manejados por la Dirección de Asuntos Ambientales, garantizado el acceso y comprensión de la información ambiental por parte del público general. Asistir en la recopilación y análisis de datos de diversas herramientas y sistemas de información asociados a la gestión de sustancias químicas, residuos peligrosos y RAEE, tales como el registro de generadores de Respel, el RPCAEE y las bases de datos de la ANLA sobre residuos posconsumo, entre otros. 6. Apoyar cuando sea requerido, las jornadas de capacitación o divulgación relacionadas con las funciones de la Dirección de Asuntos Ambientales, Sectorial y Urbana en las que la experticia del contratista cumpla y sea requerida o en las que se relacione el objeto contractual. Brindar apoyo en la redacción de oficios, respuestas a solicitudes, quejas y reclamos PQRS, así como en la gestión de requerimientos de órganos de control y otras demandas vinculadas al objeto contractual, cuando se solicite por correo electrónico o mediante la plataforma ARCA del Ministerio para la Administración y Recepción de Correspondencia Ambiental. Apoyar con la proyección, el reporte y las evidencias de las acciones establecidas en el Plan de Acción y/o informes solicitados por el supervisor(a) relacionados con las funciones de la Dirección de Asuntos Ambientales, Sectorial y Urbana, garantizando su conservación mediante el cargue respectivo en las carpetas digitales institucionales designadas para ello. Apoyar la organización digital de la documentación del grupo de sustancias químicas, residuos peligrosos y UTO, necesaria para garantizar la memoria institucional y cumplir los requisitos del Sistema Integrado de Gestión del Ministerio de Ambiente y Desarrollo Sostenible-SOMOSIG. 10. Asistir a las reuniones de trabajo o cualquier encuentro relacionado con el objeto contractual, proporcionando los documentos de respaldo de la participación, actas de las reuniones y seguimiento de los compromisos acordados, cuando sea pertinente. 11. Cumplir con las demás obligaciones que le sean asignadas por el supervisor del contrato, inherentes a la naturaleza del objeto contractual</t>
  </si>
  <si>
    <t>El valor del contrato a celebrar es hasta por la suma de CUARENTA Y DOS MILLONES CUATROCIENTOS VEINTE MIL PESOS M/CTE ($42.420.000), incluido los impuestos a que haya lugar.</t>
  </si>
  <si>
    <t>https://community.secop.gov.co/Public/Tendering/OpportunityDetail/Index?noticeUID=CO1.NTC.7535070&amp;isFromPublicArea=True&amp;isModal=true&amp;asPopupView=true</t>
  </si>
  <si>
    <t>ZAYRENE GARCES MUÑOZ</t>
  </si>
  <si>
    <t>https://www.funcionpublica.gov.co/dafpIndexerBHV/hvSigep/detallarHV/S1868267-8003-5</t>
  </si>
  <si>
    <t>Prestar servicios profesionales a la Dirección de Asuntos Ambientales Sectorial y Urbana del Ministerio de Ambiente y Desarrollo Sostenible, para apoyar la gestión integral de residuos sólidos, atender compromisos con grupos étnicos, y brindar aportes técnicos en la estructuración de instrumentos de política pública relacionados.</t>
  </si>
  <si>
    <t>1. Elaborar y presentar al supervisor un plan detallado de trabajo, que incluya actividades, cronograma y entregables, en un plazo máximo de diez (10) días calendario tras cumplir con los requisitos de ejecución establecidos en el contrato. 2. Apoyar la formulación y el desarrollo del programa basura cero en el marco de las competencias de la Dirección de Asuntos Ambientales Sectorial y Urbana. 3. Apoyar el desarrollo de instrumentos asociados a la gestión de residuos con énfasis en Aceites de Cocina Usados - ACU. 4. Propiciar espacios de capacitación a los sectores públicos y privados en la gestión integral de residuos en los temas de competencia del grupo de residuos y cuando sea preciso, de forma articulada con otras entidades relacionadas con la gestión de los residuos sólidos no peligrosos. 5. Apoyar la formulación del programa de economía circular, basado en las prácticas tradicionales de las comunidades Negras, Afrocolombianas, Raizales y Palenqueras, y realizar seguimiento a su implementación, en cumplimiento de la meta de SINERGIA No. 482 del Plan Nacional de Desarrollo. 6. Apoyar técnicamente la recopilación de información y la atención de requerimientos relacionados con disposición final de residuos sólidos. 7. Brindar acompañamiento técnico a la implementación de los proyectos territoriales en municipios con menos de 50 mil habitantes, contribuyendo al cumplimiento del indicador SINERGIA 164 del PND. 8. Generar los insumos y apoyar las actividades e instancias de trabajo en los que se desarrollen temas asociados a producción y consumo responsable y economía circular, cuando se requiera. 9. Apoyar el relacionamiento interinstitucional con comunidades y organizaciones desde un enfoque diferencial étnico, de género, etario y cultural, garantizando la inclusión y participación de grupos poblacionales diversos, de acuerdo con los requerimientos de la dirección. 10. Proyectar y gestionar, dentro de los plazos legales, las respuestas a derechos de petición, quejas, requerimientos de órganos de control y demás solicitudes relacionadas con el objeto contractual, que sean solicitadas a través de la plataforma ARCA o por cualquier otro medio o herramienta de la entidad. 11. Participar en las reuniones, mesas de trabajo y comités que sean requeridos por el supervisor del contrato, relacionados con el objeto y obligaciones contractuales, para lo cual se debe allegar los soportes de asistencia, ayudas de memoria y soporte del seguimiento a los compromisos establecidos, en caso de que aplique. 12. Contribuir con la proyección, reporte y evidencias de las acciones definidas en el Plan de Acción y/o en informes solicitados por el supervisor relacionadas con las funciones de la Dirección de Asuntos Ambientales, Sectorial y Urbana, garantizando la conservación de la documentación mediante el respectivo cargue en las carpetas digitales institucionales asignadas. 13. Las demás actividades que le asigne el supervisor del contrato y que tengan relación con el objeto contractual.</t>
  </si>
  <si>
    <t>El valor del contrato a celebrar es hasta por la suma de SESENTA Y CINCO MILLONES CIEN MIL PESOS M/CTE ($65.100.000) incluido los impuestos a que haya lugar.</t>
  </si>
  <si>
    <t>https://community.secop.gov.co/Public/Tendering/OpportunityDetail/Index?noticeUID=CO1.NTC.7536222&amp;isFromPublicArea=True&amp;isModal=true&amp;asPopupView=true</t>
  </si>
  <si>
    <t>JESÚS ALBERTO QUINTERO MORALES</t>
  </si>
  <si>
    <t>https://www.funcionpublica.gov.co/dafpIndexerBHV/hvSigep/detallarHV/S2327029-8003-5</t>
  </si>
  <si>
    <t>Prestar servicios profesionales a la Dirección de Asuntos Ambientales Sectorial y Urbana del Ministerio de Ambiente y Desarrollo Sostenible para apoyar técnicamente la formulación de reglamentación enfocada a la gestión de residuos peligrosos con énfasis en el sector salud, incluyendo las estrategias de la responsabilidad extendida del productor y las operaciones de tratamiento de estos residuos.</t>
  </si>
  <si>
    <t>1. Presentar para aprobación del supervisor un plan de trabajo (actividades, cronograma y entregables) dentro de los diez (10) días calendario siguientes al cumplimiento de los requisitos de ejecución del contrato. 2. Apoyar cuando sea requerido, las jornadas de asistencia técnica, capacitación y socialización a diferentes actores que intervienen en la generación y gestión de los residuos generados en la atención en salud y otras actividades. 3. Apoyar técnicamente el proceso de elaboración del proyecto normativo que reglamentará la modificación de la Resolución 371 de 2009 “Por la cual se establecen los elementos que deben ser considerados en los Planes de Gestión de Devolución de Productos Posconsumo de fármacos o medicamentos vencidos’’. Para lo anterior se deberá dar cumplimiento al procedimiento de elaboración de instrumentos normativos definidos por el ministerio. 4. Apoyar técnicamente el proceso de elaboración del proyecto normativo que reglamentará la modificación de la Resolución 372 de 2009, modificada por la Resolución 361 de 2011 por la cual se establecen los elementos que deben ser considerados en los planes de gestión de devolución de productos posconsumo de baterías usadas plomo-ácido. Para lo anterior se deberá dar cumplimiento al procedimiento de elaboración de instrumentos normativos definidos por el ministerio. 5. Apoyar técnicamente el proceso de elaboración del proyecto normativo “Por la cual se adoptan los términos de referencia para la elaboración del Estudio de Impacto Ambiental (EIA), para el trámite de licencia ambiental de proyectos, obras o actividades de construcción y operación de instalaciones cuyo objeto sea el tratamiento térmico sin combustión de residuos peligrosos con riesgo biológico o infeccioso y para aquellos proyectos, obras o actividades cuyo objeto sea la disposición en rellenos o celdas de seguridad de residuos peligrosos” Para lo anterior se deberá dar cumplimiento al procedimiento de elaboración de instrumentos normativos definidos por el ministerio. 6. Apoyar desde el componente técnico y operativo el desarrollo de las jornadas de asistencia técnica y capacitación a las autoridades ambientales para la creación de capacidad con relación a la gestión de RESPEL y a la implementación de los convenios internacionales relacionados. 7. Apoyar cuando sea requerido, las jornadas de capacitación o divulgación relacionadas con las funciones de la Dirección de Asuntos Ambientales, Sectorial y Urbana en las que la experticia del contratista cumpla y sea requerida o en las que se relacione el objeto contractual. 8. Apoyar técnicamente la elaboración de documentos, guías, cursos de formación, entre otros, respecto la gestión de residuos generados en la atención en salud y otras actividades, residuos de fármacos o medicamentos vencidos y de baterías usadas plomo ácido. 9. Proyectar y gestionar, dentro de los plazos legales, las respuestas a derechos de petición, quejas, requerimientos de órganos de control y demás solicitudes relacionadas con el objeto contractual, que sean solicitadas a través de la plataforma ARCA o por cualquier otro medio o herramienta de la entidad. 10. Participar en las reuniones, mesas de trabajo y comités que sean requeridos por el supervisor del contrato, relacionados con el objeto y obligaciones contractuales, para lo cual se debe allegar los soportes de asistencia, ayudas de memoria y soporte del seguimiento a los compromisos establecidos, en caso de que aplique. 11. Apoyar con la proyección, el reporte y las evidencias de las acciones establecidas en el Plan de Acción y/o informes solicitados por el supervisor(a) relacionados con las funciones de la Dirección de Asuntos Ambientales, Sectorial y Urbana, garantizando su conservación mediante el cargue respectivo en las carpetas digitales institucionales designadas para ello. 12. Las demás actividades que le asigne el supervisor del contrato y que tengan relación con el objeto contractual.</t>
  </si>
  <si>
    <t>https://community.secop.gov.co/Public/Tendering/OpportunityDetail/Index?noticeUID=CO1.NTC.7535778&amp;isFromPublicArea=True&amp;isModal=true&amp;asPopupView=true</t>
  </si>
  <si>
    <t xml:space="preserve">DIANA PATRICIA BULA GUZMAN </t>
  </si>
  <si>
    <t>https://www.funcionpublica.gov.co/dafpIndexerBHV/hvSigep/detallarHV/S4010129-8003-5</t>
  </si>
  <si>
    <t>Prestar servicios profesionales al del Ministerio de Ambiente y Desarrollo Sostenible para articular, formular, implementar y hacer seguimiento a los planes, programas, proyectos y actividades del Grupo de Gestión Documental relacionadas con la transformación digital de la gestión documental institucional, y la acción sectorial en materia de función archivística en el marco de las Políticas institucional y Sectorial de Gestión Documental.</t>
  </si>
  <si>
    <t>1. Elaboración, formulación, articulación, ejecución y seguimiento de los planes, programas, proyectos y actividades requeridos por el Ministerio en materia de gestión, preservación y acceso de los documentos electrónicos en el marco de la política institucional de gestión documental. Participar desde el punto de vista de la informática en las actividades relacionadas con la implementación y optimización de los sistemas de información y herramientas informáticas empleados para la gestión de documentos electrónicos del ministerio. Participar desde el punto de vista de la informática en la formulación, actualización o ajuste de los instrumentos archivísticos, lineamientos, documentos técnicos o normativos, procesos y procedimientos en materia de gestión documental y archivos que le sean asignados, así como apoyar las gestiones necesarias para su aprobación e implementación. Apoyar en la formulación de los documentos requeridos para la Red de Archivos del Sector Ambiente de acuerdo con las fases de implementación y las orientaciones del Grupo de Gestión documental y desde el punto de vista de la informática. Apoyar la planeación, ejecución y seguimiento de las actividades requeridas en materia de la función archivística en el marco de la Política Sectorial de Gestión Documental. Participar en la preparación de informes de gestión, reportes de indicadores y otros informes y documentos técnicos, así como las respuestas a comunicaciones que sean requeridos por el Grupo de Gestión Documental y recopilar los datos y evidencias de soporte necesarios, en las diferentes plataformas tecnológicas del Ministerio. Brindar apoyo en la supervisión de los contratos de prestación de servicios del Grupo de Gestión Documental que sean requeridos por el supervisor del contrato y que estén relacionados en el marco contractual. Asistir a las reuniones y/o eventos que sean requeridos por el supervisor del contrato y que estén relacionados en el marco contractual, entre ellas las actividades programadas por la Mesa Sectorial de Gestión Documental. Todas las demás que le sean asignadas por el Supervisor del Contrato y que tengan relación con el objeto contractual.</t>
  </si>
  <si>
    <t>El valor del contrato a celebrar es hasta por la suma de SESENTA Y SEIS MILLONES SEISCIENTOS SESENTA MIL PESOS M/CTE ($66.660.000) incluido los impuestos a que haya lugar.</t>
  </si>
  <si>
    <t>https://community.secop.gov.co/Public/Tendering/OpportunityDetail/Index?noticeUID=CO1.NTC.7569014&amp;isFromPublicArea=True&amp;isModal=true&amp;asPopupView=true</t>
  </si>
  <si>
    <t>El término estrictamente indispensable para que el contratista cumpla con el objeto y obligaciones contractuales será de diez (10) meses y tres (3) días, previo</t>
  </si>
  <si>
    <t>OSCAR ALDOVER GUERRERO SUAREZ</t>
  </si>
  <si>
    <t>https://www.funcionpublica.gov.co/dafpIndexerBHV/hvSigep/detallarHV/S2320174-8003-5</t>
  </si>
  <si>
    <t>Prestar servicios de apoyo a la gestión documental, así como a los trámites administrativos que sean competencia del Grupo de Servicios Administrativos del Ministerio de Ambiente y Desarrollo Sostenible.</t>
  </si>
  <si>
    <t>1. Utilizar las Tablas de Retención Documental vigentes y aprobadas para los procesos de clasificación, organización, actualización, descripción documental, preservación y conservación 2. Apoyar el proceso de transferencia documental al Archivo Central del MINISTERIO, realizando las gestiones necesarias para la custodia, circulación y administración de los expedientes del Grupo de Servicios Administrativos. 3. Apoyar el proceso de actualización de las Tablas de Retención Documental y Tablas de Valoración Documental, basados en los requerimientos del Grupo de Gestión Documental del Ministerio. 4. Realizar la reorganización y rotulación de las unidades documentales de conservación en el lugar destinado para la custodia de los expedientes del Grupo de Servicios Administrativos. 5. Realizar el seguimiento y control de la correspondencia enviada y recibida por parte del Grupo de Servicios Administrativos, para que las respuestas a las solicitudes allegadas se envíen, dentro de los términos legales y finalizando el trámite por medio del aplicativo ARCA. 6. Apoyar la elaboración de actas de cierres de expedientes contractuales y demás documentos soporte de los contratos de la dependencia que le sean asignados por el supervisor del contrato. 7. Apoyar los trámites administrativos del Grupo conforme a las solicitudes del supervisor del contrato. 8. Las demás actividades asignadas por el supervisor del contrato, relacionadas con el objeto contractual.</t>
  </si>
  <si>
    <t>El valor del contrato a celebrar es hasta por la suma de TREINTA Y SEIS MILLONES SETECIENTOS VEINTE MIL PESOS M/CTE ($36.720.000), incluido los impuestos a que haya lugar.</t>
  </si>
  <si>
    <t>https://community.secop.gov.co/Public/Tendering/OpportunityDetail/Index?noticeUID=CO1.NTC.7542736&amp;isFromPublicArea=True&amp;isModal=true&amp;asPopupView=true</t>
  </si>
  <si>
    <t>El término estrictamente indispensable para que el contratista cumpla con el objeto y obligaciones contractuales será de diez (10) meses y veinticuatro (24) días, o hasta 31 de diciembre, lo primero que ocurra.</t>
  </si>
  <si>
    <t>LUISA FERNANDA RONDON LEAL</t>
  </si>
  <si>
    <t>https://www.funcionpublica.gov.co/dafpIndexerBHV/hvSigep/detallarHV/S4835733-8003-5</t>
  </si>
  <si>
    <t>Prestación de servicios profesionales al Grupo Contabilidad de la Subdirección Administrativa y Financiera para la generación de informes y reporte de información contable a las dependencias de la entidad y demás usuarios internos y externos</t>
  </si>
  <si>
    <t>1. Realizar seguimiento mensual a la gestión administrativa relacionada con la consolidación de informes, reportes y demás documentos requeridos para los trámites del Grupo de Contabilidad. 2. Apoyar a la actividad en el cargue y reporte del Documento Equivalente. 3.Brindar acompañamiento de las diferentes actividades del Sistema Integrado de Gestión SomoSIG, que requiera el grupo de Contabilidad. 4. Proyectar, consolidar y gestionar respuestas a diferentes solicitudes de información y requerimientos, que le sean solicitados por la supervisión, en la plataforma ARCA, o por cualquier otro medio o herramienta de la entidad, para lo cual deberá dar cumplimiento a los términos previstos en la Ley, así como realizar el seguimiento respectivo. 5. Realizar seguimiento y control de las cuentas contables asignadas por el supervisor del contrato. 6. Realizar la organización de los documentos generados de la ejecución contractual en cada uno de los expedientes, de acuerdo a los lineamientos establecidos por el Archivo General de la Nación. 7. Gestionar los radicados de los informes de supervisión realizados por las diferentes dependencias del Ministerio, a través de la plataforma ARCA, en los buzones de radicación y corrección cuentas 8. Las demás actividades que se requieran para el cabal cumplimiento del objeto y/o las que determine el supervisor del contrato, siempre que guarden relación directa con el objeto del contrato.</t>
  </si>
  <si>
    <t>El valor del contrato a celebrar es hasta por la suma de CINCUENTA Y SIETE MILLONES CIENTO TREINTA MIL SEISCIENTOS SESENTA Y SIETE PESOS M/CTE ($57.130.667), incluidos los impuestos a que haya lugar.</t>
  </si>
  <si>
    <t>https://community.secop.gov.co/Public/Tendering/OpportunityDetail/Index?noticeUID=CO1.NTC.7577015&amp;isFromPublicArea=True&amp;isModal=true&amp;asPopupView=true</t>
  </si>
  <si>
    <t>MIGUEL ANGEL NUÑEZ HERRERA</t>
  </si>
  <si>
    <t>https://www.funcionpublica.gov.co/dafpIndexerBHV/hvSigep/detallarHV/S2940778-8003-5</t>
  </si>
  <si>
    <t>Prestación de servicios profesionales al Grupo de Tesorería para la gestión de las plataformas SECOP II y SIIF Nación, según las obligaciones específicas del contrato.</t>
  </si>
  <si>
    <t>1. Apoyar la revisión la información registrada en el informe periódico de supervisión que le sean asignados. 2. Apoyar en el lanzamiento de las órdenes de pago por concepto de viáticos que sean tramitadas en la tesorería a través del aplicativo SIIF Nación. 3. Apoyar en el lanzamiento de las órdenes de pago por otros conceptos que sean tramitadas en la tesorería a través del aplicativo SIIF Nación 4. Realizar el cargue del soporte “orden de pago presupuestal de gasto” en el aplicativo SECOP II de los contratos firmados en la vigencia 2025. 5. Realizar el cargue del soporte “orden de pago presupuestal de gasto” en el aplicativo SECOP II de los contratos firmados en las vigencias anteriores que sean requeridos. 6. Las demás actividades que estén relacionadas con el objeto contractual y que sean asignadas por el supervisor.</t>
  </si>
  <si>
    <t>El valor del contrato a celebrar es hasta por la suma de CINCUENTA MILLONES CINCUENTA Y OCHO MIL PESOS M/cte. ($50.058.000), incluido los impuestos a que haya lugar.</t>
  </si>
  <si>
    <t>https://community.secop.gov.co/Public/Tendering/OpportunityDetail/Index?noticeUID=CO1.NTC.7541284&amp;isFromPublicArea=True&amp;isModal=true&amp;asPopupView=true</t>
  </si>
  <si>
    <t>El término estrictamente indispensable para que el contratista cumpla con el objeto y obligaciones contractuales será por Diez (10) meses y Veinticuatro (24) días, previo cumplimiento de los requisitos de perfeccionamiento y legalización sin exceder al 31 de</t>
  </si>
  <si>
    <t xml:space="preserve">ANA PAOLA ROMERO ARRIETA  </t>
  </si>
  <si>
    <t>https://www.funcionpublica.gov.co/dafpIndexerBHV/hvSigep/detallarHV/S2613265-8003-5</t>
  </si>
  <si>
    <t>Prestar servicios profesionales en el seguimiento de los proyectos legislativos del sector ambiente y el relacionamiento estratégico del Ministerio de Ambiente y Desarrollo Sostenible con las Unidades de Trabajo Legislativo del Congreso de la República, fungiendo, así como enlace y contacto directo con las unidades de trabajo legislativo del Congreso de la República en asuntos de impacto para el sector ambiente.</t>
  </si>
  <si>
    <t>1. Acompañar y apoyar la participación del sector ambiente en las discusiones de proyectos legislativos de interés nacional, garantizando que los intereses del Ministerio de Ambiente y Desarrollo Sostenible sean adecuadamente representados. 2. Brindar apoyo en la preparación de actividades relacionadas con debates de control político, tales como audiencias, mesas de trabajo y votaciones de proyectos legislativos que impacten al sector ambiental. 3. Apoyar y acompañar el desarrollo de mesas técnico-jurídicas en las que se efectúen aportes a las iniciativas de proyectos legislativos que tengan impacto en el sector ambiente, fungiendo, así como enlace y contacto directo con las unidades de trabajo legislativo 4. Brindar información precisa al Ministerio de Ambiente y Desarrollo Sostenible sobre las actividades legislativas, como proposiciones aprobadas, citaciones, invitaciones y solicitudes de conceptos técnicos y demás solicitudes efectuadas provenientes por el Congreso de la República 5. Participar en las comisiones legislativas pertinentes en las que se debatan o voten temas de interés para el sector ambiente, y elaborar los informes de seguimiento correspondientes a dichas actividades 6. Las demás actividades asignadas por el Supervisor del Contrato y que estén relacionadas con el objeto contractual.</t>
  </si>
  <si>
    <t>El valor del contrato a celebrar es hasta por la suma de NOVENTA Y NUEVE MILLONES SETECIENTOS NOVENTA Y DOS MIL PESOS M/CTE ($99.792.000) incluido los impuestos a que haya lugar.</t>
  </si>
  <si>
    <t>https://community.secop.gov.co/Public/Tendering/OpportunityDetail/Index?noticeUID=CO1.NTC.7533752&amp;isFromPublicArea=True&amp;isModal=true&amp;asPopupView=true</t>
  </si>
  <si>
    <t>El término estrictamente indispensable para que el contratista cumpla con el objeto y obligaciones contractuales será Diez (10) meses y Veinticuatro (24) días, o hasta 31 de diciembre, lo primero que ocurra.</t>
  </si>
  <si>
    <t>MARTHA CECILIA HOYOS CALVETE</t>
  </si>
  <si>
    <t>https://www.funcionpublica.gov.co/dafpIndexerBHV/hvSigep/detallarHV/S1292036-8003-5</t>
  </si>
  <si>
    <t>Prestar servicios profesionales a la Dirección de Asuntos Ambientales Sectorial y Urbana del Ministerio de Ambiente y Desarrollo Sostenible para apoyar técnicamente la formulación de instrumentos técnicos y regulatorios en el marco de la Política Ambiental para la gestión integral de residuos peligrosos.</t>
  </si>
  <si>
    <t>1. Apoyar técnicamente la implementación del curso virtual Gestión integral de residuos peligrosos de la Escuela de Formación Virtual de Minambiente, incorporando sesiones sincrónicas en las cohortes que se desarrollen. 2. Apoyar técnicamente el proceso de consulta pública y posterior ajuste de los documentos asociados al proyecto de decreto “Por el cual se modifica y adiciona el Libro 2, Parte 2, Título 6 del Decreto 1076 de 2015, Único Reglamentario del Sector Ambiente y Desarrollo Sostenible, en lo relacionado con la Gestión Integral de residuos peligrosos y se dictan otras disposiciones”, así como las actividades de socialización y difusión de este. 3. Apoyar técnicamente la implementación de la acción 4 del Plan de Acción de la Política ambiental para la gestión integral de residuos peligrosos con sectores productivos, para promover la reducción, la recuperación y el aprovechamiento de este tipo de residuos. 4. Apoyar técnicamente la implementación de la acción 34 del Plan de Acción de la Política ambiental para la gestión integral de residuos peligrosos con el Ministerio de Transporte para impulsar la gestión integral de residuos peligrosos. 5. Apoyar técnicamente el desarrollo de documentos técnicos, circulares, directivas u otros actos administrativos, relacionados con la gestión integral de residuos peligrosos y su normativa asociada. 6. Apoyar técnicamente el desarrollo y socialización de un documento de orientación para facilitar la clasificación de residuos peligrosos en el sector industrial manufacturero, para mejorar el reporte y la calidad de la información sobre estos residuos en el RUA. 7. Proyectar y gestionar, dentro de los plazos legales, las respuestas a derechos de petición, quejas, requerimientos de órganos de control y demás solicitudes relacionadas con el objeto contractual, que sean solicitadas a través de la plataforma ARCA o por cualquier otro medio o herramienta de la entidad. 8. Apoyar con la proyección, el reporte y las evidencias de las acciones establecidas en el Plan de Acción y/o informes solicitados por el supervisor(a) relacionados con las funciones de la Dirección de Asuntos Ambientales, Sectorial y Urbana, garantizando su conservación mediante el cargue respectivo en las carpetas digitales institucionales designadas para ello. 9. Todas las demás que le sean asignadas por el supervisor del contrato y que tengan relación con el objeto contractual.</t>
  </si>
  <si>
    <t>https://community.secop.gov.co/Public/Tendering/OpportunityDetail/Index?noticeUID=CO1.NTC.7535719&amp;isFromPublicArea=True&amp;isModal=true&amp;asPopupView=true</t>
  </si>
  <si>
    <t>BRYAN MEDINA AREVALO</t>
  </si>
  <si>
    <t>INGENIERO AMBIENTAL</t>
  </si>
  <si>
    <t>https://www.funcionpublica.gov.co/dafpIndexerBHV/hvSigep/detallarHV/S4464956-8003-5</t>
  </si>
  <si>
    <t>Prestar los servicios profesionales en la Oficina de Negocios Verdes y Sostenibles para realizar el apoyo técnico en la formulación de proyectos y estrategias con la sistematización y salidas de información que permitan el análisis y decisiones para la estructuración e implementación de estas acciones en los territorios.</t>
  </si>
  <si>
    <t>1. Elaborar un documento de plan de trabajo para la ejecución del contrato, el cual contenga los informes a entregar y el cronograma, documento que debe ser presentado dentro de los cinco (5) días hábiles, siguientes al cumplimiento de los requisitos de perfeccionamiento y ejecución. 2. Desarrollar las acciones tendientes al manejo de los sistemas de información de la Oficina de Negocios Verdes que permiten el análisis espacial, seguimiento y monitoreo, como también el desarrollo de herramientas de información a desarrollar por parte de la dependencia, bajo los lineamientos dados desde de la Oficina. 3. Apoyar técnicamente en la estructuración y evaluación de proyectos relacionados a sistemas productivos sostenibles en ecosistemas estratégicos, en coherencia con los lineamientos normativos y estratégicos establecidos, articulado con la unidad de proyectos de la Oficina de Negocios Verdes, con el propósito de garantizar su viabilidad técnica, ambiental y socioeconómica. 4. Apoyar técnicamente en el desarrollo de incentivos, lineamientos, instrumentos y herramientas generados para el cumplimiento del ejercicio de sus obligaciones y del objeto contractual. 5. Realizar el apoyo técnico en el fortalecimiento de capacidades y capacitación de los usuarios, aliados y/o terceros interesados en el desarrollo del sistema y herramientas. 6. Participar en las reuniones relacionadas con el objeto contractual (allegar los soportes de la asistencia a la misma junto con ayudas de memoria y el soporte del seguimiento a los compromisos establecidos, en caso de aplicar.) 7. Las demás que le asigne el supervisor del contrato, relacionadas con el ejercicio de sus obligaciones y del objeto contractual.</t>
  </si>
  <si>
    <t>El valor del contrato a celebrar es hasta por la suma de CINCUENTA Y NUEVE MILLONES QUINIENTOS OCHENTA Y TRES MIL TRESCIENTOS TREINTA Y TRES PESOS M/CTE ($59.583.333), incluido los impuestos a que haya lugar.</t>
  </si>
  <si>
    <t>https://community.secop.gov.co/Public/Tendering/OpportunityDetail/Index?noticeUID=CO1.NTC.7533618&amp;isFromPublicArea=True&amp;isModal=true&amp;asPopupView=true</t>
  </si>
  <si>
    <t>El término estrictamente indispensable para que el contratista cumpla con el objeto y obligaciones contractuales será de DIEZ (10) MESES Y VEINTICINCO (25) DÍAS CALENDARIO, o hasta 31 de diciembre, lo primero que ocurra.</t>
  </si>
  <si>
    <t>DIEGO MAURICIO PARDO CABRERA</t>
  </si>
  <si>
    <t>https://www.funcionpublica.gov.co/dafpIndexerBHV/hvSigep/detallarHV/S2624977-8003-5</t>
  </si>
  <si>
    <t>Prestar servicios profesionales para el mejoramiento e implementación de herramientas tecnológicas y de gestión de la información de los procesos a cargo de la Secretaria General y sus grupos de trabajo.</t>
  </si>
  <si>
    <t>1. Contribuir con la gestión de soluciones tecnológicas requeridas en los grupos de trabajo de la Secretaria General y La Subdirección Administrativa y Financiera cumpliendo los lineamientos que la oficina de tecnología y comunicaciones de la entidad defina. 2. Apoyar a los procesos internos de la Secretaria General y la Subdirección Administrativa y Financiera en la implementación de las aplicaciones y herramientas tecnológicas que sean adoptadas desde el MINCIT. 3. Fungir como enlace ante la oficina de Tecnología y comunicaciones del Ministerio para los tramites requeridos desde la Secretaria General y la Subdirección Administrativa y Financiera. 4. Apoyar en el mejoramiento de las aplicaciones y herramientas tecnológicas empleadas en los procesos, que permitan la sistematización y la generación de información confiable para la toma de decisiones. 5. Apoyar la revisión de los procesos contractuales relacionados con la compra o adquisición de servicios de tecnología, siempre que le sean asignados por la supervisión del contrato. 6. Asistir a las reuniones de trabajo a las que sea citado, allegando los soportes de asistencia, memorias y seguimiento a los compromisos generados. 7. Las demás actividades que le sean asignadas por la supervisión del contrato y estén en el marco del objeto contractual.</t>
  </si>
  <si>
    <t>https://community.secop.gov.co/Public/Tendering/OpportunityDetail/Index?noticeUID=CO1.NTC.7590221&amp;isFromPublicArea=True&amp;isModal=true&amp;asPopupView=true</t>
  </si>
  <si>
    <t>LUIS GABRIEL CRUZ LOPEZ</t>
  </si>
  <si>
    <t>https://www.funcionpublica.gov.co/dafpIndexerBHV/hvSigep/detallarHV/S2323690-8003-5</t>
  </si>
  <si>
    <t>Prestar servicios profesionales a la Dirección de Asuntos Ambientales Sectoriales y Urbana del Ministerio de Ambiente y Desarrollo Sostenible, para apoyar el cumplimiento de las metas establecidas en el Plan de Acción Institucional, desde los componentes de geomática y gestión ambiental.</t>
  </si>
  <si>
    <t>1. Elaborar y presentar al supervisor un plan detallado de trabajo, que induya actividades, cronograma y entregables, en un plazo máximo de diez (10) días calendario tras cumplir con los requisitos de ejecución establecidos en el contrato.2. Apoyar la elaboración de insumos yło productos geoespaciales y datos técnicos específicos del componente geomático, y relacionados con el objeto contractual, en el marco de las competencias de la Dirección de Asunto Ambientales Sectorial y Urbana. 3. Suministrar insumos técnicos ambientales y/o geoespaciales, asi como adelantar el seguimiento documentado a compromisos de la dependencia en el marco de acciones ministeriales, interministeriales y mesas de trabajo que requieran de su apoyo en el marco del objeto contractual. 4. Brindar apoyo técnico desde el componente geomático a las acciones tendientes al desarrollo y socialización de los Instrumentos técnicos y normativos en el marco de las competencias de la DAASU, asi como al CONPES de Inteligencia Artificial.5. Apoyar el cumplimiento de diferentes sentencias y órdenes judiciales desde el componente técnico, ambiental y geomático a cargo de la DAASU,6. Proyectar y gestionar, dentro de los plazos legales, las respuestas a derechos de petición, quejas, requerimientos de órganos de control y demás solicitudes relacionadas con el objeto contractual, que sean solicitadas a través de la plataforma ARCA o por cualquier otro medio o herramienta de la entidad. 7. Participar en las reuniones, mesas de trabajo y comités que sean requeridos por el supervisor del contrato, relacionados con el objeto y obligaciones contractuales, para lo cual se debe allegar los soportes de asistencia, ayudas de memoria y soporte del seguimiento a los compromisos establecidos, en caso de que aplique. 8. Apoyar la formulación del programa de economia circular, basado en las prácticas tradicionales de las comunidades Negras, Afrocolombianas, Raizales y Palenqueras, y realizar seguimiento a su implementación, en cumplimiento de la meta de SINERGIA No. 482 del Plan Nacional de Desarrollo. 9. Apoyar con la proyección, el reporte y las evidencias de las acciones establecidas en el Plan de Acción y/o informes solicitados por el supervisor(a) relacionados con las funciones de la Dirección de Asuntos Ambientales, Sectorial y Urbana, garanlizando su conservación mediante el cargue respectivo en las carpetas digitales institucionales designadas para ello.10. Apoyar, cuando sea requerido, las jornadas de capacitación o divulgación relacionadas con las funciones de la Dirección de Asuntos Ambientales, Sectorial y Urbana en las que la experticia del contratista sea necesaria o en las que se relacione con el objeto contractual. 11. Cumplir con las demás obligaciones que le sean asignadas por el supervisor del contrato, inherentes a la naturaleza del objeto contractual</t>
  </si>
  <si>
    <t>El valor del contrato a celebrar es hasta por la suma de OCHENTA MILLONES TRESCIENTOS VEINTICINCO MIL PESOS M/CTE ($80.325.000) incluido los impuestos a que haya lugar.</t>
  </si>
  <si>
    <t>https://community.secop.gov.co/Public/Tendering/OpportunityDetail/Index?noticeUID=CO1.NTC.7535756&amp;isFromPublicArea=True&amp;isModal=true&amp;asPopupView=true</t>
  </si>
  <si>
    <t>El término estrictamente indispensable para que el contratista cumpla con el objeto y obligaciones contractuales será NUEVE (09) MESES, o hasta 31 de diciembre de 2025, lo primero que ocurra.</t>
  </si>
  <si>
    <t>SANDRA PILAR CORTÉS SÁNCHEZ</t>
  </si>
  <si>
    <t>https://www.funcionpublica.gov.co/dafpIndexerBHV/hvSigep/detallarHV/S676777-8003-5</t>
  </si>
  <si>
    <t>Prestar servicios profesionales a la Dirección de Asuntos Ambientales Sectorial y Urbana del Ministerio de Ambiente y Desarrollo Sostenible, para el desarrollo de insumos técnicos para instrumentos regulatorios, seguimiento al cumplimiento de la meta Plan Nacional de Desarrollo 2022-2026 y otros asuntos del Plan de Acción de la Dependencia.</t>
  </si>
  <si>
    <t>1. Presentar para aprobación del supervisor un plan de trabajo (actividades, cronograma y entregables) dentro de los diez (10) días calendario siguientes al cumplimiento de los requisitos de ejecución del contrato. 2. Revisar y complementar técnicamente las guías de soluciones basadas en naturaleza, construcción sostenible, eco-barrios para la consolidación de la caja de herramientas, así como culminar la estructuración de la agenda ambiental urbana para municipios menores de 50 mil habitantes. 3. Brindar apoyo y seguimiento técnico mensual a la dirección para el desarrollo y cumplimiento de los cronogramas de la Agenda Regulatoria/Normativa de la dependencia, utilizando la matriz de ruta crítica elaborada por los grupos de trabajo de la DAASU y que le sean designados por la Supervisión. 4. Apoyar a la dependencia con la gestión integral de la agenda regulatoria normativa 2025, en desarrollo con ANLA, mediante la coordinación, ejecución y seguimiento a los compromisos adquiridos por las partes. 5. Dar continuidad al proceso de estructuración de los instrumentos regulatorios relacionados con la formulación, evaluación y seguimiento de la fase de desmantelamiento y cierre ambiental del licenciamiento ambiental, así como el correspondiente a la actualización del Formato Único de Solicitud o Modificación de Licencia Ambiental. 6. Proyectar y gestionar, dentro de los plazos legales, las respuestas a derechos de petición, quejas, requerimientos de órganos de control y demás solicitudes relacionadas con el objeto contractual, que sean solicitadas a través de la plataforma ARCA o por cualquier otro medio o herramienta de la entidad. 7. Participar en las reuniones, mesas de trabajo y comités que sean requeridos por el supervisor del contrato, relacionados con el objeto y obligaciones contractuales, para lo cual se debe allegar los soportes de asistencia, ayudas de memoria y soporte del seguimiento a los compromisos establecidos, en caso de que aplique. 8. Brindar acompañamiento técnico a la implementación de los proyectos territoriales en municipios con menos de 50 mil habitantes, contribuyendo al cumplimiento del indicador SINERGIA 164 del PND. 9. Apoyar la formulación del programa de economía circular, basado en las prácticas tradicionales de las comunidades Negras, Afrocolombianas, Raizales y Palenqueras, y realizar seguimiento a su implementación, en cumplimiento de la meta de SINERGIA No. 482 del Plan Nacional de Desarrollo. 10. Apoyar con la proyección, el reporte y las evidencias de las acciones establecidas en el Plan de Acción y/o informes solicitados por el supervisor(a) relacionados con las funciones de la Dirección de Asuntos Ambientales, Sectorial y Urbana, garantizando su conservación mediante el cargue respectivo en las carpetas digitales institucionales designadas para ello. 11. Cumplir con las demás obligaciones que le sean asignadas por el supervisor del contrato, inherentes a la naturaleza del objeto contractual</t>
  </si>
  <si>
    <t>El valor del contrato a celebrar es hasta por la suma de OCHENTA Y CINCO MILLONES CINCUENTA MIL PESOS M/CTE ($85.050.000) incluido los impuestos a que haya lugar.</t>
  </si>
  <si>
    <t>https://community.secop.gov.co/Public/Tendering/OpportunityDetail/Index?noticeUID=CO1.NTC.7536201&amp;isFromPublicArea=True&amp;isModal=true&amp;asPopupView=true</t>
  </si>
  <si>
    <t>EDITH ROCIO CONTRERAS CORTES</t>
  </si>
  <si>
    <t>https://www.funcionpublica.gov.co/dafpIndexerBHV/hvSigep/detallarHV/S1017414-8003-5</t>
  </si>
  <si>
    <t>Prestar los servicios profesionales a la Oficina de Negocios Verdes y Sostenibles, para apoyar la asistencia técnica en la implementación de la Tasa Retributiva por Vertimientos Puntuales al Agua, en el marco de su ajuste normativo.</t>
  </si>
  <si>
    <t>1. Elaborar un plan de trabajo para la ejecución del contrato, el cual debe contener el detalle y cronograma de la observancia de las labores y/o documentos para las que fue contratado, dicho plan debe ser presentado dentro de los cinco (5) días hábiles, siguientes al cumplimiento de los requisitos de perfeccionamiento y ejecución. 2. Participar, en talleres, socializaciones y demás espacios de trabajo cuyo propósito sea brindar orientación y asistencia desde el punto de vista técnico, frente a la correcta implementación de la Tasa Retributiva por Vertimientos Puntuales, conforme a las disposiciones de reglamentación definidas en el artículo 25 de la Ley 2294 de 2023 y bajo los lineamientos de la oficina. 3. Elaborar los insumos técnicos que permitan la consolidación de un documento orientativo para la implementación de la Tasa Retributiva por Vertimientos Puntuales por parte de los distintos usuarios del instrumento, conforme a las disposiciones de reglamentación definidas para el mismo por el artículo 25 de la Ley 2294 de 2023. 4. Responder desde el componente técnico, las solicitudes internas y/o externas (incluyendo en estas peticiones, quejas, reclamos y sugerencias) que se presenten ante el Ministerio de Ambiente y Desarrollo Sostenible y se encuentren relacionadas con la Tasa Retributiva por Vertimientos Puntuales. 5. Apoyar en las acciones de validación y/o seguimiento a los reportes de implementación por parte de las Autoridades Ambientales de la Tasa Retributiva por Vertimientos Puntuales. 6. Participar en las reuniones relacionadas con el objeto contractual (allegar los soportes de la asistencia a la misma junto con ayudas de memoria y el soporte del seguimiento a los compromisos establecidos, en caso de aplicar.) 7. Las demás que le asigne el supervisor del contrato, relacionadas con el ejercicio de sus obligaciones y del objeto contractual.</t>
  </si>
  <si>
    <t>El valor del contrato a celebrar es hasta por la suma de CIENTO OCHO MILLONES TRESCIENTOS TREINTA Y TRES MIL TRESCIENTOS TREINTA Y TRES PESOS M/CTE ($108.333.333), incluido los impuestos a que haya lugar</t>
  </si>
  <si>
    <t>https://community.secop.gov.co/Public/Tendering/OpportunityDetail/Index?noticeUID=CO1.NTC.7534500&amp;isFromPublicArea=True&amp;isModal=true&amp;asPopupView=true</t>
  </si>
  <si>
    <t>El término estrictamente indispensable para que el contratista cumpla con el objeto y obligaciones contractuales será de DIEZ (10) MESES y VEINTICINCO (25) DÍAS CALENDARIO, o hasta 31 de diciembre, lo primero que ocurra.</t>
  </si>
  <si>
    <t>NATALI DUQUE ALZATE</t>
  </si>
  <si>
    <t>https://www.funcionpublica.gov.co/dafpIndexerBHV/hvSigep/detallarHV/S593155-8003-5</t>
  </si>
  <si>
    <t>El valor del contrato a celebrar es hasta por la suma de SESENTA MILLONES CUATROCIENTOS VEINTISEIS MIL SEISCIENTOS SESENTA Y SIETE PESOS M/CTE ($ 60.426.667), incluido los impuestos a que haya lugar.</t>
  </si>
  <si>
    <t>https://community.secop.gov.co/Public/Tendering/OpportunityDetail/Index?noticeUID=CO1.NTC.7546071&amp;isFromPublicArea=True&amp;isModal=true&amp;asPopupView=true</t>
  </si>
  <si>
    <t>El término estrictamente indispensable para que el contratista cumpla con el objeto y obligaciones contractuales será de DIEZ (10) MESES y VEINTE (20) DÍAS, o hasta 31 de diciembre de 2025, lo primero que ocurra.</t>
  </si>
  <si>
    <t>ANGIE TATIANA RAMOS VARGAS</t>
  </si>
  <si>
    <t>https://www.funcionpublica.gov.co/dafpIndexerBHV/hvSigep/detallarHV/S1742496-8003-5</t>
  </si>
  <si>
    <t>Prestar los servicios profesionales en la Oficina de Negocios Verdes y Sostenibles para apoyar el desarrollo de los proyectos y estrategias de fomento y fortalecimiento de formas de producción y economias sostenibles con énfasis en economía circular.</t>
  </si>
  <si>
    <t>1. Elaborar un documento de plan de trabajo para la ejecución del contrato, el cual contenga los informes a entregar y el cronograma, documento que debe ser presentado dentro de los cinco (5) días hábiles, siguientes al cumplimiento de los requisitos de perfeccionamiento y ejecución. 2. Realizar apoyo técnico en la formulación y evaluación de proyectos teniendo en cuenta los lineamientos de planeación estratégica desarrollados por la Oficina de Negocios Verdes. Apoyar técnicamente el desarrollo e implementación de los sistemas de información, instrumentos y herramientas generados para el cumplimiento del ejercicio de sus obligaciones y del objeto contractual. Prestar asistencia técnica en temas relacionados con economía circular, a las Autoridades Ambientales, aliados estratégicos y demás entidades que sean asignadas por la Oficina de Negocios Verdes y Sostenibles. Apoyar la planeación y desarrollo de espacios estratégicos enfocados al impulso y fortalecimiento de iniciativas productivas sostenibles, como un factor clave para generar oportunidades en el territorio. 6. Analizar y generar los reportes del desarrollo e implementación del Sistema Integrado de Gestión al interior de la Oficina de Negocios Verdes. Participar en las reuniones relacionadas con el objeto contractual (allegar los soportes de la asistencia a la misma junto con ayudas de memoria y el soporte del seguimiento a los compromisos establecidos, en caso de aplicar.) Las demás que determine el supervisor del contrato, relacionadas con el ejercicio de sus obligaciones y del objeto contractual.</t>
  </si>
  <si>
    <t>El valor del contrato a celebrar es hasta por la suma de SESENTA Y OCHO MILLONES DOSCIENTOS CINCUENTA MIL PESOS M/CTE ($68.250.000), incluido los impuestos a que haya lugar.</t>
  </si>
  <si>
    <t>https://community.secop.gov.co/Public/Tendering/OpportunityDetail/Index?noticeUID=CO1.NTC.7575693&amp;isFromPublicArea=True&amp;isModal=true&amp;asPopupView=true</t>
  </si>
  <si>
    <t>El término estrictamente indispensable para que el contratista cumpla con el objeto y obligaciones contractuales será de DIEZ (10) MESES Y (15) DÍAS CALENDARIO, o hasta 31 de diciembre, lo primero que ocurra.</t>
  </si>
  <si>
    <t>LUIS FERNANDO ROA GARIBELLO</t>
  </si>
  <si>
    <t>https://www.funcionpublica.gov.co/dafpIndexerBHV/hvSigep/detallarHV/S2051279-8003-5</t>
  </si>
  <si>
    <t>Prestación de servicios profesionales a la Dirección de Asuntos Marinos, Costeros y Recursos Acuáticos del Ministerio de Ambiente y Desarrollo Sostenible para promover, impulsar la gobernanza y articular los procesos de participación local en la gestión integrada marino costera.</t>
  </si>
  <si>
    <t>1. Brindar asistencia y apoyo técnico en el relacionamiento con los actores para el desarrollo de espacios de diálogo y participación que contribuya al cumplimiento de sentencias y requerimientos de entres de control. 2. Realizar el seguimiento a los acuerdos establecidos para fortalecer la gestión ambiental en los territorios marino - costeros priorizados. 3. Brindar apoyo en el desarrollo de procesos de fortalecimiento de capacidades en los territorios priorizados sobre restauración de ecosistemas marinos y costeros priorizados en el marco de sentencias y órdenes judiciales. 4. Prestar apoyo al cumplimiento de los compromisos y seguimiento de sentencias y entes de control en la gestión integrada marino-costera. 5. Participar en la elaboración de ayudas de memorias, actas, respuesta a solicitudes de conceptos y derechos de petición en cumplimiento de su objeto contractual, con criterios de calidad y oportunidad dando cumplimiento a los términos legales. 6. Gestionar, participar y apoyar el desarrollo de actividades para la realización de talleres, foros y espacios de trabajo donde se ejecuten estrategias participativas para fortalecer la gobernanza marino-costera. 7. Mantener actualizada la información del drive (Carpeta digital) de la DAMCRA de los tramites asignados 8. Las demás actividades relacionadas con el desarrollo del objeto del presente contrato</t>
  </si>
  <si>
    <t>El valor del contrato a celebrar es hasta por la suma de SESENTA Y SIETE MILLONES OCHOCIENTOS TREINTA MIL PESOS M/CTE ($67.830.000), incluido los impuestos a que haya lugar.</t>
  </si>
  <si>
    <t>https://community.secop.gov.co/Public/Tendering/OpportunityDetail/Index?noticeUID=CO1.NTC.7543560&amp;isFromPublicArea=True&amp;isModal=true&amp;asPopupView=true</t>
  </si>
  <si>
    <t>LAURIETH KARINA PALOMINO FLOREZ</t>
  </si>
  <si>
    <t>https://www.funcionpublica.gov.co/dafpIndexerBHV/hvSigep/detallarHV/S1508652-8003-5</t>
  </si>
  <si>
    <t>Prestar los servicios profesionales a la Dirección de Ordenamiento Ambiental Territorial y Sistema Nacional Ambiental, en el análisis y gestión de información para el cumplimiento y seguimiento de los compromisos adquiridos en el marco del cumplimiento de CONPES, Sentencias, dialogo social, articulación interinstitucional y apoyo a la implementación de la ruta del acuerdo de Escazú.</t>
  </si>
  <si>
    <t>1.Apoyar a la Dirección de Ordenamiento Ambiental Territorial y Sistema Nacional Ambiental en el análisis y consolidación de la información requerida para hacer seguimiento al cumplimiento de las órdenes y obligaciones que, en el marco de Sentencias, CONPES, Instancias de Coordinación, mesas de trabajo, espacios de diálogo social y demás temas técnicos, involucren a las autoridades ambientales (Autoridades Ambientales Regionales y Urbanas). 2.Apoyar en la gestión de insumos requeridos para los reportes y respuestas a las solicitudes elevadas por las entidades del gobierno, Congreso de la República, entes de control, Defensoría del Pueblo, ciudadanos y demás dependencias del Ministerio, relacionadas con el cumplimiento de sentencias, CONPES, instancias de coordinación, mesas de trabajo, espacios de diálogo social y demás temas técnicos a cargo de la Dirección de Ordenamiento Ambiental Territorial y Sistema Nacional Ambiental, en coordinación con las direcciones del ministerio y entidades del SINA cuando a ello haya lugar 3.Participar en las reuniones internas e interinstitucionales relacionadas con el cumplimiento de compromisos en el marco de sentencias, CONPES, instancias de coordinación, mesas de trabajo, espacios de diálogo social y demás temas técnicos relacionados con las funciones de la Dirección de Ordenamiento Ambiental Territorial y Sistema Nacional Ambiental; y elaborar los informes, ayudas de memoria, actas y demás documentos a que haya lugar y que sean requeridos. 4.Apoyar la elaboración de los informes y documentos que den cuenta del cumplimiento del plan de acción de la Dirección de Ordenamiento Ambiental Territorial y SINA en relación con los compromisos relacionados con el cumplimiento de sentencias, CONPES, instancias de coordinación, mesas de trabajo, espacios de diálogo social y demás temas técnicos que deban coordinarse con las Corporaciones Autónomas Regionales y de Desarrollo Sostenible y Autoridades Ambientales Urbanas. 5. Las demás obligaciones que ole sean asignadas y que guarden relación directa con la naturaleza del objeto contractual</t>
  </si>
  <si>
    <t>El valor del contrato a celebrar es hasta por la suma de CINCUENTA Y NUEVE MILLONES CUATROCIENTOS OCHENTA Y DOS MIL QUINIENTOS PESOS M/CTE ($59.482.500) incluido los impuestos a que haya lugar</t>
  </si>
  <si>
    <t>https://community.secop.gov.co/Public/Tendering/OpportunityDetail/Index?noticeUID=CO1.NTC.7583397&amp;isFromPublicArea=True&amp;isModal=true&amp;asPopupView=true</t>
  </si>
  <si>
    <t>LUISA FERNANDA UMAÑA HERNANDEZ</t>
  </si>
  <si>
    <t>https://www.funcionpublica.gov.co/dafpIndexerBHV/hvSigep/detallarHV/S5062881-8003-5</t>
  </si>
  <si>
    <t xml:space="preserve">DIRECCIÓN DE CAMBIO CLIMÁTICO Y GESTIÓN DEL RIESGO - VICEMINISTRO DE ORDENAMIENTO AMBIENTAL DEL TERRITORIO </t>
  </si>
  <si>
    <t>Prestar servicios profesionales al Viceministerio de Ordenamiento Ambiental del Territorio para apoyar el desarrollo e implementación de los procesos asociados a la transición energética y su incorporación y articulación con las políticas e instrumentos de gestión y adaptación al cambio climático en la senda de cumplimiento de las Contribuciones Nacionalmente Determinadas.</t>
  </si>
  <si>
    <t>1. Proveer insumos para la conceptualización, desarrollo, articulación e incorporación de las políticas y marcos normativos relacionados con la transición energética y medidas de adaptación al cambio climático. 2. Apoyar la agenda institucional relacionada con el Tratado de No Proliferación de combustibles fósiles, TNPCF en articulación con las dependencias del Ministerio de Ambiente y Desarrollo Sostenible principalmente DCCGR, OAI y DAASU. 3. Apoyar la convocatoria y articulación intra e interinstitucional para la conceptualización, desarrollo, implementación y seguimiento al portafolio para la transición energética, el Tratado de No Proliferación de Combustibles Fósiles y la implementación de medidas de adaptación al cambio climático. 4. Apoyar el desarrollo e implementación de la Agenda Interministerial con el Ministerio de Vivienda Ciudad y Territorio y el Ministerio de Minas y Energía en asuntos relacionados con los instrumentos normativos que lideran y requieren la participación del Viceministerio de Ordenamiento Ambiental del Territorio. 5. Contribuir al proceso de actualización y formulación de las contribuciones nacionalmente determinadas (NDC en inglés) y de los instrumentos asociados a las metas y medidas de adaptación y mitigación del cambio climático. 6. Apoyar en la redacción de documentos de apoyo como actas de reunión, ayudas de memoria, insumos técnicos y respuestas a los PQRS en los temas relacionados con su objeto contractual.</t>
  </si>
  <si>
    <t>El valor del contrato a celebrar es hasta por la suma de (NOVENTA Y SEIS MILLONES NOVECIENTOS MIL PESOS M/CTE ($ 96.900.000) incluido los impuestos a que haya lugar.</t>
  </si>
  <si>
    <t>https://community.secop.gov.co/Public/Tendering/OpportunityDetail/Index?noticeUID=CO1.NTC.7547192&amp;isFromPublicArea=True&amp;isModal=true&amp;asPopupView=true</t>
  </si>
  <si>
    <t>El término estrictamente indispensable para que el contratista cumpla con el objeto y obligaciones contractuales será diez (10) meses y veintitrés (23) o hasta 31 de diciembre, lo primero que ocurra.</t>
  </si>
  <si>
    <t>MÓNICA CONSTANZA BURBANO ROSERO</t>
  </si>
  <si>
    <t>https://www.funcionpublica.gov.co/dafpIndexerBHV/hvSigep/detallarHV/S4471237-8003-5</t>
  </si>
  <si>
    <t>Prestar servicios profesionales a la Dirección de Asuntos Ambientales Sectorial y Urbana del Ministerio de Ambiente y Desarrollo Sostenible, para apoyar en la formulación de instrumentos normativos y técnicos, en el marco de las obligaciones establecidas en la Ley 2232 de 2022.</t>
  </si>
  <si>
    <t>1. Elaborar y presentar al supervisor un plan detallado de trabajo, que incluya actividades, cronograma y entregables, en un plazo máximo de diez (10) días calendario tras cumplir con los requisitos de ejecución establecidos en el contrato. 2. Apoyar, en el marco del análisis de impacto normativo, la formulación del reglamento técnico para el etiquetado según lo establecido en el artículo 11 de la Ley 2232 de 2022, 3. Apoyar la implementación de la agenda de la mesa nacional para la gestión sostenible del plástico, con énfasis en la política de plásticos de un solo uso y el plan de reconversión productiva y adaptación laboral, con enfoque de equidad de género. 4. Aportar insumos para la estructuración de una guía que oriente las acciones de vigilancia y control del ingreso de plásticos de un solo uso y la gestión de residuos en áreas del Sistema Nacional de áreas Protegidas y otras de importancia Ambiental. 5. Consolidar y hacer seguimiento a la gestión documental técnica para los flujos de residuos sólidos que se desarrollen en el grupo. 6. Proyectar y gestionar, dentro de los plazos legales, las respuestas a derechos de petición, quejas, requerimientos de órganos de control y demás solicitudes relacionadas con el objeto contractual, que sean solicitadas a través de la plataforma ARCA o por cualquier otro medio o herramienta de la entidad. 7. Participar en las reuniones, mesas de trabajo y comités que sean requeridos por el supervisor del contrato, relacionados con el objeto y obligaciones contractuales, para lo cual se debe allegar los soportes  de asistencia, ayudas de memoria y soporte del seguimiento a los compromisos establecidos, en caso de que aplique. 8. Contribuir con la proyección, reporte y evidencias de las acciones definidas en el Plan de Acción y/o en informes solicitados por el supervisor relacionadas con las funciones de la Dirección de Asuntos Ambientales, Sectorial y Urbana, garantizando la conservación de la documentación mediante el respectivo cargue en las carpetas digitales institucionales 9. Brindar apoyo y participar, cuando sea necesario en las jornadas de capacitación o divulgación vinculadas con las funciones de la Dirección de Asuntos Ambientales, Sectorial y Urbana, directamente relacionada con el objeto contractual. 10. Las demás actividades que le asigne el supervisor del contrato y que tengan relación con el objeto contractual.</t>
  </si>
  <si>
    <t>El valor del contrato a celebrar es hasta por la suma de CINCUENTA Y NUEVE MILLONES OCHOCIENTOS CINCUENTA MIL PESOS M/CTE ($59.850.000) incluido los impuestos a que haya lugar.</t>
  </si>
  <si>
    <t>https://community.secop.gov.co/Public/Tendering/OpportunityDetail/Index?noticeUID=CO1.NTC.7544485&amp;isFromPublicArea=True&amp;isModal=true&amp;asPopupView=true</t>
  </si>
  <si>
    <t>JEYMI MOTTA HUERTAS</t>
  </si>
  <si>
    <t>https://www.funcionpublica.gov.co/dafpIndexerBHV/hvSigep/detallarHV/S4876924-8003-5</t>
  </si>
  <si>
    <t>Prestar servicios profesionales a la Dirección de Asuntos Ambientales Sectorial y Urbana del Ministerio de Ambiente y Desarrollo Sostenible, como apoyo técnico en la implementación de los procesos enmarcados en la gestión y análisis de información asociada a los Indicadores de Calidad Ambiental Urbana.</t>
  </si>
  <si>
    <t>1. Presentar para aprobación del supervisor un plan de trabajo (actividades, cronograma y entregables) dentro de los diez (10) días siguientes al cumplimiento de los requisitos de ejecución del contrato. 2. 2.Apoyar el proceso de actualización y administración de registros y catálogos de información vinculados con los Indicadores de Calidad Ambiental Urbana (ICAU) y la Política de Gestión Ambiental Urbana (PGAU), con la implementación del protocolo de gestión, procesamiento y análisis de datos. 3. Contribuir al fortalecimiento técnico y a la capacitación de autoridades ambientales en temas relacionados con la gestión de información de los indicadores de calidad ambiental urbana. 4. Apoyar la elaboración de estrategias para optimizar la gestión, procesamiento y análisis de datos de los Indicadores de Calidad Ambiental Urbana y estructurar procesos y actividades asociadas a las operaciones estadísticas. 5. Apoyar los espacios de divulgación y conocimiento en gestión ambiental urbana dirigidos a actores de interés (institucionales y no institucionales). 6. Proyectar y gestionar, dentro de los términos legales, las respuestas a peticiones, quejas, reclamos, así como requerimientos de órganos de control y demás solicitudes en temas relacionados con el objeto contractual, cuando sea requerido mediante correo electrónico o a través de la plataforma de información del Ministerio para la “Administración y Recepción de Correspondencia Ambiental (ARCA)” 7. Participar en las reuniones relacionadas con el objeto contractual, para lo cual se deben allegar los soportes de la asistencia, ayudas de memoria y soporte del seguimiento a los compromisos establecidos, en caso de aplicar. 8. Apoyar con la proyección, el reporte y las evidencias de las acciones establecidas en el Plan de Acción y/o informes solicitados por el supervisor(a) relacionados con las funciones de la Dirección de Asuntos Ambientales, Sectorial y Urbana, garantizando su conservación mediante el cargue respectivo en las carpetas digitales institucionales designadas para ello. 9. Apoyar, cuando sea requerido, las jornadas de capacitación o divulgación relacionadas con las funciones de la Dirección de Asuntos Ambientales, Sectorial y Urbana en las que la experticia del contratista sea necesaria o en las que se relacione con el objeto contractual. 10. Las demás actividades que le asigne el supervisor del contrato y que tengan relación con el objeto contractual.</t>
  </si>
  <si>
    <t>El valor del contrato a celebrar es hasta por la suma de CUARENTA Y CUATRO MILLONES OCHOCIENTOS OCHENTA Y SIETE MIL QUINIENTOS PESOS M/CTE ($44.887.500) incluido los impuestos a que haya lugar.</t>
  </si>
  <si>
    <t>https://community.secop.gov.co/Public/Tendering/OpportunityDetail/Index?noticeUID=CO1.NTC.7544636&amp;isFromPublicArea=True&amp;isModal=true&amp;asPopupView=true</t>
  </si>
  <si>
    <t>El término estrictamente indispensable para que el contratista cumpla con el objeto y obligaciones contractuales será de NUEVE (9) MESES y (15) QUINCE DÍAS, o hasta 31 de diciembre de 2025, lo primero que ocurra.</t>
  </si>
  <si>
    <t>LAURA LUCÍA TARAZONA MORENO</t>
  </si>
  <si>
    <t>https://www.funcionpublica.gov.co/dafpIndexerBHV/hvSigep/detallarHV/S4654162-8003-5</t>
  </si>
  <si>
    <t>Prestación de servicios profesionales como comunicador social, apoyando la planeación y ejecución de espacios de relacionamiento con el sector publico y privado para generar estrategias transversales de comunicación conjuntas con el sector ambiente, y acciones de comunicación para el Ministerio de Ambiente y Desarrollo Sostenible, así mismo, acompañará el desarrollo de productos comunicacionales solicitados por las áreas y que sean asignados. .</t>
  </si>
  <si>
    <t>1. Brindar acompañamiento en la conceptualización, elaboración y ejecución de las diversas estrategias de comunicación que desarrolle la Entidad. 2. Apoyo generando espacios de relacionamiento con entidades del sector público gubernamental y distrital, así como con la cooperación internacional y sector privado que permitan llegar a alianzas de comunicación. 3. Brindar apoyo en la planeación y ejecución de campañas de comunicación institucional para divulgar los planes, logros y programas del Ministerio de Ambiente y Desarrollo Sostenible. 4. Apoyar la proyección y estructuración de contenido comunicacional tradicional y/o digital como lo son (comunicados, copies, presentaciones, libretos, instructivos de estrategias, guiones, sinopsis, entre otros) adaptados a las diferentes audiencias y canales. 5. Asistir al Grupo de Comunicaciones en las diversas reuniones en las que se requiera su acompañamiento. 6. Apoyar el proceso de gestión y trámite del aplicativo SAMI de presidencia, en donde se carga lo solicitado por el Gobierno Nacional, entre lo que se encuentra el Plan de Comunicaciones, códigos civicos, planes de medios, entre otros documentos solicitados. 7. Las demás que sean solicitadas por el supervisor/a del contrato y que estén relacionadas con el objeto contractual.</t>
  </si>
  <si>
    <t>El valor del contrato a celebrar es hasta por la suma de OCHENTA Y CINCO MILLONES SEISCIENTOS MIL PESOS M/CTE ($ 85.600.000), incluido los impuestos a que haya lugar.</t>
  </si>
  <si>
    <t>https://community.secop.gov.co/Public/Tendering/OpportunityDetail/Index?noticeUID=CO1.NTC.7576355&amp;isFromPublicArea=True&amp;isModal=true&amp;asPopupView=true</t>
  </si>
  <si>
    <t>El término estrictamente indispensable para que el contratista cumpla con el objeto y obligaciones contractuales será 10 MESES Y 21 DÍAS CALENDARIO, o hasta 31 de diciembre, lo primero que ocurra.</t>
  </si>
  <si>
    <t>VANESSA ESTHER CANTILLO MOSQUERA</t>
  </si>
  <si>
    <t>https://www.funcionpublica.gov.co/dafpIndexerBHV/hvSigep/detallarHV/S2900989-8003-5</t>
  </si>
  <si>
    <t>Prestar servicios profesionales al grupo de comunicaciones apoyando la implementación de la estrategia digital en las diversas cuentas de la Entidad, así como el seguimiento a las métricas del Ministerio de Ambiente y Desarrollo Sostenible.</t>
  </si>
  <si>
    <t>1. Brindar apoyo en el cubrimiento de los eventos y actividades del Ministerio para publicación de las diversas redes sociales (trinos, posts, contenidos) de la Entidad. 2. Brindar acompañamiento en el cubrimiento y reportería para las redes sociales oficiales de los eventos y/o actividades de gestión a las que asista la ministra y/o voceros de la Entidad. 3. Apoyar la elaboración de campañas institucionales y mensajes claves del ecosistema digital del Ministerio, así como la creación de contenido llamativo para difundir las noticias que se desarrollen desde el ministerio para redes sociales, así como para envío a periodistas y medios de comunicación. 4. Apoyar mensualmente la generación de un informe de métricas de las redes sociales de la entidad y la ministra, que deberá reposar en la carpeta designada por el supervisor del contrato. 5. Brindar acompañamiento al Grupo de Comunicaciones en el monitoreo en redes sociales que involucren de alguna manera al Ministerio de Ambiente y Desarrollo Sostenible, generando alertas a la dependencia para el manejo oportuno de las diferentes coyunturas. 6. Asistir a las reuniones citadas por el grupo de Comunicaciones y a todas aquellas que tengan que ver con el objeto del presente contrato. 7. Las demás que sean solicitadas por el Supervisor/a del contrato y que estén relacionadas con el objeto contractual.</t>
  </si>
  <si>
    <t>El valor del contrato a celebrar es hasta por la suma de OCHENTA MILLONES DOSCIENTOS CINCUENTA MIL PESOS ($80.250.000), incluido los impuestos a que haya lugar.</t>
  </si>
  <si>
    <t>https://community.secop.gov.co/Public/Tendering/OpportunityDetail/Index?noticeUID=CO1.NTC.7566528&amp;isFromPublicArea=True&amp;isModal=true&amp;asPopupView=true</t>
  </si>
  <si>
    <t>HOLMANS CAMILO MORALES RAMIREZ</t>
  </si>
  <si>
    <t>https://www.funcionpublica.gov.co/dafpIndexerBHV/hvSigep/detallarHV/S2321996-8003-5</t>
  </si>
  <si>
    <t>prestación de servicios profesionales al Grupo de Comunicaciones apoyando la ejecución de las actividades de elaboración, implementación y ejecución de proceso comunicacionales relacionados con temas regionales, que permita transmitir información clara a la ciudadanía en la estrategia de comunicación externa o interna del Ministerio de Ambiente y Desarrollo Sostenible.</t>
  </si>
  <si>
    <t>1. Apoyar la proyección, redacción y estructuración de contenido periodístico para efectuar la divulgación de planes, programas, actividades y/o servicios a cargo del Ministerio de Ambiente y Desarrollo Sostenible en el marco de la estrategia de paramos, en los diferentes canales de comunicación externa y/o digital. 2. Brindar acompañamiento realizando el cubrimiento periodístico de los eventos en los que participe el Ministerio de Ambiente y Desarrollo Sostenible en la vigencia 2025. 3. Apoyar el desarrollo de productos periodísticos especiales como crónicas y reportajes que se publicarán en medios de comunicación impresos o digitales. 4. Brindar apoyo en la planeación y ejecución de campañas de comunicación institucional para divulgar los planes, logros y programas del Ministerio de Ambiente y Desarrollo Sostenible. 5. Brindar apoyo en la construcción de contenidos que se publicarán en plataformas digitales, así como medios tradicionales y estén relacionado con las políticas, proyectos y metas de la estrategia de paramos o temas regionales que sean asignados. 6. Brindar acompañamiento al Grupo de Comunicaciones en la recolección de datos de tráfico y alcance de las publicaciones en medios de comunicación, mediante la medición de acciones y monitoreo con el fin de generar informes que permitan reacción del Ministerio de Ambiente y Desarrollo Sostenible con celeridad. 7. Asistir a las reuniones citadas y a todas aquellas que tengan que ver con el objeto del presente contrato 8. Las demás que sean solicitadas por el Supervisor/a del contrato y que estén relacionadas con el objeto contractual.</t>
  </si>
  <si>
    <t>El valor del contrato a celebrar es hasta por la suma de CUARENTA Y SIETE MILLONES OCHOCIENTOS TREINTA Y TRES MIL TRESCIENTOS TREINTA Y TRES PESOS M/CTE ($47.833.333), incluido los impuestos a que haya lugar.</t>
  </si>
  <si>
    <t>https://community.secop.gov.co/Public/Tendering/OpportunityDetail/Index?noticeUID=CO1.NTC.7566581&amp;isFromPublicArea=True&amp;isModal=true&amp;asPopupView=true</t>
  </si>
  <si>
    <t>El término estrictamente indispensable para que el contratista cumpla con el objeto y obligaciones contractuales será 05 MESES Y 25 DÍAS CALENDARIO, o hasta 31 de diciembre, lo primero que ocurra.</t>
  </si>
  <si>
    <t>JULIÁN ERNESTO ÁVILA MEJÍA</t>
  </si>
  <si>
    <t>https://www.funcionpublica.gov.co/dafpIndexerBHV/hvSigep/detallarHV/S2247397-8003-5</t>
  </si>
  <si>
    <t>Prestar servicios profesionales en el Grupo de Comunicaciones durante la vigencia 2025, para desarrollar productos y actividades comunicacionales relacionados con la generación de contenido que visibilicen al público objetivo los servicios y actividades del Ministerio de Ambiente y Desarrollo Sostenible efectuado por las diferentes áreas y procesos que le sean asignados.</t>
  </si>
  <si>
    <t>El valor del contrato a celebrar es hasta por la suma de SETENTA Y SEIS MILLONES OCHENTA MIL PESOS M/CTE ($ 76.080.000), incluido los impuestos a que haya lugar.</t>
  </si>
  <si>
    <t>https://community.secop.gov.co/Public/Tendering/OpportunityDetail/Index?noticeUID=CO1.NTC.7592922&amp;isFromPublicArea=True&amp;isModal=true&amp;asPopupView=true</t>
  </si>
  <si>
    <t>El término estrictamente indispensable para que el contratista cumpla con el objeto y obligaciones contractuales será 10 MESES Y DIECISIETE DÍAS CALENDARIO, o hasta 31 de diciembre, lo primero que ocurra.</t>
  </si>
  <si>
    <t>MIGUEL ANGEL PORRAS VILLARAL</t>
  </si>
  <si>
    <t xml:space="preserve">INGNIERIA DE SISTEMAS </t>
  </si>
  <si>
    <t>https://www.funcionpublica.gov.co/dafpIndexerBHV/hvSigep/detallarHV/S4759838-8003-5</t>
  </si>
  <si>
    <t>Prestar servicios profesionales para el mejoramiento del componente tecnológico e implementación de herramientas tecnológicas en los procesos a cargo de los grupos de trabajo de la Secretaría General y la Subdirección Administrativa y Financiera.</t>
  </si>
  <si>
    <t>1. Realizar ajustes, mantenimiento y nuevos desarrollos de mejora al sistema de gestión de comisiones y autorizaciones de viaje, atendiendo las mesas de ayuda asignadas según los niveles de servicio establecidos por la Oficina de Tecnología y Comunicaciones de la entidad, antes de proceder con la operación. 2. Participar en el desarrollo y el mejoramiento de las aplicaciones y herramientas tecnologías empleadas en la gestión de los grupos de trabajo de la Secretaria General y de la Subdirección Administrativa y Financiera, cumpliendo los lineamientos de desarrollo de software establecidos por la Oficina de Tecnología y Comunicaciones de la entidad. 3. Apoyar a los procesos internos de la Secretaria General y la Subdirección Administrativa y Financiera en la adopción e implementación de las aplicaciones y herramientas tecnológicas que sean adoptadas desde entidades externas. 4. Elaborar y mantener actualizada la documentación técnica y funcional de las mejoras tecnológicas realizadas en los procesos de la Secretaria General y sus grupos de trabajo. 5. Asistir y participar en las reuniones de trabajo a las que sea citado, allegando los soportes de asistencia, memorias y seguimiento a los compromisos adquiridos. 6. Las demás actividades que le sean asignadas por la supervisión del contrato y estén en el marco del objeto contractual.</t>
  </si>
  <si>
    <t>El valor del contrato a celebrar es hasta por la suma de TREINTA Y CUATRO MILLONES OCHOCIENTOS MIL PESOS M/CTE ($34.800.000), incluido los impuestos a que haya lugar.</t>
  </si>
  <si>
    <t>https://community.secop.gov.co/Public/Tendering/OpportunityDetail/Index?noticeUID=CO1.NTC.7631226&amp;isFromPublicArea=True&amp;isModal=true&amp;asPopupView=true</t>
  </si>
  <si>
    <t>El término estrictamente indispensable para que el contratista cumpla con el objeto y obligaciones contractuales será SEIS (6) MESES, o hasta 31 de diciembre de la vigencia, lo primero que ocurra.</t>
  </si>
  <si>
    <t>LILIANA GÓMEZ VELÁSQUEZ</t>
  </si>
  <si>
    <t>https://www.funcionpublica.gov.co/dafpIndexerBHV/hvSigep/detallarHV/S322761-8003-5</t>
  </si>
  <si>
    <t>Prestar sus servicios profesionales a la Oficina de Tecnologías de la Información y la Comunicación del Ministerio de Ambiente y Desarrollo Sostenible para realizar actividades de definición de arquitectura, desarrollo, mantenimiento, actualización, administración del Sistema de Gestión de Documentos Electrónicos Administrativos (SGDEA) Institucional.</t>
  </si>
  <si>
    <t>1. Realizar el mantenimiento y soporte técnico del SGDEA Institucional. 2. Registrar, emitir observaciones y/o recomendaciones sobre los requerimientos funcionales y técnicos que reciba en relación al SGDEA Institucional. 3. Brindar charlas a las áreas competentes en las nuevas funcionalidades desarrolladas y/o en los cambios realizados debido a los mantenimientos, en los casos que se requiera. 4. Desarrollar e implementar el software y los programas necesarios para atender nuevos requerimientos del área funcional y/o demás usuarios del SGDEA Institucional, conforme le sea asignado. 5. Actualizar los medios de instalación y la documentación técnica en los casos que sea necesario. 6. Atender las solicitudes de los usuarios del SGDEA Institucional en los tiempos establecidos, registrar cada solicitud en el sistema de Mesa de Ayuda y hacer las pruebas necesarias para asegurar su correcta solución 7. Participar y/o asistir a las reuniones, grupos y/o mesas de trabajo y/o comités virtuales o presenciales que sean requeridos por el supervisor relacionados con el objeto y obligaciones contractuales con el fin de generar acciones tendientes al cumplimiento de la misión de la dependencia. 8. Cumplir con las demás actividades relacionadas con el objeto del contrato que le sean solicitadas por el supervisor.</t>
  </si>
  <si>
    <t>El valor del contrato a celebrar es hasta por la suma de NOVENTA Y CINCO MILLONES DOSCIENTOS MIL PESOS M/CTE ($95.200.000), incluido IVA y los impuestos a que haya lugar.</t>
  </si>
  <si>
    <t>https://community.secop.gov.co/Public/Tendering/OpportunityDetail/Index?noticeUID=CO1.NTC.7581069&amp;isFromPublicArea=True&amp;isModal=true&amp;asPopupView=true</t>
  </si>
  <si>
    <t>El término estrictamente indispensable para que el contratista cumpla con el objeto y obligaciones contractuales será de Diez (10) meses y veinte (20) dias, o hasta 31 de diciembre, lo primero que ocurra.</t>
  </si>
  <si>
    <t>IBRAHIM DEL KAIRO JIMENEZ</t>
  </si>
  <si>
    <t>https://www.funcionpublica.gov.co/dafpIndexerBHV/hvSigep/detallarHV/S3960040-8003-5</t>
  </si>
  <si>
    <t>Prestar sus servicios profesionales a la Oficina de Tecnologías de la Información y la Comunicación del Ministerio de Ambiente y Desarrollo Sostenible para realizar actividades de desarrollo de software y componentes web, de los sistemas de información del ministerio.</t>
  </si>
  <si>
    <t>1. Participar en la definición, diseño y aplicación de la arquitectura de solución de los sistemas de información que le sean asignados. 2. Desarrollar artefactos que se deriven de la definición de los casos de usos y realizar actualizaciones a desarrollos existentes que le sean asignados cumpliendo al procedimiento de gestión de proyectos de sistemas de información vigente en la entidad. 3. Apoyar en la ejecución de pruebas funcionales y no funcionales de los artefactos de sofware que le sean asignados. 4. Apoyar los procesos de extracción, transformación y migración de los conjuntos de datos y sistemas según indicaciones del supervisor del contrato. 5. Elaborar y actualizar la documentación técnica referente a las actualizaciones de los sistemas de información realizados, de acuerdo a los procedimientos y estándares establecidos en la Oficina de Tecnologías de la Información y las Comunicaciones. 6. Participar y/o asistir a las reuniones grupos y/o mesas de trabajo y/o comités virtuales o presenciales que sean requeridos por el supervisor relacionados con el objeto y obligaciones contractuales con el fin de generar acciones tendientes al cumplimiento de la misión de la dependencia.</t>
  </si>
  <si>
    <t>El valor del contrato a celebrar es hasta por la suma OCHENTA Y SEIS MILLONES DOSCIENTOS CINCUENTA Y DOS MIL DOSCIENTOS PESOS M/CTE ($86.252.200), incluido los impuestos a que haya lugar.</t>
  </si>
  <si>
    <t>https://community.secop.gov.co/Public/Tendering/OpportunityDetail/Index?noticeUID=CO1.NTC.7554523&amp;isFromPublicArea=True&amp;isModal=true&amp;asPopupView=true</t>
  </si>
  <si>
    <t>El término estrictamente indispensable para que el contratista cumpla con el objeto y obligaciones contractuales será de diez (10) meses y dieciocho (18) días o hasta 31 de diciembre, lo primero que ocurra.</t>
  </si>
  <si>
    <t>DANIEL IVAN PIZARRO LOMBANA</t>
  </si>
  <si>
    <t>https://www.funcionpublica.gov.co/dafpIndexerBHV/hvSigep/detallarHV/S2271699-8003-5</t>
  </si>
  <si>
    <t>Prestación de servicios profesionales a la Oficina de Tecnologías de la Información y la Comunicación del Ministerio de Ambiente y Desarrollo Sostenible, para realizar el análisis de requerimientos funcionales y no funcionales, así como, la elaboración y ejecución de casos de prueba de los sistemas de información asignados por la oficina dentro del marco del mejoramiento del Sistema VITAL.</t>
  </si>
  <si>
    <t>1. Realizar el análisis y levantamiento de requerimientos funcionales de acuerdo con las necesidades requeridas y priorizadas por la oficina de Tecnología de la Información y la Comunicación. 2. Prototipar funcionalidades y documentar el proceso resultante de levantamiento de requerimientos de acuerdo con los procedimientos, lineamientos y buenas prácticas que sean definidas por la oficina de Tecnología de la Información y la Comunicación. 3. Elaborar los casos de prueba que le sean asignados de acuerdo con la documentación generada en el proceso de construcción de las especificaciones funcionales y de acuerdo con los estándares que le sean informados por la supervisión o se encuentren vigentes en el MADSIG. 4. Ejecutar los casos de pruebas asignados registrando las evidencias de acuerdo con los estándares que le sean informados por la supervisión o se encuentren vigentes en el MADSIG. 5. Registrar las actividades relacionadas con la especificación, prototipado, diseño y ejecución de pruebas en las herramientas definidas de acuerdo estándares que le sean informados por la supervisión o se encuentren vigentes en el MADSIG. 6. Participar y/o asistir a las reuniones grupos y/o mesas de trabajo y/o comités virtuales o presenciales que sean requeridos por el supervisor relacionados con el objeto y obligaciones contractuales con el fin de generar acciones tendientes al cumplimiento de la misión de la dependencia. 7. Las demás actividades que sean solicitadas por la oficina de Tecnologías de la Información y la Comunicación. y que guarden relación con el objeto del contrato.</t>
  </si>
  <si>
    <t>El valor del contrato a celebrar es hasta por la suma CINCUENTA Y OCHO MILLONES QUINIENTOS NOVENTA MIL PESOS M/CTE ($ 58.590.000 oo), incluido los impuestos a que haya lugar.</t>
  </si>
  <si>
    <t>https://community.secop.gov.co/Public/Tendering/OpportunityDetail/Index?noticeUID=CO1.NTC.7554843&amp;isFromPublicArea=True&amp;isModal=true&amp;asPopupView=true</t>
  </si>
  <si>
    <t>BLANCA CECILIA MEDINA PETRO</t>
  </si>
  <si>
    <t>https://www.funcionpublica.gov.co/dafpIndexerBHV/hvSigep/detallarHV/S4661362-8003-5</t>
  </si>
  <si>
    <t>Prestar servicios profesionales a la Dirección de Cambio Climático y Gestión del Riesgo del Ministerio de Ambiente y Desarrollo sostenible para apoyar al grupo de mitigación elaborando insumos, conceptos y lineamientos técnicos que promuevan la acción climática de los actores del sector agricultura.</t>
  </si>
  <si>
    <t>1. Elaborar un documento de plan de trabajo para la ejecución del contrato, el cual contenga los informes a entregar y el cronograma, documento que debe ser presentado dentro de los cinco (5) días hábiles, siguientes al cumplimiento de los requisitos de perfeccionamiento y ejecución. 2. Generar insumos técnicos para promover normas, estrategias y proyectos que fortalezcan la gestión e implementación de las medidas de mitigación GEI del sector agricultura y desarrollo rural en alineación la Contribución Nacionalmente Determinada, la Estrategia de Largo Plazo 2050 y el Plan Integral de Gestión de Cambio Climático del sector. 3. Brindar orientaciones técnicas a actores e instituciones para realizar seguimiento a las acciones e iniciativas que conduzcan a la reducción de emisiones GEI en el sector agricultura y desarrollo rural, y y participar activamente de las temáticas que sean priorizadas en las agendas intersectoriales e interministeriales que contribuyan al fortalecimiento de la mitigación del sector. 4. Elaborar los insumos técnicos, recopilación y revisión de la información necesaria para la construcción del Reporte Bienal de Transparencia (BTR-2), Cuarta Comunicación Nacional de Cambio Climático (CNCC) y Contribución Determinada a Nivel Nacional (NDC) 3.0 de acuerdo con las temáticas asignadas. 5. Participar en reuniones relacionadas con el objeto contractual, para lo cual, se deben allegar los soportes de la asistencia, ayudas de memoria y soporte del seguimiento a los compromisos establecidos, en caso de aplicar. 6. Proyectar, consolidar y gestionar respuestas a derechos de petición, solicitudes de información y demás peticiones, que le sean solicitados a través de la plataforma ARCA, o por cualquier otro medio o herramienta de la entidad relacionada con el objeto del contrato, para lo cual deberá dar cumplimiento a los términos previstos en la Ley. 6. Elaborar los insumos técnicos, recopilación y revisión de la información necesaria para la construcción del Reporte Bienal de Transparencia (BTR-2), Cuarta Comunicación Nacional de Cambio Climático (CNCC) y Contribución Determinada a Nivel Nacional (NDC) 3.0 de acuerdo con las temáticas asignadas. 7. Todas las demás que le sean asignadas por la Dirección y que tengan relación con el objeto contractual.</t>
  </si>
  <si>
    <t>El valor del contrato a celebrar es hasta por la suma de CIENTO CUATRO MILLONES QUINIENTOS TREINTA Y TRES MIL TRESCIENTOS TREINTA Y TRES PESOS M/CTE ($104.533.333), incluido los impuestos a que haya lugar.</t>
  </si>
  <si>
    <t>ANDRES ARMANDO AREVALO AMAYA</t>
  </si>
  <si>
    <t>https://community.secop.gov.co/Public/Tendering/OpportunityDetail/Index?noticeUID=CO1.NTC.7552796&amp;isFromPublicArea=True&amp;isModal=true&amp;asPopupView=true</t>
  </si>
  <si>
    <t>RAFAEL HERNANDO RODRIGUEZ ORTIZ</t>
  </si>
  <si>
    <t>COMUNICACION SOCIAL Y PERIODISMO</t>
  </si>
  <si>
    <t>https://www.funcionpublica.gov.co/dafpIndexerBHV/hvSigep/detallarHV/S1272203-8003-5</t>
  </si>
  <si>
    <t>Prestar servicios profesionales a la Dirección de Cambio Climático y Gestión del Riesgo del Ministerio de Ambiente y Desarrollo Sostenible para apoyar en la gestión e implementación de la estrategia de comunicaciones y acciones de divulgación hacia los diferentes actores interesados, en relación con las acciones, programas y proyectos en materia de cambio climático y gestión del riesgo</t>
  </si>
  <si>
    <t>1. Elaborar un documento de plan de trabajo para la ejecución del contrato, el cual contenga los informes a entregar y el cronograma, documento que debe ser presentado dentro de los cinco (5) días hábiles, siguientes al cumplimiento de los requisitos de perfeccionamiento y ejecución. 2. Apoyar la creación de piezas de comunicación y generación de mensajes claves para los públicos objetivos previamente identificados por los diferentes equipos de la DCCGR: Mitigación, Adaptación, Gestión del Riesgo y Transversal, incluyendo el desarrollo del eje estratégico Étnico territorial, diálogo social y comunicaciones de la gestión integral del cambio climático y la gestión del riesgo climático. 3. Acompañar los procesos de formulación e implementación de cursos virtuales que se adelantan con cooperantes, entre ellos: Curso Virtual de Mercados de Carbono y Artículo 6, y Soluciones Basadas en la Naturaleza, así como participar en los espacios de formación de los públicos priorizados en temas relacionados con la DCCGR. 4. Identificar, divulgar y socializar los hitos y resultados alcanzados por la DCCGR que puedan ser objeto de cubrimiento noticioso en medios locales, nacionales e internacionales. 5. Diseñar e implementar la estrategia de comunicación interna que busca fortalecer los canales de comunicación, la participación, la cohesión y el diálogo entre los miembros del equipo de la DCCGR. 6. Participar en reuniones relacionadas con el objeto contractual, para lo cual, se deben allegar los soportes de la asistencia, ayudas de memoria y soporte del seguimiento a los compromisos establecidos, en caso de aplicar. 7. Proyectar, consolidar y gestionar respuestas a derechos de petición, solicitudes de información y demás peticiones, que le sean solicitados a través de la plataforma ARCA, o por cualquier otro medio o herramienta de la entidad relacionada con el objeto del contrato, para lo cual deberá dar cumplimiento a los términos previstos en la Ley. 8. Todas las demás que le sean asignadas por la Dirección y que tengan relación con el objeto contractual.</t>
  </si>
  <si>
    <t>https://community.secop.gov.co/Public/Tendering/OpportunityDetail/Index?noticeUID=CO1.NTC.7553719&amp;isFromPublicArea=True&amp;isModal=true&amp;asPopupView=true</t>
  </si>
  <si>
    <t>DANIELA YULIETH MEJIA PEÑATA</t>
  </si>
  <si>
    <t>https://www.funcionpublica.gov.co/dafpIndexerBHV/hvSigep/detallarHV/S2039488-8003-5</t>
  </si>
  <si>
    <t>Prestar servicios profesionales a la Dirección de Cambio Climático y Gestión del Riesgo del Ministerio de Ambiente y Desarrollo sostenible para apoyar al grupo de adaptación en los asuntos prioritarios de los Instrumentos de planificación y gestión del cambio climático, con énfasis en los departamentos que corresponden geográficamente con los nodos regionales de cambio climático de Centro Oriente Andino y Norandino</t>
  </si>
  <si>
    <t>1. Apoyar en los asuntos prioritarios de los Instrumentos de planificación y gestión del cambio climático territorial en la zona geográfica correspondiente al objeto del contrato. 2. Apoyar en la identificación de indicadores y elementos de seguimiento de la gestión para la adaptación al cambio climático en los instrumentos de planificación y gestión de cambio climático en la zona geográfica correspondiente al objeto del contrato, y que puedan fortalecer el sistema de monitoreo y evaluación (M&amp;E) de la adaptación al cambio climático del país. 3. Apoyar la incorporación de recomendaciones, consideraciones, estrategias o medidas de adaptación al cambio climático en los instrumentos de ordenamiento y planificación, con particular interés en Planes de Ordenamiento Territorial (POT), Planes de Ordenación y Manejo de Cuencas Hidrográficas (POMCAS), Planes de Manejo Integral de Unidades Ambientales Costeras (POMIUAC), entre otros, en la zona geográfica correspondiente al objeto del contrato. 4. Brindar asistencia técnica en la formulación, desarrollo y/o evaluación de planes, programas, proyectos para la implementación de medidas y acciones de adaptación al cambio climático, facilitando su alineación con la política nacional de cambio climático, el plan nacional de adaptación al cambio climático, los planes integrales de gestión de cambio climático territoriales PIGCCT y la contribución determinada a nivel nacional NDC. 5. Apoyar la consolidación de un portafolio de experiencias de adaptación y el reporte del Conpes 4058 de 2021, así como el seguimiento y reporte de gestión y resultados de la meta I1 y meta I2 de la contribución nacional determinada. 6. Participar en reuniones relacionadas con el objeto contractual, para lo cual, se deben allegar los soportes de la asistencia, ayudas de memoria y soporte del seguimiento a los compromisos establecidos, en caso de aplicar. 7. Proyectar, consolidar y gestionar respuestas a derechos de petición, solicitudes de información y demás peticiones, que le sean solicitados a través de la plataforma ARCA, o por cualquier otro medio o herramienta de la entidad relacionada con el objeto del contrato, para lo cual deberá dar cumplimiento a los términos previstos en la Ley. 8. Todas las demás que le sean asignadas por la Dirección y que tengan relación con el objeto contractual.</t>
  </si>
  <si>
    <t>El valor del contrato a celebrar es hasta por la suma de SETENTA Y UN MILLONES CUATROCIENTOS SESENTA Y SEIS MIL SEISCIENTOS SESENTA Y SIETE PESOS M/CTE ($71.466.667), incluido los impuestos a que haya lugar.</t>
  </si>
  <si>
    <t>https://community.secop.gov.co/Public/Tendering/OpportunityDetail/Index?noticeUID=CO1.NTC.7553948&amp;isFromPublicArea=True&amp;isModal=true&amp;asPopupView=true</t>
  </si>
  <si>
    <t>El término estrictamente indispensable para que el contratista cumpla con el objeto y obligaciones contractuales será de DIEZ (10) MESES VEINTE (20) DIAS, o hasta el 31 de diciembre de 2025 (lo primero que ocurra), contados a partir del cumplimiento de los requisitos de ejecución previo perfeccionamiento del contrato.</t>
  </si>
  <si>
    <t>FREDY ALEJANDRO GÓMEZ QUIROZ</t>
  </si>
  <si>
    <t>https://www.funcionpublica.gov.co/dafpIndexerBHV/hvSigep/detallarHV/S555882-8003-5</t>
  </si>
  <si>
    <t>Prestar servicios profesionales a la Dirección de Cambio Climático y Gestión del Riesgo para apoyar al grupo de mitigación elaborando insumos, conceptos y lineamientos técnicos que promuevan la acción climática del componente forestal en el marco de las acciones adelantadas por los actores del sector ambiente.</t>
  </si>
  <si>
    <t>1. Elaborar un documento de plan de trabajo para la ejecución del contrato, el cual contenga los informes a entregar y el cronograma, documento que debe ser presentado dentro de los cinco (5) días hábiles, siguientes al cumplimiento de los requisitos de perfeccionamiento y ejecución. 2. Elaborar los insumos técnicos, recopilación y revisión de la información necesaria para la construcción del Reporte Bienal de Transparencia (BTR-2), Cuarta Comunicación Nacional de Cambio Climático (CCNCC) y Contribución Determinada a Nivel Nacional 3.0, de acuerdo con las temáticas asignadas. 3. Apoyar, desde el componente técnico ambiental, la elaboración de la reglamentación del artículo 175 de la Ley 1753 de 2015, modificado por el artículo 230 de la Ley 2294 de 2023, en lo relacionado con las Salvaguardas Sociales y Ambientales de las iniciativas de mitigación de gases de efecto invernadero. 4. Elaborar los insumos técnicos, recopilación y revisión de la información necesaria para la construcción del nivel de referencia de emisiones forestales (NREF), acuerdos cero deforestación, evaluación y seguimiento de las medidas para el control de la deforestación (ENREDD+, EICDGB, NDC 2020), reporte de avance de documentos CONPES y otras acciones relacionadas con el componente forestal de la mitigación de gases de efecto invernadero. 5. Apoyar la elaboración de un documento de lineamientos para articular políticas públicas y normatividad de la Unión Europea para cadenas de suministro cero-deforestación. 6. Apoyar, desde el componente técnico ambiental, la elaboración de los documentos técnicos para el desarrollo del Sistema Nacional de Salvaguardas Sociales de Ambientales de Colombia, de acuerdo con la interpretación nacional 7. Participar en reuniones relacionadas con el objeto contractual, para lo cual, se deben allegar los soportes de la asistencia, ayudas de memoria y soporte del seguimiento a los compromisos establecidos, en caso de aplicar. 8. Proyectar, consolidar y gestionar respuestas a derechos de petición, solicitudes de información y demás peticiones, que le sean solicitados a través de la plataforma ARCA, o por cualquier otro medio o herramienta de la entidad relacionada con el objeto del contrato, para lo cual deberá dar cumplimiento a los términos previstos en la Ley. 9. Todas las demás que le sean asignadas por la Dirección y que tengan relación con el objeto contractual.</t>
  </si>
  <si>
    <t>https://community.secop.gov.co/Public/Tendering/OpportunityDetail/Index?noticeUID=CO1.NTC.7567072&amp;isFromPublicArea=True&amp;isModal=true&amp;asPopupView=true</t>
  </si>
  <si>
    <t>MARIA CRISTINA CIFUENTES CIFUENTES</t>
  </si>
  <si>
    <t>ADMINISTRACIÓN PÚBLICA TERRITORIAL</t>
  </si>
  <si>
    <t>https://www.funcionpublica.gov.co/dafpIndexerBHV/hvSigep/detallarHV/S2306702-8003-5</t>
  </si>
  <si>
    <t>Prestar servicios profesionales a la Dirección de Cambio Climático y Gestión del Riesgo del Ministerio de Ambiente y Desarrollo Sostenible para apoyar la integración del enfoque de paz en la acción climática de Colombia, a través de la actualización e implementación de la Contribución Nacionalmente Determinada (NDC) 3.0, en el marco de las sinergias entre el Acuerdo de París, el Acuerdo Final de Paz, y la Política de Paz Total y en alineación con la agenda global de transición justa.</t>
  </si>
  <si>
    <t>1. Apoyar la estructuración de la actualización de la nueva NDC, acompañando la implementación de las estrategias para la integración de la implementación del Acuerdo de París con la implementación del Acuerdo Final para la Terminación del Conflicto y la política de paz total en la NDC 3.0 de Colombia. 2. Apoyar la articulación de los temas de enfoque de paz en la acción climática, territorios, genero, niños, niñas, adolescentes, jóvenes, y grupos étnicos, en articulación con los demás profesionales de la dirección que desarrollen actividades asociadas al tema (enlaces temáticos de cada grupo/equipo). 3. Brindar apoyo técnico al Despacho de la Sra. Ministra en el desarrollo de la agenda de paz y ambiente. 4. Desarrollar acciones conjuntas con el Departamento Administrativo de la Presidencia de la República de Colombia en torno a la implementación, seguimiento y actualización de la NDC. 5. Apoyar técnicamente en la inclusión de los elementos de la agenda global de transición justa en la NDC 3.0 y en la agenda de movilidad humana por causas climáticas de la DCCGR. 6. Participar en reuniones relacionadas con el objeto contractual, para lo cual, se deben allegar los soportes de la asistencia, ayudas de memoria y soporte del seguimiento a los compromisos establecidos, en caso de aplicar. 7. Proyectar, consolidar y gestionar respuestas a derechos de petición, solicitudes de información y demás peticiones, que le sean solicitados a través de la plataforma ARCA, o por cualquier otro medio o herramienta de la entidad relacionada con el objeto del contrato, para lo cual deberá dar cumplimiento a los términos previstos en la Ley. 8. Todas las demás que le sean asignadas por la Dirección y que tengan relación con el objeto contractual.</t>
  </si>
  <si>
    <t>https://community.secop.gov.co/Public/Tendering/OpportunityDetail/Index?noticeUID=CO1.NTC.7557751&amp;isFromPublicArea=True&amp;isModal=true&amp;asPopupView=true</t>
  </si>
  <si>
    <t>LUCY MARCILE MARIE KOLTER ARRIETA</t>
  </si>
  <si>
    <t>https://www.funcionpublica.gov.co/dafpIndexerBHV/hvSigep/detallarHV/S557853-8003-5</t>
  </si>
  <si>
    <t>Prestar servicios profesionales a la Dirección de Cambio Climático y Gestión del Riesgo del Ministerio de Ambiente y Desarrollo Sostenible para apoyar al grupo de gestión del riesgo, desde el componente jurídico, en la formulación de documentos normativos y de política pública asociados a la gestión del riesgo de desastres en el sector ambiente y territorial.</t>
  </si>
  <si>
    <t>1. Apoyar la formulación de la Política de Gestión del Riesgo para el Sector Ambiente y su consecuente adopción, articulación e implementación. 2. Gestionar los procesos de formulación normativa que le sean asignados en materia de gestión del riesgo de desastres, de acuerdo con las directrices de la coordinación del grupo y la Oficina Asesora Jurídica del Ministerio de Ambiente y Desarrollo Sostenible. 3. Prestar apoyo jurídico para la construcción de documentos, lineamientos y/o insumos normativos tendientes a aportar en el avance del eje estratégico legal y normativo de la gestión del riesgo. 4. Brindar el apoyo jurídico requerido por los miembros del Grupo de Gestión del Riesgo en los temas a cargo del equipo. 5. Participar en reuniones relacionadas con el objeto contractual, para lo cual, se deben allegar los soportes de la asistencia, ayudas de memoria y soporte del seguimiento a los compromisos establecidos, en caso de aplicar. 6. Proyectar, consolidar y gestionar respuestas a derechos de petición, solicitudes de información, ayudas de memoria y demás peticiones, que le sean solicitados a través de la plataforma ARCA, o por cualquier otro medio o herramienta de la entidad relacionada con el objeto del contrato, por cualquier usuario interno y externo, para lo cual deberá dar cumplimiento a los términos previstos en la Ley. 7. Todas las demás que le sean asignadas por la Dirección y que tengan relación con el objeto contractual.</t>
  </si>
  <si>
    <t>El valor del contrato a celebrar es hasta por la suma de CIEN MILLONES DOSCIENTOS SESENTA Y SEIS MIL SEISCIENTOS SESENTA Y SIETE PESOS M/CTE ($100.266.667), incluido los impuestos a que haya lugar.</t>
  </si>
  <si>
    <t>https://community.secop.gov.co/Public/Tendering/OpportunityDetail/Index?noticeUID=CO1.NTC.7552761&amp;isFromPublicArea=True&amp;isModal=true&amp;asPopupView=true</t>
  </si>
  <si>
    <t>El término estrictamente indispensable para que el contratista cumpla con el objeto y obligaciones contractuales será de DIEZ (10) MESES VEINTE (20) DÍAS, contados a partir del cumplimiento de los requisitos de ejecución previo perfeccionamiento del contrato, sin que en todo caso pueda exceder del 31 de diciembre de 2025</t>
  </si>
  <si>
    <t>MARTHA CECILIA OCHOA OSORIO</t>
  </si>
  <si>
    <t>ADMINISTRACIÓN DEL MEDIO AMBIENTE</t>
  </si>
  <si>
    <t>https://www.funcionpublica.gov.co/dafpIndexerBHV/hvSigep/detallarHV/S743897-8003-5</t>
  </si>
  <si>
    <t>Prestar servicios profesionales a la Dirección de Cambio Climático y Gestión del Riesgo del Ministerio de Ambiente y Desarrollo Sostenible para apoyar al grupo de gestión del riesgo en el fortalecimiento de las capacidades de las Autoridades Ambientales en la evaluación de daños y análisis de necesidades ambientales posdesastres mediante la aplicación de la metodología EDANA-C, así como en la elaboración de insumos requeridos por la Dirección en temas relacionados con la movilidad humana causada por desastres en el contexto de la variabilidad y cambio climático, en alineación con el rol y competencias del sector ambiental.</t>
  </si>
  <si>
    <t>1. Realizar talleres y sesiones de asistencia técnica sobre la metodología EDANA-C para el fortalecimiento de capacidades de las Autoridades Ambientales en la evaluación de daños y análisis de necesidades ambientales posdesastres. 2. Apoyar las acciones de mejora de la metodología EDANA-C, para la consulta y aplicación por parte de las Autoridades Ambientales. 3. Elaborar un documento con el consolidado de los resultados obtenidos mediante la aplicación de EDANA-C, por parte de las Autoridades Ambientales que incluya el registro de daños y afectaciones en el sector ambiente y recomendaciones para las acciones de recuperación considerando la incorporación de medidas de ECO RRD. 4. Elaborar un Insumo técnico para la formulación de medidas adaptativas en relación con la movilidad humana por desastres en contexto de variabilidad climática y cambio climático, considerando el rol del Ministerio de Ambiente y Desarrollo Sostenbile y la categoría de pérdidas no económicas. 5. Apoyar a la DCCGR en la socialización del protocolo de EDANA-C ante los Consejos Territoriales de Gestión del Riesgo como mecanismo para mejorar el reporte de información de daños y necesidades ambientales en situaciones posdesastres o de calamidad pública en coordinación con las Autoridades Ambientales. 6. Brindar apoyo en la elaboración de insumos relacionados con pérdidas y daños para el sector ambiente teniendo como referente los resultados en la aplicación de la EDANA-C 7.Participar en reuniones relacionadas con el objeto contractual, para lo cual, se deben allegar los soportes de la asistencia, ayudas de memoria y soporte del seguimiento a los compromisos establecidos, en caso de aplicar. 8. Proyectar, consolidar y gestionar respuestas a derechos de petición, solicitudes de información y demás peticiones, que le sean solicitados a través de la plataforma ARCA, o por cualquier otro medio o herramienta de la entidad relacionada con el objeto del contrato, para lo cual deberá dar cumplimiento a los términos previstos en la Ley. 9. Todas las demás que le sean asignadas por la Dirección y que tengan relación con el objeto contractual.</t>
  </si>
  <si>
    <t>El valor del contrato a celebrar es hasta por la suma de NOVENTA Y TRES MILLONES TRESCIENTOS TREINTA Y TRES MIL TRESCIENTOS TREINTA Y TRES PESOS M/CTE ($93.333.333), incluido los impuestos a que haya lugar.</t>
  </si>
  <si>
    <t>https://community.secop.gov.co/Public/Tendering/OpportunityDetail/Index?noticeUID=CO1.NTC.7567841&amp;isFromPublicArea=True&amp;isModal=true&amp;asPopupView=true</t>
  </si>
  <si>
    <t>VALERIA RODRÍGUEZ VIANA</t>
  </si>
  <si>
    <t>https://www.funcionpublica.gov.co/dafpIndexerBHV/hvSigep/detallarHV/S4880478-8003-5</t>
  </si>
  <si>
    <t>Prestar servicios profesionales a la Dirección de Cambio Climático y Gestión del Riesgo del Ministerio de Ambiente y Desarrollo Sostenible para brindar apoyo técnico en el proceso de actualización de la NDC 3.0, así como seguimiento de los Planes de Implementación y Seguimiento de la NDC y la Ley 2169, asociados a las metas y medidas de orden nacional (MinAmbiente, MinAgricultura, MinMinas, MinSalud, Prosperidad Social, MinTransporte, DNP, MinEducación, DANE, MinHacienda, MinTrabajo), y empresariales (Bavaria, Grupo Éxito, TCC, Ecopetrol).</t>
  </si>
  <si>
    <t>1. Apoyar técnicamente desde el Ministerio de Ambiente y Desarrollo Sostenible al equipo de la NDC la elaboración del Plan de Implementación y Seguimiento con los entes de orden sectorial y empresarial (Bavaria, Grupo Éxito, TCC, Ecopetrol) que son responsables de metas y medidas de la Ley 2169 de 2021 y la NDC 2.0 2. Realizar el acompañamiento a los entes de orden sectorial, empresarial (Bavaria, Grupo Éxito, TCC, Ecopetrol) u otras concertadas en el proceso de actualización de la NDC, en el proceso de cargue de la información del Plan de Implementación y Seguimiento y el reporte de los indicadores de gestión en la plataforma + clima, de acuerdo con los lineamientos del DNP y de la Dirección de Cambio Climático y Gestión del Riesgo. 3.Apoyar técnicamente a la construcción de insumos y trabajar de manera articulada con las entidades en el marco del proceso de la actualización de la NDC 3.0, por medio de informes, presentaciones, comunicaciones, ayudas de memoria, talleres, foros, proceso de fortalecimiento de capacidades, formatos de seguimiento, entre otros mecanismos que permitan reconocer la consecución de los objetivos y metas trazadas. 4.Elaborar el informe bimestral del avance del Plan de Implementación y el nivel de progreso de la implementación de la NDC, de acuerdo con las metas y medidas de entidades de orden sectorial y empresarial (Bavaria, Grupo Éxito, TCC, Ecopetrol). 5.Participar en reuniones relacionadas con el objeto contractual, para lo cual, se deben allegar los soportes de la asistencia, ayudas de memoria y soporte del seguimiento a los compromisos establecidos, en caso de aplicar. 6.Proyectar, consolidar y gestionar respuestas a derechos de petición, solicitudes de información y demás peticiones, que le sean solicitados a través de la plataforma ARCA, o por cualquier otro medio o herramienta de la entidad relacionada con el objeto del contrato, para lo cual deberá dar cumplimiento a los términos previstos en la Ley 7.Todas las demás que le sean asignadas por la Dirección y que tengan relación con el objeto contractual</t>
  </si>
  <si>
    <t>El valor del contrato a celebrar es hasta por la suma de SESENTA Y TRES MILLONES OCHOCIENTOS CUARENTA Y SEIS MIL SEISCIENTOS SESENTA Y SIETE PESOS M/CTE ($63.846.667), incluido los impuestos a que haya lugar.</t>
  </si>
  <si>
    <t>https://community.secop.gov.co/Public/Tendering/OpportunityDetail/Index?noticeUID=CO1.NTC.7561070&amp;isFromPublicArea=True&amp;isModal=true&amp;asPopupView=true</t>
  </si>
  <si>
    <t>El término estrictamente indispensable para que el contratista cumpla con el objeto y obligaciones contractuales será de DIEZ (10) MESES CATORCE (14) DÍAS, o hasta el 31 de diciembre de 2025 (lo primero que ocurra), contados a partir del cumplimiento de los requisitos de ejecución previo perfeccionamiento del contrato.</t>
  </si>
  <si>
    <t>LAURA MILENA MORENO BARON</t>
  </si>
  <si>
    <t>https://www.funcionpublica.gov.co/dafpIndexerBHV/hvSigep/detallarHV/S4662909-8003-5</t>
  </si>
  <si>
    <t>Prestar servicios profesionales a la Dirección de Cambio Climático y Gestión del Riesgo del Ministerio de Ambiente y Desarrollo Sostenible para brindar apoyo técnico en el proceso de actualización de la NDC 3.0 y el seguimiento y reporte de los Planes de Implementación y Seguimiento de la NDC y la Ley 2169, asociados a las metas y medidas de entidades de los nodos territoriales (Antioquía, Caribe e Insular, Centro Andino, Eje Cafetero, Norandino, Orinoquía).</t>
  </si>
  <si>
    <t>1. Apoyar técnicamente desde el Ministerio de Ambiente y Desarrollo Sostenible al equipo de la NDC la elaboración del Plan de Implementación y Seguimiento con las entidades territoriales y sector privado (EPM, AUTECO, CERROMATOSO), que son responsables de metas y medidas de la Ley 2169 de 2021 y la NDC 2.0 2. Realizar el acompañamiento a entidades territoriales, del sector privado (EPM, AUTECO, CERROMATOSO) u otras concertadas en el proceso de actualización de la NDC, en el cargue de la información del Plan de Implementación y Seguimiento y el reporte de los indicadores de gestión en la plataforma + clima, de acuerdo con los lineamientos del DNP y de la Dirección de Cambio Climático y Gestión del Riesgo. 3. Apoyar técnicamente a la construcción de insumos y trabajar de manera articulada con las entidades en el marco del proceso de la actualización de la NDC 3.0, por medio de informes, presentaciones, comunicaciones, ayudas de memoria, talleres, foros, proceso de fortalecimiento de capacidades, formatos de seguimiento, entre otros mecanismos que permitan reconocer la consecución de los objetivos y metas trazadas. 4. Elaborar el informe bimestral del avance del Plan de Implementación y el nivel de progreso de la implementación de la NDC, de acuerdo con las metas y medidas de entidades territoriales, del sector privado (EPM, AUTECO, CERROMATOSO) u otras concertadas en el proceso de actualización, según las orientaciones de la DCCGR. 5. Participar en reuniones relacionadas con el objeto contractual, para lo cual, se deben allegar los soportes de la asistencia, ayudas de memoria y soporte del seguimiento a los compromisos establecidos, en caso de aplicar. 6. Proyectar, consolidar y gestionar respuestas a derechos de petición, solicitudes de información y demás peticiones, que le sean solicitados a través de la plataforma ARCA, o por cualquier otro medio o herramienta de la entidad relacionada con el objeto del contrato, para lo cual deberá dar cumplimiento a los términos previstos en la Ley 7. Todas las demás que le sean asignadas por la Dirección y que tengan relación con el objeto contractual</t>
  </si>
  <si>
    <t>El valor del contrato a celebrar es hasta por la suma de CINCUENTA Y SIETE MILLONES SETECIENTOS CINCUENTA MIL PESOS M/CTE ($57.750.000), incluido los impuestos a que haya lugar.</t>
  </si>
  <si>
    <t>https://community.secop.gov.co/Public/Tendering/OpportunityDetail/Index?noticeUID=CO1.NTC.7563493&amp;isFromPublicArea=True&amp;isModal=true&amp;asPopupView=true</t>
  </si>
  <si>
    <t>El término estrictamente indispensable para que el contratista cumpla con el objeto y obligaciones contractuales será de DIEZ (10) MESES QUINCE (15) DÍAS, o hasta el 31 de diciembre de 2025 (lo primero que ocurra), contados a partir del cumplimiento de los requisitos de ejecución previo perfeccionamiento del contrato.</t>
  </si>
  <si>
    <t>EDGAR SAMUEL ALFONSO FORERO</t>
  </si>
  <si>
    <t>https://www.funcionpublica.gov.co/dafpIndexerBHV/hvSigep/detallarHV/S41277-8003-5</t>
  </si>
  <si>
    <t>Prestar servicios profesionales a la Dirección de Cambio Climático y Gestión del Riesgo del Ministerio de Ambiente y Desarrollo sostenible para apoyar al grupo de adaptación en la identificación y gestión de Instrumentos financieros y económicos que apoyen la gestión de las metas de adaptación dentro del marco de actuación e instancias del Sistema Nacional de Cambio Climático (Sisclima)</t>
  </si>
  <si>
    <t>1. Apoyar en la identificación y gestión de instrumentos financieros y económicos que apoyen la gestión de las metas de adaptación dentro del marco de actuación e instancias del Sistema Nacional de Cambio Climático (Sisclima) 2. Apoyar la elaboración de una estrategia de recopilación de información relevante para el financiamiento de la adaptación al cambio climático del nivel nacional y subnacional para el segundo Reporte Bienal de Transparencia y que pueda fortalecer el sistema de monitoreo, reporte y verificación (MRV) de las finanzas del cambio climático del país. 3. Responder a solicitudes de asistencia técnica para fortalecer la formulación, desarrollo y/o evaluación de planes, programas, proyectos para la implementación de medidas y acciones de adaptación al cambio climático, y orientando sobre el acceso a instrumentos económicos y financieros. 4. Apoyar el seguimiento de iniciativas relacionadas con la adaptación al cambio climático financiadas por los fondos globales para el ambiente, el clima, la adaptación y las pérdidas y daños, por agencias no gubernamentales y de cooperación y por fondos nacionales relacionados (Fondo de Adaptación, Fondo para la Vida y Biodiversidad, etc.) 5. Apoyar la articulación del Ministerio con respecto a iniciativas nacionales e internacionales que respondan a la CMNUCC, Acuerdo de París, CDB, y otros convenios, relacionado con portafolios de adaptación, taxonomía verde, protocolo verde, mercado de capitales y similares. 6. Apoyar la participación del Ministerio de Ambiente en el Comité de Gestión Financiera de la CICC por medio del grupo de Adaptación y ser el enlace para el proceso de implementación, evaluación y/o actualización del Plan Nacional de Adaptación al Cambio Climático. . Participar en reuniones relacionadas con el objeto contractual, para lo cual, se deben allegar los soportes de la asistencia, ayudas de memoria y soporte del seguimiento a los compromisos establecidos, en caso de aplicar. 8. Proyectar, consolidar y gestionar respuestas a derechos de petición, solicitudes de información y demás peticiones, que le sean solicitados a través de la plataforma ARCA, o por cualquier otro medio o herramienta de la entidad relacionada con el objeto del contrato, para lo cual deberá dar cumplimiento a los términos previstos en la Ley. 9. Todas las demás que le sean asignadas por la Dirección y que tengan relación con el objeto contractual.</t>
  </si>
  <si>
    <t>El valor del contrato a celebrar es hasta por la suma de OCHENTA Y CUATRO MILLONES SETECIENTOS OCHENTA MIL PESOS M/CTE ($84.780.000), incluido los impuestos a que haya lugar.</t>
  </si>
  <si>
    <t>JAIRO NEFTALI CARDENAS SAAVEDRA</t>
  </si>
  <si>
    <t>profesional especializado grado 19 código 2028</t>
  </si>
  <si>
    <t>https://community.secop.gov.co/Public/Tendering/OpportunityDetail/Index?noticeUID=CO1.NTC.7580713&amp;isFromPublicArea=True&amp;isModal=true&amp;asPopupView=true</t>
  </si>
  <si>
    <t>El término estrictamente indispensable para que el contratista cumpla con el objeto y obligaciones contractuales será de DIEZ (10) MESES CATORCE (14) DÍAS, o hasta el 31</t>
  </si>
  <si>
    <t>DANIEL GERARDO MATIZ KECAN</t>
  </si>
  <si>
    <t>INGENIERIA DE SISTEMAS Y COMPUTACION</t>
  </si>
  <si>
    <t>https://www.funcionpublica.gov.co/dafpIndexerBHV/hvSigep/detallarHV/S3830286-8003-5</t>
  </si>
  <si>
    <t>Prestación de servicios profesionales a la Dirección de Gestión Integral de Recurso Hídrico del Ministerio de Ambiente y Desarrollo Sostenible para la atención de incidencias de los módulos de POMCA, PORH, PEM y RURH, así como realizar el mantenimiento de las mejoras a los requerimientos funcionales y no funcionales y complementos tecnológicos del Sistema de Información del Recurso Hídirico.</t>
  </si>
  <si>
    <t>1. Presentar un plan de trabajo para la ejecución del contrato, de conformidad con las orientaciones del supervisor. 2. Asistir en el proceso de levantamiento de requerimientos funcionales en articulación con el componente temático del SIRH-IG. 3. Apoyar la documentación de los componentes y módulos del SIRH-IG, manual técnico, historias de usuarios. 4. Desarrollar y atender los requerimientos Front End y Back End del módulo RURH del SIRH-IG 5. Dar soporte técnico y atender los requerimientos y necesidades de modificación y mejoras para los componentes del Front End y la infraestructura de servicios Back End para los módulos POMCAS, PORH, PEM, RURH del SIRH-IG. 6. Apoyar procesos de socialización y capacitaciones sobre el uso del SIRH-IG y sus respectivos módulos. 7. Apoyar técnicamente la formulación de la política del agua, acorde con su objeto y obligaciones, elaborando los documentos y acompañando los espacios requeridos por la supervisión o el equipo de la política. 8. Todas las demás actividades que le sean asignadas por el Supervisor del Contrato y que tenga relación con el objeto del contrato.</t>
  </si>
  <si>
    <t>El valor del contrato a celebrar es hasta por la suma de OCHENTA Y DOS MILLONES CIENTO TRECE MIL SEISCIENTOS SESENTA PESOS M/CTE ($82.113.660), incluido los impuestos a que haya lugar</t>
  </si>
  <si>
    <t>DAVID ROMAN CHAVERRA</t>
  </si>
  <si>
    <t>Profesional especializado grado 24</t>
  </si>
  <si>
    <t xml:space="preserve">GRUPO DE FORTALECIMIENTO Y GOBERNANZA DEL AGUA </t>
  </si>
  <si>
    <t>https://community.secop.gov.co/Public/Tendering/OpportunityDetail/Index?noticeUID=CO1.NTC.7543347&amp;isFromPublicArea=True&amp;isModal=true&amp;asPopupView=true</t>
  </si>
  <si>
    <t>SANDRA YOLIMA GOMEZ MORENO</t>
  </si>
  <si>
    <t>https://www.funcionpublica.gov.co/dafpIndexerBHV/hvSigep/detallarHV/S4601010-8003-5</t>
  </si>
  <si>
    <t>Prestar servicios profesionales al despacho de Secretaría General para la implementación de la estrategia de gestión del cambio y cultura organizacional conforme a la planeación estratégica de la entidad.</t>
  </si>
  <si>
    <t>1. Apoyar técnicamente la realización de talleres y diversos espacios de fortalecimiento de habilidades blandas, en el marco de la estrategia de gestión del cambio, cultura y clima organizacional. 2. Participar y apoyar técnicamente en el diseño e implementación de estrategias para la mejora de la cultura y clima organizacional en el Ministerio de Ambiente y Desarrollo Sostenible. 3. Apoyar en el proceso de diseño, implementación, mantenimiento y mejora del modelo integrado de planeación y gestión, de igual forma, en la mejora continua de los procesos y procedimientos de los grupos y coordinaciones de la Secretaría General. 4. Apoyar en la gestión y proyectar las respuestas a los derechos de petición o requerimientos que le sean asignados por la supervisión, dentro de los términos y plazos legales relacionados con el objeto contractual. 4. Apoyar el desarrollo de las fases del proceso de meritocracia, aportando al proceso de selección de personal, de acuerdo con las necesidades del Ministerio bajo la orientación de la Secretaría General y el despacho de la Ministra. 5. Asistir a reuniones, mesas de trabajo y otros espacios según sea requerido, presentando los soportes de participación, a través de listados de asistencia, las actas u otros registros, así como gestionando los compromisos asignados. 6. Las demás actividades asignadas por la supervisión del contrato y que estén relacionadas con el objeto contractual.</t>
  </si>
  <si>
    <t>El valor del contrato a celebrar es hasta por la suma de CIENTO SEIS MILLONES SEISCIENTOS SESENTA Y SEIS MIL SEISCIENTOS SESENTA Y SIETE PESOS M/CTE ($106.666.667), incluido los impuestos a que haya lugar.</t>
  </si>
  <si>
    <t>https://community.secop.gov.co/Public/Tendering/OpportunityDetail/Index?noticeUID=CO1.NTC.7553664&amp;isFromPublicArea=True&amp;isModal=true&amp;asPopupView=true</t>
  </si>
  <si>
    <t>El término estrictamente indispensable para que el contratista cumpla con el objeto y obligaciones contractuales será DIEZ (10) MESES Y VEINTE (20) DÍAS, o hasta 31 de diciembre de la vigencia, lo primero que ocurra.</t>
  </si>
  <si>
    <t>MARIBEL GAMBOA OCAMPO</t>
  </si>
  <si>
    <t>https://www.funcionpublica.gov.co/dafpIndexerBHV/hvSigep/detallarHV/S362152-8003-5</t>
  </si>
  <si>
    <t>1. Adelantar las acciones judiciales y extrajudiciales necesarias para la eficaz defensa de los intereses del Ministerio de Ambiente y Desarrollo Sostenible, incluida la vigilancia y seguimiento a los procesos que le hayan sido asignados por parte de la Oficina Asesora Jurídica a través del Coordinador del grupo de Procesos Judiciales o quien éste designe–, ejerciendo la representación judicial y extrajudicial de la entidad y su intervención en todas las actuaciones procesales, administrativas, acciones constitucionales y demás que le corresponda realizar conforme a la ley. 2. Proyectar, sustanciar y revisar actuaciones de procesos administrativos disciplinarios asignados a la Oficina Asesora Jurídica. 3. Tramitar, analizar, revisar y dar seguimiento a los procesos judiciales y conciliaciones extrajudiciales en los asuntos que le sean asignados por el supervisor del contrato. 4. Mantener actualizadas y realizar el registro, de la información y las actuaciones de todos los procesos y trámites a su cargo, de todas y cada una de las plataformas de gestión documental y jurídica que para tal efecto tiene dispuesta la Oficina Asesora Jurídica (Arca, eKogui, Samai, etc.), o las que en un futuro se puedan adquirir la entidad, siguiendo las directrices del Sistema Integrado de Gestión de Calidad. 5. Presentar y generar, cuando a ello hubiere lugar, ayudas de memoria, conceptos y las fichas de seguimiento junto con su respectiva actualización sobre los procesos, sus sentencias y órdenes judiciales, identificando en estas las que son de competencia del Ministerio y las Direcciones Técnicas del mismo y demás entidades con las cuales se debe interactuar para su cumplimiento y cuando la Oficina Asesora Jurídica lo requiera, sustentar ante el Comité correspondiente, en los formatos establecidos para el efecto, la posición jurídica que sugiere adoptar el Ministerio de Ambiente y Desarrollo Sostenible en las diferentes etapas procesales 6. Participar en el desarrollo de las diferentes reuniones, visitas requeridas y demás actividades en el cumplimiento del objeto del contrato. 7. Proyectar, consolidar y gestionar respuestas a derechos de petición, quejas, reclamos, solicitudes de información y demás peticiones y requerimientos relacionados con el objeto del contrato, que le sean solicitados por la supervisión, para lo cual deberá dar cumplimiento a los términos previstos en la Ley. 8. Realizar las demás actividades asignadas por el Supervisor del Contrato que estén directamente relacionadas con el objeto contractual.</t>
  </si>
  <si>
    <t>El valor del contrato a celebrar es hasta por la suma de OCHENTA Y OCHO MILLONES CIENTO SESENTA Y OCHO MIL PESOS M/CTE ($88.168.000) incluido los impuestos a que haya lugar.</t>
  </si>
  <si>
    <t>https://community.secop.gov.co/Public/Tendering/OpportunityDetail/Index?noticeUID=CO1.NTC.7545164&amp;isFromPublicArea=True&amp;isModal=true&amp;asPopupView=true</t>
  </si>
  <si>
    <t>El término estrictamente indispensable para que el contratista cumpla con el objeto y obligaciones contractuales será Diez (10) meses y veintiún (21) días, o hasta 31 de diciembre, lo primero que ocurra.</t>
  </si>
  <si>
    <t>HÉCTOR JULIÁN CAMELO PÁEZ</t>
  </si>
  <si>
    <t>https://www.funcionpublica.gov.co/dafpIndexerBHV/hvSigep/detallarHV/S347664-8003-5</t>
  </si>
  <si>
    <t>Prestar servicios profesionales para apoyar a la Oficina Asesora de Planeación del Ministerio de Ambiente y Desarrollo Sostenible, en el desarrollo de estrategias de mejora continua en los procesos de seguimiento y gestión de las Políticas Públicas Ambientales y de los documentos generados por el Consejo de Política Económica y Social -CONPES, así como participar en el análisis y articulación de acciones de gestión para atención de compromisos regionales.</t>
  </si>
  <si>
    <t>1. Brindar soporte técnico en el proceso de validación y aprobación de los reportes relacionados con los compromisos integrados en el sistema de seguimiento a documentos CONPES, bajo la orientación del Departamento Nacional de Planeación (DNP), asegurando el análisis preliminar de la gestión de avance y facilitando estrategias para garantizar reportes oportunos y de alta calidad por parte de las áreas responsables del Ministerio y las entidades sectoriales. 2. Apoyar en la implementación de acciones dirigidas a fortalecer los procedimientos del sistema de gestión de calidad vinculados con la planificación, formulación y monitoreo de políticas públicas ambientales, promoviendo la correcta utilización de herramientas de captura de información y la adopción de metodologías que permitan un seguimiento eficiente a los compromisos establecidos. 3. Facilitar sesiones técnicas de trabajo con las dependencias del Ministerio y las entidades del sector ambiental, con el propósito de estructurar y consolidar información clave que respalde los avances en los compromisos derivados de las políticas públicas y los documentos CONPES del sector. 4. Apoyar a las dependencias del Ministerio de Ambiente y Desarrollo Sostenible en la elaboración de respuestas, reportes e informes requeridos por órganos de control u otras entidades, asegurando que la información relacionada con los compromisos vigentes en los sistemas de seguimiento de políticas y documentos CONPES (SisConpes) sea precisa y cumpla con los lineamientos establecidos. 5. Participar o asistir a los espacios de análisis y formulación de acciones de gestión vinculadas a los compromisos institucionales derivados de sentencias, acuerdos, estrategias, programas, planes operativos específicos y espacios de articulación para atención de problemáticas regionales, asegurando la articulación con los lineamientos de política definidos. 6. Elaborar reportes consolidados y documentos de trabajo que detallen el estado de avance de las políticas públicas y los compromisos CONPES, utilizando herramientas digitales y metodologías actualizadas para la sistematización y análisis de información. 7. Las demás que le sean asignadas por el supervisor del contrato, de acuerdo con el objetivo contractual.</t>
  </si>
  <si>
    <t>El valor del contrato a celebrar es hasta por la suma de OCHENTA Y CUATRO MILLONES CIENTO TRECE MIL TRESCIENTOS TREINTA Y TRES PESOS M/CTE ($84.113.333,00), incluido los impuestos a que haya lugar.</t>
  </si>
  <si>
    <t>https://community.secop.gov.co/Public/Tendering/OpportunityDetail/Index?noticeUID=CO1.NTC.7552161&amp;isFromPublicArea=True&amp;isModal=true&amp;asPopupView=true</t>
  </si>
  <si>
    <t>El término estrictamente indispensable para que el contratista cumpla con el objeto y obligaciones contractuales será 10 meses y 10 días calendario, o hasta 31 de diciembre, lo primero que ocurra.</t>
  </si>
  <si>
    <t>DEYANIRA ARGUELLO SUAREZ</t>
  </si>
  <si>
    <t>https://www.funcionpublica.gov.co/dafpIndexerBHV/hvSigep/detallarHV/S1729165-8003-5</t>
  </si>
  <si>
    <t>Prestación de servicios profesionales al Grupo de Contabilidad de la Subdirección Administrativa y Financiera para el reconocimiento y manejo contable de los hechos económicos que se desarrollen en virtud de la ejecución del Fondo para la Vida y la Biodiversidad – PA FPVB y Fondo de Compensación Ambiental.</t>
  </si>
  <si>
    <t>1. Brindar apoyo en la identificación, análisis y definición de las transacciones y documentos que respalden el reconocimiento, la medición, revelación y presentación de los hechos económicos derivados de los procesos de asignación, ejecución y pago del Fondo para la Vida y la Biodiversidad (PA FPVB) y el Fondo de Compensación Ambiental. Esto debe realizarse en estricta conformidad con el Marco Normativo para Entidades de Gobierno, garantizando la correcta aplicación de los lineamientos establecidos. 2. Desarrollar y gestionar los archivos planos necesarios para el registro contable de las transacciones económicas en el Sistema Integrado de Información Financiera (SIIF) Nación, una vez que estas hayan sido analizadas, identificadas, soportadas y correctamente relacionadas. 3. Realizar la conciliación de los saldos correspondientes a cada cuenta contable vinculada al registro inicial de las transacciones, verificando la consistencia con los informes y reportes financieros presentados por la fiduciaria y otras entidades públicas, especialmente en lo relacionado con operaciones recíprocas. Esto incluirá la depuración y ajuste de los saldos para asegurar la integridad y precisión total de la información. 4. Gestionar las actividades relacionadas con la solicitud de parametrización y sistematización de las operaciones en el SIIF Nación, colaborando estrechamente con la Contaduría General de la Nación para garantizar el cumplimiento normativo y la correcta integración de los procesos. 5. Elaborar y presentar los informes contables correspondientes al Fondo para la Vida y la Biodiversidad (FPVB) y al Fondo de Compensación Ambiental, proyectando y respondiendo a los requerimientos de usuarios internos y externos de manera oportuna y clara. 6. Asistir al Ministerio de Ambiente y Desarrollo Sostenible proporcionando criterios contables para asegurar la correcta aplicación del Marco Normativo en los asuntos vinculados al Fondo para la Vida y la Biodiversidad (PA FPVB) y al Fondo de Compensación Ambiental. 7. Colaborar en la elaboración de las notas de revelación de los Estados Financieros, relacionadas con la razonabilidad de los saldos que reflejan el reconocimiento de los hechos económicos vinculados directamente con la administración de los recursos del Fondo para la Vida y la Biodiversidad (PA FPVB) y el Fondo de Compensación Ambiental. 8. Brindar apoyo a la Subdirección Administrativa y Financiera del Ministerio de Ambiente y Desarrollo Sostenible en la elaboración de políticas contables, así como en la formulación de los procedimientos contables y financieros necesarios para la correcta ejecución de las operaciones relacionadas con el Fondo para la Vida y la Biodiversidad (PA FPVB) y el Fondo de Compensación Ambiental. 9. Las demás actividades que se requieran para el cabal cumplimento del objeto y las que determine el supervisor del contrato, siempre que guarden relación directa con el objeto contractual.</t>
  </si>
  <si>
    <t>El valor del contrato a celebrar es hasta por la suma de SESENTA Y CUATRO MILLONES OCHOCIENTOS MIL PESOS M/CTE ($64.800.000), incluidos los impuestos a que haya lugar.</t>
  </si>
  <si>
    <t>https://community.secop.gov.co/Public/Tendering/OpportunityDetail/Index?noticeUID=CO1.NTC.7552409&amp;isFromPublicArea=True&amp;isModal=true&amp;asPopupView=true</t>
  </si>
  <si>
    <t>El término estrictamente indispensable para que el contratista cumpla con el objeto y obligaciones contractuales será de diez (10) meses y veinticuatro (24) días, previo cumplimiento de los requisites de perfeccionaminto y ejecucion sin exceder al 31 de diciembre de 2025.</t>
  </si>
  <si>
    <t>MARIA JULIANA VALENCIA CALLE</t>
  </si>
  <si>
    <t>https://www.funcionpublica.gov.co/dafpIndexerBHV/hvSigep/detallarHV/S4946614-8003-5</t>
  </si>
  <si>
    <t>Prestar servicios profesionales para gestionar y responder las peticiones de entes de control, congreso, ciudadanía u otra dependencia de la entidad, asignadas a la Secretaría General.</t>
  </si>
  <si>
    <t>1. Apoyar en la gestión y proyectar las respuestas a los derechos de petición presentados por la ciudadanía, en general, así como a las solicitudes en virtud de la Ley 5ta. de 1992, en particular, dentro de los términos y plazos legales. 2. Apoyar en la gestión y proyectar las respuestas a los requerimientos realizados por los entes de control externos a la Entidad, oportunamente. 3. En relación con las auditorías internas y externas 2025, participar activamente en las mismas con la elaboración de respuestas a los memorandos internos que le sean distribuidos, hacer seguimiento y verificar los planes de mejoramiento de vigencias anteriores y atender a las solicitudes pertinentes a estas actividades que la Oficina de Control Interno establezca para ser tramitados por la Secretaría General. 4. Brindar respuesta al seguimiento de requerimientos de entes de control externos de la vigencia 2025, mediante el envío de los soportes respectivos y la elaboración de los correos electrónicos de respuesta semanal o en la periodicidad establecida por la Oficina de Control Interno, actualizando permanente la base de datos de la Secretaría General dispuesta para tal fin. 5. Apoyar en la organización y consolidación necesaria de insumos para la elaboración de informes y documentación de la gestión relacionada con las obligaciones y el objeto del contrato, correspondientes a la dependencia. 6. Asistir a reuniones, mesas de trabajo y otros espacios según sea requerido, presentando los soportes de participación, a través de listados de asistencia, las actas u otros registros, así como gestionando los compromisos asignados. 7. Las demás actividades que le sean asignadas por la supervisión del contrato y estén acordes con el objeto contractual.</t>
  </si>
  <si>
    <t>El valor del contrato a celebrar es hasta por la suma de CUARENTA Y OCHO MILLONES DE PESOS M/CTE. ($48.000.000), incluido los impuestos a que haya lugar.</t>
  </si>
  <si>
    <t>https://community.secop.gov.co/Public/Tendering/OpportunityDetail/Index?noticeUID=CO1.NTC.7555379&amp;isFromPublicArea=True&amp;isModal=true&amp;asPopupView=true</t>
  </si>
  <si>
    <t>El término estrictamente indispensable para que el contratista cumpla con el objeto y obligaciones contractuales será DIEZ (10) MESES y VEINTE (20) DÍAS, o hasta 31 de diciembre, lo primero que ocurra.</t>
  </si>
  <si>
    <t>DIANA MARCELA CASTAÑO LÓPEZ</t>
  </si>
  <si>
    <t>https://www.funcionpublica.gov.co/dafpIndexerBHV/hvSigep/detallarHV/S1662330-8003-5</t>
  </si>
  <si>
    <t xml:space="preserve">QUINDIO </t>
  </si>
  <si>
    <t>ARMENIA</t>
  </si>
  <si>
    <t>https://community.secop.gov.co/Public/Tendering/OpportunityDetail/Index?noticeUID=CO1.NTC.7564611&amp;isFromPublicArea=True&amp;isModal=true&amp;asPopupView=true</t>
  </si>
  <si>
    <t>ÁLVARO PRADA PRADA</t>
  </si>
  <si>
    <t xml:space="preserve">INGENIERIA AGRONOMICA </t>
  </si>
  <si>
    <t>https://www.funcionpublica.gov.co/dafpIndexerBHV/hvSigep/detallarHV/S1645673-8003-5</t>
  </si>
  <si>
    <t>Prestar servicios profesionales a la Dirección de Ordenamiento Ambiental Territorial y SINA del Ministerio de Ambiente y Desarrollo Sostenible, para apoyar en la implementación del objetivo tres (3) del Plan de Zonificación Ambiental (PZA), relacionado con la generación de alternativas productivas sostenibles en las subregiones y municipios de PDET</t>
  </si>
  <si>
    <t>1. Apoyar la formulación de proyectos que implementen el Plan de Acción del Plan de Zonificación Ambiental, con énfasis en el objetivo tres (3) del Plan de Zonificación Ambiental (PZA), relacionado con la generación de alternativas productivas sostenibles en las subregiones y municipios de PDET Generar informes técnicos del acompañamiento a la articulación de las actividades y proyectos asociados al Plan de Zonificación Ambiental con la Agencia de Renovación del Territorio (ART), Agencia de Desarrollo Rural (ADR) y Unidad de Restitución de Tierras (URT) 3.  Apoyo a la gestión, articulación y seguimiento de la dimensión ambiental de los Planes de Acción para la Transformación Territorial (PATR) de las subregiones y municipios PDET Realizar informes técnicos sobre el seguimiento de políticas públicas relacionadas al objetivo 3 del Plan de Zonificación Ambiental (PZA), referidas a agroecología, cadenas de valor, reconversión productiva, entre otras. 5. Realizar informes técnicos sobre el seguimiento a las acciones de los Planes de Acción Cuatrienal (PAC) de las CAR, relacionadas con la implementación del Plan de Zonificación Ambiental 6. Acompañamiento y asistencia técnica a las Autoridades Ambientales, la ART y ADR en las actividades relacionadas con el objetivo 3 del Plan de acción del PZA, para el desarrollo de alternativas productivas equilibradas entre el medio ambiente, el bienestar y buen vivir de las comunidades. 7. Las demás que asigne el supervisor de contrato que tengan relación con el objeto del contrato</t>
  </si>
  <si>
    <t>El valor del contrato a celebrar es hasta por la suma de CIENTO CATORCE MILLONES TRESCIENTOS TREINTA MIL PESOS M/CTE ($114.330.000) incluido los impuestos a que haya lugar.</t>
  </si>
  <si>
    <t>https://community.secop.gov.co/Public/Tendering/OpportunityDetail/Index?noticeUID=CO1.NTC.7553967&amp;isFromPublicArea=True&amp;isModal=true&amp;asPopupView=true</t>
  </si>
  <si>
    <t>PAOLA ANDREA MESA CRUZ</t>
  </si>
  <si>
    <t>https://www.funcionpublica.gov.co/dafpIndexerBHV/hvSigep/detallarHV/S4143692-8003-5</t>
  </si>
  <si>
    <t>Prestación de servicios profesionales a la Oficina de Asuntos Internacionales del Ministerio de Ambiente y Desarrollo Sostenible, para apoyar los trámites jurídicos de la dependencia, de conformidad con las obligaciones específicas.</t>
  </si>
  <si>
    <t>1. Gestionar de manera oportuna las PQRSDF y requerimientos por parte de los diferentes solicitantes, entes de control y congresistas conforme a la competencia de la OAI. 2. Apoyar jurídicamente a la oficina de Asuntos Internacionales en el análisis, trámite, articulación y seguimiento de las actividades que se den en el marco de la secretaria ambiental establecida en virtud del capítulo 18 del Acuerdo de Promoción Comercial entre la República de Colombia y Estados Unidos de América. 3. Apoyar en la respuesta, articulación y seguimiento de los cuestionarios remitidos por Organizaciones Internacionales y demás ministerios del Gobierno Nacional. 4. Dar apoyo jurídico a los funcionarios del área a través de la emisión de conceptos y el acompañamiento en las reuniones internas o interinstitucionales en las que participe la Oficina de Asuntos Internacionales y en las que sea convocado. 5. Apoyar la revisión de los documentos emitidos en el marco de los proyectos desarrollados a través del Global Environment Facility (GEF). 6. Apoyar la elaboración de los documentos precontractuales requeridos por el Grupo de Contratos para suscribir convenios, contratos y demás instrumentos jurídicamente vinculantes para el Ministerio de Ambiente y Desarrollo Sostenible, que se encuentren a cargo del área. 7. Apoyar las solicitudes y requerimientos por parte de la Oficina de Control Interno del Ministerio de Ambiente y Desarrollo Sostenible. 8. Las demás que le asigne el supervisor del contrato que tengan relación directa con el objeto contractual.</t>
  </si>
  <si>
    <t>El valor del contrato a celebrar es hasta por la suma de SESENTA Y SEIS MILLONES OCHOCIENTOS OCHENTA MIL PESOS M/CTE ($66.880.000). incluido los impuestos a que haya lugar.</t>
  </si>
  <si>
    <t>https://community.secop.gov.co/Public/Tendering/OpportunityDetail/Index?noticeUID=CO1.NTC.7545587&amp;isFromPublicArea=True&amp;isModal=true&amp;asPopupView=true</t>
  </si>
  <si>
    <t>ORLANDO DIAZ HERRERA</t>
  </si>
  <si>
    <t>https://www.funcionpublica.gov.co/dafpIndexerBHV/hvSigep/detallarHV/S590473-8003-5</t>
  </si>
  <si>
    <t>Prestación de servicios profesionales a la Dirección de Bosques, Biodiversidad y Servicios Ecosistémicos del Ministerio de Ambiente y Desarrollo Sostenible, para estructurar los estudios del sector y de mercado de los contratos y/o convenios que adelante la Dirección, así como el seguimiento y apoyo a la supervisión financiera de estos.</t>
  </si>
  <si>
    <t>1. Apoyar a la Dirección de Bosques, Biodiversidad y Servicios Ecosistémicos, en la estructuración y formulación del análisis económico del sector, estudios de mercado y estudios previos de los procesos de contratación y convenios que requiera la dependencia en su etapa precontractual. 2. Apoyar la revisión y ejecución financiera de los diferentes contratos y/o convenios suscritos por la Dirección de Bosques, Biodiversidad y Servicios Ecosistémicos, y brindar orientaciones al equipo financiero a cargo de la dirección. 3. Realizar los requerimientos y/o aclaraciones financieras para la adecuada liquidación de los contratos y/o convenios suscritos por la Dirección de Bosques, Biodiversidad y Servicios Ecosistémicos. 4. Mantener actualizada las diferentes bases de datos de las liquidaciones de los convenios y ejecución presupuestal. 5. Apoyar la gestión de instrumentos económicos ambientales referentes a la dirección de Bosques. 6. Las demás actividades asignadas por el supervisor relacionadas con la ejecución del contrato.</t>
  </si>
  <si>
    <t>El valor del contrato a celebrar es hasta por la suma de CIENTO CINCO MILLONES SESENTA MIL PESOS M/CTE ($105.060.000), incluido los impuestos a que haya lugar.</t>
  </si>
  <si>
    <t>https://community.secop.gov.co/Public/Tendering/OpportunityDetail/Index?noticeUID=CO1.NTC.7552598&amp;isFromPublicArea=True&amp;isModal=true&amp;asPopupView=true</t>
  </si>
  <si>
    <t>El término estrictamente indispensable para que el contratista cumpla con el objeto y obligaciones contractuales será OCHO (8) MESES Y QUINCE (15) DÍAS CALENDARIO, o hasta 31 de diciembre de 2025, lo primero que ocurra.</t>
  </si>
  <si>
    <t>ANDRES FELIPE TAPIERO RIOS</t>
  </si>
  <si>
    <t>https://www.funcionpublica.gov.co/dafpIndexerBHV/hvSigep/detallarHV/S4664960-8003-5</t>
  </si>
  <si>
    <t>Prestar servicios profesionales a la Subdirección de Educación y Participación para apoyar la implementación de las estrategias editoriales mediante la revisión de estilo y la divulgación del patrimonio bibliográfico del Ministerio</t>
  </si>
  <si>
    <t>1. Apoyar en la revisión ortotipografica del material textual producido desde la Subdirección de Educación y Participación. 2. Apoyar en la realización e implementación las estrategias de consecución, revisión, diagramación y publicación de los contenidos de las publicaciones seriadas que produzca la entidad. 3. Apoyar el requerimiento de evaluadores académicos cuando sea necesario, para garantizar la idoneidad de los recursos a publicar y crear una matriz de colaboradores por temáticas. 4. Elaborar la proyección de respuestas a solicitudes, consultas y demás asuntos que correspondan a la competencia de la Subdirección y que le sean asignados por el supervisor. 5. Participar en las reuniones relacionadas con las acciones misionales de la dependencia, dejando constancia formal de la asistencia a través de los correspondientes soportes, actas y otras fuentes de verificación pertinentes. 6. Las demás obligaciones que se le asignen y que tengan relación directa con el objeto del contrato.</t>
  </si>
  <si>
    <t>El valor del contrato a celebrar es hasta por la suma de SETENTA MILLONES DE PESOS M/CTE ($ 70.000.000) incluido los impuestos a que haya lugar.</t>
  </si>
  <si>
    <t>https://community.secop.gov.co/Public/Tendering/OpportunityDetail/Index?noticeUID=CO1.NTC.7561147&amp;isFromPublicArea=True&amp;isModal=true&amp;asPopupView=true</t>
  </si>
  <si>
    <t>El término estrictamente indispensable para que el contratista cumpla con el objeto y obligaciones contractuales será diez (10) meses, o hasta 31 de diciembre, lo primero que ocurra.</t>
  </si>
  <si>
    <t xml:space="preserve">LILIANA MAYERLY HERRERA MARTÍNEZ     </t>
  </si>
  <si>
    <t>https://www.funcionpublica.gov.co/dafpIndexerBHV/hvSigep/detallarHV/S4645086-8003-5</t>
  </si>
  <si>
    <t>Prestar servicios profesionales para apoyar a la Oficina Asesora de Planeación del Ministerio de Ambiente y Desarrollo Sostenible en el desarrollo de las actividades relacionadas con el seguimiento y la gestión de proyectos de inversión presentados en el marco del Sistema General de Regalías..</t>
  </si>
  <si>
    <t>1. Gestionar la emisión oportuna de los conceptos de viabilidad y técnicos de los proyectos de inversión solicitados al Ministerio para la revisión y evaluación en el marco del Sistema General de Regalías. 2. Administrar y actualizar la base de datos de los proyectos de inversión presentados al Ministerio y que son susceptibles de ser financiados con cargo a los diferentes recursos del Sistema General de Regalías. 3. Dar respuesta a consultas, requerimientos de información, derechos de petición y demás solicitudes que efectúen usuarios internos y externos del Ministerio en el marco del Sistema General de Regalías. 4. 5. .6. Apoyar la definición y actualización de los procesos y procedimientos del Sistema General de Regalías. Revisar y hacer seguimiento al contenido publicado en la página web institucional de las convocatorias de la Asignación Ambiental y el 20% del mayor recaudo del Sistema General de Regalías con el fin de brindar información actualizada y oportuna a los actores interesados y a la ciudadanía en general Las demás que determine el supervisor del contrato, relacionadas con el ejercicio de sus obligaciones y del objeto contractual.</t>
  </si>
  <si>
    <t>El valor del contrato a celebrar es hasta por la suma de TREINTA Y NUEVE MILLONES DE PESOS M/CTE ($39.000.000,00), incluido los impuestos a que haya lugar.</t>
  </si>
  <si>
    <t>https://community.secop.gov.co/Public/Tendering/OpportunityDetail/Index?noticeUID=CO1.NTC.7547801&amp;isFromPublicArea=True&amp;isModal=true&amp;asPopupView=true</t>
  </si>
  <si>
    <t>El término estrictamente indispensable para que el contratista cumpla con el objeto y obligaciones contractuales será 6 meses, o hasta 19 de diciembre 2025, lo primero que ocurra.</t>
  </si>
  <si>
    <t>GUSTAVO ANDRES LARA RODRÍGUEZ</t>
  </si>
  <si>
    <t>https://www.funcionpublica.gov.co/dafpIndexerBHV/hvSigep/detallarHV/S1658984-8003-5</t>
  </si>
  <si>
    <t>Prestación de servicios profesionales a la Dirección de Asuntos Marinos, Costeros y Recursos Acuáticos DAMCRA, del Ministerio de Ambiente y Desarrollo Sostenible para la gestión y seguimiento de estrategias de conservación de la biodiversidad, y otras medidas de protección y uso sostenible de las especies amenazadas presentes en los ecosistemas marino costeros e insulares.</t>
  </si>
  <si>
    <t>1. Acompañar las estrategias para el desarrollo y seguimiento de medidas para la conservación y manejo de especies migratorias, además de las actividades que propendan por el cumplimiento de los compromisos adquiridos en instancias nacionales e internacionales. 2. Apoyar a nivel técnico el seguimiento y la facilitación de los compromisos para la ejecución del proyecto Save the Blue Five y sus requerimientos sobre especies priorizadas. 3. Brindar apoyo técnico en la revisión de documentos técnicos y elaboración de conceptos para la asignación de cuotas de pesca de especies susceptibles de ser aprovechadas y requerimientos relacionados con CITES. 4. Brindar insumos técnicos para la formulación y/o revisión y seguimiento de las iniciativas normativas propias del Ministerio, al igual que en los proyectos legislativos relacionados con los temas de la DAMCRA. 5. Gestionar o suministrar los insumos para elaboración de conceptos, ayudas de memoria, actas, dar respuesta a los derechos de petición (PQRS), requerimientos de sentencias y entes de control relacionados con el objeto contractual con criterios de calidad y oportunidad dando cumplimiento a los términos legales. 6. Participar y apoyar en la organización en los talleres, reuniones, actividades y otros espacios de articulación pertinentes que realiza MINAMBIENTE relacionados con el objeto contractual. 7. Mantener actualizada la información del drive (Carpeta digital) de la DAMCRA de los tramites asignados. 8. Las demás actividades relacionadas con el desarrollo del objeto del presente contrato.</t>
  </si>
  <si>
    <t>https://community.secop.gov.co/Public/Tendering/OpportunityDetail/Index?noticeUID=CO1.NTC.7566645&amp;isFromPublicArea=True&amp;isModal=true&amp;asPopupView=true</t>
  </si>
  <si>
    <t>TOMAS LOPEZ LONDOÑO</t>
  </si>
  <si>
    <t>https://www.funcionpublica.gov.co/dafpIndexerBHV/hvSigep/detallarHV/S4856503-8003-5</t>
  </si>
  <si>
    <t>Prestación de servicios profesionales a la Dirección de Asuntos Marinos, Costeros y Recursos Acuáticos del Ministerio de Ambiente y Desarrollo Sostenible, para brindar apoyo técnico en la formulación y seguimiento de acciones dirigidas a la conservación, restauración, uso y gestión de la biodiversidad en ecosistemas marino costeros estratégicos.</t>
  </si>
  <si>
    <t>1. Apoyar la coordinación de actores y el seguimiento de los proyectos nacionales y de cooperación internacional que implementan acciones de gestión y restauración de arrecifes de coral. 2. Brindar asistencia técnica a instituciones, sectores y actores locales en la formulación de proyectos y la gestión de medidas de conservación y restauración de ecosistemas marino costeros como parte de estrategias de adaptación y mitigación cambio climático. 3. Contribuir al posicionamiento y seguimiento de los compromisos asumidos en el marco de la COP16, asegurando la coherencia con los lineamientos establecidos en el Plan Nacional de acción de Biodiversidad en temas marinos relacionados con la misionalidad de la DAMCRA. 4. Gestionar o suministrar los insumos para elaboración de conceptos, ayudas de memoria, actas, dar respuesta a los derechos de petición (PQRS), requerimientos de sentencias y entes de control relacionados con el objeto contractual con criterios de calidad y oportunidad dando cumplimiento a los términos legales. 5. Participar y apoyar en la organización de talleres, reuniones, actas, ayudas de memoria, actividades de campo, investigaciones y convenciones internacionales relacionadas con el objeto del contrato. 6. Apoyar la supervisión de los contratos y/o convenios que le sean designados por el supervisor. 7. Mantener actualizada la información del drive (Carpeta digital) de la DAMCRA de los tramites Asignados 8. Las demás actividades relacionadas con el desarrollo del objeto del presente contrato.</t>
  </si>
  <si>
    <t>El valor del contrato a celebrar es hasta por la suma de NOVENTA Y CINCO MILLONES DE PESOS M/CTE ($95.000.000), incluido los impuestos a que haya lugar.</t>
  </si>
  <si>
    <t>https://community.secop.gov.co/Public/Tendering/OpportunityDetail/Index?noticeUID=CO1.NTC.7566828&amp;isFromPublicArea=True&amp;isModal=true&amp;asPopupView=true</t>
  </si>
  <si>
    <t>NUBIA CENID PULIDO VERANO</t>
  </si>
  <si>
    <t>https://www.funcionpublica.gov.co/dafpIndexerBHV/hvSigep/detallarHV/S514904-8003-5</t>
  </si>
  <si>
    <t>1. Apoyar a la Dirección de Ordenamiento Ambiental Territorial y Sistema Nacional Ambiental en el ajuste de la propuesta del marco conceptual y del procedimiento institucional para el ejercicio de la función de inspección y vigilancia por parte del Ministerio sobre las CAR. 2. Apoyar a la Dirección en la socialización interna y externa del alcance, naturaleza, procedimiento y resultados de la función de inspección y vigilancia del Ministerio sobre las CAR, y en el desarrollo de mesas de trabajo institucionales e interinstitucionales con actores interesados en el ejercicio de esta función, según corresponda. 3. Proyectar las solicitudes de información a que haya lugar a las CAR y efectuar el análisis preliminar de los informes allegados por ellas, en el marco de los procesos adelantados en ejercicio de la función de Inspección y Vigilancia, y en caso de requerirse, solicitar a las diferentes áreas técnicas del Ministerio el análisis técnico y/o jurídico de dicha información, para sugerir a las Corporaciones la adopción voluntaria de los correctivos a que haya lugar y/o trasladar los resultados a los Entes de Control, según corresponda . 4. Apoyar a la Dirección en la proyección y/o revisión de respuestas a memorandos, peticiones, solicitudes, requerimientos de personas naturales y jurídicas, entes de control y despachos judiciales, relacionadas con el ejercicio de la facultad de inspección y vigilancia por parte del Ministerio sobre las  Corporaciones, de conformidad con lo previsto en la Ley 1755 de 2015 y demás que le sean asignados por la Dirección. 5. Mantener actualizada la información sobre los procesos adelantados en virtud de las funciones de inspección y vigilancia del Ministerio sobre las CAR, que incluya al menos, los datos de identificación de las peticiones, requerimientos, respuestas, las actuaciones realizadas en éstos y las autoridades ambientales involucradas, que sirva de insumo para la divulgación de la información resultante del ejercicio de dicha función. 6. Brindar apoyo a la Dirección en el análisis, discusión y ajuste de los proyectos normativos propuestos por el Ministerio que sean de su competencia o en los que éste deba emitir concepto. 7. Apoyar a la Dirección de Ordenamiento Ambiental Territorial y SINA, en el análisis de la información requerida para la participación del Ministerio en Consejos Directivos, instancias de concertación intersectorial, y demás espacios de discusión indicados por el supervisor del contrato. 8. Apoyar la elaboración de los informes de cumplimiento del Plan de Acción de la Dirección de Ordenamiento Ambiental Territorial y SINA en relación con los asuntos asociados con el objeto y las obligaciones de este contrato. 9. Apoyar con la proyección y tramite de las respuestas a derechos de petición, solicitudes de órganos de control y demás solicitudes internas y externas que le sean asignadas a la dirección. 10. Todas las demás que le sean asignadas por el Supervisor del Contrato y que tenga relación con el objeto contractual.</t>
  </si>
  <si>
    <t>El valor del contrato a celebrar es hasta por la suma de NOVENTA Y DOS MILLONES SETESCIENTOS MIL PESOS M/CTE ($92.700.000), incluidos los impuestos a que haya lugar.</t>
  </si>
  <si>
    <t>https://community.secop.gov.co/Public/Tendering/OpportunityDetail/Index?noticeUID=CO1.NTC.7554542&amp;isFromPublicArea=True&amp;isModal=true&amp;asPopupView=true</t>
  </si>
  <si>
    <t>El término estrictamente indispensable para que el contratista cumpla con el objeto y obligaciones contractuales será 10 meses, o hasta el 31 de diciembre de 2025, lo primero que ocurra.</t>
  </si>
  <si>
    <t>DORA CRISTINA SUÁREZ MACIAS</t>
  </si>
  <si>
    <t>https://www.funcionpublica.gov.co/dafpIndexerBHV/hvSigep/detallarHV/S619128-8003-5</t>
  </si>
  <si>
    <t>Prestar servicios profesionales para apoyar a la Oficina Asesora de Planeación del Ministerio de Ambiente y Desarrollo Sostenible, en el seguimiento a las políticas transversales presupuestales y a los recursos de inversión de la Oficina Asesora de Planeación acorde con las metas financieras programadas en los instrumentos definidos para tal fin.</t>
  </si>
  <si>
    <t>1. Realizar seguimiento a políticas transversales presupuestales, políticas ambientales y demás iniciativas estratégicas definidas en el Plan Nacional de Desarrollo, programados en los proyectos de inversión y en el seguimiento a los recursos de inversión de la Oficina Asesora de Planeación. Preparar y consolidar los informes requeridos para el reporte financiero, físico y cualitativo correspondiente a las actividades, productos, entregables y metas, establecidos por la Oficina de planeación en el proyecto de inversión unificado, conforme al presupuesto asignado. Elaborar las respuestas a las solicitudes y/o peticiones presentadas por la comunidad, entes de control, entidades y ciudadanos en general, relacionadas con la ejecución presupuestal, relacionados con sus obligaciones. Realizar los reportes periódicos de los avances y modificaciones al Plan de acción del Grupo de Programación y Gestión presupuestal. Realizar el seguimiento a la calidad de la información registrada por los responsables de los proyectos de inversión del sector de Ambiente y Desarrollo Sostenible en el reporte de avance ejecución presupuestal y cualitativo en la plataforma. Las demás actividades relacionadas con el objeto del contrato.</t>
  </si>
  <si>
    <t>https://community.secop.gov.co/Public/Tendering/OpportunityDetail/Index?noticeUID=CO1.NTC.7553072&amp;isFromPublicArea=True&amp;isModal=true&amp;asPopupView=true</t>
  </si>
  <si>
    <t>SARA VICTORIA URUEÑA RUIZ</t>
  </si>
  <si>
    <t>https://www.funcionpublica.gov.co/dafpIndexerBHV/hvSigep/detallarHV/S3794167-8003-5</t>
  </si>
  <si>
    <t>Prestar servicios jurídicos al Viceministerio de Políticas y Normalización Ambiental para la consolidación, trámite, respuesta PQRS y seguimiento a los compromisos que son liderados por el despacho</t>
  </si>
  <si>
    <t>1. Dentro de los primeros quince (15) días calendario de la ejecución del contrato, el contratista deberá elaborar y presentar un plan de trabajo que incluya un cronograma detallado con las actividades a realizar, describiendo la metodología para la ejecución de las obligaciones contractuales. 2. Proyectar, consolidar y realizar el seguimiento de respuestas a peticiones, quejas, reclamos, requerimientos y/o denuncias que deban ser contestadas por el despacho de Viceministerio de Políticas y Normalización Ambiental o donde este Despacho deba brindar insumos. 3. Gestionar la revisión de respuestas y proyectar los traslados de las peticiones, quejas, o reclamos que no deban ser contestadas por el Viceministerio de Políticas y Normalización Ambiental según sus competencias de forma articulada con otros profesionales jurídicos del despacho y/o las áreas técnicas correspondientes. 4. Apoyar y proyectar las respuestas a órganos de control que deben ser contestadas por el Viceministerio de Políticas y Normalización Ambiental. 5. Las demás que determine el supervisor del contrato, relacionadas con el ejercicio de sus obligaciones y del objeto contractual.</t>
  </si>
  <si>
    <t>El valor del contrato a celebrar es hasta por la suma de SESENTA Y CINCO MILLONES SEISCIENTOS VEINTICINCO MIL PESOS M/CTE ($65.625.000), incluido los impuestos a que haya lugar.</t>
  </si>
  <si>
    <t>https://community.secop.gov.co/Public/Tendering/OpportunityDetail/Index?noticeUID=CO1.NTC.7561347&amp;isFromPublicArea=True&amp;isModal=true&amp;asPopupView=true</t>
  </si>
  <si>
    <t>El término estrictamente indispensable para que el contratista cumpla con el objeto y obligaciones contractuales será DIEZ (10) MESES Y QUINCE DÍAS, o hasta 31 de diciembre, lo primero que ocurra.</t>
  </si>
  <si>
    <t>JEIMMY ALEXANDRA CACERES ZAMBRANO</t>
  </si>
  <si>
    <t>INGENIERIA AGRONOMICA</t>
  </si>
  <si>
    <t>https://www.funcionpublica.gov.co/dafpIndexerBHV/hvSigep/detallarHV/S4170092-8003-5</t>
  </si>
  <si>
    <t>Prestar los servicios profesionales en la Oficina de Negocios Verdes y Sostenibles para el apoyo técnico en la estructuración y ejecución de programas, proyectos y estrategias relacionadas con la identificación, vinculación y la búsqueda de fuentes de financiación y acceso a mercados, de las economías sostenibles emergentes en el marco de las tipologías de Negocios Verdes, los Sistemas Productivos Sostenibles y el Programa de Economías Populares Sostenibles y Emprendimientos Verdes.</t>
  </si>
  <si>
    <t>1. Elaborar un documento de plan de trabajo para la ejecución del contrato, el cual contenga los informes a entregar y el cronograma, documento que debe ser presentado dentro de los cinco (5) días hábiles, siguientes al cumplimiento de los requisitos de perfeccionamiento y ejecución. 2. Identificar y generar mecanismos, espacios y estrategias que permitan el fortalecimiento y cumplimiento de requisitos a los Negocios Verdes y sus tipologías en la apertura de nuevas posibilidades de mercados. Desarrollar lineamientos, instrumentos y estrategias que permitan apalancar el fortalecimiento y escalamiento de las economías populares sostenibles y emprendimientos verdes, bajo los lineamientos dados desde la oficina. Apoyar técnicamente el desarrollo de sistemas productivos sostenibles como posibilidad de fortalecimiento a las iniciativas productivas e incentivos a la conservación. Elaborar y apoyar en la evaluación de proyectos en articulación con la unidad de proyectos de la oficina de negocios verdes y los lineamientos brindados para tal fin. Participar en las reuniones relacionadas con el objeto contractual (allegar los soportes de la asistencia a la misma junto con ayudas de memoria y el soporte del seguimiento a los compromisos establecidos, en caso de aplicar.) Las demás que determine el supervisor del contrato, relacionadas con el ejercicio de sus obligaciones y del objeto contractual.</t>
  </si>
  <si>
    <t>https://community.secop.gov.co/Public/Tendering/OpportunityDetail/Index?noticeUID=CO1.NTC.7555994&amp;isFromPublicArea=True&amp;isModal=true&amp;asPopupView=true</t>
  </si>
  <si>
    <t>El término estrictamente indispensable para que el contratista cumpla con el objeto y obligaciones contractuales será de DIEZ (10) MESES Y QUINCE (15) DÍAS CALENDARIO, o hasta 31 de diciembre, lo primero que ocurra.</t>
  </si>
  <si>
    <t>ELIANA MARCELA MACHADO HERNÁNDEZ</t>
  </si>
  <si>
    <t>https://www.funcionpublica.gov.co/dafpIndexerBHV/hvSigep/detallarHV/S4173113-8003-5</t>
  </si>
  <si>
    <t>Prestación de servicios profesionales para apoyar a la Dirección de Ordenamiento Ambiental Territorial y Sistema Nacional Ambiental en el fortalecimiento de su capacidad institucional para mejorar el manejo y administración del proceso de recopilación, sistematización y almacenamiento y análisis de información para el seguimiento y análisis de la gestión de las Corporaciones Autónomas Regionales y de Desarrollo Sostenible, así como en la implementación de acciones orientadas al proceso interno y externo de uso y apropiación del Sistema de Información para la Planificación y la Gestión Ambiental de dichas entidades.</t>
  </si>
  <si>
    <t>1. Apoyar en los aspectos funcionales la definición y consolidación de requerimientos para la implementación de las fases de estabilización, actualización y desarrollo de los evolutivos del sistema SIPGA – CARdinal que defina la Dirección de Ordenamiento Ambiental Territorial y Sistema Nacional Ambiental, integrando, según se requiera y de conformidad a las necesidades de las Corporaciones Autónomas Regionales y de Desarrollo Sostenible. 2. Apoyar a la Dirección de Ordenamiento Ambiental Territorial y Sistema Nacional Ambiental en el seguimiento a la ejecución de procesos contractuales para el desarrollo y mantenimiento de la plataforma SIPGA – CARdinal y en especial en materia funcional en la ejecución del contrato de consultoría 1288 de 2024. 3. Apoyar a la Dirección de Ordenamiento Ambiental Territorial y Sistema Nacional Ambiental en la administración y manejo funcional del SIPGA – CARdinal y de las herramientas tecnológicas para la captura, almacenamiento y análisis de la información de la gestión de las Corporaciones. 4. Participar en las actividades de articulación interna y externa del Ministerio que le sean requeridas para identificar y brindar la asistencia técnica en el desarrollo del proceso de uso y apropiación de la plataforma para el Seguimiento de la Planificación Ambiental de las Corporaciones Autónomas Regionales y de Desarrollo Sostenible – SIPGA – CARdinal. 5. Apoyar al equipo de seguimiento a la ejecución de los PAC 2024-2027 definido por la Dirección de Ordenamiento Ambiental Territorial y Sistema Nacional Ambiental y a los equipos de trabajo de las Corporaciones Autónomas Regionales y de Desarrollo Sostenible para el cargue de información derivado de los informes periódicos de avance en la gestión de estas. 6. Brindar insumos y acompañamiento técnico a la Dirección de Ordenamiento Ambiental Territorial y Sistema Nacional Ambiental para el fortalecimiento de la capacidad de los profesionales de la Dirección que guardan relación con el reporte, análisis y consolidación de informes sobre el avance en la ejecución de los Planes de Acción Cuatrienal de las Corporaciones Autónomas Regionales y de Desarrollo Sostenible. 7. Generar informes y documentos técnicos que evidencien el cumplimiento del Plan de Acción de la Dirección de Ordenamiento Ambiental Territorial y Sistema Nacional Ambiental, así como dar respuesta a los requerimientos relacionados realizados por entidades públicas, entes de control, sociedad civil y dependencias del Ministerio en lo relacionado con el objeto contractual. 8. Las demás obligaciones que le sean asignadas y que guarden relación directa con la naturaleza del objeto contractual.</t>
  </si>
  <si>
    <t>El valor del contrato a celebrar es hasta por la suma de CUARENTA Y NUEVE MILLONES CUATROCIENTOS CUARENTA MIL PESOS M/CTE ($49.440.000), incluido los impuestos a que haya lugar.</t>
  </si>
  <si>
    <t>https://community.secop.gov.co/Public/Tendering/OpportunityDetail/Index?noticeUID=CO1.NTC.7590657&amp;isFromPublicArea=True&amp;isModal=true&amp;asPopupView=true</t>
  </si>
  <si>
    <t>JHON ALEXANDER FLOREZ SANCHES</t>
  </si>
  <si>
    <t>https://www.funcionpublica.gov.co/dafpIndexerBHV/hvSigep/detallarHV/S2897972-8003-5</t>
  </si>
  <si>
    <t>Prestación de servicios profesionales para brindar acompañamiento jurídico en el desarrollo de los planes y programas asociados al Plan Estratégico de Talento Humano y en las mesas de negociación sindical que adelante el Ministerio de Ambiente y Desarrollo Sostenible.</t>
  </si>
  <si>
    <t>1. Analizar la información de los acuerdos colectivos suscritos previamente por el Ministerio de Ambiente y Desarrollo Sostenible con las organizaciones sindicales, a fin de contar con un análisis jurídico previo a la presentación y análisis del nuevo pliego de solicitudes. 2. Proyectar, revisar y hacer seguimiento a todos los documentos que se generen con ocasión al desarrollo de los planes y programas del Grupo de Talento Humano. 3. Apoyar jurídicamente lo que se ocasione en virtud de los resultados de la mesa de negociación. 3. Proporcionar apoyo en la toma de decisiones del Grupo de Talento Humano en la administración de personal. 4. Brindar asesoría al Ministerio de Ambiente y Desarrollo Sostenible a través del Grupo de Talento Humano en la negociación colectiva participando y acompañando al equipo negociador en las mesas que se adelanten en este marco. 5. Apoyar en el estudio, revisión jurídica y propuestas que permitan en el marco de la ley, para avanzar en el cumplimiento de los acuerdos de la mesa sectorial ambiental, que actualmente lidera el Ministerio como cabeza de sector. 6. Estudiar el pliego de solicitudes presentado para la negociación sindical, y realizar las recomendaciones para los negociadores de la administración, de acuerdo con la normatividad legal vigente. 7. Realizar sesiones de preparación al equipo negociador designado por el Ministerio de Ambiente y Desarrollo Sostenible, relacionadas con el entendimiento de la norma para el proceso de negociación colectiva y técnicas que sean pertinentes para su aplicación. 8. Emitir al supervisor los conceptos que se requieran en el marco del objeto contractual. 7. Asistir a las reuniones, mesas de trabajo y negociaciones que la supervisión del contrato considere pertinentes. 8. Elaborar los documentos técnicos, operativos y jurídicos que producto de las rondas de negociación y/o mesas de trabajo adelantadas requiera la supervisión del contrato. 9. Las demás actividades que se requieran en el marco del objeto de contratación.</t>
  </si>
  <si>
    <t>El valor del contrato a celebrar es hasta por la suma de SETENTA Y OCHO MILLONES SETECIENTOS CINCUENTA MIL PESOS M/CTE ($78.750.000), incluido IVA y los impuestos a que haya lugar</t>
  </si>
  <si>
    <t>https://community.secop.gov.co/Public/Tendering/OpportunityDetail/Index?noticeUID=CO1.NTC.7566515&amp;isFromPublicArea=True&amp;isModal=true&amp;asPopupView=true</t>
  </si>
  <si>
    <t>El término estrictamente indispensable para que el contratista cumpla con el objeto y obligaciones contractuales será por DIEZ (10) MESES Y QUINCE (15) DÍAS, o hasta 31 de diciembre, lo primero que ocurra.</t>
  </si>
  <si>
    <t>CRISTIAN CAMILO NOVOA GONZÁLEZ</t>
  </si>
  <si>
    <t>https://www.funcionpublica.gov.co/dafpIndexerBHV/hvSigep/detallarHV/S1697670-8003-5</t>
  </si>
  <si>
    <t>Prestar servicios profesionales a la Dirección de Cambio Climático y Gestión del Riesgo del Ministerio de Ambiente y Desarrollo Sostenible para apoyar al grupo de gestión del riesgo en la construcción de la estrategia de protección financiera ante desastres para el sector ambiental y en la Evaluación de Daños y Análisis de Necesidades Ambientales Continentales - EDANA C, así como apoyar el cumplimiento de las metas correspondientes.</t>
  </si>
  <si>
    <t>1. Apoyar en la construcción de la estrategia de gestión financiera del riesgo de desastres del sector ambiente y en temas relacionados con el cumplimiento de los compromisos del grupo de gestión del riesgo. 2. Apoyar mesas de trabajo intersectorial y al interior del ministerio de ambiente para la construcción de la estrategia de gestión financiera del riesgo de desastres para el sector ambiental. 3. Apoyar con insumos para el desarrollo de acciones orientadas a la implementación de Soluciones basadas en la Naturaleza en el país. 4. Apoyar la implementación de la metodología EDANA-C en las autoridades ambientales; así como la actualización de la matriz de evaluación de la metodología. 5. Apoyar técnicamente al grupo de financiamiento climático de la Dirección de Cambio Climático y Gestión del Riesgo, a partir del desarrollo y ejecución de una agenda de trabajo enmarcada en los compromisos nacionales e internacionales, aportando al eje estratégico de medios de implementación. 6. Participar en reuniones relacionadas con el objeto contractual, para lo cual, se deben allegar los soportes de la asistencia, ayudas de memoria y soporte del seguimiento a los compromisos establecidos, en caso de aplicar. 7. Proyectar, consolidar y gestionar respuestas a derechos de petición, solicitudes de información y demás peticiones, que le sean solicitados a través de la plataforma ARCA, o por cualquier otro medio o herramienta de la entidad relacionada con el objeto del contrato, para lo cual deberá dar cumplimiento a los términos previstos en la Ley. 8 - Todas las demás que le sean asignadas por la Dirección y que tengan relación con el objeto contractual.</t>
  </si>
  <si>
    <t>El valor del contrato a celebrar es hasta por la suma de OCHENTA Y TRES MILLONES SETECIENTOS TREINTA Y TRES MIL TRESCIENTOS TREINTA Y TRES PESOS M/CTE ($83.733.333), incluido los impuestos a que haya lugar.</t>
  </si>
  <si>
    <t>https://community.secop.gov.co/Public/Tendering/OpportunityDetail/Index?noticeUID=CO1.NTC.7589935&amp;isFromPublicArea=True&amp;isModal=true&amp;asPopupView=true</t>
  </si>
  <si>
    <t>DIANA CAROLINA PEREZ BELLO</t>
  </si>
  <si>
    <t>https://www.funcionpublica.gov.co/dafpIndexerBHV/hvSigep/detallarHV/S1045269-8003-5</t>
  </si>
  <si>
    <t>Prestar servicios profesionales a la Dirección de Cambio Climático y Gestión del Riesgo del Ministerio de Ambiente y Desarrollo Sostenible para apoyar al grupo de gestión del riesgo en los temas relacionados con ordenamiento territorial, incorporación de la gestión del riesgo en los instrumentos de planificación ambiental territorial, evaluación de concordancia y pertinencia de proyectos de gestión del riesgo y cambio climático.</t>
  </si>
  <si>
    <t>1. Apoyar la asistencia técnica a las Autoridades Ambientales, enfocado en la integración de la gestión del riesgo en los instrumentos de planificación ambiental territorial. 2. Desarrollar y ejecutar la ruta metodológica para la validación del concepto de Riesgo Ecológico en el marco de la gestión del riesgo de desastres con las entidades que conforman el SINA 3. Gestionar una mesa técnica de trabajo con Ministerio de vivienda Ciudad y Territorio para dar cumplimiento a la meta 4.3-Proyecto 1 (antigua numeración 2.2.2) relacionado con la elaboración de lineamientos para el recibo, manejo y cuidado de áreas de riesgo no mitigable contenido en el Plan Nacional de Gestión del Riesgo. 4. Brindar apoyo técnico desde el área de conocimiento de geología, gestión del riesgo y cambio climático para la revisión de proyectos remitidos por la OAP, teniendo en cuenta los lineamientos de política establecidos por el Ministerio de Ambiente y Desarrollo Sostenible. 5. Realizar el acompañamiento técnico para la revisión de documentos emitidos por otras direcciones y entidades desde el área de conocimiento de geología para la proyección de conceptos y comentarios asociados a la gestión de riesgo y el cambio climático. 6. Participar en reuniones relacionadas con el objeto contractual, para lo cual, se deben allegar los soportes de la asistencia, ayudas de memoria y soporte del seguimiento a los compromisos establecidos, en caso de aplicar. 7. Proyectar, consolidar y gestionar respuestas a derechos de petición, solicitudes de información y demás peticiones, que le sean solicitados a través de la plataforma ARCA, o por cualquier otro medio o herramienta de la entidad relacionada con el objeto del contrato, para lo cual deberá dar cumplimiento a los términos previstos en la Ley. 8. Todas las demás que le sean asignadas por la Dirección y que tengan relación con el objeto contractual</t>
  </si>
  <si>
    <t>El valor del contrato a celebrar es hasta por la suma de NOVENTA Y UN MILLONES QUINIENTOS OCHENTA Y TRES MIL TRESCIENTOS TREINTA Y TRES PESOS M/CTE ($91.583.333), incluido los impuestos a que haya lugar.</t>
  </si>
  <si>
    <t>https://community.secop.gov.co/Public/Tendering/OpportunityDetail/Index?noticeUID=CO1.NTC.7580733&amp;isFromPublicArea=True&amp;isModal=true&amp;asPopupView=true</t>
  </si>
  <si>
    <t>BEATRBEATRIZ HELENA VILLANUEVA RAMIREZ</t>
  </si>
  <si>
    <t>https://www.funcionpublica.gov.co/dafpIndexerBHV/hvSigep/detallarHV/S1557994-8003-5</t>
  </si>
  <si>
    <t>Prestar servicios profesionales a la Dirección de Cambio Climático y Gestión de Riesgo del Ministerio de Ambiente y Desarrollo sostenible para apoyar al Grupo de Mitigación en el desarrollo e implementación de las reglas de contabilidad de las medidas de mitigación de Gases de Efecto Invernadero en Colombia, de conformidad con la normativa nacional y los acuerdos internacionales suscritos por el país.</t>
  </si>
  <si>
    <t>1. Elaborar un documento de plan de trabajo para la ejecución del contrato, el cual contenga los informes a entregar y el cronograma, documento que debe ser presentado dentro de los cinco (5) días hábiles, siguientes al cumplimiento de los requisitos de perfeccionamiento y ejecución. 2. Articular los procesos interinstitucionales e intrainstitucionales que permitan el desarrollo e implementación de las reglas de contabilidad de las medidas de mitigación de Gases de Efecto Invernadero en Colombia, de conformidad con la normativa nacional y los acuerdos internacionales suscritos por el país. 3. Elaborar los insumos técnicos requeridos en el marco de los reportes de transparencia y demás informes que deba presentar el país, en materia de contabilidad de las medidas de mitigación de Gases de Efecto Invernadero en Colombia, de conformidad con la normativa nacional y los acuerdos internacionales suscritos por el país. 4. Apoyar técnicamente en la elaboración de la reglamentación del artículo 175 de la Ley 1753 de 2015, modificado por el artículo 230 de la Ley 2294 de 2023, en lo relacionado con las Salvaguardas Sociales y Ambientales de las iniciativas de mitigación de gases de efecto invernadero. 5. Participar en reuniones relacionadas con el objeto contractual, para lo cual, se deben allegar los soportes de la asistencia, ayudas de memoria y soporte del seguimiento a los compromisos establecidos, en caso de aplicar. 6. Proyectar, consolidar y gestionar respuestas a derechos de petición, solicitudes de información y demás peticiones, que le sean solicitados a través de la plataforma ARCA, o por cualquier otro medio o herramienta de la entidad relacionada con el objeto del contrato, para lo cual deberá dar cumplimiento a los términos previstos en la Ley. 7. Todas las demás que le sean asignadas por la Dirección y que tengan relación con el objeto contractual.</t>
  </si>
  <si>
    <t>https://community.secop.gov.co/Public/Tendering/OpportunityDetail/Index?noticeUID=CO1.NTC.7580759&amp;isFromPublicArea=True&amp;isModal=true&amp;asPopupView=true</t>
  </si>
  <si>
    <t xml:space="preserve">ASTRID LORENA TORRES ALBARRRACIN </t>
  </si>
  <si>
    <t>https://www.funcionpublica.gov.co/dafpIndexerBHV/hvSigep/detallarHV/S4869419-8003-5</t>
  </si>
  <si>
    <t>Prestar servicios profesionales a la Dirección de Cambio Climático y Gestión del Riesgo del Ministerio de Ambiente y Desarrollo sostenible para apoyar al grupo de mitigación elaborando insumos, conceptos y lineamientos técnicos que promuevan la acción climática de los actores del sector comercio, industria y turismo.</t>
  </si>
  <si>
    <t>1. Elaborar un documento de plan de trabajo para la ejecución del contrato, el cual contenga los informes a entregar y el cronograma, documento que debe ser presentado dentro de los cinco (5) días hábiles, siguientes al cumplimiento de los requisitos de perfeccionamiento y ejecución. 2. Generar insumos técnicos para promover normas, estrategias y proyectos que fortalezcan la gestión e implementación de las medidas de mitigación GEI del sector comercio, industria y turismo en alineación la Contribución Nacionalmente Determinada, la Estrategia de Largo Plazo 2050 y el Plan Integral de Gestión de Cambio Climático del sector. 3. Brindar orientaciones técnicas a actores e instituciones para realizar seguimiento a las acciones e iniciativas que conduzcan a la reducción de emisiones GEI en el sector comercio, industria y turismo, y participar activamente de las temáticas que sean priorizadas en las agendas intersectoriales e interministeriales que contribuyan al fortalecimiento de la mitigación del sector. 4. Elaborar insumos técnicos relacionados con las medidas del sector industria en la NDC, frente a su actualización con respecto a escenarios de mitigación, proyecciones y ambición. 5. Elaborar los insumos técnicos, recopilación y revisión de la información necesaria para la construcción del Reporte Bienal de Transparencia (BTR-2), Cuarta Comunicación Nacional de Cambio Climático (CNCC) y Contribución Determinada a Nivel Nacional (NDC) 3.0 de acuerdo con las temáticas asignadas. 6. Participar en reuniones relacionadas con el objeto contractual, para lo cual, se deben allegar los soportes de la asistencia, ayudas de y soporte del seguimiento a los compromisos establecidos, en caso de aplicar. 7. Proyectar, consolidar y gestionar respuestas a derechos de petición, solicitudes de información y demás peticiones, que le sean solicitados a través de la plataforma ARCA, o por cualquier otro medio o herramienta de la entidad relacionada con el objeto del contrato, para lo cual deberá dar cumplimiento a los términos previstos en la Ley. Todas las demás que le sean asignadas por la Dirección y que tengan relación con el objeto contractual</t>
  </si>
  <si>
    <t>El valor del contrato a celebrar es hasta por la suma de OCHENTA MILLONES QUINIENTOS NOVENTA Y TRES MIL TRESCIENTOS TREINTA Y TRES PESOS M/CTE ($80.593.333), incluido los impuestos a que haya lugar.</t>
  </si>
  <si>
    <t>https://community.secop.gov.co/Public/Tendering/OpportunityDetail/Index?noticeUID=CO1.NTC.7581549&amp;isFromPublicArea=True&amp;isModal=true&amp;asPopupView=true</t>
  </si>
  <si>
    <t>El término estrictamente indispensable para que el contratista cumpla con el objeto y obligaciones contractuales será de DIEZ (10) MESES CATORCE (14) DIAS, o hasta el 31 de diciembre de 2025 (lo primero que ocurra), contados a partir del cumplimiento de los requisitos de ejecución previo perfeccionamiento del contrato.</t>
  </si>
  <si>
    <t>LEONEL ALEXANDER MARTÍNEZ VALLEJO</t>
  </si>
  <si>
    <t>https://www.funcionpublica.gov.co/dafpIndexerBHV/hvSigep/detallarHV/S2329695-8003-5</t>
  </si>
  <si>
    <t>Prestar servicios a la Dirección de Cambio Climático y Gestión del Riesgo del Ministerio de Ambiente y Desarrollo sostenible para apoyar al grupo de mitigación elaborando insumos, conceptos y lineamientos técnicos para promover e impulsar la transición energética de los sectores y territorios.</t>
  </si>
  <si>
    <t>1. Elaborar un documento de plan de trabajo para la ejecución del contrato, el cual contenga los informes a entregar y el cronograma, documento que debe ser presentado dentro de los cinco (5) días hábiles, siguientes al cumplimiento de los requisitos de perfeccionamiento y ejecución. 2. Generar desde el componente técnico, elementos para la elaboración y/o actualización de instrumentos normativos asociados con cambio climático en el marco de la transición energética justa y demás componentes del sector minero energético. 3. Apoyar la elaboración de metodologías para la divulgación de conceptos técnicos, ambientales y sociales relacionados con la transición energética justa y sus componentes a los actores involucrados en el sector minero energético. 4. Elaborar insumos para el desarrollo de conceptos técnicos relacionados con transición energética y transición justa para dar alcance a las solicitudes de usuarios internos y externos, así como, las responsabilidades establecidas a este ministerio en el Plan Nacional de Desarrollo, la Ley 2099 de 2021 y la Ley 2169 de 2021 en el marco de la Gestión del Cambio Climático y Gestión del Riesgo. 5. Participar en reuniones relacionadas con el objeto contractual, para lo cual, se deben allegar los soportes de la asistencia, ayudas de memoria y soporte del seguimiento a los compromisos establecidos, en caso de aplicar. 6. Proyectar, consolidar y gestionar respuestas a derechos de petición, solicitudes de información y demás peticiones, que le sean solicitados a través de la plataforma ARCA, o por cualquier otro medio o herramienta de la entidad relacionada con el objeto del contrato, para lo cual deberá dar cumplimiento a los términos previstos en la Ley. 7. Elaborar los insumos técnicos, recopilación y revisión de la información necesaria para la construcción del Reporte Bienal de Transparencia (BTR-2), Cuarta Comunicación Nacional de Cambio Climático (CNCC) y Contribución Determinada a Nivel Nacional (NDC) 3.0 de acuerdo con las temáticas asignadas. 8. Todas las demás que le sean asignadas por la Dirección y que tengan relación con el objeto contractual.</t>
  </si>
  <si>
    <t>El valor del contrato a celebrar es hasta por la suma de OCHENTA Y CUATRO MILLONES CIENTO OCHENTA Y SEIS MIL SEISCIENTOS SESENTA Y SIETE PESOS M/CTE ($84.186.667), incluido los impuestos a que haya lugar.</t>
  </si>
  <si>
    <t>https://community.secop.gov.co/Public/Tendering/OpportunityDetail/Index?noticeUID=CO1.NTC.7576111&amp;isFromPublicArea=True&amp;isModal=true&amp;asPopupView=true</t>
  </si>
  <si>
    <t>El término estrictamente indispensable para que el contratista cumpla con el objeto y obligaciones contractuales será de DIEZ (10) MESES OCHO (08) DIAS, o hasta el 31 de diciembre de 2025 (lo primero que ocurra), contados a partir del cumplimiento de los requisitos de ejecución previo perfeccionamiento del contrato.</t>
  </si>
  <si>
    <t>NELSON OBREGÓN NEIRA</t>
  </si>
  <si>
    <t>https://www.funcionpublica.gov.co/dafpIndexerBHV/hvSigep/detallarHV/S110838-8003-5</t>
  </si>
  <si>
    <t>Prestar servicios profesionales a la Dirección de Gestión Integral del Recurso Hídrico del Ministerio de Ambiente y Desarrollo Sostenible, para apoyar y asesorar la elaboración de la propuesta de política relacionada con el agua en el componente de modelación de hidrosistemas.</t>
  </si>
  <si>
    <t>1. Elaborar y aportar insumos técnicos en el diseño de la metodología que permita implementar la formulación estratégica del proceso de formulación de la política relacionada con el agua. 2. Elaborar insumos y análisis que permitan consolidar el documento de “Propuesta de política”, específicamente en el componente de modelación de hidrosistemas. 3. Apoyar el diseño de la estrategia de seguimiento y evaluación de la PNGIRH, específicamente en el componente de modelación de hidrosistema, 4. Apoyar la elaboración de la metodología, participar y gestionar el desarrollo espacios con los actores priorizados para la formulación estratégica relacionados con el componente de modelación de hidrosistemas, como insumos para la formulación de la política relacionada con el agua. 5. Participar en los espacios y escenarios, el acompañamiento técnico a las autoridades ambientales, comités regionales, mesa de modelación y mesas detrabajo relacionadas con el sector de energía, así como aquellas que sean requeridas por el supervisor, en virtud del cumplimiento del objeto contractual. 6. 7. Proyectar, consolidar y gestionar respuestas a derechos de petición, solicitudes de información y demás peticiones, que le sean solicitados por la supervisión en la plataforma ARCA, o por cualquier otro medio o herramienta de la entidad relacionado con el objeto del contrato, para lo cual deberá dar cumplimiento a los términos previstos en la Ley 7,Las demás que requiera el supervisor del contrato y que tengan relación directa con el objeto contractual.</t>
  </si>
  <si>
    <t>El valor del contrato a celebrar es hasta por la suma de CIENTO VEINTISÉIS MILLONES DE PESOS M/CTE ($126.000.000) incluidos los impuestos a que haya lugar.</t>
  </si>
  <si>
    <t>https://community.secop.gov.co/Public/Tendering/OpportunityDetail/Index?noticeUID=CO1.NTC.7568780&amp;isFromPublicArea=True&amp;isModal=true&amp;asPopupView=true</t>
  </si>
  <si>
    <t>El término estrictamente indispensable para que el contratista cumpla con el objeto y obligaciones contractuales será de NUEVE (9) MESES, o hasta el 31 de diciembre de 2025, lo primero que ocurra.</t>
  </si>
  <si>
    <t>ALVARO TRIANA TRUJILLO</t>
  </si>
  <si>
    <t>https://www.funcionpublica.gov.co/dafpIndexerBHV/hvSigep/detallarHV/S414246-8003-5</t>
  </si>
  <si>
    <t>ATLANTICO</t>
  </si>
  <si>
    <t>GALAPA</t>
  </si>
  <si>
    <t>https://community.secop.gov.co/Public/Tendering/OpportunityDetail/Index?noticeUID=CO1.NTC.7562342&amp;isFromPublicArea=True&amp;isModal=true&amp;asPopupView=true</t>
  </si>
  <si>
    <t>RAFAEL ENRIQUE MEDRANO TORRES</t>
  </si>
  <si>
    <t>https://www.funcionpublica.gov.co/dafpIndexerBHV/hvSigep/detallarHV/S2720148-8003-5</t>
  </si>
  <si>
    <t>Prestar sus servicios profesionales a la Oficina de Tecnologías de la Información y las Comunicaciones del Ministerio de Ambiente y Desarrollo Sostenible para la construcción de software y revisión de la infraestructura y arquitectura tecnológica de los sistemas de información de la Oficina de Tecnologías de la Información y las Comunicaciones</t>
  </si>
  <si>
    <t>1. Participar en los procesos de análisis y diseño de requerimientos funcionales de acuerdo de los estándares definidos en la entidad y le sean asignados. 2. Apoyar en la construcción y revisión de la infraestructura y arquitectura tecnológica de los sistemas de información de la Oficina de Tecnologías de la Información y las Comunicaciones. 3. Realizar las tareas correspondientes en los procesos de migración y despliegue de sistemas de información según indicaciones del supervisor del contrato. 4. Desarrollar artefactos de software de negocio que se deriven de la definición de las historias de usuario y realizar actualizaciones a desarrollos existentes que le sean asignados cumpliendo al procedimiento de gestión de proyectos de sistemas de información de la Oficina de Tecnologías de la Información y las Comunicaciones. 5. Apoyar en la ejecución de pruebas funcionales y no funcionales de los artefactos de software de los proyectos de los sistemas de información de la Oficina de Tecnologías de la Información y las Comunicaciones. 6. Elaborar y actualizar la documentación técnica referente a las actualizaciones de los sistemas de información de la Oficina de Tecnologías de la Información y las Comunicaciones, de acuerdo a los procedimientos y estándares establecidos en la Oficina de Tecnologías de la Información y las Comunicaciones. 7. Documentar y versionar los productos implementados de acuerdo con los lineamientos establecidos en la Oficina de Tecnología de la Información y las Comunicaciones. 8. Administrar o parametrizar los sistemas de información que le sean asignados en la Oficina de Tecnología de la Información y las Comunicaciones. 9. Participar y/o asistir a las reuniones grupos y/o mesas de trabajo y/o comités virtuales o presenciales que sean requeridos por el supervisor relacionados con el objeto y obligaciones contractuales con el fin de generar acciones tendientes al cumplimiento de la misión de la dependencia. 10. Las demás que le sean asignadas por el supervisor del contrato, inherentes al objeto del mismo.</t>
  </si>
  <si>
    <t>El valor del contrato a celebrar es hasta por la suma CIENTO CINCO MILLONES DE PESOS M/CTE ($ 105.000.000), incluido los impuestos a que haya lugar.</t>
  </si>
  <si>
    <t>https://community.secop.gov.co/Public/Tendering/OpportunityDetail/Index?noticeUID=CO1.NTC.7564521&amp;isFromPublicArea=True&amp;isModal=true&amp;asPopupView=true</t>
  </si>
  <si>
    <t>El término estrictamente indispensable para que el contratista cumpla con el objeto y obligaciones contractuales será de diez (10) meses y quince (15) dias o hasta 31 de diciembre, lo primero que ocurra.</t>
  </si>
  <si>
    <t xml:space="preserve">NEIDE YASMIN RODRIGUEZ CELIS </t>
  </si>
  <si>
    <t>https://www.funcionpublica.gov.co/dafpIndexerBHV/hvSigep/detallarHV/S3088382-8003-5</t>
  </si>
  <si>
    <t>Prestar sus servicios profesionales a la Oficina de Tecnologías de la Información y Comunicación del Ministerio de Ambiente y Desarrollo Sostenible para elaborar los casos de prueba asignados tomando como base la documentación generada en el proceso de construcción de las especificaciones funcionales y no funcionales y haciendo uso del formato definido para tal fin.</t>
  </si>
  <si>
    <t>1. Realizar el levantamiento y análisis de requerimientos funcionales y no funcionales de acuerdo con los proyectos priorizados y asignados por la oficina de Tecnologías de la Información y la Comunicación. 2. Construir las especificaciones funcionales y no funcionales resultantes del levantamiento de requerimientos y del proceso de análisis, haciendo uso de los formatos definidos para tal fin. 3. Elaborar los casos de prueba asignados tomando como base la documentación generada en el proceso de construcción de las especificaciones funcionales y no funcionales y haciendo uso del formato definido para tal fin. 4. Ejecutar los casos de pruebas asignados registrando las evidencias en el formato definido para tal fin. 5. Realizar seguimiento y gestión para la solución de hallazgos reportados en la ejecución de las pruebas. 6. Participar y/o asistir a las reuniones grupos y/o mesas de trabajo y/o comités virtuales o presenciales que sean requeridos por el supervisor relacionados con el objeto y obligaciones contractuales con el fin de generar acciones tendientes al cumplimiento de la misión de la dependencia. 7. Las demás inherentes a la ejecución del objeto contractual.</t>
  </si>
  <si>
    <t>El valor del contrato a celebrar es hasta por la suma de OCHENTA Y OCHO MILLONES DOSCIENTOS MIL PESOS M/CTE ($88.200.000) y los impuestos a que haya lugar.</t>
  </si>
  <si>
    <t>https://community.secop.gov.co/Public/Tendering/OpportunityDetail/Index?noticeUID=CO1.NTC.7564566&amp;isFromPublicArea=True&amp;isModal=true&amp;asPopupView=true</t>
  </si>
  <si>
    <t>El término estrictamente indispensable para que el contratista cumpla con el objeto y obligaciones contractuales será de diez (10) meses y quince (15) días, o hasta 31 de diciembre, lo primero que ocurra.</t>
  </si>
  <si>
    <t>MARYURY FORERO BOHORQUEZ</t>
  </si>
  <si>
    <t>https://www.funcionpublica.gov.co/dafpIndexerBHV/hvSigep/detallarHV/S885986-8003-5</t>
  </si>
  <si>
    <t>Prestar sus servicios profesionales a la Oficina de Tecnologías de la Información y las Comunicaciones del Ministerio de Ambiente y Desarrollo Sostenible en las actividades relacionadas con la actualización y consolidación del Modelo de Seguridad y Privacidad de la Información - MSPI de la entidad.</t>
  </si>
  <si>
    <t>1. Apoyar la formulación, revisión actualización y/o seguimiento del Plan de Seguridad de la Información y del Plan de Sensibilización en Seguridad de la Información 2. Brindar acompañamiento a la Jefe de la Oficina de Tecnología de la información y la comunicación en la definición de las estrategias, políticas, planes, objetivos y metas del SGSI para la gestión de tecnologías y sistemas de la información que faciliten el cumplimiento de la misión de la entidad. 3. Dar recomendaciones referentes a riesgos y seguridad de la información de la entidad, para la toma de decisiones por parte de la Mesa de Trabajo de Seguridad y Privacidad de la Información o quien haga sus veces. 4. Realizar las actividades de seguimiento y gestión para el despliegue y sostenibilidad del Sistema de Gestión de Seguridad de la Información y Modelo de Seguridad y Privacidad de la Información en el ministerio. 5. Presentar para aprobación a la Jefe de la Oficina de Tecnología de la información y la comunicación la propuesta de las herramientas, metodologías y lineamientos requeridos para la implementación del Modelo de Seguridad y Privacidad de la Información del ministerio. 6. Citar y mantener una comunicación clara, oportuna, completa y permanente con los integrantes de la Mesa de Trabajo de Seguridad y Privacidad de la Información; para abordar y priorizar los temas a tratar 7. Apoyar a las áreas funcionales en la implementación del SGSI, a través de actividades de sensibilización frente a la seguridad de la información a la Alta Dirección y demás partes interesadas. 8. Realizar seguimiento a los objetivos planteados frente al Sistema de Gestión de Seguridad de la Información y Modelo de Seguridad y Privacidad de la Información, para detectar desviaciones y recomendar las acciones correctivas necesarias. 9. Apoyar a la Jefatura de la OTIC en el cumplimiento de la implementación de los objetivos y tareas asignadas en el plan de Trabajo de Seguridad y Privacidad de la Información. 10. Brindar respuesta a los soportes e incidentes que le sean asignados en materia de seguridad de la información.. 11. Apoyar la identificación y actualización de los activos de información de la entidad en conjunto con los líderes de proceso y/o jefes de dependencia. 12. Realizar la clasificación y valorización de los activos de información y revisarla como de manera trimetral, para garantizar que corresponde a los requisitos legales, normativos, contractuales y de la entidad. 13. Revisar y gestionar para que los controles de seguridad sean implementados de acuerdo al nivel de clasificación de la información de su proceso. 14. Verificar que los controles del SGSI mantengan la correcta operación y funcionamiento de la infraestructura, sistemas de información y servicios tecnológicos. 15. Presentar propuesta de las estrategias de apropiación de los servicios tecnológicos a los usuarios internos. 16. Participar y/o asistir a las reuniones grupos y/o mesas de trabajo y/o comités virtuales o presenciales que sean requeridos por el supervisor relacionados con el objeto y obligaciones contractuales con el fin de generar acciones tendientes al cumplimiento de la misión de la dependencia.</t>
  </si>
  <si>
    <t>El valor del contrato a celebrar es hasta por la suma de NOVENTA Y CINCO MILLONES CIEN MIL PESOS M/CTE ($95.100.000), incluido los impuestos a que haya lugar.</t>
  </si>
  <si>
    <t>https://community.secop.gov.co/Public/Tendering/OpportunityDetail/Index?noticeUID=CO1.NTC.7564592&amp;isFromPublicArea=True&amp;isModal=true&amp;asPopupView=true</t>
  </si>
  <si>
    <t>El término estrictamente indispensable para que el contratista cumpla con el objeto y obligaciones contractuales será de diez (10) meses y diecisiete (17) días, o hasta 31 de diciembre, lo primero que ocurra.</t>
  </si>
  <si>
    <t>SARA TABARES CARDONA</t>
  </si>
  <si>
    <t>https://www.funcionpublica.gov.co/dafpIndexerBHV/hvSigep/detallarHV/S2525252-8003-5</t>
  </si>
  <si>
    <t>Prestar los servicios profesionales en la Oficina de Negocios Verdes y Sostenibles para realizar el apoyo técnico en el desarrollo de proyectos y estrategias, tendientes al escalonamiento, promoción, capacitación y apalancamiento financiero de negocios verdes en el marco del programa de Producción y Consumo Responsable de Negocios Verdes.</t>
  </si>
  <si>
    <t>1. Elaborar un plan de trabajo detallado para la ejecución del contrato, el cual deberá incluir los productos esperados y el cronograma de entregas acordado con la supervisión. Este plan debe presentarse junto con el primer informe, al inicio del contrato, y deberá servir como base para el seguimiento y cumplimiento de las actividades. 2. Desarrollar la implementación de los lineamientos, instrumentos y estrategias de bioeconomía con enfoque en negocios verdes que promuevan su escalabilidad y contribuyan a la reducción de las brechas que limitan el crecimiento y la sostenibilidad de estos negocios. 3. Fortalecer los ecosistemas de negocios verdes, mediante mecanismos, espacios y estrategias que permitan la articulación entre entidades públicas y privadas promoviendo encadenamientos productivos como mecanismos clave para su consolidación u expansión. 4. Realizar apoyo técnico en proyectos relacionados con sistemas productivos sostenibles y bioeconomía de la unidad de proyectos de la oficina de negocios verdes, con el fin de garantizar su ejecución eficiente, alineación con los principios de sostenibilidad y maximización de su impacto territorial y económico. 5. Contribuir al acompañamiento, visibilidad y promoción de los negocios verdes, las economías populares, los emprendimientos y las empresas anclas, mediante la planificación, ejecución y participación en eventos estratégicos del sector, así como en actividades destinadas a fortalecer su posicionamiento en plataformas nacionales e internacionales de exposición y colaboración. 6. Participar en las reuniones relacionadas con el objeto contractual, para lo cual se deben allegar los soportes de asistencias, ayudas de memoria y soportes de la asistencia, ayudas de memoria y soportes de seguimiento a los compromisos establecidos en caso de aplicar. 7. Realizar cualquier otra actividad que sea determinada por el supervisor del contrato, relacionada con el cumplimiento de las obligaciones y objetivos establecidos en el objeto contractual.</t>
  </si>
  <si>
    <t>El valor del contrato a celebrar es hasta por la suma de OCHENTA Y CUATRO MILLONES DE PESOS M/CTE ($84.000.000), incluidos los impuestos a que haya lugar.</t>
  </si>
  <si>
    <t>https://community.secop.gov.co/Public/Tendering/OpportunityDetail/Index?noticeUID=CO1.NTC.7576121&amp;isFromPublicArea=True&amp;isModal=true&amp;asPopupView=true</t>
  </si>
  <si>
    <t>El término estrictamente indispensable para que el contratista cumpla con el objeto y obligaciones contractuales será de DIEZ MESES (10) MESES QUINCE (15) DIAS CALENDARIO, o hasta 31 de diciembre de 2025, lo primero que ocurra.</t>
  </si>
  <si>
    <t>RAFAEL DE JESÚS SIERRA MONTEALEGRE</t>
  </si>
  <si>
    <t>https://www.funcionpublica.gov.co/dafpIndexerBHV/hvSigep/detallarHV/S3109947-8003-5</t>
  </si>
  <si>
    <t>Prestar servicios profesionales a la Dirección de Gestión Integral del Recurso Hídrico del Ministerio de Ambiente y Desarrollo Sostenible, para elaborar insumos técnicos relacionados con caudal ambiental, hidrología, hidráulica y calidad del agua enfocados a fortalecer la definición de nuevos instrumentos y la promoción de los existentes en marco de la administración del recurso hídrico con sus consecuentes instrumentos.</t>
  </si>
  <si>
    <t>1. Presentar un plan de trabajo en el que se indique cómo se ejecutarán las labores para las cuales fue contratado, en aquellas actividades en que aplique. 2. Apoyar a la DGIRH en la elaboración de insumos que reflejen el proceso de retroalimentación, socialización y ajuste técnico de la propuesta de guía para la estimación del caudal ambiental y de conformidad con el procedimiento establecido en P-M-INA-09 del sistema de gestión de calidad de Minambiente, elaborando los documentos a que haya lugar. 3. Apoyar el desarrollo de estrategias para el fortalecimiento en la implementación de los instrumentos de administración del recurso hídrico en las eco regiones y/o en los territorios priorizados. 4. Apoyar las pruebas de funcionamiento de cargue, reporte y análisis de información en relación con la calidad, en los desarrollos tecnológicos destinados para tal fin. 5. Apoyar a la DGIRH en la generación y revisión de documentos y/o informes asociados a la hidrología, hidráulica, sedimentos y calidad de agua en marco de los instrumentos y permisos estipulados para el ordenamiento y la administración del recurso hídrico. 6. Dar respuesta a requerimientos internos y/o externos relacionados con la administración del recurso hídrico, así como participar en las reuniones, comités y/o espacios de trabajo que con este fin sean citados. 7. Apoyar técnicamente la formulación de la política del agua, acorde con su objeto y obligaciones, elaborando los documentos y acompañando los espacios requeridos por la supervisión o el equipo de la política 8. Las demás actividades que le sean asignadas por el Supervisor del Contrato y que tenga relación con el objeto y obligaciones del contrato.</t>
  </si>
  <si>
    <t>El valor del contrato a celebrar es hasta por la suma de Ciento Dieciséis Millones Novecientos Sesenta Y Cuatro Mil Doscientos Veinticinco Pesos M/CTE. ($116.964.225) incluido IVA y los demás impuestos a que haya lugar.</t>
  </si>
  <si>
    <t>https://community.secop.gov.co/Public/Tendering/OpportunityDetail/Index?noticeUID=CO1.NTC.7582234&amp;isFromPublicArea=True&amp;isModal=true&amp;asPopupView=true</t>
  </si>
  <si>
    <t>El término estrictamente indispensable para que el contratista cumpla con el objeto y obligaciones contractuales será de diez (10) meses Quince (15) días calendario, o hasta 31 de diciembre, lo primero que ocurra.</t>
  </si>
  <si>
    <t xml:space="preserve">OLGA LUCÍA NÚÑEZ IZQUIERDO </t>
  </si>
  <si>
    <t>https://www.funcionpublica.gov.co/dafpIndexerBHV/hvSigep/detallarHV/S230018-8003-5</t>
  </si>
  <si>
    <t>Prestación de servicios profesionales a la Dirección de Bosques, Biodiversidad y Servicios Ecosistémicos del Ministerio de Ambiente y Desarrollo Sostenible para realizar la elaboración de los insumos técnicos derivados del análisis y evaluación de los procesos de declaratoria, administración, manejo y gestión de las áreas protegidas y otras estrategias de conservación basadas en áreas y nominación de Otras Medidas Efectivas de Conservación OMEC.</t>
  </si>
  <si>
    <t>1. Generar insumos técnicos, informes y conceptos necesarios de acuerdo con los lineamientos de la Dirección de Bosques, Biodiversidad y Servicios Ecosistémicos, para la gestión y seguimiento de áreas protegidas y conservadas. 2. Elaborar insumos técnicos, informes o demás documentos necesarios, así como gestionar la coordinación necesaria para el seguimiento a las acciones e hitos del CONPES 4050 de 2021, responsabilidad de la Dirección de Bosques, Biodiversidad y Servicios Ecosistémicos. 3. Brindar asistencia técnica a entidades públicas, organizaciones, comunidades y actores clave en la implementación de estrategias de conservación, enfocados en áreas protegidas y conservadas. 4. Aplicar el procedimiento de reporte de Otras Medidas Efectivas de Conservación - OMEC, definido en el Sistema Integrado de Gestión del Ministerio de Ambiente y Desarrollo Sostenible (SOMOSIG), generando los soportes de cada uno de los pasos del mismo para las nominaciones realizadas de Otras Medidas Efectivas de Conservación basada en áreas– OMEC, así como para las OMEC en proceso de reporte y ya reportadas al Centro Mundial de Monitoreo de la Conservación (WCMC); y aportar mejoras al mismo cuando estas sean identificadas. 5. Entregar y almacenar en el archivo de gestión documental de la Dirección de Bosques, Biodiversidad y Servicios Ecosistémicos, los soportes de aplicación del procedimeinto de reporte de las Otras Medidas Efectivas de Conservación (OMEC), conforme los procedimientos del Sistema Integrado de Gestión del Ministerio de Ambiente y Desarrollo Sostenible (SOMOSIG). 6. Proyectar las respuestas a las Peticiones, Quejas, Reclamos y Sugerencias (PQRS) y otras solicitudes vinculadas al propósito y las responsabilidades del contrato, dentro de los plazos definidos y durante el mes correspondiente, incluyendo el informe del Sistema de Gestión Documental que documenta el estado de asignaciones. 7. Elaborar los insumos técnicos para los informes de seguimiento de las sentencias de la Dirección de Bosques, Biodiversidad y Servicios Ecosistémicos, que permitan dar cuenta del estado de cumplimiento frente a los diferentes fallos judiciales enmarcados en sentencias u otras figuras, relacionados con áreas protegidas del SINAP y estrategias de conservación. 8. Asistir a las reuniones que sean solicitadas y estén relacionadas con el propósito del contrato, elaborando los informes y documentos técnicos necesarios según corresponda. 9. Llevar a cabo las visitas técnicas necesarias relacionadas con el tema del contrato en el momento requerido, y elaborar los informes y documentos técnicos necesarios según corresponda. 10. Aplicar en los espacios de participación y acompañamiento desarrollados mensualmente en el marco del objeto contractual los formatos y procedimientos establecidos en el sistema integrado de gestión de la entidad. 11. Todas las demás que le sean asignadas por el supervisor del contrato y que tengan relación con el objeto contractual.</t>
  </si>
  <si>
    <t>El valor del contrato a celebrar es hasta por la suma de SETENTA Y DOS MILLONES CIEN MIL PESOS M/CTE ($72.100.000), incluido los impuestos a que haya lugar.</t>
  </si>
  <si>
    <t>https://community.secop.gov.co/Public/Tendering/OpportunityDetail/Index?noticeUID=CO1.NTC.7589172&amp;isFromPublicArea=True&amp;isModal=true&amp;asPopupView=true</t>
  </si>
  <si>
    <t>ELKIN MAURICIO PEDRAZA SARMIENTO</t>
  </si>
  <si>
    <t>ADMINISTRACION AMBIENTAL Y DE LOS RECURSOS NATURALES</t>
  </si>
  <si>
    <t>https://www.funcionpublica.gov.co/dafpIndexerBHV/hvSigep/detallarHV/S590166-8003-5</t>
  </si>
  <si>
    <t>Prestación de servicios profesionales a la Dirección de Bosques, Biodiversidad y Servicios Ecosistémicos del Ministerio de Ambiente y Desarrollo Sostenible para realizar la planificación, gestión y acompañamiento a la declaratoria, administración, nominación y registro de estrategias de conservación in situ y Otras Medidas Efectivas de Conservación - OMEC.</t>
  </si>
  <si>
    <t>1. Generar los informes y documentos técnicos para el reporte a que haya lugar en las acciones del CONPES 4050 que son responsabilidad de la Dirección de Bosques, Biodiversidad y Servicios Ecosistémicos. 2. Apoyar en la gestión, el acompañamiento, la planeación y el seguimiento de las estrategias de conservación basadas en áreas protegidas, de acuerdo con los lineamientos de la Dirección de Bosques, Biodiversidad y Servicios Ecosistémicos, generando informes y documentos técnicos a que haya lugar. 3. Aportar en la revisión y proyección de propuestas de lineamientos técnicos sobre estrategias de conservación basadas en áreas protegidas dirigidas a diversos actores, sean entidades públicas, organizaciones, comunidades u otros actores sociales. 4. Proyectar los conceptos técnicos y demás soportes aplicando el procedimiento del Sistema de Información y Gestión del Ministerio de Ambiente y Desarrollo Sostenible (SOMOSIG), para Otras Medidas Efectivas de Conservación basada en área – OMEC, en proceso de reporte y ya reportadas al Centro Mundial de Monitoreo de la Conservación (WCMC), 5. Remitir la información que sustenta el reporte de OMEC al archivo de gestión documental de la Dirección de Bosques, Biodiversidad y Servicios Ecosistémicos, conforme los procedimientos del Sistema de Información y Gestión del Ministerio de Ambiente y Desarrollo Sostenible (SOMOSIG). 6. Tramitar las PQRS y demás requerimientos relacionados con el objeto y las obligaciones del contrato, a través del sistema de Gestión Documental dentro de los términos establecidos y en el mes asignado. 7. Apoyar con insumos técnicos que permitan dar cuenta del estado de cumplimiento frente a los diferentes requerimientos judiciales, relacionados con áreas protegidas del SINAP y estrategias de conservación los cuales deben ser consolidados por el equipo de órdenes judiciales de la Dirección de Bosques, Biodiversidad y Servicios Ecosistémicos. 8. Participar en las reuniones solicitadas que estén relacionadas con el propósito del contrato, y elaborar la documentación técnica necesaria según corresponda. 9. Realizar las visitas técnicas necesarias relacionadas con el objeto del contrato y aportar el informe correspondiente. 10. Todas las demás que le sean asignadas por el supervisor del contrato y que tengan relación con el objeto contractual.</t>
  </si>
  <si>
    <t>El valor del contrato a celebrar es hasta por la suma de CINCUENTA Y SEIS MILLONES SEISCIENTOS CINCUENTA MIL PESOS M/CTE ($56.650.000), incluido los impuestos a que haya lugar.</t>
  </si>
  <si>
    <t>https://community.secop.gov.co/Public/Tendering/OpportunityDetail/Index?noticeUID=CO1.NTC.7597187&amp;isFromPublicArea=True&amp;isModal=true&amp;asPopupView=true</t>
  </si>
  <si>
    <t>JUAN CAMILO TAFUR GUERRERO</t>
  </si>
  <si>
    <t>https://www.funcionpublica.gov.co/dafpIndexerBHV/hvSigep/detallarHV/S4692221-8003-5</t>
  </si>
  <si>
    <t>Prestación de servicios profesionales a la Dirección de Bosques, Biodiversidad y Servicios Ecosistémicos del Ministerio de Ambiente y Desarrollo Sostenible, para proyectar los insumos técnicos correspondientes al trámite de las anotaciones de afectaciones y desafectaciones ambientales, así como, a los instrumentos de planificación y manejo de las reservas forestales protectoras y protectoras-productoras nacionales y áreas protegidas.</t>
  </si>
  <si>
    <t>1. Proyectar los insumos técnicos correspondientes para la afectación y desafectación ante las Oficinas de Registro de Instrumentos Públicos de los predios relacionados con la Reserva Forestal Protectora Bosque Oriental de Bogotá y la Reserva Forestal Protectora Productora la Cuenca Alta del Rio Bogotá. 2. Realizar el seguimiento y generar los correspondientes informes técnicos a las obligaciones dispuestas a través de actos administrativos, relacionadas con las anotaciones registrales de los predios, solicitadas por las corporaciones autónomas regionales, que se encuentran al interior de las Reservas Forestales Protectoras Nacionales. 3. Elaborar los insumos técnicos necesarios correspondiente a los procesos de formalización de registro, realinderación, integración y adopción de planes de manejo relacionados con la Reserva Forestal Protectora Bosque Oriental de Bogotá y la Reserva Forestal Protectora Productora la Cuenca Alta del Rio Bogotá. 4. Generar insumos mediante el uso de análisis geoespaciales, la información relacionada con delimitación, alinderación, declaración, sustracción, homologación y zonificación de Reservas Forestales Nacionales. 5. Generar los insumos técnicos para los informes de seguimiento a ser elaborados por los profesionales del equipo de sentencias de la Dirección de Bosques, Biodiversidad y Servicios Ecosistémicos, que permitan dar cuenta del estado de cumplimiento frente a los diferentes requerimientos judiciales, relacionados con reservas forestales protectoras. 6. Acudir a las reuniones, visitas y mesas técnicas que le sean requeridas en el marco del objeto contractual, generando informes y documentos técnicos correspondientes. 7. Elaborar las respuestas de las PQRS y demás requerimientos relacionados con el objeto contractual. 8. Entregar a archivo de gestión de la Dirección de Bosques, Biodiversidad y Servicios Ecosistémicos, la documentación generada durante el desarrollo de las obligaciones del contrato, empleando los formatos establecidos en el SOMOSIG-Sistema integrado de gestión. 9. Las demás actividades que estén relacionadas con el objeto contractual y que sean asignadas por el supervisor.</t>
  </si>
  <si>
    <t>El valor del contrato a celebrar es hasta por la suma de CINCUENTA Y CUATRO MILLONES QUINIENTOS NOVENTA MIL PESOS M/CTE ($54.590.000), incluido los impuestos a que haya lugar.</t>
  </si>
  <si>
    <t>https://community.secop.gov.co/Public/Tendering/OpportunityDetail/Index?noticeUID=CO1.NTC.7597235&amp;isFromPublicArea=True&amp;isModal=true&amp;asPopupView=true</t>
  </si>
  <si>
    <t>GIOVANA PATRICIA GARCIA SAINZ</t>
  </si>
  <si>
    <t>https://www.funcionpublica.gov.co/dafpIndexerBHV/hvSigep/detallarHV/S1142985-8003-5</t>
  </si>
  <si>
    <t>Prestación de servicios profesionales para brindar apoyo en la elaboración de los actos administrativos de inicio e impulso en el marco del proceso sancionatorio ambiental donde la Dirección de Bosques Biodiversidad y Servicios Ecosistémicos del Ministerio de Ambiente y Desarrollo Sostenible ostente potestad sancionatoria y demás actuaciones de carácter sancionatorio.</t>
  </si>
  <si>
    <t>1.Realizar la proyección de los actos administrativos de inicio, impulso y de fondo de los expedientes de carácter sancionatorio que por reparto le sean asignados, en donde la Dirección de Bosques, Biodiversidad y Servicios Ecosistémicos ostente potestad sancionatoria. Analizar y dar trámite a los traslados por competencia de las distintas Autoridades Ambientales que sean asignados por el supervisor del contrato. Proyectar respuestas a los requerimientos de Entes de Control en el marco de los procesos sancionatorios competencia de la Dirección de Bosques, Biodiversidad y Servicios Ecosistémico Proyectar, consolidar y gestionar respuestas a derechos de petición, solicitudes de información y demás peticiones, que le sean solicitados por la supervisión en la plataforma ARCA, o por cualquier otro medio o herramienta de la entidad relacionado con el objeto del contrato, para lo cual deberá dar cumplimiento a los términos previstos en la Ley. Las demás actividades que estén relacionadas con el objeto contractual y que sean asignadas por el supervisor</t>
  </si>
  <si>
    <t>https://community.secop.gov.co/Public/Tendering/OpportunityDetail/Index?noticeUID=CO1.NTC.7581296&amp;isFromPublicArea=True&amp;isModal=true&amp;asPopupView=true</t>
  </si>
  <si>
    <t>WALTER OCTAVIO GIL TORRES</t>
  </si>
  <si>
    <t>https://www.funcionpublica.gov.co/dafpIndexerBHV/hvSigep/detallarHV/S2117145-8003-5</t>
  </si>
  <si>
    <t>Prestar servicios profesionales para la gestión, seguimiento, verificación y reporte de la meta Nacional de Restauración establecida en el Plan Nacional de Desarrollo 2022 – 2026 y que está bajo el liderazgo del Ministerio de Ambiente y Desarrollo Sostenible.</t>
  </si>
  <si>
    <t>1. Contribuir en la gestión para la generación e implementación de acuerdos, compromisos, convenios, contratos, proyectos o alianzas con actores institucionales (autoridades ambientales, gobernaciones, municipios), privados (acueductos, gremios, entre otros) o comunitarios y cooperación, para el logro de la meta de restauración nacional establecida en el PND. 2. Realizar seguimiento y actualización del pipeline (línea de flujo) de restauración nacional, incluyendo y verificando la información de acciones de restauración de actores públicos, privados, cooperación internacional y comunidades; y sugerir los cambios o adaptaciones para el desarrollo de este. 3. Continuar con la participación y aportes para la generación u optimización de las plataformas y bases de datos, para el seguimiento y monitoreo a la restauración, a nivel nacional y en todos los ecosistemas, que garantice la interoperabilidad entre plataformas y sistemas de las entidades del SINA y el Ministerio de Ambiente y Desarrollo Sostenible, a fin de garantizar la transparencia y probidad de los reportes de avances de la restauración, rehabilitación o recuperación a nivel nacional. 4. Generar una base de datos de costos de la restauración considerando los diferentes enfoques de restauración, ecosistemas, ecorregiones y condiciones particulares. 5. Verificar el reporte de avances de la Meta de Restauración Nacional, validando las evidencias presentadas por los diferentes actores y realizando verificación y seguimiento de campo en los sitios que se considere pertinente, en particular los que se encuentren en ejecución por el Fondo para Vida y la Biodiversidad. 6. Revisar y brindar retroalimentación a la estructuración y seguimiento de los programas y proyectos formulados por los Gestores de las Ecorregiones y las direcciones del Ministerio de Ambiente y Desarrollo Sostenible, a ser presentados al Fondo para la Vida y la Biodiversidad en las ecorregiones del PND en el componente de restauración, así como de otras iniciativas (proyectos, programas o convocatorias) que puedan contribuir a esta meta. 7. Participar en los espacios de la Mesa Nacional Asesora de Restauración que gestiona la adaptación e implementación del Plan Nacional de Restauración, y brindar insumos de apoyo al proceso de fortalecimiento de capacidades para la restauración de ecosistemas en el territorio nacional, en el marco de este espacio y otros con el mismo fin. 8. Participar en reuniones a las que sea delegado, apoyar y gestionar si es necesario, la organización de talleres, reuniones, actividades y otros espacios de articulación pertinentes, con entidades del SINA, otros ministerios, centros de investigación, autoridades locales, CAR´s, Universidades, ONG´s, Sectores productivos y comunidad, relacionados con el objeto del contrato. En el marco de esto se realizará la preparación de ayudas memoria, actas o demás documentos de soporte de la preparación o del desarrollo de estos encuentros 9. Apoyar la preparación de contenidos para la divulgación de avances de la meta de restauración o en documentos, conceptos, o normas, para generar condiciones habilitantes para el proceso. 10. Las demás que le sean asignadas en el marco del objeto contractua</t>
  </si>
  <si>
    <t>El valor del contrato a celebrar es hasta por la suma de CIENTO CUARENTA Y SIETE MILLONES DE PESOS M/CTE ($147.000.000), incluido los impuestos a que haya lugar.</t>
  </si>
  <si>
    <t>ERIKA KATHERINNE SÁNCHEZ GUEVARA</t>
  </si>
  <si>
    <t>Profesional Universitario, Grado 11 Código 2044</t>
  </si>
  <si>
    <t>https://community.secop.gov.co/Public/Tendering/OpportunityDetail/Index?noticeUID=CO1.NTC.7568785&amp;isFromPublicArea=True&amp;isModal=true&amp;asPopupView=true</t>
  </si>
  <si>
    <t>EVELIA DE JESÚS ESQUIVEL MANJARRES</t>
  </si>
  <si>
    <t>https://www.funcionpublica.gov.co/dafpIndexerBHV/hvSigep/detallarHV/S1449375-8003-5</t>
  </si>
  <si>
    <t>Prestar servicios de apoyo a la gestión al Grupo de Gestión de Proyectos de la Oficina Asesora de Planeacion del Ministerio de Ambiente y Desarrollo Sostenible, en la aplicación de Tablas de Retención Documental para organización e implementación de procesos técnicos archivísticos en los expedientes electrónicos e híbridos de los proyectos de inversión del SGR, de acuerdo con lineamientos establecidos por el Grupo de Gestión Documental del Ministerio de Ambiente y Desarrollo Sostenible.</t>
  </si>
  <si>
    <t>1. Realizar los procesos técnicos archivísticos en los expedientes electrónicos e híbridos de clasificación documental, conformación de expedientes, ordenación cronológica nombrando carpetas - documentos electrónicos y foliación, cumpliendo los lineamientos establecidos por el Grupo de Gestión Documental del Ministerio. 2. Aplicar formatos de calidad establecidos en el Ministerio, para la implementación de procesos técnicos archivísticos de descripción e identificación documental en el levantamiento y actualización del Inventario Único Documental – FUID, elaboración de hojas de control, testigos documentales e identificación en la rotulación de cajas y/o carpetas. 3. Efectuar el cierre de los radicados en el gestor documental de Administración y Recepción de Correspondencia Ambiental - ARCA, así como la correcta clasificación documental, creación y archivo en su respectivo expediente electrónico. Atender solicitudes de usuarios internos, externos de préstamo y consulta de expedientes, asistir a reuniones programadas y las demás actividades asignadas por parte del supervisor del contrato. 5. Las demás actividades asignadas por parte del supervisor del contrato.</t>
  </si>
  <si>
    <t>El valor del contrato a celebrar es hasta por la suma de CUARENTA Y OCHO MILLONES DE PESOS M/CTE ($48.000.000,00), incluido los impuestos a que haya lugar.</t>
  </si>
  <si>
    <t>https://community.secop.gov.co/Public/Tendering/OpportunityDetail/Index?noticeUID=CO1.NTC.7591246&amp;isFromPublicArea=True&amp;isModal=true&amp;asPopupView=true</t>
  </si>
  <si>
    <t>El término estrictamente indispensable para que el contratista cumpla con el objeto y obligaciones contractuales será 10 meses, o hasta 19 de diciembre 2025, lo primero que ocurra.</t>
  </si>
  <si>
    <t>CRISTHIAN ANDRES DE HOYOS DOMINGUEZ</t>
  </si>
  <si>
    <t>https://www.funcionpublica.gov.co/dafpIndexerBHV/hvSigep/detallarHV/S4464889-8003-5</t>
  </si>
  <si>
    <t>Prestar servicios profesionales para apoyar a la Oficina Asesora de Planeación del Ministerio de Ambiente, en el seguimiento presupuestal y en la generación de informes estadísticos que permitan el seguimiento y gestión financiera del sector ambiental, en concordancia con la normativa vigente y las metas establecidas por la Entidad.</t>
  </si>
  <si>
    <t>1. Contribuir al seguimiento de la ejecución presupuestal en el sector ambiental mediante la elaboración de reportes e informes, que optimicen y automaticen las matrices de datos para responder a las solicitudes de información de las dependencias del Ministerio y de las entidades nacionales. 2. Desarrollar y compilar las presentaciones estratégicas requeridas tanto por la jefe de la Oficina Asesora de Planeación como por la alta Gerencia. 3. Brindar Acompañamiento a los diferentes grupos de la Oficina de planeación en las actividades de control de gestión y seguimiento presupuestal de la planeación estratégica y la articulación de los temas presupuestales con los instrumentos de planificación del ministerio y del sector ambiente y desarrollo sostenible. 4. Apoyar en la consolidación de los datos que son objeto de análisis para la elaboración y presentación del anteproyecto de presupuesto, el marco de gasto de mediano plazo y la distribución de la cuota de presupuesto, siguiendo los parámetros establecidos por el Ministerio de Hacienda y Crédito Público. 5. Brindar respuesta a las solicitudes de información, peticiones, quejas y reclamos dentro de los términos legales establecidos que efectúen los usuarios internos y externos de la entidad relacionados con sus obligaciones. 6. Las demás actividades asignadas por el supervisor del contrato y que tengan relación con el objeto contractual.</t>
  </si>
  <si>
    <t>El valor del contrato a celebrar es hasta por la suma de TREINTA Y UN MILLONES DOSCIENTOS MIL PESOS M/CTE ($31.200.000,00), incluido los impuestos a que haya lugar.</t>
  </si>
  <si>
    <t>https://community.secop.gov.co/Public/Tendering/OpportunityDetail/Index?noticeUID=CO1.NTC.7625835&amp;isFromPublicArea=True&amp;isModal=true&amp;asPopupView=true</t>
  </si>
  <si>
    <t>NELSON ENRIQUE CASILIMAS MONTAÑO</t>
  </si>
  <si>
    <t>https://www.funcionpublica.gov.co/dafpIndexerBHV/hvSigep/detallarHV/S581380-8003-5</t>
  </si>
  <si>
    <t>Prestar servicios de apoyo para para la organización, ordenación, clasificación, depuración, selección, foliación, elaboración y actualización de inventarios documentales, identificación y aplicación de procesos de almacenamiento y re-almacenamiento entre otros y la logística para la adecuada custodia de los documentos en el archivo central y de gestión a cargo del Grupo de Gestión documental del Ministerio.</t>
  </si>
  <si>
    <t>1. Aplicar los procesos técnicos de organización de archivos de conformidad con las tablas de retención documental TRD y las tablas de valoración documental TVD y los lineamientos del ministerio.  2. Apoyar el desarrollo de actividades y procesos logísticos, de almacenamiento y re-almacenamiento, entre otros, requeridos en el archivo central del ministerio. 3. Realizar un reporte diario de producción y actividades de acuerdo con el plan de trabajo asignado haciendo uso de las herramientas electrónicas definidas para ello.  4. Asistir a las reuniones y/o actividades que sean requeridos por el supervisor del contrato y que estén relacionados en el marco contractual.  5. Todas las demás que le sean asignadas por el Supervisor del Contrato y que tengan relación con el objeto contractual. </t>
  </si>
  <si>
    <t>El valor del contrato a celebrar es hasta por la suma de VEINTIOCHO MILLONES SETECIENTOS OCHENTA Y CINCO MIL PESOS M/CTE ($28.785.000) incluido los impuestos a que haya lugar.</t>
  </si>
  <si>
    <t>MARIA ISABEL RODRIGUEZ OSPINA</t>
  </si>
  <si>
    <t>https://community.secop.gov.co/Public/Tendering/OpportunityDetail/Index?noticeUID=CO1.NTC.7633200&amp;isFromPublicArea=True&amp;isModal=true&amp;asPopupView=true</t>
  </si>
  <si>
    <t>El término estrictamente indispensable para que el contratista cumpla con el objeto y obligaciones contractuales será de trescientos tres (303) días, o hasta 31 de diciembre, lo primero que ocurra.</t>
  </si>
  <si>
    <t>MILTON JAVIER OSPINA VARELA</t>
  </si>
  <si>
    <t>https://www.funcionpublica.gov.co/dafpIndexerBHV/hvSigep/detallarHV/S2246958-8003-5</t>
  </si>
  <si>
    <t>Prestar servicios de apoyo para para la organización, ordenación, clasificación, depuración, selección, foliación, elaboración y actualización de inventarios documentales, identificación y aplicación de procesos de almacenamiento y re-almacenamiento entre otros y la logística para la adecuada custodia de los documentos en el archivo central y de gestión a cargo del Grupo de Gestión documental del Ministerio</t>
  </si>
  <si>
    <t>El valor del contrato a celebrar es hasta por la suma de VEINTIOCHO MILLONES QUINIENTOS MIL PESOS M/CTE ($28.500.000) incluido los impuestos a que haya lugar.</t>
  </si>
  <si>
    <t>https://community.secop.gov.co/Public/Tendering/OpportunityDetail/Index?noticeUID=CO1.NTC.7608282&amp;isFromPublicArea=True&amp;isModal=true&amp;asPopupView=true</t>
  </si>
  <si>
    <t>El término estrictamente indispensable para que el contratista cumpla con el objeto y obligaciones contractuales será de trescientos (300) días, o hasta 31 de diciembre, lo primero que ocurra</t>
  </si>
  <si>
    <t>DANIEL ESTEBAN JURADO OSORIO</t>
  </si>
  <si>
    <t>Prestación de servicios profesionales para la proyección y análisis de los actos administrativos de impulso y de fondo en el marco del proceso sancionatorio ambiental que sean competencia de la Dirección de Bosques Biodiversidad y Servicios Ecosistémicos del Ministerio de Ambiente y Desarrollo Sostenible y demás actuaciones de carácter sancionatorio</t>
  </si>
  <si>
    <t>1 Realizar la proyección de los actos administrativos de inicio, impulso y de fondo de los expedientes de carácter sancionatorio que por reparto le sean asignados, donde la Dirección de Bosques, Biodiversidad y Servicios Ecosistémicos ostente potestad sancionatoria. Evaluar integralmente los documentos que conforman los expedientes de carácter sancionatorio, verificando que en su trámite se haya respetado el debido proceso y que se hayan adelantado los procedimientos administrativos correspondientes, conforme a los términos de ley y la normatividad aplicable. Proyectar respuestas a los requerimientos de Entes de Control en el marco de los procesos sancionatorios competencia de la Dirección de Bosques, Biodiversidad y Servicios Ecosistémico. Proyectar, consolidar y gestionar respuestas a derechos de petición, solicitudes de información y demás peticiones, que le sean solicitados por la supervisión en la plataforma ARCA, o por cualquier otro medio o herramienta de la entidad relacionado con el objeto del contrato, para lo cual deberá dar cumplimiento a los términos previstos en la Ley. 5. Las demás actividades que estén relacionadas con el objeto contractual y que sean asignadas por el supervisor</t>
  </si>
  <si>
    <t>https://community.secop.gov.co/Public/Tendering/OpportunityDetail/Index?noticeUID=CO1.NTC.7581703&amp;isFromPublicArea=True&amp;isModal=true&amp;asPopupView=true</t>
  </si>
  <si>
    <t>El término estrictamente indispensable para que el contratista cumpla con el objeto y obligaciones contractuales será de DIEZ MESES (10) MESES, o hasta 31 de diciembre de 2025, lo primero que ocurra.</t>
  </si>
  <si>
    <t>666 - CESION</t>
  </si>
  <si>
    <t>YINNA MARCELA MARTINEZ RAMIREZ</t>
  </si>
  <si>
    <t>https://www.funcionpublica.gov.co/dafpIndexerBHV/hvSigep/detallarHV/S520782-8003-5</t>
  </si>
  <si>
    <t>El valor sin ejecutar y que se cede del Contrato de Prestación de Servicios Profesionales No.CD-666 de 2025 es de CUARENTA Y OCHO MILLONES SEISCIENTOS CINCUENTA MIL TRESCIENTOS TREINTA Y CUATRO PESOS MTCE ($48.650.334) incluidos impuestos a que haya lugar.</t>
  </si>
  <si>
    <t>El término estrictamente indispensable para que el contratista cumpla con el objeto y obligaciones contractuales será de SIETE MESES (7) MESES Y SIETE DIAS, o hasta 31 de diciembre de 2025, lo primero que ocurra.</t>
  </si>
  <si>
    <t>ISAAC DURAN OVIEDO</t>
  </si>
  <si>
    <t>https://www.funcionpublica.gov.co/dafpIndexerBHV/hvSigep/detallarHV/S4809043-8003-5</t>
  </si>
  <si>
    <t>Prestación de servicios profesionales para el apoyo a las acciones de manejo de especies de la fauna silvestre y el seguimiento a instrumentos de manejo y control respectivos para especies de competencia de la Dirección de Bosques, Biodiversidad y Servicios Ecosistémicos.</t>
  </si>
  <si>
    <t>1. Apoyar la construcción de documentos técnicos, presentaciones y otras herramientas para el cumplimiento de las acciones ordenadas por las autoridades judiciales y administrativas a la DBBSE relacionadas con los polinizadores y otras especies de la fauna silvestre. Apoyar técnicamente la actualización o construcción de documentos programas y planes de conservación de oso andino Tremarctos ornatus, cóndor Vultur gryphus y las demás que sean solicitadas por la DBBSE. Contribuir a la elaboración de documentos, rutas de trabajo, insumos y actividades de gestión para la consolidación de propuestas normativas de uso de la fauna silvestre, con base en su pefil. Aportar insumos para el proceso de implementación de la Ley 2193 de 2022 en relación con la gestión de las acciones establecidas en el capítulo 4 de la precitada Ley. Proyectar y gestionar respuesta, en los términos previstos en la ley, de las PQRS que le sean asignadas por la supervisión a través de la plataforma ARCA o por otro medio o herramienta de la entidad, relacionado con el objeto del contrato, adjuntando el reporte del Sistema de Gestión Documental. Apoyar en el desarrollo de visitas de seguimiento y control a establecimientos de zoocría y/o transformación de especímenes de fauna silvestre de especies incluidas en los Apéndices de la Convención CITES. 7.Elaborar documentos que soporten la evaluación de solicitudes de permisos CITES tales como conceptos técnicos, registros en los registros de establecimientos y otros que sean requeridos por la DBBSE. Las demás actividades que estén relacionadas con el objeto contractual y que sean asignadas por el supervisor.</t>
  </si>
  <si>
    <t>El valor del contrato a celebrar es hasta por la suma de CINCUENTA Y CUATRO MILLONES QUINIENTOS NOVENTA MIL PESOS M/CTE ($ 54.590.000) incluido los impuestos a que haya lugar.</t>
  </si>
  <si>
    <t>https://community.secop.gov.co/Public/Tendering/OpportunityDetail/Index?noticeUID=CO1.NTC.7581712&amp;isFromPublicArea=True&amp;isModal=true&amp;asPopupView=true</t>
  </si>
  <si>
    <t>VICTOR MANUEL JUNCA RODRIGRUEZ</t>
  </si>
  <si>
    <t>https://www.funcionpublica.gov.co/dafpIndexerBHV/hvSigep/detallarHV/S468314-8003-5</t>
  </si>
  <si>
    <t>Prestación de servicios profesionales a la Dirección de Asuntos Marinos, Costeros y Recursos Acuáticos del Ministerio Ambiente y Desarrollo Sostenible, para apoyar en la evaluación y seguimiento de planes, proyectos y actividades productivas sectoriales, incluyendo criterios técnicos que contribuyan con la sostenibilidad ambiental y la planificación integrada marino, costera e insular.</t>
  </si>
  <si>
    <t>1. Apoyar la elaboración de conceptos y dar seguimiento a las solicitudes relacionados con la evaluación ambiental de planes, proyectos y actividades de sectores productivos en espacios marinos, costeros e insulares del país. 2. Sistematizar los conceptos de la base de datos de la Dirección y proyectos productivos sectoriales en ejecución por unidades ambientales costeras como información de base para la planificación espacial marino costera e insular. 3. Brindar apoyo técnico en los procesos de evaluación de proyectos y actividades sujetas de licencia ambiental que se desarrollen en el territorio marino - costero del país. 4. Apoyar el desarrollo de acciones para el cumplimiento y seguimiento a sentencias o acciones constitucionales relacionadas con la reducción de impactos ambientales de procesos productivos de sectores de la economía en ecosistemas marino-costeros. 5. Gestionar o suministrar los insumos para elaboración de conceptos, ayudas de memoria, actas, dar respuesta a los derechos de petición (PQRS), requerimientos de sentencias y entes de control relacionados con el objeto contractual con criterios de calidad y oportunidad dando cumplimiento a los términos legales. 6. Participar y apoyar en la organización de talleres, reuniones, actividades y otros espacios de articulación pertinentes que realiza MINAMBIENTE relacionados con el objeto del contrato. 7. Mantener actualizada la información del drive (Carpeta digital) de la DAMCRA de los tramites asignados 8. Las demás actividades relacionadas con el desarrollo del objeto del presente contrato.</t>
  </si>
  <si>
    <t>https://community.secop.gov.co/Public/Tendering/OpportunityDetail/Index?noticeUID=CO1.NTC.7569241&amp;isFromPublicArea=True&amp;isModal=true&amp;asPopupView=true</t>
  </si>
  <si>
    <t>CESAR FERNANDO JIMENEZ GONZALEZ</t>
  </si>
  <si>
    <t>https://www.funcionpublica.gov.co/dafpIndexerBHV/hvSigep/detallarHV/S729824-8003-5</t>
  </si>
  <si>
    <t>Prestación de servicios profesionales a la Dirección de Asuntos Marinos, Costeros y Recursos Acuáticos del Ministerio de Ambiente y Desarrollo Sostenible que apoye el diseño de la estrategia de calidad ambiental marina y la elaboración de lineamientos técnicos y normativos para el mejoramiento de la calidad ambiental marino costera.</t>
  </si>
  <si>
    <t>1. Apoyar la implementación de la hoja de ruta para la estructuración de la estrategia dirigida al mejoramiento de la Calidad Ambiental Marina en Colombia, en el marco de la Política Nacional Ambiental para el Desarrollo Sostenible de los Espacios Oceánicos y las Zonas Costeras e Insulares de Colombia y el CONPES 3990 de 2020. 2. Proporcionar asistencia técnica a los procesos de elaboración de lineamientos técnicos y normativos desde su ámbito profesional en asuntos relacionados con la calidad ambiental marina. 3. Apoyar la atención a las sentencias de la Ciénaga de las Quintas, Bahía de Cartagena y las medidas preventivas de El Laguito desde su ámbito profesional en temáticas relacionadas con la calidad ambiental marina, consolidando un diagnóstico de las fuentes de vertimientos y sus características de contaminación, conforme a solicitudes o reportes de cumplimiento de los responsables de ejecución de la sentencia en esta materia. 4. Apoyar la formulación e implementación de actividades de fortalecimiento de capacidades multiactor en temáticas asociadas a la gestión de la calidad ambiental marina. 5.Gestionar o suministrar los insumos para elaboración de conceptos, ayudas de memoria, actas, dar respuesta a los derechos de petición (PQRS), requerimientos de sentencias y entes de control relacionados con el objeto contractual con criterios de calidad y oportunidad dando cumplimiento a los términos legales. 6. Mantener actualizada la información del drive (Carpeta digital) de la DAMCRA de los tramites asignados. 7. Las demás actividades relacionadas con el desarrollo del objeto del presente contrato.</t>
  </si>
  <si>
    <t>El valor del contrato a celebrar es hasta por la suma de SETENTA Y OCHO MILLONES SETECIENTOS NOVENTA Y CINCO MIL PESOS M/CTE ($78.795.000), incluido los impuestos a que haya lugar.</t>
  </si>
  <si>
    <t>https://community.secop.gov.co/Public/Tendering/OpportunityDetail/Index?noticeUID=CO1.NTC.7569383&amp;isFromPublicArea=True&amp;isModal=true&amp;asPopupView=true</t>
  </si>
  <si>
    <t>El término estrictamente indispensable para que el contratista cumpla con el objeto y obligaciones contractuales será NUEVE (9) MESES, o hasta 31 de diciembre, lo primero que ocurra.</t>
  </si>
  <si>
    <t>MARY ALEJANDRA LASSO ORLAS</t>
  </si>
  <si>
    <t>https://www.funcionpublica.gov.co/dafpIndexerBHV/hvSigep/detallarHV/S910018-8003-5</t>
  </si>
  <si>
    <t>Prestar servicios profesionales a la Dirección de Asuntos Ambientales Sectorial y Urbana del Ministerio de Ambiente y Desarrollo Sostenible, para la formulación e implementación de instrumentos técnicos y normativos orientados a la reducción de emisiones contaminantes, incluyendo aquellas generadas por olores ofensivos, la producción de carbón vegetal y la gobernanza del aire.</t>
  </si>
  <si>
    <t>1. Presentar para aprobación del supervisor un plan de trabajo (actividades, cronograma y entregables) dentro de los diez (10) días siguientes al cumplimiento de los requisitos de ejecución del contrato. 2. Apoyar el desarrollo de instrumentos técnicos y normativos para el cumplimiento de los compromisos del Ministerio en el marco del CONPES 3943, en especial los relacionados con la gobernanza del aire y la promoción de alianzas para la articulación Estado-Academia. 3. Generar los insumos técnicos y adelantar la gestión necesaria para avanzar en la propuesta normativa para reglamentar la comisión intersectorial de calidad del aire, en cumplimiento de lo establecido en la Ley 1972 de 2019, así como en el proceso de actualización del Decreto Único Reglamentario del Sector Ambiente y Desarrollo Sostenible, con énfasis en olores ofensivos. 4. Apoyar el proceso de actualización y fortalecimiento de instrumentos técnicos y normativos asociados a la reducción de emisiones contaminantes generadas por olores ofensivos y la producción de carbón vegetal. 5. Apoyar el desarrollo de insumos técnicos para la gestión de ruido. 6. Proyectar y gestionar, dentro de los términos legales, las respuestas a peticiones, quejas, reclamos, así como requerimientos de órganos de control y demás solicitudes en temas relacionados con el objeto contractual, cuando sea requerido mediante correo electrónico o a través de la plataforma de información del Ministerio para la “Administración y Recepción de Correspondencia Ambiental (ARCA)” 7. Participar en las reuniones relacionadas con el objeto contractual, para lo cual se deben allegar los soportes de la asistencia, ayudas de memoria y soporte del seguimiento a los compromisos establecidos, en caso de aplicar. 8. Apoyar con la proyección, el reporte y las evidencias de las acciones establecidas en el Plan de Acción y/o informes solicitados por el supervisor(a) relacionados con las funciones de la Dirección de Asuntos Ambientales, Sectorial y Urbana, garantizando su conservación mediante el cargue respectivo en las carpetas digitales institucionales designadas para ello. 9. Apoyar, cuando sea requerido, las jornadas de capacitación o divulgación relacionadas con las funciones de la Dirección de Asuntos Ambientales, Sectorial y Urbana en las que la experticia del contratista sea necesaria o en las que se relacione con el objeto contractual. 10. Las demás actividades que le asigne el supervisor del contrato y que tengan relación con el objeto contractual.</t>
  </si>
  <si>
    <t>El valor del contrato a celebrar es hasta por la suma de SETENTA Y UN MILLONES CUATROCIENTOS MIL PESOS M/CTE ($71.400.000) incluido los impuestos a que haya lugar.</t>
  </si>
  <si>
    <t>https://community.secop.gov.co/Public/Tendering/OpportunityDetail/Index?noticeUID=CO1.NTC.7589315&amp;isFromPublicArea=True&amp;isModal=true&amp;asPopupView=true</t>
  </si>
  <si>
    <t>NANCY LISETH MUÑOZ ORTIZ</t>
  </si>
  <si>
    <t>https://www.funcionpublica.gov.co/dafpIndexerBHV/hvSigep/detallarHV/S1380449-8003-5</t>
  </si>
  <si>
    <t>Prestar servicios de apoyo al Ministerio de Ambiente y Desarrollo Sostenible para atender las solicitudes de consulta y préstamo de documentos del archivo central y apoyar los procesos técnicos relacionados con la organización de los fondos acumulados y los proyectos especiales.</t>
  </si>
  <si>
    <t>1. Realizar la búsqueda, recuperación y la reproducción de los documentos requeridos en consulta al archivo central del ministerio de conformidad con el procedimiento y lineamientos establecidos. Realizar el registro y control de las solicitudes de consulta y prestamos documentales en la herramienta definida para tal efecto, así como realizar seguimiento a la devolución de documentos físicos. Apoyar las actividades de control de calidad a los productos y procesos requeridos en el archivo central y realizar el respectivo reporte. Participar en la consolidación de información y soportes, así como en la elaboración de los informes, reportes e indicadores que sean requeridos. Asistir a las reuniones y/o actividades que sean requeridos por el supervisor del contrato y que estén relacionados en el marco contractual. Todas las demás que le sean asignadas por el Supervisor del Contrato y que tengan relación con el objeto contractual.</t>
  </si>
  <si>
    <t>El valor del contrato a celebrar es hasta por la suma de CUARENTA Y DOS MILLONES CUATROCIENTOS VEINTE MIL PESOS M/CTE ($42.420.000) incluido los impuestos a que haya lugar.</t>
  </si>
  <si>
    <t>https://community.secop.gov.co/Public/Tendering/OpportunityDetail/Index?noticeUID=CO1.NTC.7577994&amp;isFromPublicArea=True&amp;isModal=true&amp;asPopupView=true</t>
  </si>
  <si>
    <t>El término estrictamente indispensable para que el contratista cumpla con el objeto y obligaciones contractuales será de diez (10) meses y tres (3) días, o hasta 31 de diciembre, lo primero que ocurra.</t>
  </si>
  <si>
    <t>DAYANA FERNANDA LOZANO ORTIZ</t>
  </si>
  <si>
    <t>https://www.funcionpublica.gov.co/dafpIndexerBHV/hvSigep/detallarHV/S4519867-8003-5</t>
  </si>
  <si>
    <t>Prestación de servicios profesionales a la Dirección de Ordenamiento Ambiental Territorial y Sistema Nacional Ambiental como apoyo en la gestión y atención de los compromisos interinstitucionales e institucionales en materia de planificación a través del seguimiento e implementación de las actividades misionales y estratégicas para mejora continua de los procesos de la dirección.</t>
  </si>
  <si>
    <t>1. Apoyo en la elaboración, consolidación y reporte de indicadores e informes solicitados por la Oficina Asesora de Planeación del Ministerio, Departamento Nacional de Planeación, Oficina de Tecnologías de la Información y Comunicación OTIC, Unidad Coordinadora para el Gobierno Abierto, Oficina de Control Interno y entes de control. 2. Apoyar en la formulación, mantenimiento y actualización de los procedimientos del Sistema de Integrado de Gestión SOMOSIG, así como generar los reportes correspondientes para los procesos que pertenecen a la Dirección. 3. Apoyar en la construcción, procesamiento y análisis de la información que genera la Dirección en su ejercicio misional con el fin de fortalecer el seguimiento a su gestión, a través de la identificación de debilidades, oportunidades, fortalezas y amenazas, aplicadas para garantizar un mejoramiento continuo. 4. Apoyar el desarrollo permanente de capacitaciones, reuniones y actividades de participación a nivel interno e interinstitucional de conformidad con las prioridades establecidas por la Dirección y otros actores de interés. 5. Apoyar en la preparación y atención de las auditorías internas y externas que se lleven a cabo en la Dirección, así como en la elaboración y seguimiento de los planes de mejoramiento producto de las mismas. 6. Elaborar y actualizar de manera permanente bases de datos y fichas técnicas contextuales de las entidades ambientales del SINA, lo que comprende entre otros, la integración de sus cuerpos colegiados y registro y reporte de los temas estratégicos tratados en éstos; Plan de Acción, informes de avance e informes finales con sus respectivos soportes; y demás información estratégica que maneje la Dirección, dando lugar a la generación de los informes a que haya lugar. 7. Las demás obligaciones que le sean asignadas y que guarden relación directa con la naturaleza del objeto contractual.</t>
  </si>
  <si>
    <t>El valor del contrato a celebrar es hasta por la suma de SESENTA Y TRES MILLONES CUATROCIENTOS SEIS MIL OCHOCIENTOS PESOS ($63.406.800) incluido los impuestos a que haya lugar.</t>
  </si>
  <si>
    <t>https://community.secop.gov.co/Public/Tendering/OpportunityDetail/Index?noticeUID=CO1.NTC.7569629&amp;isFromPublicArea=True&amp;isModal=true&amp;asPopupView=true</t>
  </si>
  <si>
    <t>KELLY JOHANA BARRIOS CASADIEGO</t>
  </si>
  <si>
    <t>https://www.funcionpublica.gov.co/dafpIndexerBHV/hvSigep/detallarHV/S5073448-8003-5</t>
  </si>
  <si>
    <t>Prestar servicios de apoyo a la gestión a la Unidad Coordinadora para el Gobierno Abierto y Servicio a la Ciudadanía brindando atención a los canales de teléfono, chat web, WhatsApp, celular y otros medios disponibles, así como el direccionamiento y gestión de PQRSD y comunicaciones oficiales para la implementación del Programa de Control Social Ambiental #AlertaPorMi Ambiente.</t>
  </si>
  <si>
    <t>1. Atender de manera ágil y efectiva las consultas de los usuarios recibidas a través de los distintos canales de comunicación, asegurando la entrega de información clara y consistente conforme a los lineamientos establecidos por la entidad en el marco del Programa de Control Social Ambiental #AlertaPorMiAmbiente Proyectar y gestionar respuesta a las PQRSD que sean competencia de la entidad y que estén relacionadas con el Programa de Control Social Ambiental #AlertaPorMiAmbiente. Registrar de manera precisa cada comunicación en la herramienta dispuesta para tal fin, manteniendo un archivo organizado que permita el seguimiento, consulta y verificación de cada radicado conforme a los requisitos normativos. Llevar y mantener actualizada la base de datos de primer contacto y de gestión del programa, así como colaborar en la generación de información para asegurar la elaboración de reportes oportunos y de calidad. Apoyar la gestión, organización y logística para la realización de espacios con actores involucrados en la implementación del Programa. Asistir a reuniones, mesas de trabajo y otros espacios según sea requerido, presentando los soportes de participación, a través de listados de asistencia, actas u otros registros, así como gestionando los compromisos asignados. Las demás actividades asignadas por la supervisión, que estén relacionadas con el objeto contractual y las funciones del grupo</t>
  </si>
  <si>
    <t>El valor del contrato a celebrar es hasta por la suma de TREINTA Y UN MILLONES QUINIENTOS MIL PESOS M/CTE ($ 31.500.000) incluido los impuestos a que haya lugar.</t>
  </si>
  <si>
    <t>https://community.secop.gov.co/Public/Tendering/OpportunityDetail/Index?noticeUID=CO1.NTC.7595446&amp;isFromPublicArea=True&amp;isModal=true&amp;asPopupView=true</t>
  </si>
  <si>
    <t>El término estrictamente indispensable para que el contratista cumpla con el objeto y obligaciones contractuales será de NUEVE (09) MESES, o hasta 31 de diciembre, lo primero que ocurra.</t>
  </si>
  <si>
    <t>MELISSA ANTONIA OBREGON LEBOLO</t>
  </si>
  <si>
    <t>https://www.funcionpublica.gov.co/dafpIndexerBHV/hvSigep/detallarHV/S4615971-8003-5</t>
  </si>
  <si>
    <t>https://community.secop.gov.co/Public/Tendering/OpportunityDetail/Index?noticeUID=CO1.NTC.7589910&amp;isFromPublicArea=True&amp;isModal=true&amp;asPopupView=true</t>
  </si>
  <si>
    <t>ANDREA CAROLINA REINA ROJAS</t>
  </si>
  <si>
    <t>https://www.funcionpublica.gov.co/dafpIndexerBHV/hvSigep/detallarHV/S488565-8003-5</t>
  </si>
  <si>
    <t>Prestar servicios profesionales a la Dirección de Asuntos Ambientales Sectorial y Urbana del Ministerio de Ambiente y Desarrollo Sostenible, con el fin de apoyar en la elaboración de insumos técnicos y en la implementación de acciones necesarias para la actualización de la normativa asociada al licenciamiento ambiental especialmente al proceso de seguimiento ambiental de los proyectos que son competencia de la Autoridad Nacional de Licencias Ambientales.</t>
  </si>
  <si>
    <t>1. Presentar para aprobación del supervisor un plan de trabajo (actividades, cronograma y entregables) dentro de los diez (10) días siguientes al cumplimiento de los requisitos de ejecución del contrato. 2. Elaborar los insumos técnicos y adelantar la gestión necesaria para la actualización de la regulación de la licencia ambiental, conforme al Decreto 1076 de 2015 y el procedimiento del sistema de gestión calidad. 3. Apoyar el desarrollo de espacios de trabajo con actores de interés en el marco del proceso de actualización del Decreto 1076 de 2015 en lo relacionado con licenciamiento ambiental. 4. Generar insumos técnicos y apoyar la elaboración de informes o respuestas a requerimientos de la OCDE respecto a los avances en el proceso de actualización del Decreto 1076 de 2015 en lo relacionado con licenciamiento ambiental. 5. Apoyar la generación de insumos técnicos y adelantar la gestión necesaria para la implementación del Índice de Efectividad del Licenciamiento Ambiental. 6. Brindar apoyo en la formulación de instrumentos técnicos y normativos relacionados con el licenciamiento ambiental. 7. Proyectar y gestionar, dentro de los términos legales, las respuestas a peticiones, quejas, reclamos, así como requerimientos de órganos de control y demás solicitudes en temas relacionados con el objeto contractual, cuando sea requerido mediante correo electrónico o a través de la plataforma de información del Ministerio para la “Administración y Recepción de Correspondencia Ambiental (ARCA)” 8. Participar en las reuniones relacionadas con el objeto contractual, para lo cual se deben allegar los soportes de la asistencia, ayudas de memoria y soporte del seguimiento a los compromisos establecidos, en caso de aplicar. 9. Apoyar con la proyección, el reporte y las evidencias de las acciones establecidas en el Plan de Acción y/o informes solicitados por el supervisor(a) relacionados con las funciones de la Dirección de Asuntos Ambientales, Sectorial y Urbana, garantizando su conservación mediante el cargue respectivo en las carpetas digitales institucionales designadas para ello. 10. Apoyar, cuando sea requerido, las jornadas de capacitación o divulgación relacionadas con las funciones de la Dirección de Asuntos Ambientales, Sectorial y Urbana en las que la experticia del contratista sea necesaria o en las que se relacione con el objeto contractual. 11. Las demás actividades que le asigne el supervisor del contrato y que tengan relación con el objeto contractual.</t>
  </si>
  <si>
    <t>El valor del contrato a celebrar es hasta por la suma de CIENTO SEIS MILLONES CINCUENTA MIL PESOS M/CTE ($106.050.000) incluido los impuestos a que haya lugar.</t>
  </si>
  <si>
    <t>https://community.secop.gov.co/Public/Tendering/OpportunityDetail/Index?noticeUID=CO1.NTC.7577493&amp;isFromPublicArea=True&amp;isModal=true&amp;asPopupView=true</t>
  </si>
  <si>
    <t>CARLOS ANDRES VALENCIA HERNANDEZ</t>
  </si>
  <si>
    <t>ADMINISTRACION POLICIAL</t>
  </si>
  <si>
    <t>https://www.funcionpublica.gov.co/dafpIndexerBHV/hvSigep/detallarHV/S4574746-8003-5</t>
  </si>
  <si>
    <t>Prestar servicios profesionales al grupo de talento humano en articulación con el despacho de la Secretaria General en el acompañamiento e implementación de estrategias de seguridad pública, aplicación de protocolos de riesgo público en las entidades del SINA.</t>
  </si>
  <si>
    <t>1. Elaborar en articulación con la Secretaria General la estrategia de seguridad pública en el marco dell Sistema de Seguridad y Salud- SST  2. Apoyar los temas asociados a riesgo público del Sistema de Seguridad y Salud en las mesas de negociación sindical. 3. Realizar capacitaciones y charlas relacionadas con los riesgos identificados en la entidad y de acuerdo con el plan de capacitación de Seguridad y Salud en el Trabajo del ministerio.  4. Coadyuvar en la implementación de los controles operacionales establecidos en la entidad y documentados en las matrices, planes, programas y procedimientos del Sistema de Gestión de Seguridad y Salud en el Trabajo, particularmente, frente al riesgo público. 5. Realizar la revisión y actualización de los documentos que le sean asignados relacionados con riesgo público y apoyar su implementación.  6. Apoyar la implementación del plan de emergencias y contingencias de la entidad de acuerdo con lo establecido en el documento y en el plan de trabajo anual de seguridad y salud en el trabajo. 7. Apoyar la implementación del procedimiento reporte e investigación de incidentes accidentes y enfermedades laborales ocurridos en las instalaciones o durante las actividades del Ministerio.8. Preparar la respuesta de comunicaciones relacionadas con las actividades correspondientes al Sistema de Gestión de Seguridad y Salud en el Trabajo del Ministerio 9. Elaborar la documentación de las actividades realizadas, a través de la elaboración de informes, reportes, registros u otros mecanismos establecidos en el Sistema de Gestión de Seguridad y Salud en el Trabajo.10. Gestionar en la plataforma documental establecida en el ministerio, todas las actuaciones, requerimientos que le sean asignados por el supervisor.
11. Apoyar, gestionar, tramitar todos los asuntos que se deriven de los planes y programas del Grupo de Talento Humano, que le sean asignados por la supervisión</t>
  </si>
  <si>
    <t>El valor del contrato a celebrar es hasta por la suma de SETENTA MILLONES DE PESOS M/CTE ($70.000.000), incluido los impuestos a que haya lugar</t>
  </si>
  <si>
    <t>https://community.secop.gov.co/Public/Tendering/OpportunityDetail/Index?noticeUID=CO1.NTC.7580817&amp;isFromPublicArea=True&amp;isModal=true&amp;asPopupView=true</t>
  </si>
  <si>
    <t>El término estrictamente indispensable para que el contratista cumpla con el objeto y obligaciones contractuales será por DIEZ (10) MESES, o hasta 31 de diciembre, lo primero que ocurra.</t>
  </si>
  <si>
    <t>ANDREA MAGALY URUEÑA RAMIREZ</t>
  </si>
  <si>
    <t>https://www.funcionpublica.gov.co/dafpIndexerBHV/hvSigep/detallarHV/S4713565-8003-5</t>
  </si>
  <si>
    <t>Prestación de servicios profesionales jurídicos para apoyar la realización de las actuaciones para el cobro de deudas a favor del Ministerio que se deriven del desarrollo del proceso de administración del talento humano, así como la atención de actividades jurídicas en materia de derecho laboral administrativo de competencia del área.</t>
  </si>
  <si>
    <t>El valor del contrato a celebrar es hasta por la suma de SESENTA Y CINCO MILLONES SEISCIENTOS VEINTICINCO MIL PESOS M/CTE ($65.625.000), incluido los impuestos a que haya lugar</t>
  </si>
  <si>
    <t>https://community.secop.gov.co/Public/Tendering/OpportunityDetail/Index?noticeUID=CO1.NTC.7592557&amp;isFromPublicArea=True&amp;isModal=true&amp;asPopupView=true</t>
  </si>
  <si>
    <t>LUZ STELLA CADENA SUAREZ</t>
  </si>
  <si>
    <t>https://www.funcionpublica.gov.co/dafpIndexerBHV/hvSigep/detallarHV/S916227-8003-5</t>
  </si>
  <si>
    <t>Prestación de servicios jurídicos al Despacho del Viceministerio de Ordenamiento Ambiental del Territorio, con el propósito de apoyar en la revisión, elaboración y seguimiento de instrumentos normativos, conceptos jurídicos y demás documentos legales de interés para el viceministerio.</t>
  </si>
  <si>
    <t>1.Analizar y generar insumos jurídicos para proyectos de actos administrativos, guías, lineamientos técnicos e instrumentos normativos formulados por la Dirección de Ordenamiento Ambiental del Territorio y revisar los conceptos sobre proyectos de decretos de otras carteras, requerimientos del Congreso y proyectos de Ley que sean de interés para el despacho. 2. Revisar y apoyar el seguimiento a informes de las áreas técnicas respecto al cumplimiento de sentencias estratégicas, participación en atender paros cívicos y otros procesos comunitarios en los que participen las dependencias del viceministerio. 3.Apoyo en participación institucional, asistir y contribuir en asuntos liderados por la Dirección de Ordenamiento Ambiental del Territorio. 4. Recopilar y revisar los insumos proporcionados por las direcciones adscritas al Viceministerio de Ordenamiento Ambiental del Territorio para atender adecuadamente los requerimientos allegados por los Organismos de Control. 5. Apoyar las actividades de articulación, verificación y control de acciones que deben adelantar las dependencias responsables del cumplimiento de la sentencia T-302 de 2017. 6. Proyectar y gestionar las respuestas a las Peticiones, Quejas, Reclamos y Sugerencias (PQRS) asignadas para la firma o visto bueno del viceministro de ordenamiento ambiental del territorio. Elaborar memorias y documentos relacionados con los temas asociados con su objeto contractual. 7. Desarrollar y apoyar la creación de documentos técnicos requeridos por la viceministra de ordenamiento ambiental del territorio en materia de ordenamiento ambiental del territorio y ordenamiento alrededor del agua.</t>
  </si>
  <si>
    <t>El valor del contrato a celebrar es hasta por la suma de (CUARENTA Y NUEVE MILLONES CUATROCIENTOS CUARENTA MIL PESOS M/CTE ($ 49.440.000) incluido los impuestos a que haya lugar.</t>
  </si>
  <si>
    <t>https://community.secop.gov.co/Public/Tendering/OpportunityDetail/Index?noticeUID=CO1.NTC.7590502&amp;isFromPublicArea=True&amp;isModal=true&amp;asPopupView=true</t>
  </si>
  <si>
    <t xml:space="preserve">El término estrictamente indispensable para que el contratista cumpla con el objeto y obligaciones contractuales será seis (6) meses o hasta 31 de julio, lo primero que ocurra. </t>
  </si>
  <si>
    <t>HALLENA CAROLINA MORENO MANZANO</t>
  </si>
  <si>
    <t>COMERCIO INTERNACIONAL</t>
  </si>
  <si>
    <t>https://www.funcionpublica.gov.co/dafpIndexerBHV/hvSigep/detallarHV/S916817-8003-5</t>
  </si>
  <si>
    <t>Prestar los servicios profesionales a la Oficina de Negocios Verdes y Sostenibles para apoyar en la gestión de las fuentes de financiación publicas y/o privadas para los proyectos asignados desde la oficina</t>
  </si>
  <si>
    <t>1. Elaborar un documento de plan de trabajo para la ejecución del contrato, el cual contenga los informes a entregar y el cronograma, documento que debe ser presentado dentro de los cinco (5) días hábiles, siguientes al cumplimiento de los requisitos de perfeccionamiento y ejecución. 2. Generar esquemas de gestión para todas las fuentes de financiación habilitadas para financiar los programas y proyectos enmarcados en Programa Nacional de Pago por Servicios Ambientales y el Plan Nacional de Negocios Verdes. 3. Desarrollar estrategias para promover y posicionar el portafolio de proyectos generados en el Programa Nacional de Pago por Servicios Ambientales y el Plan Nacional de Negocios Verdes, de acuerdo a los requerimientos de la oficina. 4. Gestionar las fuentes de financiación actuales e identificar, analizar y desarrollar estrategias para nuevas fuentes de financiamiento para proyectos enmarcados en el Programa Nacional de Pago por Servicios Ambientales y el Plan Nacional de Negocios Verdes. 5. Estructurar, evaluar, apoyar y realizar seguimiento a los programas y proyectos que le sean asignados por el supervisor. 6. Asistir a las reuniones relacionadas con el objeto contractual (allegar los soportes de la asistencia a la misma junto con ayudas de memoria y el soporte del seguimiento a los compromisos establecidos, en caso de aplicar. 7. Las demás que determine el supervisor del contrato, relacionadas con el ejercicio de sus obligaciones y del objeto contractual.</t>
  </si>
  <si>
    <t>El valor del contrato a celebrar es hasta por la suma de CINCUENTA Y CUATRO MILLONES SEISCIENTOS MIL PESOS M/CTE ($54.600.000), incluido los impuestos a que haya lugar.</t>
  </si>
  <si>
    <t>https://community.secop.gov.co/Public/Tendering/OpportunityDetail/Index?noticeUID=CO1.NTC.7583710&amp;isFromPublicArea=True&amp;isModal=true&amp;asPopupView=true</t>
  </si>
  <si>
    <t>El término estrictamente indispensable para que el contratista cumpla con el objeto y obligaciones contractuales será de DEZ (10) MESES QUINCE (15) DÍAS CALENDARIO o hasta el 31 de diciembre de 2025, lo primero que ocurra.</t>
  </si>
  <si>
    <t>KAROL GINNETH TAUTIVA ROZO</t>
  </si>
  <si>
    <t>INGENIERIA FORESTA</t>
  </si>
  <si>
    <t>https://www.funcionpublica.gov.co/dafpIndexerBHV/hvSigep/detallarHV/S783240-8003-5</t>
  </si>
  <si>
    <t>Prestar los servicios profesionales a la Oficina de Negocios Verdes y Sostenibles para apoyar desde el componente técnico la estructuración y evaluación de la viabilidad de proyectos con componente de Pagos por Servicios Ambientales y Otros Incentivos a la Conservación, y de Negocios Verdes, asociados al manejo forestal sostenible de productos maderables y no maderables.</t>
  </si>
  <si>
    <t>1. Elaborar un documento de plan de trabajo para la ejecución del contrato, el cual contenga los informes a entregar y el cronograma, documento que debe ser presentado dentro de los cinco (5) días hábiles, siguientes al cumplimiento de los requisitos de perfeccionamiento y ejecución. 2. Acompañar y apoyar la estructuración de proyectos de Negocios Verdes y Pagos por Servicios Ambientales y otros incentivos a la conservación de acuerdo a los requerimientos de la oficina. 3. Evaluar y revisar la viabilidad técnica de los proyectos de Negocios Verdes y Pagos por Servicios Ambientales y otros incentivos a la conservación, en el marco de las convocatorias. 4. Realizar el seguimiento a los programas y/o proyectos estructurados de Negocios Verdes y Pagos por Servicios Ambientales y otros incentivos a la conservación. 5. Responder y atender las solicitudes recibidas por la Oficina de Negocios Verdes y Sostenibles en lo relacionado con instrumentos económicos ambientales, proyectos de Negocios Verdes, Pagos por Servicios Ambientales y otros incentivos a la conservación. 6. Participar en reuniones relacionadas con el objeto contractual, para lo cual se deben allegar los soportes de la asistencia, ayudas de memoria y soporte del seguimiento a los compromisos establecidos, en caso de aplicar. 7. Las demás que le asigne el supervisor del contrato, relacionadas con el ejercicio de sus obligaciones y del objeto contractual.</t>
  </si>
  <si>
    <t>El valor del contrato a celebrar es hasta por la suma de CIENTO CINCO MILLONES DE PESOS M/CTE ($ 105.000.000), incluidos los impuestos a que haya lugar</t>
  </si>
  <si>
    <t>https://community.secop.gov.co/Public/Tendering/OpportunityDetail/Index?noticeUID=CO1.NTC.7588153&amp;isFromPublicArea=True&amp;isModal=true&amp;asPopupView=true</t>
  </si>
  <si>
    <t>El término estrictamente indispensable para que el contratista cumpla con el objeto y obligaciones contractuales será de DIEZ (10) MESES QUINCE (15) DÍAS CALENDARIO, o hasta 31 de diciembre de 2025, lo primero que ocurra.</t>
  </si>
  <si>
    <t>MAURICIO CARDONA CASTAÑEDA</t>
  </si>
  <si>
    <t>Prestar servicios de apoyo a la gestión desde el componente técnico social para la implementación del Plan Integral de Contención de la Deforestación y, la Estrategia Nacional de Restauración en el departamento de Caquetá que sea competencia de la Dirección de Bosques, Biodiversidad y Servicios Ecosistémicos del Ministerio de Ambiente y Desarrollo Sostenible.</t>
  </si>
  <si>
    <t>1. Apoyar la realización de convocatorias con las comunidades de los Núcleos de Desarrollo Forestal y de la Biodiversidad que hacen parte del Plan Integral de Contención a la Deforestación en Caquetá, así como con los líderes SINA, ASOJUNTAS, entes gubernamentales y la cooperación internacional para apoyar la articulación de todas las acciones encaminadas a la contención de la deforestación. 2. Participar en las diferentes reuniones, talleres, sesiones, espacios de participación, de trabajo y diálogo orientados a fomentar la participación de diferentes actores involucrados en la implementación del  Plan Integral de Contención de la Deforestación y, la Estrategia Nacional de Restauración en el departamento de Caquetá. 3. Apoyar acciones territoriales en el marco de la implementación del programa "Alerta por mi ambiente" para la promoción del control social ambiental en el Caquetá en articulación con la secretaria general del Ministerio de Ambiente y Desarrollo Sostenible 4. Apoyar la generación de espacios para socializar los avances de la implementación del Plan Integral de Contención de la Deforestación, la Estrategia Nacional de Restauración, Concesiones Forestales Campesinas, así como la socialización de las cifras de deforestación del IDEAM en el departamento, a las organizaciones, entidades gubernamentales, gestores de cambios que hace parte de los proyectos que se implementa para contener la deforestación. 5. Las demás que sean asignadas por el supervisor del contrato y que tengan relación con el objeto contractual.</t>
  </si>
  <si>
    <t>El valor del contrato a celebrar es hasta por la suma de DIEZ MILLONES NOVECIENTOS CINCUENTA MIL PESOS M/CTE ($10.950.000), incluido los impuestos a que haya lugar.</t>
  </si>
  <si>
    <t>CAQUETA</t>
  </si>
  <si>
    <t>https://community.secop.gov.co/Public/Tendering/OpportunityDetail/Index?noticeUID=CO1.NTC.7595586&amp;isFromPublicArea=True&amp;isModal=true&amp;asPopupView=true</t>
  </si>
  <si>
    <t>El término estrictamente indispensable para que el contratista cumpla con el objeto y obligaciones contractuales será de TRES (3) MESES, o hasta 31 de diciembre de 2025, lo primero que ocurra.</t>
  </si>
  <si>
    <t>EMIRO JULIÁN ROBLES PÉREZ</t>
  </si>
  <si>
    <t>https://www.funcionpublica.gov.co/dafpIndexerBHV/hvSigep/detallarHV/S2337462-8003-5</t>
  </si>
  <si>
    <t>Prestación de servicios profesionales a la dirección de Gestión Integral de Recurso Hídrico del Ministerio de Ambiente y Desarrollo Sostenible, para generar insumos técnicos relacionados a la disponibilidad hídrica en el territorio nacional, así como el fortalecimiento de la información.</t>
  </si>
  <si>
    <t>1. Presentar un plan de trabajo en el que se indique cómo se ejecutarán las labores para las cuales fue contratado, en aquellas actividades en que aplique. Apoyar a la DGIRH en el análisis de información y acciones para la obtención de la viabilidad jurídica, publicación a consulta, observaciones y respuestas derivadas de la consulta pública para la expedición de las iniciativas normativas en relación con la administración del recurso hídrico de conformidad con el procedimiento establecido en P-M-INA-09 del sistema de gestión de calidad de Minambiente, elaborando los documentos a que haya lugar. Apoyar en el análisis de información relacionada con los componentes de administración del recurso hídrico principalmente enfocado en la gestión de la demanda. Apoyar el desarrollo de estrategias para el fortalecimiento en la implementación de los instrumentos de administración del recurso hídrico en las eco regiones y/o en los territorios priorizados. Apoyar a la DGIRH en las generación y revisión documentos y/o informes asociados a la demanda y uso eficiente del recurso hídrico. Dar respuesta a requerimientos internos y/o externos relacionados con la administración del recurso hídrico, así como participar en las reuniones, comités y/o espacios de trabajo que con este fin sean citados. Apoyar técnicamente la formulación de la política del agua, acorde con su objeto y obligaciones, elaborando los documentos y acompañando los espacios requeridos por la supervisión o el equipo de la política Las demás actividades que le sean asignadas por el Supervisor del Contrato y que tenga relación con las obligaciones del contrato.</t>
  </si>
  <si>
    <t>El valor del contrato a celebrar es hasta por la suma de Ciento Cinco Millones Ochocientos Veinticuatro Mil Setecientos Setenta Y Cinco Pesos M/CTE ($105.824.775.00), incluido los impuestos a que haya lugar.</t>
  </si>
  <si>
    <t>https://community.secop.gov.co/Public/Tendering/OpportunityDetail/Index?noticeUID=CO1.NTC.7593117&amp;isFromPublicArea=True&amp;isModal=true&amp;asPopupView=true</t>
  </si>
  <si>
    <t>El término estrictamente indispensable para que el contratista cumpla con el objeto y obligaciones contractuales será Nueve (09) meses y quince (15) días calendario, o hasta 31 de diciembre, lo primero que ocurra.</t>
  </si>
  <si>
    <t>MARIA ALEJANDRA CIRO FERNANDEZ</t>
  </si>
  <si>
    <t>https://www.funcionpublica.gov.co/dafpIndexerBHV/hvSigep/detallarHV/S2541096-8003-5</t>
  </si>
  <si>
    <t>Prestar sus servicios profesionales a la Oficina de Tecnologías de la Información y la Comunicación del Ministerio de Ambiente y Desarrollo Sostenible para apoyar el seguimiento de información de los CONPES a cargo, al igual que en la gestión para el cumplimiento de metas y compromisos relacionados con las políticas e instrumentos que están bajo la responsabilidad de la Oficina TIC</t>
  </si>
  <si>
    <t>1. Apoyar la consolidación de la información e insumos que se requieran para realizar el reporte de cada uno de los CONPES registrados en la plataforma SisConpes, a cargo de la Oficina TIC y/o los que sean asignados por el supervisor del contrato. 2. Realizar el seguimiento al reporte de cada uno de los CONPES registrados en la plataforma SisConpes a cargo de la Oficina TIC y/o los que sean asignados por el supervisor del contrato. 3. Generar información actualizada sobre el estado de avance de seguimiento de los documentos CONPES, con el fin de presentar alertas y recomendaciones a la jefatura, para apoyar la toma de decisiones en materia de política pública. 4. Participar como apoyo a la jefe de la Oficina en los procesos requeridos en las fases de formulación, seguimiento, evaluación y/o actualización de propuestas de documentos CONPES, asi como, las políticas públicas de competencia de la Oficina de Tecnologías de la Información y la Comunicación. 1. 4.Presentar a la supervisión insumos que sirvan como soporte de las políticas e instrumentos de gestión de información para el sector ambiental y para fortalecimiento del Sistema de Información Ambiental de Colombia SIAC. 5. Elaborar los informes, reportes y presentaciones que le sean solicitados por la Supervisión, en los cuales se evidencie el estado actual del seguimiento de los documentos CONPES y políticas públicas a cargo de la Oficina. 6. Participar y/o asistir a las reuniones grupos y/o mesas de trabajo y/o comités virtuales o presenciales que sean requeridos por el supervisor relacionados con el objeto y obligaciones contractuales con el fin de generar acciones tendientes al cumplimiento de la misión de la dependencia. 7. Las demás actividades que le asigne el supervisor del contrato y que tengan relación con el objeto contractual.</t>
  </si>
  <si>
    <t>El valor del contrato a celebrar es hasta por la suma CINCUENTA Y CUATRO MILLONES SEISCIENTOS MIL PESOS M/CTE ($ 54.600.000.oo), incluido los impuestos a que haya lugar.</t>
  </si>
  <si>
    <t>https://community.secop.gov.co/Public/Tendering/OpportunityDetail/Index?noticeUID=CO1.NTC.7587942&amp;isFromPublicArea=True&amp;isModal=true&amp;asPopupView=true</t>
  </si>
  <si>
    <t>DANY YORDANO MARTINEZ CASTRO</t>
  </si>
  <si>
    <t>https://www.funcionpublica.gov.co/dafpIndexerBHV/hvSigep/detallarHV/S4279628-8003-5</t>
  </si>
  <si>
    <t>Prestación de servicios profesionales a la Oficina de Tecnologías de la Información y la Comunicación del Ministerio de Ambiente y Desarrollo Sostenible, dando solución a las incidencias de primer y segundo nivel que reporten los usuarios a través de la herramienta que para tal fin defina el ministerio, en lo relacionado con el uso de los componentes del ecosistema VITAL.</t>
  </si>
  <si>
    <t>1. Dar solución a las incidencias de primer y segundo nivel que reporten los usuarios a través de la herramienta que para tal fin defina el ministerio, en lo relacionado con el uso de los componentes del ecosistema VITAL. Lo anterior, conforme los ANS definidos por el Ministerio. 2. Apoyar a la jefatura de la OTIC en la elaboración de guías e instructivos de usuario final que faciliten el uso de las funcionalidades que conforman el ecosistema vital, de acuerdo con los lineamientos establecidos por el ministerio. 3. Apoyar las actividades que se definan para fortalecer el uso y apropiación de la mesa de ayuda para la atención al usuario, y el manejo de los módulos que conforman el ecosistema VITAL. 4. Apoyar la implementación de nuevos formularios de trámites y su parametrización en VITAL. 5. Actualizar y/o elaborar la documentación relacionada con los procesos de requerimientos funcionales y desarrollo que le sean asignados y que estén relacionados con los componentes de la plataforma vital. 6. Monitorear el constante funcionamiento de las aplicaciones y servicios que conforman el ecosistema vital, generando las alertas y gestionando las actividades requeridas para garantizar su operación y disponibilidad los usuarios, conforme los lineamientos que se impartan por la OTIC. 7. Elaborar y presentar informes diarios, semanales y mensuales, a través de la herramienta que indique el ministerio, para la consolidación de indicadores y estadísticas relacionadas con los incidentes reportados y casos atendidos para la plataforma VITAL. 8. Participar y/o asistir a las reuniones grupos y/o mesas de trabajo y/o comités virtuales o presenciales que sean requeridos por el supervisor relacionados con el objeto y obligaciones contractuales con el fin de generar acciones tendientes al cumplimiento de la misión de la dependencia. 9. Las demás actividades que le asigne el supervisor del contrato y que tengan relación con el objeto contractual.</t>
  </si>
  <si>
    <t>El valor del contrato a celebrar es hasta por la suma CUARENTA Y SIETE MILLONES SETECIENTOS MIL PESOS M/CTE ($47.700.000oo), incluido los impuestos a que haya lugar.</t>
  </si>
  <si>
    <t>https://community.secop.gov.co/Public/Tendering/OpportunityDetail/Index?noticeUID=CO1.NTC.7588821&amp;isFromPublicArea=True&amp;isModal=true&amp;asPopupView=true</t>
  </si>
  <si>
    <t>El término estrictamente indispensable para que el contratista cumpla con el objeto y obligaciones contractuales será de diez (10) meses y dieciocho (18) días, o hasta 31 de diciembre, lo primero que ocurra.</t>
  </si>
  <si>
    <t>DOHERTY DE JESUS TORRES TORRES</t>
  </si>
  <si>
    <t>https://www.funcionpublica.gov.co/dafpIndexerBHV/hvSigep/detallarHV/S34939-8003-5</t>
  </si>
  <si>
    <t>Prestación de servicios para apoyo a la gestión al Grupo de Contabilidad y Presupuesto en las actividades operativas, así como el trámite de documentales relacionados con la organización documental de archivos.</t>
  </si>
  <si>
    <t>1. Aplicar los procesos técnicos de organización a los documentos físicos y electrónicos, que integran los archivos de gestión de los grupos de Contabilidad y Presupuesto, que se encuentran en depósitos físicos, el sistema de gestión documental ARCA y otros repositorios o herramientas informáticas institucionales. 2. Mantener actualizados los inventarios documentales los archivos de gestión de los grupos de Contabilidad y Presupuesto, haciendo uso del Formato Único de Inventario Documental (FUID) y las herramientas informáticas que sean dispuestas para tal fin, incluyendo la totalidad de los documentos físicos y electrónicos. 3. Apoyar la recepción, revisión, registro, distribución y seguimiento de la correspondencia de entrada, interna y salida que se genere en los grupos de Contabilidad y Presupuesto de la Subdirección Administrativa y Financiera. 4. Atender las solicitudes de consulta de expedientes o documentos de los archivos de gestión de los grupos de Contabilidad y Presupuesto, manteniendo un registro actualizado de las consultas, préstamos y devoluciones, y realizando el seguimiento pertinente, así como gestionar las solicitudes de documentos al archivo central cuando sea necesario. 5. Brindar acompañamiento y orientación a los funcionarios y contratistas de los grupos de Contabilidad y Presupuesto en temas relacionados con la gestión documental, el sistema ARCA y otras herramientas informáticas utilizadas en la gestión documental; además de promover buenas prácticas en la seguridad de los documentos y archivos, la aplicación del Sistema Integrado de Conservación, y la prevención y atención de emergencias documentales, entre otros aspectos. 6. Participar en la planificación de la gestión documental de la dependencia, atender auditorías internas y externas relacionadas con la gestión documental, y preparar los informes y reportes requeridos por el Grupo de Gestión Documental, las coordinaciones de los grupos u otras instancias pertinentes. 7. Asistir a las reuniones, capacitaciones y eventos académicos y técnicos organizados por el Grupo de Gestión Documental, y participar activamente en los planes, programas, proyectos y actividades relacionadas con la gestión documental que se requieran. 8. Las demás actividades que se requieran para el cabal cumplimiento del objeto y/o las que determine el supervisor del contrato, siempre que guarden relación directa con el objeto del contrato.</t>
  </si>
  <si>
    <t>El valor del contrato a celebrar es hasta por la suma TREINTA Y CUATRO MILLONES CUATROCIENTOS CUARENTA Y SIETE MIL TRESCIENTOS TREINTA Y TRES PESOS M/CTE ($34.447.333), incluidos los impuestos a que haya lugar.</t>
  </si>
  <si>
    <t>https://community.secop.gov.co/Public/Tendering/OpportunityDetail/Index?noticeUID=CO1.NTC.7610387&amp;isFromPublicArea=True&amp;isModal=true&amp;asPopupView=true</t>
  </si>
  <si>
    <t>El término estrictamente indispensable para que el contratista cumpla con el objeto y obligaciones contractuales será de diez (10) meses y diecisiete (17) días, previo cumplimiento de los requisites de perfeccionamiento y ejecucion sin exceder al 31 de diciembre de 2025.</t>
  </si>
  <si>
    <t>REINALDO AYALA MENDOZA</t>
  </si>
  <si>
    <t>https://www.funcionpublica.gov.co/dafpIndexerBHV/hvSigep/detallarHV/S4468256-8003-5</t>
  </si>
  <si>
    <t>Prestar servicios de apoyo para para la organización, ordenación, clasificación, depuración, selección, foliación, elaboración y actualización de inventarios documentales, identificación y aplicación de procesos de almacenamiento y Re almacenamiento entre otros y la logística para la adecuada custodia de los documentos en el archivo central y de gestión a cargo del Grupo de Gestión documental del Ministerio</t>
  </si>
  <si>
    <t>1. Aplicar los procesos técnicos de organización de archivos de conformidad con las tablas de retención documental TRD y las tablas de valoración documental TVD y los lineamientos del ministerio.  2. Apoyar el desarrollo de actividades y procesos logísticos, de almacenamiento y realmacenamiento, entre otros, requeridos en el archivo central del ministerio. 3. Realizar un reporte diario de producción y actividades de acuerdo con el plan de trabajo asignado haciendo uso de las herramientas electrónicas definidas para ello.  4. Asistir a las reuniones y/o actividades que sean requeridos por el supervisor del contrato y que estén relacionados en el marco contractual.  5. Todas las demás que le sean asignadas por el Supervisor del Contrato y que tengan relación con el objeto contractual. </t>
  </si>
  <si>
    <t>El valor del contrato a celebrar es hasta por la suma de VEINTIOCHO MILLONES QUINIENTOS MIL PESOS M/CTE ($28.500.000) incluido los impuestos a que haya lugar</t>
  </si>
  <si>
    <t>https://community.secop.gov.co/Public/Tendering/OpportunityDetail/Index?noticeUID=CO1.NTC.7613549&amp;isFromPublicArea=True&amp;isModal=true&amp;asPopupView=true</t>
  </si>
  <si>
    <t>El término estrictamente indispensable para que el contratista cumpla con el objeto y obligaciones contractuales será de Diez (10) Meses , previo cumplimiento de los requisites de perfeccionamiento y ejecucion sin exceder al 31 de diciembre de 2025.</t>
  </si>
  <si>
    <t>NICOLLE AVILA PABUENA</t>
  </si>
  <si>
    <t>TECNOLOGO EN GESTION ADMINISTRATIVA</t>
  </si>
  <si>
    <t>https://www.funcionpublica.gov.co/dafpIndexerBHV/hvSigep/detallarHV/S5073851-8003-5</t>
  </si>
  <si>
    <t>El valor del contrato a celebrar es hasta por la suma de TREINTA Y TRES MILLONES QUINIENTOS OCHENTA MIL SESENTA Y SIETE PESOS M/cte ($33.580.067), incluidos los impuestos a que haya lugar.</t>
  </si>
  <si>
    <t>https://community.secop.gov.co/Public/Tendering/OpportunityDetail/Index?noticeUID=CO1.NTC.7596934&amp;isFromPublicArea=True&amp;isModal=true&amp;asPopupView=true</t>
  </si>
  <si>
    <t>El término estrictamente indispensable para que el contratista cumpla con el objeto y obligaciones contractuales será de diez (10) meses y Diecinueve (19) días, previo cumplimiento de los requisitos de perfeccionamiento y legalización sin exceder al 31 de diciembre de 2025.</t>
  </si>
  <si>
    <t>JAIME ANDRES ECHEVERRIA</t>
  </si>
  <si>
    <t>https://www.funcionpublica.gov.co/dafpIndexerBHV/hvSigep/detallarHV/S29749-8003-5</t>
  </si>
  <si>
    <t>Prestar servicios profesionales a la Oficina Asesora Jurídica del Ministerio de Ambiente y Desarrollo Sostenible en la elaboración, estructuración y revisión de instrumentos normativos, conceptos jurídicos, proyectos normativos y demás documentos jurídicos en normatividad en políticas sectoriales, tales como cambio climático, recurso hídrico, ordenamiento ambiental territorial, estructura y organización administrativa, entre otros asuntos de competencia del Grupo de Conceptos y Normatividad en Políticas Sectoriales.</t>
  </si>
  <si>
    <t>1. Revisar, proyectar, proponer recomendaciones y apoyar la elaboración de actos administrativos e iniciativas normativas de competencia del Grupo de conceptos y normatividad en políticas sectoriales de la Oficina Asesora Jurídica, tales como cambio climático, urbanos, recurso hídrico, ordenamiento ambiental territorial, estructura y organización administrativa y demás asuntos de competencia del Grupo de conceptos y normatividad en políticas sectoriales. 2. Proyectar conceptos jurídicos, respuestas y demás documentos jurídicos en atención a las peticiones y consultas de los usuarios tanto internos como externos de la entidad relacionados con el objeto del contrato. 3. Participar en el desarrollo de las diferentes reuniones y mesas de trabajo requeridas en el cumplimiento del objeto del contrato brindando acompañamiento jurídico 4. Las demás actividades que sean asignadas por el supervisor del contrato y que estén relacionadas con el objeto contractual.</t>
  </si>
  <si>
    <t>El valor del contrato a celebrar es hasta por la suma de SESENTA Y UN MILLONES OCHOCIENTOS MIL PESOS M/CTE ($61.800.000) INCLUIDO IVA.</t>
  </si>
  <si>
    <t>https://community.secop.gov.co/Public/Tendering/OpportunityDetail/Index?noticeUID=CO1.NTC.7583851&amp;isFromPublicArea=True&amp;isModal=true&amp;asPopupView=true</t>
  </si>
  <si>
    <t>El término estrictamente indispensable para que el contratista cumpla con el objeto y obligaciones contractuales será de Siete punto cinco (7,5) meses, o hasta 31 de diciembre, lo primero que ocurra.</t>
  </si>
  <si>
    <t xml:space="preserve">FEDERICO MEDIORREAL GUTIERREZ </t>
  </si>
  <si>
    <t>https://www.funcionpublica.gov.co/dafpIndexerBHV/hvSigep/detallarHV/S4901810-8003-5</t>
  </si>
  <si>
    <t>Prestar los servicios profesionales a la Oficina de Negocios Verdes y sostenibles para apoyar desde el componente económico la elaboración de los insumos para el seguimiento y la implementación de la Tasa Retributiva por Vertimientos Puntuales al Agua, en el marco de su ajuste normativo.</t>
  </si>
  <si>
    <t>1. Elaborar un plan de trabajo para la ejecución del contrato, el cual debe contener el detalle y cronograma de la observancia de las labores y/o documentos para las que fue contratado, dicho plan debe ser presentado dentro de los cinco (5) días hábiles, siguientes al cumplimiento de los requisitos de perfeccionamiento y ejecución. 2. Apoyar el desarrollo de reuniones, talleres, socializaciones y demás espacios de trabajo cuyo propósito sea brindar orientación y asistencia desde el punto de vista económico, frente a la correcta implementación del instrumento económico denominado Tasa Retributiva por Vertimientos Puntuales, conforme a las disposiciones de reglamentación definidas para el mismo por el artículo 25 de la Ley 2294 de 2023. 3. Elaborar los insumos económicos que permitan la consolidación de un documento orientativo para la implementación de la Tasa Retributiva por Vertimientos Puntuales por parte de los distintos usuarios del instrumento, conforme a las disposiciones de reglamentación definidas para el mismo por el artículo 25 de la Ley 2294 de 2023 de acuerdo a lo requerido por el supervisor. 4. Apoyar el desarrollo de reuniones y espacios de trabajo relacionados con el objeto contractual, incluyendo aquellos de articulación con las dependencias misionales internas que tengan a su cargo los instrumentos de gestión afines al propósito del instrumento económico TRVP, acción para la cual se deben allegar los soportes de la asistencia, ayudas de memoria y soporte del seguimiento a los compromisos establecidos (en caso de suscribirse). 5. Desarrollar insumos y elaborar respuestas desde el punto de vista económico, que permitan dar atención a las solicitudes internas y/o externas (incluyendo en estas peticiones, quejas, reclamos y sugerencias) que se presenten ante el Ministerio de Ambiente y Desarrollo Sostenible y se encuentren relacionadas con el objeto contractual. 6. Apoyar a la ONVS en las acciones de validación y/o seguimiento a los reportes de implementación por parte de las Autoridades Ambientales de la Tasa Retributiva por Vertimientos Puntuales, correspondientes a la vigencia 2024. 7. Elaborar un nuevo formato para reportar los aspectos clave de la Tasa Retributiva por Vertimientos Puntuales, incluyendo dentro de tal acción, la generación los soportes documentales necesarios para la consolidación de una eventual iniciativa normativa, conforme al procedimiento definido por este Ministerio. 8. Participar en reuniones relacionadas con el objeto contractual, para lo cual se deben allegar los soportes de la asistencia, ayudas de memoria y soporte del seguimiento a los compromisos establecidos, en caso de aplicar. 9. Las demás que le asigne el supervisor del contrato, relacionadas con el ejercicio de sus obligaciones y del objeto contractual.</t>
  </si>
  <si>
    <t>El valor del contrato a celebrar es hasta por la suma de CINCUENTA Y CINCO MILLONES SEISCIENTOS CINCUENTA MIL PESOS M/CTE ($ 55.650.000), incluidos los impuestos a que haya lugar.</t>
  </si>
  <si>
    <t>https://community.secop.gov.co/Public/Tendering/OpportunityDetail/Index?noticeUID=CO1.NTC.7588466&amp;isFromPublicArea=True&amp;isModal=true&amp;asPopupView=true</t>
  </si>
  <si>
    <t>El término estrictamente indispensable para que el contratista cumpla con el objeto y obligaciones contractuales será de DIEZ (10) MESES QUINCE (15) DIAS CALENDARIO, o hasta 31 de diciembre de 2025, lo primero que ocurra.</t>
  </si>
  <si>
    <t>JAISON GASTON CASTRO BUITRAGO</t>
  </si>
  <si>
    <t>https://www.funcionpublica.gov.co/dafpIndexerBHV/hvSigep/detallarHV/S2086187-8003-5</t>
  </si>
  <si>
    <t>1. Realizar acciones de fortalecimiento de capacidades técnicas en la implementación de la Gobernanza Forestal y el Sistema Nacional de Trazabilidad Forestal con las autoridades ambientales CARDIQUE, CARSUCRE, CORPOCESAR, CORPOMOJANA, CSB, CVS y EPA CARTAGENA. 2. Desarrollar actividades de prevención, control y vigilancia del recurso forestal maderable, no maderable y de la flora silvestre, en coordinación con las autoridades ambientales CARDIQUE, CARSUCRE, CORPOCESAR, CORPOMOJANA, CSB, CVS y EPA CARTAGENA. 3. Participar y desarrollar espacios de diálogo para el fortalecimiento de la gobernanza forestal a nivel regional y local, relacionados con el manejo forestal sostenible, acuerdos por la madera legal, mesas forestales, acciones de cooperación internacional y demás espacios relacionados. 4. Participar desde el componente técnico en los procesos de actualización y/o formulación de iniciativas normativas y demás documentos de interés para la gestión forestal de la DBBSE. 5. Realizar asistencia técnica para el proceso de prevención, control y seguimiento en la implementación de las disposiciones de la Convención CITES, en lo relacionado con el componente forestal maderable para las autoridades ambientales CARDIQUE, CARSUCRE, CORPOCESAR, CORPOMOJANA, CSB, CVS y EPA CARTAGENA. 6. Atender oportunamente las PQRS que le sean asignadas en el marco del objeto contractual, dentro de los términos establecidos en la ley y demás disposiciones legales vigentes. 7. Las demás que sean asignadas por el Supervisor relacionadas con el Objeto del Contrato.</t>
  </si>
  <si>
    <t>https://community.secop.gov.co/Public/Tendering/OpportunityDetail/Index?noticeUID=CO1.NTC.7591122&amp;isFromPublicArea=True&amp;isModal=true&amp;asPopupView=true</t>
  </si>
  <si>
    <t>JHON JAIR GARCES BELTRAN</t>
  </si>
  <si>
    <t>https://www.funcionpublica.gov.co/dafpIndexerBHV/hvSigep/detallarHV/S398655-8003-5</t>
  </si>
  <si>
    <t>Prestación de servicios profesionales a la Dirección de Bosques, Biodiversidad y Servicios Ecosistémicos del Ministerio de Ambiente y Desarrollo Sostenible, brindar apoyo técnico, realizar las actividades de mantenimiento, ajustes y nuevas mejoras y la administración técnica del Salvoconducto Único Nacional en Línea - SUNL del Sistema Nacional de Trazabilidad de Forestal.</t>
  </si>
  <si>
    <t>1. Elaborar las historias de usuario, casos de pruebas, informes de ejecución de casos pruebas y demás artefactos establecidos por el Ministerio, para los nuevos requerimientos funcionales y ajustes de incidentes para el módulo de Salvoconducto Único Nacional en Línea – SUNL Desarrollar, implementar y gestionar los despliegues para mejoras funcionales – técnicas, así como la solución a incidentes que garanticen la operación del módulo de Salvoconducto Único Nacional en Línea – SUNL conforme a los lineamientos del del Ministerio. Dar soporte técnico y atender los incidentes técnicos presentados y reportados por parte de los usuarios funcionales del módulo del Salvoconducto Único Nacional en Línea – SUNL de acuerdo con lo definido en los acuerdos de nivel de servicio - ANS para SUNL. Actualizar documentación técnica conforme a los desarrollos y mejoras realizados tales como manual técnico, manual de instalación, diccionario de datos, entre otros así mismo los repositorios asignados para el módulo de Salvoconducto Único Nacional en Línea – SUNL. Brindar soporte técnico para la administración técnica de los módulos que conforman el sistema nacional de trazabilidad forestal. Las demás actividades que estén relacionadas con el objeto contractual y que sean asignadas por el supervisor.</t>
  </si>
  <si>
    <t>El valor del contrato a celebrar es hasta por la suma de SETENTA Y CINCO MILLONES DE PESOS M/CTE ($ 75.000.000) incluido los impuestos a que haya lugar.</t>
  </si>
  <si>
    <t>https://community.secop.gov.co/Public/Tendering/OpportunityDetail/Index?noticeUID=CO1.NTC.7591121&amp;isFromPublicArea=True&amp;isModal=true&amp;asPopupView=true</t>
  </si>
  <si>
    <t>NICOLAS GARCIA LOZANO</t>
  </si>
  <si>
    <t>https://www.funcionpublica.gov.co/dafpIndexerBHV/hvSigep/detallarHV/S4420402-8003-5</t>
  </si>
  <si>
    <t>Prestación de servicios profesionales para apoyar la recopilación y consolidación de información de los procesos de participación, educación y divulgación adelantados por la dependencia.</t>
  </si>
  <si>
    <t>1. Apoyar en la generación de reportes, consolidando la información relacionada con la estrategia de participación ciudadana de la entidad. 2. Apoyar la recopilación de información geográfica para la elaboración de informes requeridos por la dependencia. 3. Apoyar los procesos de sistematización de la información generada en las actividades de participación, educación y divulgación adelantados por la dependencia. 4. Elaborar la proyección de respuestas a solicitudes, consultas y demás asuntos que correspondan a la competencia de la Subdirección y que le sean asignados por el supervisor. 5. Participar en las reuniones relacionadas con las acciones misionales de la dependencia, dejando constancia formal de la asistencia a través de los correspondientes soportes, actas y otras fuentes de verificación pertinentes. 6. Las demás obligaciones que se le asignen y que tengan relación directa con el objeto del contrato.</t>
  </si>
  <si>
    <t>https://community.secop.gov.co/Public/Tendering/OpportunityDetail/Index?noticeUID=CO1.NTC.7591239&amp;isFromPublicArea=True&amp;isModal=true&amp;asPopupView=true</t>
  </si>
  <si>
    <t>KATHERINE NATALIA PRECIADO RAMOS</t>
  </si>
  <si>
    <t>https://www.funcionpublica.gov.co/dafpIndexerBHV/hvSigep/detallarHV/S2882556-8003-5</t>
  </si>
  <si>
    <t>Prestar servicios de apoyo administrativo a la gestión a la Dirección de Gestión Integral de Recurso Hídrico del Ministerio de Ambiente y Desarrollo Sostenible, para apoyar en gestión documental, las acciones que permita avanzar en el cumplimiento de la Sentencia T-622 de 2016.</t>
  </si>
  <si>
    <t>1. Compilar, documentar, sistematizar y organizar los soportes y reportes de la gestión de la información y del acervo documental en las actividades relacionadas con la ST-622 de 2016 2. Realizar las convocatorias, apoyo administrativo y logístico que se requiera, para llevar a cabo reuniones y sesiones de trabajo con actores externos, así como al interior del Ministerio, en el marco de la sentencia T 622 de 2016 a cargo de la Dirección de Recurso Hídrico, elaborando las actas, ayudas de memoria, listados de asistencia y demás insumos que se requieran. 3. Actualizar y consolidar de manera estructurada la información relacionada con el cumplimiento de la Sentencia T-622 de 2016 dando cumplimiento a la Tabla de Retención Documental, con el fin de actualizar de forma continua el archivo documental de la misma. 4. Consolidar bases de datos, de actores accionados y vinculados a la Sentencia T 622 de 2016 y mantener la base debidamente actualizada en la carpeta OneDrive. 5. Proyectar, consolidar y gestionar respuestas a derechos de petición, solicitudes de información y demás peticiones, que le sean solicitados en la plataforma ARCA, o por cualquier otro medio o herramienta de la entidad relacionado con el objeto del contrato, teniendo en cuenta los términos previstos en la Ley. 6. Las demás actividades que estén relacionadas con el objeto contractual y que sean requeridas por el supervisor.</t>
  </si>
  <si>
    <t>El valor del contrato a celebrar es hasta por la suma de TREINTA Y CUATRO MILLONES OCHOCIENTOS CINCUENTA MIL QUINIENTOS SESENTA Y CICNO PESOS M/CTE ($34.850.565), incluido los impuestos a que haya lugar.</t>
  </si>
  <si>
    <t>https://community.secop.gov.co/Public/Tendering/OpportunityDetail/Index?noticeUID=CO1.NTC.7675044&amp;isFromPublicArea=True&amp;isModal=true&amp;asPopupView=true</t>
  </si>
  <si>
    <t>El término estrictamente indispensable para que el contratista cumpla con el objeto y obligaciones contractuales será Nueve (9) meses, o hasta 31 de diciembre, lo primero que ocurra.</t>
  </si>
  <si>
    <t>DIEGO FERNANDO RESTREPO ZAMBRANO</t>
  </si>
  <si>
    <t>https://www.funcionpublica.gov.co/dafpIndexerBHV/hvSigep/detallarHV/S411737-8003-5</t>
  </si>
  <si>
    <t>Prestar servicios profesionales a la Dirección de Gestión Integral del Recurso Hídrico del Ministerio de Ambiente y Desarrollo Sostenible, para apoyar técnicamente la elaboración de actos administrativos, actualización de la política Nacional relacionada con el agua y los ejercicios de modelación en el marco del ordenamiento alrededor del agua.</t>
  </si>
  <si>
    <t>1. Elaborar insumos y asistir técnicas el desarrollo de la Política Nacional relacionada con el Agua. 2. Apoyar el proceso de incorporación de los criterios técnicos en el Ordenamiento Alrededor del agua y de este en los instrumentos normativos y de política. 3. Elaborar insumos técnicos o los documentos requeridos por la supervisión, que incluyan los resultados de los ejercicios de modelación y que permita a la dependencia la formulación e implementación de proyectos estratégicos. 4. Apoyar técnicamente, en temas estratégicos y la elaboración de actos administrativos o sus documentos técnicos que sean asignados por el supervisor del contrato. 5. Brindar apoyo en la articulación de los diferentes actores de la Mesa de Modelación y otros espacios técnicos interinstitucionales liderados por el ministerio. 6. Participar en los espacios y escenarios, incluyendo el acompañamiento técnico a las autoridades ambientales, comités regionales y mesas de trabajo que sean requeridas por la DGIRH, en virtud del cumplimiento del objeto contractual. 7. Proyectar, consolidar y gestionar respuestas a derechos de petición, solicitudes de información y demás peticiones, que le sean solicitados por la supervisión en la plataforma ARCA, o por cualquier otro medio o herramienta de la entidad relacionado con el objeto del contrato, para lo cual deberá dar cumplimiento a los términos previstos en la Ley 8. Apoyar todas las demás actividades que sean requeridas por el supervisor y que tengan relación con el objeto contractual.</t>
  </si>
  <si>
    <t>El valor del contrato a celebrar es hasta por la suma de Ciento Doce Millones Quinientos Mil pesos M/CTE ($ 112.500.000) incluido los impuestos a que haya lugar.</t>
  </si>
  <si>
    <t>https://community.secop.gov.co/Public/Tendering/OpportunityDetail/Index?noticeUID=CO1.NTC.7647225&amp;isFromPublicArea=True&amp;isModal=true&amp;asPopupView=true</t>
  </si>
  <si>
    <t>ADRIANA GIL RAMOS</t>
  </si>
  <si>
    <t>https://www.funcionpublica.gov.co/dafpIndexerBHV/hvSigep/detallarHV/S1982113-8003-5</t>
  </si>
  <si>
    <t>Prestar los servicios profesionales a la Oficina de Negocios Verdes y Sostenibles para generar alianzas estratégicas para la estructuración, financiación e implementación de proyectos gestionados desde la oficina.</t>
  </si>
  <si>
    <t>1. Elaborar un documento de plan de trabajo para la ejecución del contrato, el cual contenga los informes a entregar y el cronograma, documento que debe ser presentado dentro de los cinco (5) días hábiles, siguientes al cumplimiento de los requisitos de perfeccionamiento y ejecución. 2. Generar procesos para facilitar las alianzas de financiamiento de proyectos generados en el Programa Nacional de Pago por Servicios Ambientales y el Plan Nacional de Negocios Verdes. 3. Identificar y generar estrategias de acercamiento con potenciales financiadores de proyectos generados en el Programa Nacional de Pago por Servicios Ambientales y el Plan Nacional de Negocios Verdes. 4. Gestionar alianzas para posicionar los proyectos generados en el Programa Nacional de Pago por Servicios Ambientales y el Plan Nacional de Negocios Verdes en las agendas presupuestales de las instituciones del SINA. 5. Gestionar alianzas para posicionar los proyectos generados en el Programa Nacional de Pago por Servicios Ambientales y el Plan Nacional de Negocios Verdes en las agendas presupuestales del sector privado. 6. Estructurar, evaluar, apoyar y realizar seguimiento a los programas y proyectos que le sean asignados por el supervisor. 7. Realizar insumos para el desarrollo de instrumentos técnicos y normativos orientados al fortalecimiento de las cadenas de valor de los residuos de construcción y demolición, fortaleciendo los negocios verdes. 8. Participar en reuniones relacionadas con el objeto contractual, para lo cual se deben allegar los soportes de la asistencia, ayudas de memoria y soporte del seguimiento a los compromisos establecidos, en caso de aplicar. 9. Las demás que determine el supervisor del contrato, relacionadas con el ejercicio de sus obligaciones y del objeto contractual.</t>
  </si>
  <si>
    <t>El término estrictamente indispensable para que el contratista cumpla con el objeto y obligaciones contractuales será de DIEZ MESES (10) MESES DIEZ (10) DIAS CALENDARIO, o hasta 31 de diciembre de 2025, lo primero que ocurra.</t>
  </si>
  <si>
    <t>https://community.secop.gov.co/Public/Tendering/OpportunityDetail/Index?noticeUID=CO1.NTC.7626147&amp;isFromPublicArea=True&amp;isModal=true&amp;asPopupView=true</t>
  </si>
  <si>
    <t>CAMILO ANDRES ALVAREZ RUIZ</t>
  </si>
  <si>
    <t>https://www.funcionpublica.gov.co/dafpIndexerBHV/hvSigep/detallarHV/S3430624-8003-5</t>
  </si>
  <si>
    <t>Prestación de servicios profesionales a la Dirección de Bosques, Biodiversidad y Servicios Ecosistémicos del Ministerio de Ambiente y Desarrollo Sostenible para proyectar los actos administrativos relacionados con el trámite de sustracción de reservas forestales nacionales, especialmente los relacionados con el seguimiento al cumplimiento de las obligaciones derivadas de los mismos</t>
  </si>
  <si>
    <t>1. Proyectar los actos administrativos relacionados con el trámite de sustracción de reservas forestales nacionales, especialmente los relacionados con el seguimiento al cumplimiento de las obligaciones derivadas de los mismos. Proyectar y gestionar respuesta, en los términos previstos por la ley, de las PQRS que le sean asignadas a través de la plataforma ARCA o por otro medio o herramienta de la entidad, relacionado con el objeto del contrato, adjuntando el soporte del Sistema de Gestión Documental. Entregar al archivo de gestión de la Dirección de Bosques, Biodiversidad y Servicios Ecosistémicos, la respuesta a PQRS referentes a expedientes de sustracción empleando los formatos establecidos en el SOMOSIG-Sistema Integrado de Gestión. Asistir a las reuniones y mesas técnicas que le sean requeridas en el marco del objeto del contrato, generando los informes y documentos jurídicos a que haya lugar. Generar los insumos jurídicos para los informes de seguimiento realizados por el equipo de sentencias de la Dirección de Bosques, Biodiversidad y Servicios Ecosistémicos que se encuentren relacionadas con las obligaciones derivadas de las sustracciones de las reservas forestales nacionales. Evidenciar la ejecución de las actividades creadas mediante el Sistema de Información para la Gestión de Trámites Ambientales – SILAMC a través de reporte emitido por este, según corresponda. Las demás que sean asignadas por el supervisor del contrato y que tengan relación con el objeto contractual.</t>
  </si>
  <si>
    <t>https://community.secop.gov.co/Public/Tendering/OpportunityDetail/Index?noticeUID=CO1.NTC.7675025&amp;isFromPublicArea=True&amp;isModal=true&amp;asPopupView=true</t>
  </si>
  <si>
    <t>JUAN FELIPE LEON RAMOS</t>
  </si>
  <si>
    <t>https://www.funcionpublica.gov.co/dafpIndexerBHV/hvSigep/detallarHV/S4886649-8003-5</t>
  </si>
  <si>
    <t>Prestación de servicios profesionales a la Dirección de Bosques, Biodiversidad y Servicios Ecosistémicos del Ministerio de Ambiente y Desarrollo Sostenible, para realizar seguimiento a las obligaciones contenidas en los actos administrativos concernientes a las sustracciones de las reservas forestales nacionales.</t>
  </si>
  <si>
    <t>El valor del contrato a celebrar es hasta por la suma de SESENTA MILLONES SEISCIENTOS VEINTICINCO MIL PESOS M/CTE ($60.625.000), incluido los impuestos a que haya lugar.</t>
  </si>
  <si>
    <t>https://community.secop.gov.co/Public/Tendering/OpportunityDetail/Index?noticeUID=CO1.NTC.7736154&amp;isFromPublicArea=True&amp;isModal=true&amp;asPopupView=true</t>
  </si>
  <si>
    <t>El término estrictamente indispensable para que el contratista cumpla con el objeto y obligaciones contractuales será de NUEVE (9) MESES Y VEINTIUN (21) DÍAS CALENDARIO, o hasta el 31 de diciembre de 2025, lo primero que ocurra.</t>
  </si>
  <si>
    <t>ANA MARIA MEDINA SANCHEZ</t>
  </si>
  <si>
    <t>https://www.funcionpublica.gov.co/dafpIndexerBHV/hvSigep/detallarHV/S2748362-8003-5</t>
  </si>
  <si>
    <t>1. Proyectar conceptos técnicos relacionados con el estado de cumplimiento de las obligaciones contenidas en los actos administrativos concernientes a las sustracciones de las reservas forestales nacionales. 2. Realizar las visitas técnicas relacionadas con los procesos de seguimiento a las obligaciones derivadas de la sustracción de áreas de reserva forestal nacional, generando los informes y documentos técnicos a que haya lugar. 3. Proyectar y gestionar las respuestas, en los términos previstos en la ley, de las PQRS que le sean asignadas por la supervisión a través de la plataforma ARCA o por otro medio o herramienta de la entidad, relacionado con el objeto del contrato, adjuntando el soporte del Sistema de Gestión Documental. 4. Asistir a las reuniones y mesas técnicas que le sean requeridas en el marco del objeto del contrato, generando los informes y documentos técnicos a que haya lugar. 5. Generar los insumos técnicos para los informes de seguimiento realizados por el equipo de sentencias de la Dirección de Bosques, Biodiversidad y Servicios Ecosistémicos que se encuentren relacionadas con las obligaciones derivadas de las sustracciones de las reservas forestales nacionales. 6. Entregar a archivo de gestión de la Dirección de Bosques, Biodiversidad y Servicios Ecosistémicos, la documentación generada durante el desarrollo de las obligaciones del contrato, empleando los formatos establecidos en el SOMOSIG-Sistema integrado de gestión. 7. Evidenciar la ejecución de las actividades creadas mediante el Sistema de Información para la Gestión de Trámites Ambientales - SILAMC a través de reporte emitido por este, según corresponda. 8. Las demás que sean asignadas por el supervisor del contrato y que tengan relación con el objeto contractual</t>
  </si>
  <si>
    <t>El valor del contrato a celebrar es hasta por la suma de SESENTA Y DOS MILLONES QUINIENTOS MIL PESOS M/CTE ($62.500.000), incluido los impuestos a que haya lugar.</t>
  </si>
  <si>
    <t>https://community.secop.gov.co/Public/Tendering/OpportunityDetail/Index?noticeUID=CO1.NTC.7704597&amp;isFromPublicArea=True&amp;isModal=true&amp;asPopupView=true</t>
  </si>
  <si>
    <t>El término estrictamente indispensable para que el contratista cumpla con el objeto y obligaciones contractuales será de DIEZ (10) MESES , o hasta 31 de diciembre, lo primero que ocurra.</t>
  </si>
  <si>
    <t>MONICA ROCIO PINZON VANEGAS</t>
  </si>
  <si>
    <t>https://www.funcionpublica.gov.co/dafpIndexerBHV/hvSigep/detallarHV/S2684045-8003-5</t>
  </si>
  <si>
    <t>Prestación de servicios profesionales a la Dirección de Bosques, Biodiversidad y Servicios Ecosistémicos del Ministerio de Ambiente y Desarrollo Sostenible, para proyectar los documentos jurídicos relacionados con la evaluación de solicitudes de sustracción de reservas forestales del orden nacional.</t>
  </si>
  <si>
    <t>1. Proyectar los actos administrativos relacionados con el trámite de sustracción de reservas forestales Proyectar las respuestas de las PQRS que le sean asignadas por parte de la supervisión del contrato relacionadas con el trámite de sustracción de reservas forestales Participar en las reuniones, atenciones a usuarios y/o mesas de trabajo a las que sea convocado (a), relacionadas con el objeto contractual Remitir al archivo de la entidad los documentos que le sean asignados y los que elabore, mediante el formato único de inventario documental (FUID) Las demás que sean asignadas por el supervisor del contrato y que tengan relación con el objeto contractual</t>
  </si>
  <si>
    <t>https://community.secop.gov.co/Public/Tendering/OpportunityDetail/Index?noticeUID=CO1.NTC.7633162&amp;isFromPublicArea=True&amp;isModal=true&amp;asPopupView=true</t>
  </si>
  <si>
    <t>JULIETH CAROLINA ALZATE MUÑOZ</t>
  </si>
  <si>
    <t>https://www.funcionpublica.gov.co/dafpIndexerBHV/hvSigep/detallarHV/S3552942-8003-5</t>
  </si>
  <si>
    <t>https://community.secop.gov.co/Public/Tendering/OpportunityDetail/Index?noticeUID=CO1.NTC.7633720&amp;isFromPublicArea=True&amp;isModal=true&amp;asPopupView=true</t>
  </si>
  <si>
    <t>MILTON ERNESTO PINZON NAVARRETE</t>
  </si>
  <si>
    <t>https://www.funcionpublica.gov.co/dafpIndexerBHV/hvSigep/detallarHV/S889729-8003-5</t>
  </si>
  <si>
    <t>Prestación de servicios profesionales a la Dirección de Bosques, Biodiversidad y Servicios Ecosistémicos del Ministerio de Ambiente y Desarrollo Sostenible para proyectar los actos administrativos relacionados con el trámite de sustracción de reservas forestales nacionales, especialmente los relacionados con el seguimiento al cumplimiento de las obligaciones derivadas de los mismos.</t>
  </si>
  <si>
    <t>1. Proyectar los actos administrativos relacionados con el trámite de sustracción de reservas forestales nacionales, especialmente los relacionados con el seguimiento al cumplimiento de las obligaciones derivadas de los mismos. 2. Proyectar y gestionar respuesta, en los términos previstos por la ley, de las PQRS que le sean asignadas a través de la plataforma ARCA o por otro medio o herramienta de la entidad, relacionado con el objeto del contrato, adjuntando el soporte del Sistema de Gestión Documental. Entregar al archivo de gestión de la Dirección de Bosques, Biodiversidad y Servicios Ecosistémicos, la respuesta a PQRS referentes a expedientes de sustracción empleando los formatos establecidos en el SOMOSIG-Sistema Integrado de Gestión. Asistir a las reuniones y mesas técnicas que le sean requeridas en el marco del objeto del contrato, generando los informes y documentos jurídicos a que haya lugar. Generar los insumos jurídicos para los informes de seguimiento realizados por el equipo de sentencias de la Dirección de Bosques, Biodiversidad y Servicios Ecosistémicos que se encuentren relacionadas con las obligaciones derivadas de las sustracciones de las reservas forestales nacionales. Evidenciar la ejecución de las actividades creadas mediante el Sistema de Información para la Gestión de Trámites Ambientales – SILAMC a través de reporte emitido por este, según corresponda. Las demás que sean asignadas por el supervisor del contrato y que tengan relación con el objeto contractual.</t>
  </si>
  <si>
    <t>https://community.secop.gov.co/Public/Tendering/OpportunityDetail/Index?noticeUID=CO1.NTC.7675186&amp;isFromPublicArea=True&amp;isModal=true&amp;asPopupView=true</t>
  </si>
  <si>
    <t>El término estrictamente indispensable para que el contratista cumpla con el objeto y obligaciones contractuales será de DIEZ (10) MESES sin exceder el 31 de diciembre de 2025.</t>
  </si>
  <si>
    <t>JUAN FELIPE SANCHEZ GUTIERREZ</t>
  </si>
  <si>
    <t>https://www.funcionpublica.gov.co/dafpIndexerBHV/hvSigep/detallarHV/S5055626-8003-5</t>
  </si>
  <si>
    <t>Prestación de servicios profesionales a la Dirección de Bosques, Biodiversidad y Servicios Ecosistémicos, para apoyar desde el componente jurídico en las diferentes acciones orientadas al saneamiento de expedientes y proyección de actos administrativos en el marco de lo establecido en el plan de mejoramiento del trámite de sustracción de áreas de reserva forestal de orden nacional.</t>
  </si>
  <si>
    <t>1. Realizar el saneamiento de los expedientes que le sean asignados asociados al trámite de sustracción de áreas de reserva forestal de orden nacional y mantener actualizadas las matrices relacionadas con el proceso. 2. Apoyar cuando sea requerido, Grupo de Gestión Integral de Bosques y Reservas Forestales Nacionales en la proyección de actos administrativos que le sean asignados en el marco del trámite de sustracción de áreas de Reserva Forestal de orden Nacional, adelantando el cargue de las actividades asignadas en los diferentes sistemas de gestión del trámite. 3. Responder en el marco del objeto contractual las PQRS asignadas, dentro de los términos establecidos. 4. Asistir a las reuniones relacionadas con el objeto contractual, cuando el supervisor lo requiera, generando las memorias, actas o informes técnicos. 5. Entregar a archivo de gestión de la Dirección de Bosques, Biodiversidad y Servicios Ecosistémicos, la documentación generada durante el desarrollo de las obligaciones del contrato, empleando los formatos establecidos en el sistema integrado de gestión. 6. Las demás actividades que estén relacionadas con el objeto contractual y que sean asignadas por el supervisor.</t>
  </si>
  <si>
    <t>https://community.secop.gov.co/Public/Tendering/OpportunityDetail/Index?noticeUID=CO1.NTC.7608260&amp;isFromPublicArea=True&amp;isModal=true&amp;asPopupView=true</t>
  </si>
  <si>
    <t>CAROL LIZETH PRIETO MORENO</t>
  </si>
  <si>
    <t>https://www.funcionpublica.gov.co/dafpIndexerBHV/hvSigep/detallarHV/S5057623-8003-5</t>
  </si>
  <si>
    <t xml:space="preserve">Prestación de servicios profesionales a la Dirección de Bosques, Biodiversidad y Servicios Ecosistémicos, desde el componente técnico en la ejecución de actividades relacionadas con el plan de mejoramiento del trámite de sustracción de áreas de reserva forestal de orden nacional. </t>
  </si>
  <si>
    <t>https://community.secop.gov.co/Public/Tendering/OpportunityDetail/Index?noticeUID=CO1.NTC.7636378&amp;isFromPublicArea=True&amp;isModal=true&amp;asPopupView=true</t>
  </si>
  <si>
    <t>DANIEL ENRIQUE VARGAS MARTÍNEZ</t>
  </si>
  <si>
    <t>https://www.funcionpublica.gov.co/dafpIndexerBHV/hvSigep/detallarHV/S2371184-8003-5</t>
  </si>
  <si>
    <t>Prestación de servicios profesionales a la Dirección de Bosques, Biodiversidad y Servicios Ecosistémicos del Ministerio de Ambiente y Desarrollo Sostenible, para apoyar las actividades relacionadas con la ejecución presupuestal de los contratos y convenios, así como la verificación de los expedientes virtuales a través de la plataforma SECOP II.</t>
  </si>
  <si>
    <t>1. Revisar periódicamente el estado de los informes para pago de contratos y convenios suscritos por la DBBSE y sus coordinaciones, a través de la plataforma SECOP. Verificar la publicación de los informes de supervisión de los contratos y convenios suscritos por la DBBSE y sus coordinaciones en la plataforma SECOP. Brindar apoyo en la elaboración y revisión del cierre de los expedientes financieros virtuales de los contratos y convenios de la DBBSE y sus coordinaciones Apoyar la revisión de los documentos cargados en los radicados para la presentación de las cuentas de cobro de los contratos y convenios a cargo de la DBBSE y sus coordinaciones, y demás trámites inherentes al proceso que le sean asignados Las demás que le sean asignadas por la supervisión y que tengan relación con el objeto contractual.</t>
  </si>
  <si>
    <t>El valor del contrato a celebrar es hasta por la suma de CUARENTA Y DOS MILLONES TRESCIENTOS SETENTA Y CINCO MIL PESOS M/CTE ($42.375.000), incluido los impuestos a que haya lugar.</t>
  </si>
  <si>
    <t>https://community.secop.gov.co/Public/Tendering/OpportunityDetail/Index?noticeUID=CO1.NTC.7644938&amp;isFromPublicArea=True&amp;isModal=true&amp;asPopupView=true</t>
  </si>
  <si>
    <t>DAYANA CALDERON MANRIQUE</t>
  </si>
  <si>
    <t>https://www.funcionpublica.gov.co/dafpIndexerBHV/hvSigep/detallarHV/S5055128-8003-5</t>
  </si>
  <si>
    <t>1. Proyectar los conceptos técnicos respecto a las solicitudes de concepto en el marco de la aplicación del régimen sobre acceso a los recursos genéticos en el país. Proyectar los documentos técnicos correspondientes en la etapa de evaluación y seguimiento a contratos de acceso a recursos genéticos y sus productos derivados. Proyectar y gestionar respuesta, en los términos previstos en la ley las PQRS que le sean asignadas por la supervisión a través de la plataforma ARCA o por otro medio o herramienta de la entidad, relacionado con el objeto del contrato, adjuntando el reporte del Sistema de Gestión Documental. Elaborar reportes mensuales del estado de avance de las asignaciones a cargo, y actualizar información y registros de acuerdo con los lineamientos indicados por el supervisor inmediato.</t>
  </si>
  <si>
    <t>https://community.secop.gov.co/Public/Tendering/OpportunityDetail/Index?noticeUID=CO1.NTC.7603248&amp;isFromPublicArea=True&amp;isModal=true&amp;asPopupView=true</t>
  </si>
  <si>
    <t>ANNY GERALDIN GÁLVEZ GALLEGO</t>
  </si>
  <si>
    <t>https://www.funcionpublica.gov.co/dafpIndexerBHV/hvSigep/detallarHV/S4466630-8003-5</t>
  </si>
  <si>
    <t>Prestar servicios profesionales al Grupo de Recursos Genéticos de la Dirección de Bosques, Biodiversidad y Servicios Ecosistémicos, para realizar el análisis técnico dentro del trámite de acceso a recursos genéticos y/o productos derivados, así como apoyar desde el área técnica a la construcción de instrumentos internacionales.</t>
  </si>
  <si>
    <t>1. Proyectar los conceptos técnicos respecto a las solicitudes de concepto en la aplicación del régimen sobre acceso a los recursos genéticos en el país, así como apoyar técnicamente la implementación de instrumentos internacionales relacionados. Proyectar los documentos técnicos correspondientes en la etapa de evaluación y seguimiento a contratos de acceso a recursos genéticos y sus productos derivados. Proyectar y gestionar respuesta, en los términos previstos en la ley las PQRS que le sean asignadas por la supervisión a través de la plataforma ARCA o por otro medio o herramienta de la entidad, relacionado con el objeto del contrato, adjuntando el reporte del Sistema de Gestión Documental. Elaborar reportes mensuales del estado de avance de las asignaciones a cargo, y actualizar información y registros de acuerdo con los lineamientos indicados por el supervisor inmediato.</t>
  </si>
  <si>
    <t>El valor del contrato a celebrar es hasta por la suma de CINCUENTA Y SEIS MILLONES SEISCIENTOS CINCUENTA MIL PESOS ($56.650.000) M/CTE incluido los impuestos a que haya lugar.</t>
  </si>
  <si>
    <t>https://community.secop.gov.co/Public/Tendering/OpportunityDetail/Index?noticeUID=CO1.NTC.7623595&amp;isFromPublicArea=True&amp;isModal=true&amp;asPopupView=true</t>
  </si>
  <si>
    <t xml:space="preserve">SANTIAGO IVAN GUIOT SAAVEDRA </t>
  </si>
  <si>
    <t>https://www.funcionpublica.gov.co/dafpIndexerBHV/hvSigep/detallarHV/S2926808-8003-5</t>
  </si>
  <si>
    <t>Prestar servicios profesionales a la Dirección de Bosques, Biodiversidad y Servicios Ecosistémicos para elaborar el componente técnico requerido en las fases de evaluación y seguimiento del trámite de acceso a recursos genéticos y/o productos derivados, así como apoyar desde el área técnica a la construcción de instrumentos normativos y ejecución de políticas en materia de recursos genéticos y/o productos derivados.</t>
  </si>
  <si>
    <t>1. Proyectar los conceptos técnicos respecto a las solicitudes de concepto en el marco de la aplicación del régimen sobre acceso a los recursos genéticos en el país. Proyectar los documentos técnicos correspondientes en la etapa de evaluación y seguimiento a contratos de acceso a recursos genéticos y sus productos derivados. Proyectar y gestionar respuesta, en los términos previstos en la ley las PQRS que le sean asignadas por la supervisión a través de la plataforma ARCA o por otro medio o herramienta de la entidad, relacionado con el objeto del contrato, adjuntando el reporte del Sistema de Gestión Documental. Presentar insumos técnicos para el diseño y expedición de instrumentos normativos relacionados con el régimen de acceso a recursos genéticos. Elaborar reportes mensuales del estado de avance de las asignaciones a cargo, y actualizar información y registros de acuerdo con los lineamientos indicados por el supervisor inmediato.</t>
  </si>
  <si>
    <t>El valor del contrato a celebrar es hasta por la suma de SETENTA MILLONES, CUARENTA MIL PESOS M/CTE ($70.040.000) incluido los impuestos a que haya lugar</t>
  </si>
  <si>
    <t>https://community.secop.gov.co/Public/Tendering/OpportunityDetail/Index?noticeUID=CO1.NTC.7623852&amp;isFromPublicArea=True&amp;isModal=true&amp;asPopupView=true</t>
  </si>
  <si>
    <t>SERGIO ALEJANDRO ARIAS RIOS</t>
  </si>
  <si>
    <t>https://www.funcionpublica.gov.co/dafpIndexerBHV/hvSigep/detallarHV/S1551400-8003-5</t>
  </si>
  <si>
    <t>1.Proyectar actos administrativos y hacer el análisis jurídico en la evaluación y seguimiento de las solicitudes y contratos de acceso a los recursos genéticos y sus productos derivados. Proyectar los insumos requeridos para la elaboración de normas sobre el uso sostenible de los recursos genéticos y productos derivados. Elaborar reportes mensuales del estado de avance de las asignaciones a cargo, y actualizar información y registros de acuerdo con los lineamientos indicados por el supervisor inmediato. Organizar y participar en reuniones de negociación de contratos y apoyar las actividades de divulgación de información sobre los aspectos jurídicos de la aplicación del régimen sobre acceso a los recursos genéticos y sus productos derivados en Colombia. Apoyar en la elaboración de los documentos necesarios en las etapas de estructuración, ejecución y liquidación de convenios o contratos relacionados con recursos genéticos y conexos. Proyectar y gestionar respuesta, en los términos previstos en la ley las PQRS que le sean asignadas por la supervisión a través de la plataforma ARCA o por otro medio o herramienta de la entidad, relacionado con el objeto del contrato, adjuntando el reporte del Sistema de Gestión Documental.</t>
  </si>
  <si>
    <t>El valor del contrato a celebrar es hasta por la suma de CINCUENTA Y SEIS MILLONES, SEISCIENTOS CINCUENTA MIL PESOS ($56.650.000) M/CTE, incluido los impuestos a que haya lugar.</t>
  </si>
  <si>
    <t>https://community.secop.gov.co/Public/Tendering/OpportunityDetail/Index?noticeUID=CO1.NTC.7623678&amp;isFromPublicArea=True&amp;isModal=true&amp;asPopupView=true</t>
  </si>
  <si>
    <t>LAURA VANESSA MARIN MARIN</t>
  </si>
  <si>
    <t>https://www.funcionpublica.gov.co/dafpIndexerBHV/hvSigep/detallarHV/S4817809-8003-5</t>
  </si>
  <si>
    <t>El valor del contrato a celebrar es hasta por la suma de CINCUENTA Y DOS MILLONES, DE PESOS ($52.000.000) M/CTE incluido los impuestos a que haya lugar.</t>
  </si>
  <si>
    <t>https://community.secop.gov.co/Public/Tendering/OpportunityDetail/Index?noticeUID=CO1.NTC.7624304&amp;isFromPublicArea=True&amp;isModal=true&amp;asPopupView=true</t>
  </si>
  <si>
    <t>NELSON JAVIER MUÑOZ JIMENEZ</t>
  </si>
  <si>
    <t>LICENCIATURA EN CIENCIAS SOCIALES</t>
  </si>
  <si>
    <t>https://www.funcionpublica.gov.co/dafpIndexerBHV/hvSigep/detallarHV/S2319606-8003-5</t>
  </si>
  <si>
    <t>Prestación de servicios a la Dirección de Bosques, Biodiversidad y Servicios Ecosistémicos del Ministerio de Ambiente y Desarrollo Sostenible para el apoyo a la gestión documental y archivística</t>
  </si>
  <si>
    <t>1ç. Apoyar con la clasificación y organización de la documentación relacionada al trámite de sustracción de reservas forestales por la Dirección de Bosques, Biodiversidad y Servicios Ecosistémicos, siguiendo la normatividad archivística vigente. Apoyar en el proceso técnico de elaboración de hojas de control, foliación y testigos documentales, de acuerdo a los lineamientos establecidos en el proceso de gestión documental. Actualizar el Inventario Único Documental- FUID de los expedientes relacionados al trámite de sustracción de reservas forestales de conformidad con las indicaciones del supervisor del contrato, manteniendo así la información actualizada conforme a los estándares del Ministerio de Ambiente y Desarrollo Sostenible. Elaborar los rótulos para carpetas y cajas de archivo, siguiendo los instructivos del proceso de gestión documental del Ministerio de Ambiente y Desarrollo Sostenible. Apoyar el servicio de préstamo de la documentación a cargo de la Dirección Bosques, Biodiversidad y Servicios Ecosistémicos para usuarios internos, realizando la respectiva actualización en la base de préstamos del Archivo de Gestión. Asistir a las reuniones y/o eventos que sean requeridos por el supervisor del contrato y que estén relacionados en el marco contractual Todas las demás actividades asignadas por el supervisor del contrato y que tengan en relación con el objeto contractual</t>
  </si>
  <si>
    <t>El valor del contrato a celebrar es hasta por la suma de TREINTA Y OCHO MILLONES TRESCIENTOS SESENTA Y NUEVE MIL DOSCIENTOS DIECISIETE PESOS M/CTE ($38.369.217), incluido los impuestos a que haya lugar.</t>
  </si>
  <si>
    <t>https://community.secop.gov.co/Public/Tendering/OpportunityDetail/Index?noticeUID=CO1.NTC.7667959&amp;isFromPublicArea=True&amp;isModal=true&amp;asPopupView=true</t>
  </si>
  <si>
    <t>El término estrictamente indispensable para que el contratista cumpla con el objeto y obligaciones contractuales será de DIEZ (10) MESES Y DIEZ (10) DÍAS, o hasta 31 de diciembre de 2025, lo primero que ocurra.</t>
  </si>
  <si>
    <t>JULIO ALBERTO CAÑAS TORRES</t>
  </si>
  <si>
    <t>https://www.funcionpublica.gov.co/dafpIndexerBHV/hvSigep/detallarHV/S4721138-8003-5</t>
  </si>
  <si>
    <t>Prestación de servicios profesionales a la Dirección de Bosques, Biodiversidad y Servicios Ecosistémicos del Ministerio de Ambiente y Desarrollo Sostenible, para elaborar insumos técnicos relacionados con la planificación y manejo de las reservas forestales protectoras y protectoras-productoras nacionales y áreas protegidas.</t>
  </si>
  <si>
    <t>1. Analizar los documentos y elaborar los conceptos técnicos requeridos en el marco de la actualización y adopción de los planes de manejo de las reservas forestales protectoras y protectoras-productoras de orden nacional y áreas protegidas. 2. Elaborar insumos técnicos para la formalización del registro y las propuestas de realinderación, recategorización o integración de las Reservas Forestales Protectoras Nacionales. 3. Realizar el seguimiento y generar los correspondientes informes técnicos a las obligaciones dispuestas a través de actos administrativos, relacionadas con las anotaciones registrales de los predios, solicitadas por las corporaciones autónomas regionales, que se encuentran al interior de las Reservas Forestales Protectoras Nacionales. 4. Generar insumos mediante el uso de análisis geoespaciales, la información relacionada con delimitación, alinderación, declaración, sustracción, homologación y zonificación de Reservas Forestales Nacionales. 5. Elaborar respuestas, en los términos previstos en la ley, de las PQRS que le sean asignadas por la supervisión a través de la plataforma ARCA o por otro medio o herramienta de la entidad, relacionado con el objeto contractual. 6. Acudir a las reuniones, visitas y mesas técnicas que le sean requeridas en el marco del objeto contractual, generando los informes y documentos técnicos correspondientes. 7. Entregar a archivo de gestión de la Dirección de Bosques, Biodiversidad y Servicios Ecosistémicos, la documentación generada durante el desarrollo de las obligaciones del contrato, empleando los formatos establecidos en el SOMOSIG-Sistema integrado de gestión. 8. Las demás que sean asignadas por el supervisor del contrato y que tengan relación con el objeto contractual.</t>
  </si>
  <si>
    <t>https://community.secop.gov.co/Public/Tendering/OpportunityDetail/Index?noticeUID=CO1.NTC.7604311&amp;isFromPublicArea=True&amp;isModal=true&amp;asPopupView=true</t>
  </si>
  <si>
    <t>ADRIANA IVON MATIZ BUITRAGO</t>
  </si>
  <si>
    <t>https://www.funcionpublica.gov.co/dafpIndexerBHV/hvSigep/detallarHV/S470122-8003-5</t>
  </si>
  <si>
    <t>Prestar servicios profesionales a la Dirección De Bosques, Biodiversidad y Servicios Ecosistémicos en actividades de archivo mediante la organización física y técnica de los documentos relacionados a los permisos CITES en cumplimiento de la normatividad archivística vigente.</t>
  </si>
  <si>
    <t>1. Apoyar con la clasificación y organización de la documentación relacionada a los Consecutivos de Permisos Ambientales para el Comercio Internacional de Especies (CITES) generados por la Dirección de Bosques, Biodiversidad y Servicios Ecosistémicos, siguiendo la normatividad archivística vigente. 2. Apoyar en el proceso técnico de elaboración de hojas de control, foliación y testigos documentales, de acuerdo a los lineamientos establecidos en el proceso de gestión documental. 3. Actualizar el Inventario Único Documental- FUID de los expedientes relacionados a los Consecutivos de Permisos Ambientales para el Comercio Internacional de Especies (CITES) de conformidad con las indicaciones del supervisor del contrato, manteniendo así la información actualizada conforme a los estándares del Ministerio de Ambiente y Desarrollo Sostenible. 4. Elaborar los rótulos para carpetas y cajas de archivo, siguiendo los instructivos del proceso de gestión documental del Ministerio de Ambiente y Desarrollo Sostenible. 5. Apoyar el servicio de préstamo de la documentación a cargo de la Dirección Bosques, Biodiversidad y Servicios Ecosistémicos para usuarios internos, realizando la respectiva actualización en la base de préstamos del Archivo de Gestión. 6. Asistir a las reuniones y/o eventos que sean requeridos por el supervisor del contrato y que estén relacionados en el marco contractual 7. Todas las demás actividades asignadas por el supervisor del contrato y que tengan en relación con el objeto contractual.</t>
  </si>
  <si>
    <t>El valor del contrato a celebrar es hasta por la suma de TREINTA Y NUEVE MILLONES CIENTO CUARENTA MIL PESOS M/CTE ($39.140.000), incluido los impuestos a que haya lugar.</t>
  </si>
  <si>
    <t>https://community.secop.gov.co/Public/Tendering/OpportunityDetail/Index?noticeUID=CO1.NTC.7610528&amp;isFromPublicArea=True&amp;isModal=true&amp;asPopupView=true</t>
  </si>
  <si>
    <t>NÉSTOR ALEJANDRO NOVOA HERRÁN</t>
  </si>
  <si>
    <t>https://www.funcionpublica.gov.co/dafpIndexerBHV/hvSigep/detallarHV/S153312-8003-5</t>
  </si>
  <si>
    <t>Prestación de servicios profesionales a la Dirección de Bosques, Biodiversidad y Servicios Ecosistémicos del Ministerio de Ambiente y Desarrollo Sostenible, para analizar y generar desde el componente físico, gestión del riesgo y cambio climático conceptos técnicos relacionados con los instrumentos de planificación de las reservas forestales protectoras, protectoras-productoras nacionales y áreas protegidas.</t>
  </si>
  <si>
    <t>1. Elaborar desde el componente físico, gestión del riesgo y cambio climático los conceptos técnicos para la actualización y adopción de los planes de manejo de las reservas forestales protectoras, protectoras productoras nacionales y áreas protegidas. 2. Desarrollar desde el componente físico, gestión del riesgo y cambio climático los conceptos técnicos de las propuestas de realinderación, recategorización, integración o sustracción de las reservas forestales nacionales y áreas protegidas. 3. Elaborar respuesta, en los términos previstos en la ley, de las PQRS que le sean asignadas por la supervisión a través de la plataforma ARCA o por otro medio o herramienta de la entidad, relacionado con el objeto contractual. 4. Realizar las visitas técnicas relacionadas con los procesos de planificación y manejo de las reservas forestales protectoras, protectoras-productoras nacionales y áreas protegidas. 5. Participar en las reuniones y mesas técnicas que le sean requeridas en el marco del objeto contractual, generando los informes y documentos técnicos correspondientes. 6. Entregar a archivo de gestión de la Dirección de Bosques, Biodiversidad y Servicios Ecosistémicos, la documentación generada durante el desarrollo de las obligaciones del contrato, empleando los formatos establecidos en el SOMOSIG-Sistema integrado de gestión. 7. Las demás que sean asignadas por el supervisor del contrato y que tengan relación con el objeto contractual.</t>
  </si>
  <si>
    <t>El valor del contrato a celebrar es hasta por la suma de SESENTA Y CUATRO MILLONES TRESCIENTOS SETENTA Y CINCO MIL PESOS M/CTE ($64.375.000), incluido los impuestos a que haya lugar.</t>
  </si>
  <si>
    <t>https://community.secop.gov.co/Public/Tendering/OpportunityDetail/Index?noticeUID=CO1.NTC.7604275&amp;isFromPublicArea=True&amp;isModal=true&amp;asPopupView=true</t>
  </si>
  <si>
    <t>MARCO DAVID PARRA PEDREROS</t>
  </si>
  <si>
    <t>https://www.funcionpublica.gov.co/dafpIndexerBHV/hvSigep/detallarHV/S1345184-8003-5</t>
  </si>
  <si>
    <t>Prestación de servicios profesionales a la Dirección de Bosques, Biodiversidad y Servicios Ecosistémicos del Ministerio de Ambiente y Desarrollo Sostenible, para desarrollar desde el componente social, escenarios participativos y de gobernanza, procesos de consulta previa, lineamientos establecidos por el ICANH para la planificación y manejo, de las reservas forestales protectoras y protectoras-productoras nacionales.</t>
  </si>
  <si>
    <t>1. Analizar los documentos y elaborar los conceptos técnicos desde el componente social, lineamientos establecidos por el ICANH y escenarios participativos y de gobernanza, requeridos en el marco de la actualización y adopción de los planes de manejo de las reservas forestales protectoras y protectoras productoras de orden nacional y áreas protegidas. 2. Proyectar pronunciamientos técnicos desde el componente social, de las propuestas de realinderación, recategorización o integración de las Reservas Forestales Protectoras Nacionales. 3. Brindar acompañamiento a los procesos de consulta previa requeridos para la actulización, adopción de los planes de manejo y realinderación de las reservas forestales protectoras y protectoras-productoras de orden nacional, generando informes técnicos correspodientes. 4. Participar en las reuniones, visitas y mesas técnicas que le sean requeridas en el marco del objeto contractual, generando informes y documentos técnicos correspondientes. 5. Elaborar respuestas de las PQRS desde el componente social, en los trámites previstos en la ley, que le sean asignadas por la supervisión a través de la plataforma ARCA o por otro medio o herramienta de la entidad. 6. Entregar a archivo de gestión de la Dirección de Bosques, Biodiversidad y Servicios Ecosistémicos, la documentación generada durante el desarrollo de las obligaciones del contrato, empleando los formatos establecidos en el SOMOSIG-Sistema integrado de gestión. 7. Las demás que sean asignadas por el supervisor del contrato y que tengan relación con el objeto contractual..</t>
  </si>
  <si>
    <t>GUILLERMO PRIETO PALACIOS</t>
  </si>
  <si>
    <t>Director Direccion de Cambio Climatico E</t>
  </si>
  <si>
    <t>https://community.secop.gov.co/Public/Tendering/OpportunityDetail/Index?noticeUID=CO1.NTC.7618671&amp;isFromPublicArea=True&amp;isModal=true&amp;asPopupView=true</t>
  </si>
  <si>
    <t>ALISON XIOMARA URRUTIA RAMIREZ</t>
  </si>
  <si>
    <t>https://www.funcionpublica.gov.co/dafpIndexerBHV/hvSigep/detallarHV/S1676747-8003-5</t>
  </si>
  <si>
    <t>Prestación de servicios profesionales a la Dirección de Bosques Biodiversidad y Servicios Ecosistémicos del Ministerio de Ambiente y Desarrollo Sostenible, para adelantar el acompañamiento y la generación de insumos técnicos requeridos para el cumplimiento de los compromisos relacionados con las figuras de ocupación y uso en áreas de Reserva Forestal de Ley 2da de 1959.</t>
  </si>
  <si>
    <t>1. Proyectar los conceptos técnicos requeridos en el marco de las estrategias de ocupación y uso en áreas de reservas forestales establecidas mediante la Ley 2ª de 1959. 2. Asistir a las reuniones y mesas técnicas interinstitucionales que le sean requeridas en el marco de los temas relacionados con las reservas forestales de Ley 2da de 1959, generando los actas, informes y documentos técnicos a que haya lugar. 3. Proyectar las respuestas de las PQRS y demás requerimientos relacionados con el objeto y las obligaciones del contrato, dentro de los términos establecidos y en el mes asignado, adjuntando el reporte del sistema de Gestión Documental que evidencia el estado de las asignaciones. 4. Generar los insumos requeridos para los reportes asociados a la temática misional de las áreas de reserva forestal de Ley 2 de 1959. 5. Apoyo técnico para el desarrollo de iniciativas normativas relacionadas con las Reservas Forestales de Ley 2da de 1959. 6. Entregar a archivo de gestión de la Dirección de Bosques, Biodiversidad y Servicios Ecosistémicos, la documentación generada durante el desarrollo de las obligaciones del contrato, empleando los formatos establecidos en el MADSIGestión 7. Las demás que sean asignadas por el supervisor del contrato y que tengan relación con el objeto contractual.</t>
  </si>
  <si>
    <t>El valor del contrato a celebrar es hasta por la suma de SETENTA MILLONES DE PESOS M/CTE ($70.000.000), incluido los impuestos a que haya lugar.</t>
  </si>
  <si>
    <t>https://community.secop.gov.co/Public/Tendering/OpportunityDetail/Index?noticeUID=CO1.NTC.7703394&amp;isFromPublicArea=True&amp;isModal=true&amp;asPopupView=true</t>
  </si>
  <si>
    <t>HUGO ARMANDO CENDALES PRIETO</t>
  </si>
  <si>
    <t>https://www.funcionpublica.gov.co/dafpIndexerBHV/hvSigep/detallarHV/S1359542-8003-5</t>
  </si>
  <si>
    <t>Prestación de servicios profesionales a la Dirección de Bosques, Biodiversidad y Servicios Ecosistémicos del Ministerio de Ambiente y Desarrollo Sostenible, para realizar las actividades de levantamiento de información, análisis de negocio, definición de requerimientos y casos de pruebas del registro único de ecosistemas de áreas ambientales.</t>
  </si>
  <si>
    <t>1. Realizar el levantamiento y análisis de requerimientos funcionales y no funcionales para el sistema de información asignado. 2. Construir las especificaciones funcionales y no funcionales resultantes del levantamiento de requerimientos y del proceso de análisis, haciendo uso de los formatos de historias de usuario y herramienta Wiki definidos para tal fin. 3. Elaborar los casos de prueba asignados tomando como base la documentación generada en el proceso de construcción de las especificaciones funcionales y no funcionales y haciendo uso del formato definido para tal fin. 4. Ejecutar los casos de pruebas asignados registrando las evidencias en el formato definido para tal fin. 5. Orientar a los equipos funcionales en la ejecución de pruebas de usuario final y documentación de resultados. 6. Realizar seguimiento y gestión para la solución de hallazgos reportados en la ejecución de las pruebas. 7. Participar en las reuniones o actividades programadas que estén relacionadas con el objeto del contrato. 8. Las demás que le sean asignadas por el supervisor del contrato, inherentes al objeto de este.</t>
  </si>
  <si>
    <t>El valor del contrato a celebrar es hasta por la suma de NOVENTA Y OCHO MILLONES OCHOCIENTOS OCHENTA MIL PESOS M/CTE ($98.880.000), incluido los impuestos a que haya lugar.</t>
  </si>
  <si>
    <t>60-2-2025</t>
  </si>
  <si>
    <t>https://community.secop.gov.co/Public/Tendering/OpportunityDetail/Index?noticeUID=CO1.NTC.7624319&amp;isFromPublicArea=True&amp;isModal=true&amp;asPopupView=true</t>
  </si>
  <si>
    <t>MIGUEL ANGEL ORTIZ SALAMANCA</t>
  </si>
  <si>
    <t>https://www.funcionpublica.gov.co/dafpIndexerBHV/hvSigep/detallarHV/S324592-8003-5</t>
  </si>
  <si>
    <t>Prestar servicios profesionales a la Dirección de Bosques, Biodiversidad y Servicios Ecosistémicos para gestionar funcional y temáticamente el proceso del desarrollo tecnológico del Registro Único de Ecosistemas y Áreas Ambientales - REAA, con base en los estándares de gestión definidos por el Ministerio.</t>
  </si>
  <si>
    <t>1. Apoyar la gestión y administración del proyecto Desarrollo tecnológico del Registro Único de Ecosistemas y Áreas Ambientales – REAA, según los lineamientos establecidos por el Ministerio. 2. Revisar y validar los entregables generados por los analistas de requerimientos y demás roles en las etapas del Plan de Gestión y Ejecución del proyecto, para el Desarrollo tecnológico del Registro Único de Ecosistemas y Áreas Ambientales – REAA. 3. Apoyar en la generación de informes, manuales, fichas y demás documentación funcional para el Desarrollo tecnológico del Registro Único de Ecosistemas y Áreas Ambientales – REAA, según los lineamientos establecidos por el Ministerio. 4. Apoyar desde el componente geográfico, en las actividades de levantamiento y consolidación de información e insumos espaciales relacionados con las funcionalidades definidas para desarrollo tecnológico del Registro Único de Ecosistemas y Áreas Ambientales – REAA acordes al Plan de Gestión del proyecto. 5. Asistir y participar en las reuniones, talleres y demás espacios de trabajo que le sean requeridos por el supervisor relacionados con el objeto del contrato. 6. Las demás actividades que estén relacionadas con el objeto contractual y que sean asignadas por el Supervisor.</t>
  </si>
  <si>
    <t>https://community.secop.gov.co/Public/Tendering/OpportunityDetail/Index?noticeUID=CO1.NTC.7629884&amp;isFromPublicArea=True&amp;isModal=true&amp;asPopupView=true</t>
  </si>
  <si>
    <t>LUZ ESTELA SANCHEZ SANCHEZ</t>
  </si>
  <si>
    <t>https://www.funcionpublica.gov.co/dafpIndexerBHV/hvSigep/detallarHV/S4809573-8003-5</t>
  </si>
  <si>
    <t>Prestar a la Dirección De Bosques, Biodiversidad y Servicios Ecosistémicos servicios de apoyo a la gestión en actividades de archivo mediante la organización física y técnica de los documentos para dar cumplimiento con las acciones y metas del Plan de Mejoramiento Archivístico del trámite de sustracción de reservas forestales.</t>
  </si>
  <si>
    <t>1. Apoyar con la clasificación y organización de la documentación relacionada al trámite de sustracción de reservas forestales por la Dirección de Bosques, Biodiversidad y Servicios Ecosistémicos, siguiendo la normatividad archivística vigente. 2. Apoyar en el proceso técnico de elaboración de hojas de control, foliación y testigos documentales, de acuerdo a los lineamientos establecidos en el proceso de gestión documental. 3. Actualizar el Inventario Único Documental- FUID de los expedientes relacionados al trámite de sustracción de reservas forestales de conformidad con las indicaciones del supervisor del contrato, manteniendo así la información actualizada conforme a los estándares del Ministerio de Ambiente y Desarrollo Sostenible. 4. Elaborar los rótulos para carpetas y cajas de archivo, siguiendo los instructivos del proceso de gestión documental del Ministerio de Ambiente y Desarrollo Sostenible. 5. Apoyar el servicio de préstamo de la documentación a cargo de la Dirección Bosques, Biodiversidad y Servicios Ecosistémicos para usuarios internos, realizando la respectiva actualización en la base de préstamos del Archivo de Gestión. 6. Asistir a las reuniones y/o eventos que sean requeridos por el supervisor del contrato y que estén relacionados en el marco contractual 7. Todas las demás actividades asignadas por el supervisor del contrato y que tengan en relación con el objeto contractual.</t>
  </si>
  <si>
    <t>El valor del contrato a celebrar es hasta por la suma de CUARENTA MILLONES CUATROCIENTOS CUARENTA Y CUATRO MIL SEISCIENTOS SESENTA Y SIETE PESOS M/CTE ($40.444.667), incluido los impuestos a que haya lugar.</t>
  </si>
  <si>
    <t>https://community.secop.gov.co/Public/Tendering/OpportunityDetail/Index?noticeUID=CO1.NTC.7630108&amp;isFromPublicArea=True&amp;isModal=true&amp;asPopupView=true</t>
  </si>
  <si>
    <t>ANA CAROLINA LOPEZ GALVAN</t>
  </si>
  <si>
    <t>https://www.funcionpublica.gov.co/dafpIndexerBHV/hvSigep/detallarHV/S1869381-8003-5</t>
  </si>
  <si>
    <t>Prestar servicios profesionales a la Dirección de Bosques, Biodiversidad y Servicios Ecosistémicos para apoyar desde el componente ambiental en la formulación de lineamientos para la elaboración de la guía para la restauración de ecosistemas de humedal, del programa de participación y comunicación y del programa de investigación básica y aplicada en ecosistemas de humedales.</t>
  </si>
  <si>
    <t>1. Proyectar conceptos técnicos relacionados con los ecosistemas de humedales que le sean asignados por el supervisor. 2. Asistir y participar en los espacios de trabajo, visitas técnicas, mesas de discusión, reuniones en las que sea designada por el supervisor del contrato, generando los informes y documentos técnicos a que haya lugar. 3. Proyectar los insumos técnicos para la elaboración del documento del programa nacional de comunicaciones para humedales de Colombia 4. Preparar los documentos requeridos desde su ámbito de competencia para la implementación del Programa Nacional de Investigaciones Básicas y Aplicadas en Ecosistemas de Humedales de Colombia. 5. Brindar apoyo y acompañamiento técnico en la formulación de la guía para la restauración de ecosistemas de humedales en Colombia. 6. Apoyar técnicamente el proceso de implementación de la sentencia del Consejo de Estado denominada Ventanilla minera 7. Apoyar la implementación de las acciones necesarias para dar cumplimiento a la Resolución No. 421 de 2024, relacionadas con las medidas de conservación para el sitio Ramsar Humedales Urbanos de Bogotá. 8. Atender de conformidad con los lineamientos establecidos por el supervisor del contrato las peticiones, quejas, reclamos y sugerencias (PQRS) relacionados con el objeto del contrato. 9. Las demás que sean asignadas por el supervisor y se relacionen con el objeto y las obligaciones contractuales.</t>
  </si>
  <si>
    <t>El valor del contrato a celebrar es hasta por la suma de OCHENTA Y SIETE MILLONES QUINIENTOS CINCUENTA MIL PESOS M/CTE ($ 87.550.000), incluido los impuestos a que haya lugar.</t>
  </si>
  <si>
    <t>https://community.secop.gov.co/Public/Tendering/OpportunityDetail/Index?noticeUID=CO1.NTC.7691873&amp;isFromPublicArea=True&amp;isModal=true&amp;asPopupView=true</t>
  </si>
  <si>
    <t>LUCIA NATHALY STEFANY ROJAS BEJARANO</t>
  </si>
  <si>
    <t>https://www.funcionpublica.gov.co/dafpIndexerBHV/hvSigep/detallarHV/S2223712-8003-5</t>
  </si>
  <si>
    <t>https://community.secop.gov.co/Public/Tendering/OpportunityDetail/Index?noticeUID=CO1.NTC.7611001&amp;isFromPublicArea=True&amp;isModal=true&amp;asPopupView=true</t>
  </si>
  <si>
    <t xml:space="preserve">NATHALIA ANDREA RAMIREZ MORAN </t>
  </si>
  <si>
    <t>https://www.funcionpublica.gov.co/dafpIndexerBHV/hvSigep/detallarHV/S786872-8003-5</t>
  </si>
  <si>
    <t>Prestar servicios profesionales a la Dirección de Bosques, Biodiversidad y Servicios Ecosistémicos, para apoyar el seguimiento al manejo de la flora no maderable, en el marco del uso sostenible y la comercialización de sus especies.</t>
  </si>
  <si>
    <t>1. Recopilar y brindar información de uso, manejo y comercio de la flora no maderable y líquenes silvestres del país. 2. Apoyar técnicamente el desarrollo de las propuestas normativas de los procesos relacionados con la comercialización de la flora no maderable. 3. Realizar el seguimiento y la evaluación de las solicitudes que se realizan al Grupo de Biodiversidad relacionados con la comercialización de las especies de orquídeas y de otros especímenes de la flora no maderable. 4. Proponer estrategias para la conservación de las especies de flora no maderable. 5. Dar respuesta de las PQRS en los términos previstos en la ley, que sean asignadas por la supervisión. 6. Acompañar a los espacios interdisciplinarios y realizar visitas técnicas en el territorio para hacer seguimiento al uso y comercialización de las especies de plantas no maderables. 7. Las demás actividades asignadas que estén relacionadas con el objeto contractual.</t>
  </si>
  <si>
    <t>El valor del contrato a celebrar es hasta por la suma de SESENTA Y SEIS MILLONES NOVECIENTOS CINCUENTA MIL PESOS M/CTE ($ 66.950.000), incluido los impuestos a que haya lugar.</t>
  </si>
  <si>
    <t>https://community.secop.gov.co/Public/Tendering/OpportunityDetail/Index?noticeUID=CO1.NTC.7657193&amp;isFromPublicArea=True&amp;isModal=true&amp;asPopupView=true</t>
  </si>
  <si>
    <t>MARIA ANGELICA FERNANDEZ GARCIA</t>
  </si>
  <si>
    <t>https://www.funcionpublica.gov.co/dafpIndexerBHV/hvSigep/detallarHV/S445039-8003-5</t>
  </si>
  <si>
    <t>Prestar servicios profesionales a la DBBSE del Ministerio de Ambiente y Desarrollo Sostenible, para la consolidación de la formulación de la política para la conservación y restauración del patrimonio espeleológico colombiano en el marco del cumplimiento de la Ley 2237 de 2022</t>
  </si>
  <si>
    <t>1. Realizar la consolidación de la etapa de formulación de la Política incluyendo los objetivos, el alcance, las estrategias de gestión, el plan de acción 2. Definir el marco interinstitucional, la estrategia de seguimiento y evaluación de la Política con base en los insumos entregados por las entidades de la mesa técnica interinstitucional de la Política para la conservación y restauración del patrimonio espeleológico colombiano 3. Apoyar y gestionar la realización de los espacios de articulación a nivel nacional, regional y local, tales como talleres, mesas de trabajo y entre otros, requeridos para la formulación de la política con los actores mencionados en la Ley 2237 de 2022 y los demás que se consideren necesarios 4. Elaborar las actas, memorias y demás actividades que se deriven de los espacios interinstitucionales, incluida la mesa técnica de la cual ejerce la secretaría técnica el Ministerio de Ambiente y Desarrollo Sostenible 5. Consolidar los insumos necesarios para la construcción de la política, con base en los criterios y lineamientos definidos por la mesa interinstitucional 6. Atender y responder en el marco del objeto contractual las PQRS, adjuntando el reporte del Sistema de Gestión Documental que evidencia el estado de las asignaciones 7. Las demás que sean asignadas por el supervisor del Contrato en relación con el objeto contractual</t>
  </si>
  <si>
    <t>El valor del contrato a celebrar es hasta por la suma de CUARENTA Y NUEVE MILLONES CUATROCIENTOS CUARENTA MIL PESOS M/CTE ($ 49.440.000), incluido los impuestos a que haya lugar.</t>
  </si>
  <si>
    <t>OLGA LUCIA OSPINA ARANGO</t>
  </si>
  <si>
    <t>Profesional Especializado - 09 Código 2028 grado 24</t>
  </si>
  <si>
    <t>https://community.secop.gov.co/Public/Tendering/OpportunityDetail/Index?noticeUID=CO1.NTC.7629788&amp;isFromPublicArea=True&amp;isModal=true&amp;asPopupView=true</t>
  </si>
  <si>
    <t>El término estrictamente indispensable para que el contratista cumpla con el objeto y obligaciones contractuales será de SEIS (6) MESES.</t>
  </si>
  <si>
    <t>SAUL ANDRES JOSE LUNA BARCO</t>
  </si>
  <si>
    <t>https://www.funcionpublica.gov.co/dafpIndexerBHV/hvSigep/detallarHV/S1207616-8003-5</t>
  </si>
  <si>
    <t>Prestación de servicios profesionales a la Dirección de Bosques, Biodiversidad y Servicios Ecosistémicos del Ministerio de Ambiente y Desarrollo Sostenible para el acompañamiento jurídico, proyección de conceptos, así como el apoyo administrativo y contractual de los diferentes contratos y/o convenios con otras fuentes de financiación a cargo de la Dirección.</t>
  </si>
  <si>
    <t>1. Apoyar con la proyección de conceptos jurídicos relacionados con las funciones a cargo de la Dirección de Bosques, Biodiversidad y Servicios Ecosistémicos. 2. Proyectar las diferentes respuestas a las solicitudes y requerimientos contractuales que se adelanten en la Dirección de Bosques, Biodiversidad y Servicios Ecosistémicos, así como gestionar y apoyar en la gestión que tenga la dirección frente a los diferentes fondos de financiación para las metas de restauración. 3. Apoyar en la proyección y consolidación de las respuestas que se deban presentar por requerimientos realizados por las dependencias del Ministerio, Entidades Externas, autoridades administrativas, autoridades judiciales, sobre procesos desarrollados o información que sea competencia de la Dirección de Bosques, Biodiversidad y Servicios Ecosistémicos. 4. Proyectar, consolidar y gestionar respuestas a derechos de petición, solicitudes de información y demás peticiones, que le sean solicitados por la supervisión en la plataforma ARCA, o por cualquier otro medio o herramienta de la entidad relacionado con el objeto del contrato, para lo cual deberá dar cumplimiento a los términos previstos en la Ley. 5. Las demás que le sean asignadas por el supervisor del contrato, de conformidad con la naturaleza del objeto Contractual.</t>
  </si>
  <si>
    <t>El valor del contrato a celebrar es hasta por la suma de SETENTA Y UN MILLONES TRESCIENTOS SETENTA Y NUEVE MILLONES PESOS M/CTE ($ 71.379.000), incluido los impuestos a que haya lugar.</t>
  </si>
  <si>
    <t>https://community.secop.gov.co/Public/Tendering/OpportunityDetail/Index?noticeUID=CO1.NTC.7613635&amp;isFromPublicArea=True&amp;isModal=true&amp;asPopupView=true</t>
  </si>
  <si>
    <t>El término estrictamente indispensable para que el contratista cumpla con el objeto y obligaciones contractuales será SEIS (6) MESES, o hasta 31 de diciembre de 2025, lo primero que ocurra.</t>
  </si>
  <si>
    <t>JUAN CARLOS PINO RENJIFO</t>
  </si>
  <si>
    <t>https://www.funcionpublica.gov.co/dafpIndexerBHV/hvSigep/detallarHV/S3766933-8003-5</t>
  </si>
  <si>
    <t>Prestación de servicios profesionales a la Dirección de Asuntos Marinos, Costeros y Recursos Acuáticos del Ministerio de Ambiente y Desarrollo Sostenible, para apoyar la formulación y seguimiento de políticas, planes y medidas para la gestión integrada y la sostenibilidad ambiental del territorio marino costero.</t>
  </si>
  <si>
    <t>1.Contribuir al acompañamiento y seguimiento a políticas, planes, proyectos y medidas de gestión relacionadas con la protección y restauración ecosistemas marino costeros y los recursos hidrobiológicos. 2. Apoyar el desarrollo de talleres y mesas de trabajo para identificar las estrategias y acciones para la gobernanza, vigilancia y control en el proceso de actualización de la Política Nacional Ambiental para el Desarrollo Sostenible de los espacios Oceánicos y las zonas costeras e Insulares de Colombia. 3. Brindar apoyo técnico a instituciones, sectores y actores locales en la formulación de proyectos y la gestión de medidas de conservación y restauración de ecosistemas marino costeros como parte de estrategias de adaptación y mitigación cambio climático. 4. Apoyar el análisis de las determinantes ambientales del ordenamiento territorial, la planificación espacial y desarrollo sectorial en las zonas marinos costeras. 5.Gestionar o suministrar los insumos para elaboración de conceptos, ayudas de memoria, actas, dar respuesta a los derechos de petición (PQRS), requerimientos de sentencias y entes de control relacionados con el objeto contractual con criterios de calidad y oportunidad dando cumplimiento a los términos legales. 6.Participar y apoyar en la organización en los talleres, reuniones, actividades y otros espacios de articulación pertinentes que realiza MINAMBIENTE relacionados con el objeto contractual. 7. Mantener actualizada la información del drive (Carpeta digital) de la DAMCRA de los tramites asignados. 8. Las demás actividades relacionadas con el desarrollo del objeto del presente contrato.</t>
  </si>
  <si>
    <t>El valor del contrato a celebrar es hasta por la suma de OCHENTA Y CINCO MILLONES QUINIENTOS MIL PESOS M/CTE ($85.500.000), incluido los impuestos a que haya lugar.</t>
  </si>
  <si>
    <t>https://community.secop.gov.co/Public/Tendering/OpportunityDetail/Index?noticeUID=CO1.NTC.7608277&amp;isFromPublicArea=True&amp;isModal=true&amp;asPopupView=true</t>
  </si>
  <si>
    <t>ANGELA IVETTE GRIJALBA CASTRO</t>
  </si>
  <si>
    <t>https://www.funcionpublica.gov.co/dafpIndexerBHV/hvSigep/detallarHV/S4593854-8003-5</t>
  </si>
  <si>
    <t>https://community.secop.gov.co/Public/Tendering/OpportunityDetail/Index?noticeUID=CO1.NTC.7596494&amp;isFromPublicArea=True&amp;isModal=true&amp;asPopupView=true</t>
  </si>
  <si>
    <t>KAREN EZPELETA MERCHÁN</t>
  </si>
  <si>
    <t>https://www.funcionpublica.gov.co/dafpIndexerBHV/hvSigep/detallarHV/S1671573-8003-5</t>
  </si>
  <si>
    <t>Prestación de Servicios profesionales para apoyar la gestión jurídica del Despacho del Viceministro y los procesos de planeación estratégica y operativa.</t>
  </si>
  <si>
    <t>1. Dentro de los primeros quince (15) días calendario de la ejecución del contrato, el contratista deberá elaborar y presentar un plan de trabajo que incluya un cronograma detallado con las actividades a realizar, describiendo la metodología para la ejecución de las obligaciones contractuales. 2. Proveer asistencia jurídica en la revisión y acompañamiento de los procesos administrativos relacionados con la contratación y el talento humano, conforme a las solicitudes específicas del Despacho del Viceministro y en armonía con las disposiciones legales y/o internas que le sean aplicables. 3. Realizar la revisión y seguimiento a las comunicaciones oficiales de que deban ser contestadas por el despacho de Viceministerio de Políticas y Normalización Ambiental. 4. Apoyar la revisión de respuestas a peticiones, quejas, reclamos, requerimientos y/o denuncias que deban ser contestados por el despacho de Viceministro de Políticas y Normalización Ambiental o donde este deba brindar insumos. 5. Actuar como enlace entre el Viceministerio y los distintos Fondos en los cuales participe el viceministro. 6. Brindar acompañamiento jurídico al Viceministerio frente a los documentos que deban ser aprobados y/o suscritos por el Viceministro de Políticas y Normalización Ambiental, a partir de sus intervenciones en espacios colegiados, fondos de cooperación internacional, entre otros. 7. Las demás que determine el supervisor del contrato, relacionadas con el ejercicio de sus obligaciones y del objeto contractual. Las demás que determine el supervisor del contrato, relacionadas con el ejercicio de sus obligaciones y del objeto contractual.</t>
  </si>
  <si>
    <t>El valor del contrato a celebrar es hasta por la suma de CIENTO OCHENTA Y NUEVE MILLONES DE PESOS M/CTE ($189.000.000), incluido IVA y los impuestos. a que haya lugar.</t>
  </si>
  <si>
    <t>https://community.secop.gov.co/Public/Tendering/OpportunityDetail/Index?noticeUID=CO1.NTC.7598322&amp;isFromPublicArea=True&amp;isModal=true&amp;asPopupView=true</t>
  </si>
  <si>
    <t>JORGE ARMANDO AREVALO MORA</t>
  </si>
  <si>
    <t>https://www.funcionpublica.gov.co/dafpIndexerBHV/hvSigep/detallarHV/S315547-8003-5</t>
  </si>
  <si>
    <t>Prestar los servicios profesionales en la Oficina de Negocios Verdes y Sostenibles para realizar el apoyo en la estructuración, desarrollo y seguimiento del sistema de información y desarrollos web en sus fases de producción para los Negocios Verdes y sus tipologías.</t>
  </si>
  <si>
    <t>1. Elaborar documento plan de trabajo para la ejecución del contrato, el cual contenga los productos y el cronograma de entrega conforme a lo acordado por la supervisión. Documento que debe ser presentado con el primer informe para el inicio y seguimiento contractual. 2. Desarrollar todas las acciones tendientes a la implementación y puesta en marcha de la etapa de producción del sistema de información y captura de negocios verdes y sus tipologías. 3. Migrar, integrar e interoperar la información de las bases de datos de información de negocios verdes al sistema de información y captura. 4. Formular, implementar y finalizar los proyectos de desarrollo en articulación con la OTIC, como también la entrega formal y operativa de los desarrollos y/o sistemas o herramienta de captura de información de negocios verdes con la documentación y manuales establecidos por esa dependencia. 5. Efectuar apoyo y soporte técnico para el seguimiento, mantenimiento y buen funcionamiento del sistema de información y desarrollos en articulación con OTICS. 6. Proporcionar apoyo técnico en el fortalecimiento de capacidades y capacitación de los usuarios, aliados u terceros interesados en el desarrollo del sistema y herramientas. 7. Participar en las reuniones relacionadas con el objeto contractual, para lo cual se deben allegar los soportes de asistencias, ayudas de memoria y soportes de la asistencia, ayudas de memoria y soportes de seguimiento a los compromisos establecidos en caso de aplicar. 8. Las demás que le asigne el supervisor del contrato, relacionadas con el ejercicio de sus obligaciones y del objeto contractual.</t>
  </si>
  <si>
    <t>El valor del contrato a celebrar es hasta por la suma de SETENTA Y TRES MILLONES QUINIENTOS MIL PESOS M/CTE ($ 73.500.000), incluido los impuestos a que haya lugar.</t>
  </si>
  <si>
    <t>https://community.secop.gov.co/Public/Tendering/OpportunityDetail/Index?noticeUID=CO1.NTC.7599899&amp;isFromPublicArea=True&amp;isModal=true&amp;asPopupView=true</t>
  </si>
  <si>
    <t>ÁLVARO IVÁN REVELO MÉNDEZ</t>
  </si>
  <si>
    <t>https://www.funcionpublica.gov.co/dafpIndexerBHV/hvSigep/detallarHV/S2170938-8003-5</t>
  </si>
  <si>
    <t>Prestar servicios profesionales a la Dirección de Cambio Climático y Gestión del Riesgo del Ministerio de Ambiente y Desarrollo Sostenible para apoyar al grupo de mitigación brindando insumos legales y acompañamiento jurídico con enfoque tributario, para la construcción de la agenda normativa de Cambio Climático y Gestión del Riesgo</t>
  </si>
  <si>
    <t>1. Elaborar un documento de plan de trabajo para la ejecución del contrato, el cual contenga los informes a entregar y el cronograma, documento que debe ser presentado dentro de los cinco (5) días hábiles, siguientes al cumplimiento de los requisitos de perfeccionamiento y ejecución. 2. Realizar la revisión jurídica y legal de las respuestas a peticiones, quejas, reclamos, sugerencias y denuncias asignadas por el Coordinador del Grupo de Mitigación del Cambio Climático. 3. Apoyar la elaboración y revisión de la propuesta de articulado, memoria justificativa y ficha de iniciativa normativa para la modificación del Decreto 926 de 2017, conforme con lo establecido en la Ley 2277 de 2022 o aquella que la sustituya. 4. Apoyar la construcción de los protocolos y la guía técnica del Sistema Nacional de Información sobre Cambio Climático, de acuerdo con lo establecido en la Resolución 1383 de 2023 expedida por el Ministerio de Ambiente y Desarrollo Sostenible. 5.Participar en reuniones relacionadas con el objeto contractual, para lo cual, se deben allegar los soportes de la asistencia, ayudas de memoria y soporte del seguimiento a los compromisos establecidos, en caso de aplicar. 6. Proyectar, consolidar y gestionar respuestas a derechos de petición, solicitudes de información y demás peticiones, que le sean solicitados a través de la plataforma ARCA, o por cualquier otro medio o herramienta de la entidad relacionada con el objeto del contrato, para lo cual deberá dar cumplimiento a los términos previstos en la Ley. 7. Todas las demás que le sean asignadas por la Dirección y que tengan relación con el objeto contractual.</t>
  </si>
  <si>
    <t>El valor del contrato a celebrar es hasta por la suma de OCHENTA Y NUEVE MILLONES OCHOCIENTOS TREINTA Y TRES MIL TRESCIENTOS TREINTA Y TRES PESOS M/CTE ($89.833.333), incluido los impuestos a que haya lugar.</t>
  </si>
  <si>
    <t>https://community.secop.gov.co/Public/Tendering/OpportunityDetail/Index?noticeUID=CO1.NTC.7604166&amp;isFromPublicArea=True&amp;isModal=true&amp;asPopupView=true</t>
  </si>
  <si>
    <t>El término estrictamente indispensable para que el contratista cumpla con el objeto y obligaciones contractuales será de DIEZ (10) MESES OCHO (08) DÍAS, contados a partir del cumplimiento de</t>
  </si>
  <si>
    <t>CLAUDIA LORENA DORADO MUÑOZ</t>
  </si>
  <si>
    <t>https://www.funcionpublica.gov.co/dafpIndexerBHV/hvSigep/detallarHV/S402433-8003-5</t>
  </si>
  <si>
    <t>Prestar servicios profesionales a la Dirección de Cambio Climático y Gestión del Riesgo del Ministerio de Ambiente y Desarrollo sostenible para apoyar al grupo de mitigación en el desarrollo del componente tecnológico del RENARE, ROE, SIS y Sistema MRV del Sector Ambiente, así como los demás instrumentos y herramientas de información sobre cambio climático que contribuyan en el proceso de transparencia climática</t>
  </si>
  <si>
    <t>1. Elaborar un documento de plan de trabajo para la ejecución del contrato, el cual contenga los informes a entregar y el cronograma, documento que debe ser presentado dentro de los cinco (5) días hábiles, siguientes al cumplimiento de los requisitos de perfeccionamiento y ejecución. 2. Participar en reuniones presenciales y virtuales con la Oficina de Tecnologías de Información OTIC’s que contribuyan con la planeación, estructuración, seguimiento, puesta en marcha y operación de los sistemas de información, herramientas y/o aplicaciones de la Dirección de Cambio Climático y Gestión del Riesgo, así como con el Instituto de Hidrología, Meteorología y Estudios Ambientales – IDEAM, en el momento que se requiera. 3. Elaborar las fichas resumen de iniciativa de TI y los Planes de Gestión de Proyecto de TI de los sistemas de información, herramientas y/o aplicaciones de la Dirección de Cambio Climático y Gestión del Riesgo. 4. Realizar las pruebas funcionales y la evaluación de las historias de usuario y casos de prueba que se requieran en el desarrollo de los nuevos sistemas de información, herramientas y/o aplicaciones de la Dirección de Cambio Climático y Gestión del Riesgo. 5. Elaborar insumos técnicos desde el componente tecnológico para el desarrollo de nuevos sistemas de información, herramientas y aplicaciones por parte de la Oficina de Tecnologías de la Información – OTIC’s, así como para la operación de los existentes en la Dirección de Cambio Climático y Gestión del Riesgo. 6.Participar en reuniones relacionadas con el objeto contractual, para lo cual, se deben allegar los soportes de la asistencia, ayudas de memoria y soporte del seguimiento a los compromisos establecidos, en caso de aplicar. 7. Proyectar, consolidar y gestionar respuestas a derechos de petición, solicitudes de información y demás peticiones, que le sean solicitados a través de la plataforma ARCA, o por cualquier otro medio o herramienta de la entidad relacionada con el objeto del contrato, para lo cual deberá dar cumplimiento a los términos previstos en la Ley. 8. Todas las demás que le sean asignadas por la Dirección y que tengan relación con el objeto contractual.</t>
  </si>
  <si>
    <t>El valor del contrato a celebrar es hasta por la suma de SETENTA Y NUEVE MILLONES CINCUENTA Y TRES MIL TRESCIENTOS TREINTA Y TRES PESOS M/CTE ($79.053.333), incluido los impuestos a que haya lugar.</t>
  </si>
  <si>
    <t>https://community.secop.gov.co/Public/Tendering/OpportunityDetail/Index?noticeUID=CO1.NTC.7617159&amp;isFromPublicArea=True&amp;isModal=true&amp;asPopupView=true</t>
  </si>
  <si>
    <t>El término estrictamente indispensable para que el contratista cumpla con el objeto y obligaciones contractuales será de DIEZ (10) MESES OCHO (8) DÍAS, o hasta el 31 de diciembre de 2025 (lo primero que ocurra), contados a partir del cumplimiento de los requisitos de ejecución previo perfeccionamiento del contrato..</t>
  </si>
  <si>
    <t>HENDYS PAOLA GUZMAN TENJO</t>
  </si>
  <si>
    <t>https://www.funcionpublica.gov.co/dafpIndexerBHV/hvSigep/detallarHV/S4268544-8003-5</t>
  </si>
  <si>
    <t>Prestar servicios profesionales a la Dirección de Cambio Climático y Gestión Riesgo del Ministerio de Ambiente y Desarrollo Sostenible para apoyar actividades enfocadas en el desarrollo del eje estratégico étnico territorial, diálogo social y comunicaciones en el marco del Plan de acción y las competencias misionales del área.</t>
  </si>
  <si>
    <t>1. Apoyar técnicamente al desarrollo y articulación de acciones de cada uno de los equipos y grupos de la DCCGR, de manera que puedan integrarse intereses, necesidades, problemáticas y soluciones a nivel de comunidades y poblaciones con enfoque étnico, territorial y de diálogo social. 2. Realizar seguimiento, acompañamiento y apoyo para el avance en el cumplimiento a los compromisos del eje étnico territorial, diálogo social y comunicaciones de la Dirección de cambio climático y gestión del riesgo establecidos en el marco del Plan Nacional de Desarrollo 2022-2026. 3. Contribuir con insumos técnicos a la propuesta metodológica del eje étnico territorial, diálogo social y comunicaciones de la dirección de cambio climático y la gestión del riesgo climático, a nivel nacional e internacional. 4. Desarrollar gestiones como enlace articulador entre las áreas temáticas, grupos funcionales y/o ejes estratégicos de la DCCGR, con actores internos y externos, para la gestión de partidas presupuestales, así como la correspondiente formulación, seguimiento y ejecución de proyectos que permitan dar cumplimiento a los compromisos del Plan Nacional de Desarrollo y de otros espacios de concertación, con las comunidades étnicas, en las instancias correspondientes. 5. Brindar apoyo en el seguimiento y supervisión, desde el punto de vista técnico, a la ejecución de proyectos, convenios y contratos derivados del Fondo para la Vida y la Biodiversidad, relacionados con compromisos étnicos y territoriales que correspondan a la DCCGR., elaborando los informes, reportes y ayudas de memoria que se requieran al respecto. 6. Participar en reuniones internas y externas, nacionales e internacionales, relacionadas con el objeto contractual, para lo cual, se deben allegar los soportes de la asistencia, ayudas de memoria y soporte del seguimiento a los compromisos establecidos, en caso de aplicar. 7. Proyectar, consolidar y gestionar respuestas a derechos de petición, solicitudes de información y demás peticiones, que le sean solicitados a través de la plataforma ARCA, o por cualquier otro medio o herramienta de la entidad relacionada con el objeto del contrato, para lo cual deberá dar cumplimiento a los términos previstos en la Ley. 8. Todas las demás que le sean asignadas por la Dirección y que tengan relación con el objeto contractual.</t>
  </si>
  <si>
    <t>El valor del contrato a celebrar es hasta por la suma de OCHENTA DOS MILLONES DE PESOS M/CTE ($82.000.000), incluido los impuestos a que haya lugar.</t>
  </si>
  <si>
    <t>https://community.secop.gov.co/Public/Tendering/OpportunityDetail/Index?noticeUID=CO1.NTC.7642043&amp;isFromPublicArea=True&amp;isModal=true&amp;asPopupView=true</t>
  </si>
  <si>
    <t>El término estrictamente indispensable para que el contratista cumpla con el objeto y obligaciones contractuales será de DIEZ (10) MESES, o hasta el 31 de diciembre de 2025 (lo primero que ocurra), contados a partir del cumplimiento de los requisitos de ejecución previo perfeccionamiento del contrato.</t>
  </si>
  <si>
    <t>MIGUEL ÁNGEL HERRERA HERNANDEZ</t>
  </si>
  <si>
    <t>https://www.funcionpublica.gov.co/dafpIndexerBHV/hvSigep/detallarHV/S2323111-8003-5</t>
  </si>
  <si>
    <t>Prestar servicios profesionales a la Dirección de Cambio Climático y Gestión del Riesgo del Ministerio de Ambiente y Desarrollo sostenible para apoyar al grupo de adaptación en los asuntos prioritarios de los Instrumentos de planificación y gestión del cambio climático, con énfasis en los departamentos que corresponden geográficamente con los nodos regionales de cambio climático de Amazonía y Orinoquía</t>
  </si>
  <si>
    <t>1. Apoyar en los asuntos prioritarios de los Instrumentos de planificación y gestión del cambio climático territorial en la zona geográfica correspondiente al objeto del contrato. 2. Apoyar en la identificación de indicadores y elementos de seguimiento de la gestión para la adaptación al cambio climático en los instrumentos de planificación y gestión de cambio climático en la zona geográfica correspondiente al objeto del contrato, y que puedan fortalecer el sistema de monitoreo y evaluación (M&amp;E) de la adaptación al cambio climático del país. 3. Apoyar la incorporación de recomendaciones, consideraciones, estrategias o medidas de adaptación al cambio climático en los instrumentos de ordenamiento y planificación, con particular interés en Planes de Ordenamiento Territorial (POT), entre otros, en la zona geográfica correspondiente al objeto del contrato. 4. Brindar asistencia técnica en la formulación, desarrollo y/o evaluación de planes, programas, proyectos para la implementación de medidas y acciones de adaptación al cambio climático, facilitando su alineación con la política nacional de cambio climático, el plan nacional de adaptación al cambio climático, los planes integrales de gestión de cambio climático territoriales PIGCCT y la contribución determinada a nivel nacional NDC. 5. Apoyar la generación de insumos técnicos que permitan soportar el proceso de inclusión de la gestión del cambio climático como determinante ambiental del territorio en el marco de las competencias del Minambiente en la ley 388 de 1997 y en articulación con la Dirección de Ordenamiento Ambiental Territorial. 6. Apoyar la generación de propuestas de modificación del Decreto 298 de 2016 a partir de los avances y retos del diseño e implementación de instrumentos de planificación y gestión del cambio climático territorial. 7-Participar en reuniones relacionadas con el objeto contractual, para lo cual, se deben allegar los soportes de la asistencia, ayudas de memoria y soporte del seguimiento a los compromisos establecidos, en caso de aplicar. 8. Proyectar, consolidar y gestionar respuestas a derechos de petición, solicitudes de información y demás peticiones, que le sean solicitados a través de la plataforma ARCA, o por cualquier otro medio o herramienta de la entidad relacionada con el objeto del contrato, para lo cual deberá dar cumplimiento a los términos previstos en la Ley. 9. Todas las demás que le sean asignadas por la Dirección y que tengan relación con el objeto contractual.</t>
  </si>
  <si>
    <t>El valor del contrato a celebrar es hasta por la suma de OCHENTA Y SIETE MILLONES DOSCIENTOS SESENTA Y SEIS MIL SEISCIENTOS SESENTA Y SIETE PESOS M/CTE ($87.266.667), incluido los impuestos a que haya lugar.</t>
  </si>
  <si>
    <t>https://community.secop.gov.co/Public/Tendering/OpportunityDetail/Index?noticeUID=CO1.NTC.7609927&amp;isFromPublicArea=True&amp;isModal=true&amp;asPopupView=true</t>
  </si>
  <si>
    <t>El término estrictamente indispensable para que el contratista cumpla con el objeto y obligaciones contractuales será de DIEZ (10) MESES Y OCHO (8) DÍAS, o hasta el 31 de</t>
  </si>
  <si>
    <t>GINA LIZETH LANCHEROS</t>
  </si>
  <si>
    <t>https://www.funcionpublica.gov.co/dafpIndexerBHV/hvSigep/detallarHV/S2332843-8003-5</t>
  </si>
  <si>
    <t>Prestar servicios profesionales a la Dirección de Asuntos Ambientales Sectorial y Urbana del Ministerio de Ambiente y Desarrollo Sostenible para apoyar la generación de insumos técnicos para la actualización normativa del subsector férreo con consideraciones ambientales y hacer seguimiento a la implementación de instrumentos de infraestructura sostenible en el territorio nacional.</t>
  </si>
  <si>
    <t>1. Presentar para aprobación del supervisor un plan de trabajo (actividades, cronograma y entregables) dentro de los diez (10) días siguientes al cumplimiento de los requisitos de ejecución del contrato. 2. Apoyar las actividades de actualización normativa del sector férreo incorporando consideraciones ambientales, presentando periódicamente los resultados. 3. Apoyar la formulación de insumos y recomendaciones en proyectos de infraestructura de transporte del modo férreo. 4. Realizar el seguimiento a la implementación y ejecución del Plan Amazónico de Transporte Intermodal sostenible PATIS, incluyendo los proyectos de caminos ancestrales y presentar periódicamente los resultados. 5. Apoyar en la generación de insumos para la elaboración de conceptos técnicos sobre proyectos de infraestructura de transporte que se desarrollen en la región Orinoquia y la región Amazonía. 6. Apoyar el seguimiento en la aplicación de los Lineamientos de Infraestructura verde vía / LIVV de acuerdo a la priorización por parte de las entidades que están a cargo de la ejecución de proyectos de Infraestructura en transporte. 7. Proyectar y gestionar, dentro de los términos legales, las respuestas a peticiones, quejas, reclamos, así como requerimientos de órganos de control y demás solicitudes en temas relacionados con el objeto contractual, cuando sea requerido mediante correo electrónico o a través de la plataforma de información del Ministerio para la “Administración y Recepción de Correspondencia Ambiental - ARCA”. 8. Participar en las reuniones relacionadas con el objeto contractual, para lo cual se deben allegar los soportes de la asistencia, ayudas de memoria y soporte del seguimiento a los compromisos establecidos, en caso de aplicar. 9. Apoyar con la proyección, el reporte y las evidencias de las acciones establecidas en el Plan de Acción y/o informes solicitados por el supervisor(a) relacionados con las funciones de la Dirección de Asuntos Ambientales, Sectorial y Urbana, garantizando su conservación mediante el cargue respectivo en las carpetas digitales institucionales designadas para ello. 10. Apoyar, cuando sea requerido, las jornadas de capacitación o divulgación relacionadas con las funciones de la Dirección de Asuntos Ambientales, Sectorial y Urbana en las que la experticia del contratista sea necesaria o en las que se relacione con el objeto contractual. 11. Las demás actividades que le asigne el supervisor del contrato y que tengan relación con el objeto contractual.</t>
  </si>
  <si>
    <t>El valor del contrato a celebrar es hasta por la suma de SETENTA Y TRES MILLONES QUINIENTOS MIL PESOS M/CTE ($73.500.000) incluido los impuestos a que haya lugar.</t>
  </si>
  <si>
    <t>https://community.secop.gov.co/Public/Tendering/OpportunityDetail/Index?noticeUID=CO1.NTC.7603285&amp;isFromPublicArea=True&amp;isModal=true&amp;asPopupView=true</t>
  </si>
  <si>
    <t>JUAN CARLOS SANCHEZ CONTRERAS</t>
  </si>
  <si>
    <t>https://www.funcionpublica.gov.co/dafpIndexerBHV/hvSigep/detallarHV/S686696-8003-5</t>
  </si>
  <si>
    <t>Prestar servicios profesionales a la Dirección de Asuntos Ambientales Sectorial y Urbana del Ministerio de Ambiente y Desarrollo Sostenible, para apoyar el proceso de consolidación del inventario nacional de sustancias químicas de uso industrial, el desarrollo de las estrategias de difusión y el proceso de reglamentación de los instrumentos de gestión establecidos en el Decreto 1630 de 2021.</t>
  </si>
  <si>
    <t>1. Presentar para aprobación del supervisor un plan de trabajo (actividades, cronograma y entregables) dentro de los diez (10) días calendario siguientes al cumplimiento de los requisitos de ejecución del contrato. 2. Apoyar desde el punto de vista técnico la articulación, coordinación y desarrollo de espacios de trabajo para promover la implementación del Decreto 1630 de 2021. 3. Apoyar desde el punto de vista temático, en las actualizaciones, socializaciones o capacitaciones y análisis de información del inventario nacional de sustancias químicas de uso industrial. 4. Elaborar una propuesta de nuevos datos o la ampliación de la información reportada en el inventario nacional de sustancias químicas de uso industrial, para aquellas sustancias que se consideren prioritarias o de interés para la salud o el ambiente de acuerdo con los criterios establecidos para tal fin. 5. Participar desde el punto de vista temático en los procesos requeridos para la expedición de un proyecto normativo que establezca el Instrumento de Priorización de sustancias químicas que hagan parte del Inventario Nacional de Sustancias Químicas de Uso Industrial conforme lo señalado en el Decreto 1630 de 2021. 6. Apoyar cuando sea requerido, las jornadas de capacitación o divulgación relacionadas con las funciones de la Dirección de Asuntos Ambientales, Sectorial y Urbana en las que la experticia del contratista cumpla y sea requerida o en las que se relacione el objeto contractual. 7. Proyectar y gestionar, dentro de los términos legales, las respuestas a peticiones, quejas, reclamos, así como requerimientos de órganos de control y demás solicitudes en temas relacionados con el objeto contractual, cuando sea requerido mediante correo electrónico o a través de la plataforma de información del Ministerio para la "Administración y Recepción de Correspondencia Ambiental (ARCA)". 8. Participar en las demás reuniones relacionadas con el objeto contractual, para lo cual se deben allegar los soportes de la asistencia, ayudas de memoria y soporte del seguimiento a los compromisos establecidos, en caso de aplicar. 9. Apoyar con la proyección, el reporte y las evidencias de las acciones establecidas en el Plan de Acción y/o informes solicitados por el supervisor(a) relacionados con las funciones de la Dirección de Asuntos Ambientales, Sectorial y Urbana, garantizando su conservación mediante el cargue respectivo en las carpetas digitales institucionales designadas para ello. 10. Todas las demás que le sean asignadas por el supervisor del contrato y que Tengan relación con el objeto contractual.</t>
  </si>
  <si>
    <t>https://community.secop.gov.co/Public/Tendering/OpportunityDetail/Index?noticeUID=CO1.NTC.7602731&amp;isFromPublicArea=True&amp;isModal=true&amp;asPopupView=true</t>
  </si>
  <si>
    <t>VIVIANA CAROLINA DIAZ GARNICA</t>
  </si>
  <si>
    <t>INGENIERIA GEOGRAFICA Y AMBIENTAL</t>
  </si>
  <si>
    <t>https://www.funcionpublica.gov.co/dafpIndexerBHV/hvSigep/detallarHV/S337782-8003-5</t>
  </si>
  <si>
    <t>Prestar servicios profesionales a la Dirección de Gestión Integral del Recurso Hídrico del Ministerio de Ambiente y Desarrollo Sostenible, para apoyar técnicamente las acciones de promoción, formulación, Implementación y seguimiento de los Instrumentos de planificación (PEM - POMCA-PMAM-ARH- PMAA) con base en los instrumentos técnicos y normativos asociados, asi como las prioridades territoriales y compromisos del PND en la macrocuenca Orinoco</t>
  </si>
  <si>
    <t>1. Apoyar los ejercicios de fortalecimiento de capacidades dirigido a las Autoridades Ambientales priorizadas y otros actores locales asociado a los instrumentos de planificación. 2. 3. 4. 5. 6. 7. 8. Brindar insumos y apoyo técnico para el cumplimiento de las acciones judiciales y otras iniciativas del Ministerio de Ambiente y Desarrollo Sostenible de acuerdo a la asignación realizada por la supervisión. Apoyar técnicamente los procesos de gobernanza en torno al agua liderados por la Dirección de Gestión Integral de Recurso Hídrico que involucren los instrumentos de planificación en la macrocuenca Orinoco Brindar apoyo técnico y acompañamiento en los compromisos territoriales y derivados del PND. Apoyar desde el área técnica la articulación de las determinantes ambientales derivadas de los instrumentos de planificación. Apoyar técnicamente la formulación de la política del agua, acorde con su objeto y obligaciones, elaborando los documentos y acompañando los espacios requeridos por la supervisión o el equipo de la política Proyectar, consolidar y gestionar respuestas a derechos de petición, solicitudes de información y demás peticiones, que le sean solicitados por la supervisión en la plataforma ARCA, o por cualquier otro medio o herramienta de la entidad relacionado con el objeto del contrato, para lo cual deberá dar cumplimiento a los términos previstos en la Ley Las demás actividades que estén relacionadas con el objeto contractual y que le sean asignadas por el supervisor del contrato.</t>
  </si>
  <si>
    <t>El valor del contrato a celebrar es hasta por la suma de OCHENTA Y CINCO MILLONES SEISCIENTOS OCHENTA MIL PESOS M/CTE ($85.680.000), incluido los impuestos a que haya lugar.</t>
  </si>
  <si>
    <t>https://community.secop.gov.co/Public/Tendering/OpportunityDetail/Index?noticeUID=CO1.NTC.7603918&amp;isFromPublicArea=True&amp;isModal=true&amp;asPopupView=true</t>
  </si>
  <si>
    <t>El término estrictamente indispensable para que el contratista cumpla con el objeto y obligaciones contractuales será de Nueve (09) meses, contados a partir del cumplimiento</t>
  </si>
  <si>
    <t>JAMES FERNANDO MORALES ROJAS</t>
  </si>
  <si>
    <t>TECNICO LABORAL EN ORGANIZACIÒN Y ADMINISTRACIÒN DE PYMES</t>
  </si>
  <si>
    <t>https://www.funcionpublica.gov.co/dafpIndexerBHV/hvSigep/detallarHV/S4642962-8003-5</t>
  </si>
  <si>
    <t>Prestación de servicios profesionales a la DOAT-SINA brindando asistencia en los temas administrativos que requiera la Dirección.</t>
  </si>
  <si>
    <t>1. Apoyar en la organización, coordinación y monitoreo de la agenda, eventos y otras actividades institucionales e interinstitucionales, en el contexto de la realización de los compromisos y objetivos misionales de la Dirección de Ordenamiento Ambiental Territorial y Sistema Nacional Ambiental. 2. Apoyar a la Dirección en la administración, provisión de respuestas y proceso de peticiones, además de la distribución de correspondencia, documentos y comunicaciones a través del sistema ARCA. Asimismo, colaborar en el proceso de comunicación con la Unidad Coordinadora para el Gobierno Abierto, que actúa como vínculo para la gestión eficaz de las solicitudes, quejas, reclamos, sugerencias y denuncias (PQRSD), bajo la dirección de Ordenamiento Ambiental Territorial y Sistema Nacional Ambiental. 3. Apoyar a la Dirección de Ordenamiento Ambiental Territorial y Sistema Nacional Ambiental en la administración de las cuentas de cobro, comisiones y otras exigencias mediante los programas establecidos por el Ministerio para este propósito. 4. Apoyar a la Dirección de Ordenamiento Ambiental Territorial y Sistema Nacional Ambiental en la proyección, administración, categorización y distribución de comunicaciones, documentos y otras peticiones que se le hagan, garantizando el cumplimiento adecuado y la eficacia durante el procedimiento. 5. Apoyar la creación, documentación y renovación regular de las bases de datos necesarias para el monitoreo de la información y asuntos relevantes para la Dirección de Ordenamiento Ambiental Territorial y el Sistema Nacional Ambiental 6. Todas las demás que sean requeridas por el supervisor del contrato.</t>
  </si>
  <si>
    <t>El valor del contrato a celebrar es hasta por la suma de CINCUENTA Y TRES MILLONES QUINIENTOS SESENTA MIL PESOS M/CTE ($53.560.000) incluido los impuestos a que haya lugar.</t>
  </si>
  <si>
    <t>https://community.secop.gov.co/Public/Tendering/OpportunityDetail/Index?noticeUID=CO1.NTC.7596671&amp;isFromPublicArea=True&amp;isModal=true&amp;asPopupView=true</t>
  </si>
  <si>
    <t>LILIANA STEFANNY MARTÍNEZ MURCIA</t>
  </si>
  <si>
    <t>https://www.funcionpublica.gov.co/dafpIndexerBHV/hvSigep/detallarHV/S1583878-8003-5</t>
  </si>
  <si>
    <t>1. Apoyar acciones de identificación, caracterización, focalización de la conflictividad ambiental, en los territorios. 2. Apoyar la implementación, sistematización y evaluación de las estrategias de diálogo social para el abordaje y transformación de la conflictividad ambiental en territorio 3. Apoyar la articulación interinstitucional hacia la transformación de la conflictividad ambiental.4. Apoyar acciones de divulgación de los lineamientos del PND y la oferta institucional para favorecer la garantía del derecho a la participación, el acceso a la información y la incidencia de las comunidades en la toma de decisiones de carácter ambiental en la región asignada. 5. Apoyar la generación de insumos para la construcción de documentos técnicos, informes, y demás información relacionada con el objeto contractual 6. Elaborar la proyección de respuestas a solicitudes, consultas y demás asuntos que correspondan a la competencia de la Subdirección y que le sean asignados por el supervisor. 7. Participar en las reuniones relacionadas con las acciones misionales de la dependencia, dejando constancia formal de la asistencia a través de los correspondientes soportes, actas y otras fuentes de verificación pertinentes. 8. Las demás obligaciones que se le asignen y que tengan relación directa con el objeto del contrato.</t>
  </si>
  <si>
    <t>GUAVIARE</t>
  </si>
  <si>
    <t>SAN JOSÉ DEL GUAVIARE</t>
  </si>
  <si>
    <t>https://community.secop.gov.co/Public/Tendering/OpportunityDetail/Index?noticeUID=CO1.NTC.7597717&amp;isFromPublicArea=True&amp;isModal=true&amp;asPopupView=true</t>
  </si>
  <si>
    <t>ZULMA CATHERIN MENDEZ GERARDINO</t>
  </si>
  <si>
    <t>https://www.funcionpublica.gov.co/dafpIndexerBHV/hvSigep/detallarHV/S4664683-8003-5</t>
  </si>
  <si>
    <t>Prestación de servicios profesionales a la Dirección de Gestión Integral del Recurso Hídrico del Ministerio de Ambiente y Desarrollo Sostenible, para apoyar la elaboración de la propuesta de política, en el marco del proceso de formulación de la Política Nacional relacionada con el agua desde el componente de demanda y calidad.</t>
  </si>
  <si>
    <t>1. Elaborar insumos técnicos que aporte al diseño de la metodología para elaborar la propuesta de política. 2.Elaborar insumos que permitan consolidar el documento de “Propuesta de política”, específicamente en los componentes de demanda y calidad. 3. Apoyar el diseño de la estrategia de seguimiento y evaluación de la política, específicamente en los componentes de demanda y calidad. 4. Apoyar la elaboración de la metodología y acompañar, participar y gestionar el desarrollo espacios de participación con los actores priorizados, para la formulación estratégica relacionados con el componente de demanda y calidad, como insumos para la formulación de la política. 5. Participar en los espacios y escenarios, incluyendo el acompañamiento técnico a las autoridades ambientales, comités regionales, mesa de modelación y mesas de trabajo relacionadas con el sector de energía, así como aquellas que sean requeridas por el supervisor, en virtud del cumplimiento del objeto contractual. 6. Las demás que requiera el supervisor del contrato y que tengan relación directa con el objeto contractual.</t>
  </si>
  <si>
    <t>El valor del contrato a celebrar es hasta por la suma de NOVENTA Y NUEVE MILLONES SETECIENTOS CINCUENTA MIL PESOS M/CTE ($99.750.000) incluido los impuestos a que haya lugar.</t>
  </si>
  <si>
    <t>https://community.secop.gov.co/Public/Tendering/OpportunityDetail/Index?noticeUID=CO1.NTC.7604208&amp;isFromPublicArea=True&amp;isModal=true&amp;asPopupView=true</t>
  </si>
  <si>
    <t>El término estrictamente indispensable para que el contratista cumpla con el objeto y obligaciones contractuales será NUEVE MESES Y QUINCE DIAS CALENDARIO, o hasta 31 de diciembre, lo primero que ocurra.</t>
  </si>
  <si>
    <t>739 - CESION</t>
  </si>
  <si>
    <t>ELIANA MARCELA MENDOZA PARRA</t>
  </si>
  <si>
    <t>https://www.funcionpublica.gov.co/dafpIndexerBHV/hvSigep/detallarHV/S1150024-8003-5</t>
  </si>
  <si>
    <t>El valor sin ejecutar y que se cede del Contrato de Prestación de Servicios Profesionales No. CD-739 de 2025 es SETENTA Y NUEVE MILLONES OCHOCIENTOS MIL PESOS ($79.800.000) MCTE incluido impuestos a que haya</t>
  </si>
  <si>
    <t>HENRY GUILLERMO ACOSTA LEON</t>
  </si>
  <si>
    <t>El término estrictamente indispensable para que el contratista cumpla con el objeto y obligaciones contractuales será SIETE (7) MESES Y DIESCIOCHO (18) DIAS CALENDARIO, o hasta 31 de diciembre, lo primero que ocurra.</t>
  </si>
  <si>
    <t>STEPHANIA MARTINEZ TELLEZ</t>
  </si>
  <si>
    <t>https://www.funcionpublica.gov.co/dafpIndexerBHV/hvSigep/detallarHV/S4691199-8003-5</t>
  </si>
  <si>
    <t>El valor del contrato a celebrar es hasta por la suma de SETENTA Y UN MILLONES CUATROCIENTOS MIL PESOS M/CTE ($ 71.400.000), incluidos los impuestos a que haya lugar.</t>
  </si>
  <si>
    <t>1. Validar la información cartográfica y generar las salidas gráficas de las solicitudes de sustracciones de las Reservas Forestales Nacionales establecidas mediante la ley 2da de 1959. Verificar y generar la información cartográfica relacionada con la elaboración de conceptos técnicos, reintegros, compensaciones y actos administrativos en los trámites de sustracciones de las Reservas Forestales Nacionales. Verificar, generar y actualizar la información cartográfica relacionada con las OMEC, ecosistemas estratégicos y otras estrategias de conservación. Generar la documentación requerida de los objetos geográficos que sean objeto de sus obligaciones, para el mantenimiento de la Infraestructura de Datos Espaciales IDE del Ministerio de Ambiente y Desarrollo Sostenible. Gestionar los datos geográficos y salidas gráficas necesarios para dar respuesta a las Peticiones, Quejas, Reclamos y Sugerencias (PQRS) y otros requerimientos relacionados con el alcance del contrato utilizando herramientas de Sistemas de Información Geográfica. Participar activamente en las reuniones y visitas técnicas a proyectos, actividades o situaciones relacionadas con la temática del contrato, elaborando informes y documentos técnicos según sea necesario. Cumplir con otras tareas asignadas por el supervisor del contrato que estén relacionadas con el alcance contractual.</t>
  </si>
  <si>
    <t>https://community.secop.gov.co/Public/Tendering/OpportunityDetail/Index?noticeUID=CO1.NTC.7599910&amp;isFromPublicArea=True&amp;isModal=true&amp;asPopupView=true</t>
  </si>
  <si>
    <t>El término estrictamente indispensable para que el contratista cumpla con el objeto y obligaciones contractuales será de DIEZ (10) MESES y QUINCE (15) días, o hasta 31 de diciembre de 2025, lo primero que ocurra.</t>
  </si>
  <si>
    <t>JESUS MIGUEL SEPULVEDA ESCOBAR</t>
  </si>
  <si>
    <t>https://www.funcionpublica.gov.co/dafpIndexerBHV/hvSigep/detallarHV/S1684157-8003-5</t>
  </si>
  <si>
    <t>Prestar servicios profesionales a la Dirección de Asuntos Ambientales Sectorial y Urbana del Ministerio de Ambiente y Desarrollo Sostenible, para apoyar el ajuste de instrumentos de gestión ambiental del sector hidrocarburos costa adentro, en procura de mejorar los estándares ambientales y la participación ciudadana, en un contexto de disminución de emisiones y de atención al conflicto social que estos proyectos pueden generar</t>
  </si>
  <si>
    <t>1. Elaborar y presentar al supervisor un plan detallado de trabajo, que incluya actividades, cronograma y entregables, en un plazo máximo de diez (10) días calendario tras cumplir con los requisitos de ejecución establecidos en el contrato. 2. Apoyar las labores de formulación, actualización técnica y trámites de adopción de los términos de referencia de explotación de hidrocarburos, y de cualquier otro que priorice la DAASU, para el desarrollo sector hidrocarburos costa adentro, de acuerdo con la agenda normativa 2025 del Ministerio. 3. Apoyar las labores de formulación, actualización técnica y trámites de adopción de la Guía Ambiental para desarrollo de campos de petróleo y gas, y de cualquier otra, que priorice la DAASU, para el desarrollo sector hidrocarburos costa adentro, de acuerdo con la agenda normativa 2025 del Ministerio. 4. Apoyar y realizar el seguimiento a los conflictos ambientales relacionados con el sector de hidrocarburos dentro del trámite de las sentencias judiciales: 032 de 2021 del Tribunal superior del distrito judicial de Cali sala civil especializada en restitución de tierras, Sentencia SU095/18 de la Corte Constitucional, o en los que sea requerido el Ministerio de Ambiente y Desarrollo Sostenible y priorice la DAASU. 5. Apoyar y realizar el seguimiento en los espacios de discusión o mesas de trabajo previstas en la atención del conflicto socioambiental del Putumayo, o del Centro de Análisis para la Acción y Transformación Social (COATS) Palagüa, u otros en los que sea requerido el Ministerio de Ambiente y Desarrollo Sostenible y priorice la DAASU. 6. Gestionar la elaboración de instrumentos que procuren mitigar los impactos ambientales de la atención de contingencias relacionadas con actos voluntarios de terceros, para emplazamientos costa adentro, y en este mismo contexto participar en los espacios de discusión interinstitucional de estos asuntos. 7. Proyectar, gestionar y revisar, dentro de los plazos legales, las respuestas a derechos de petición, quejas, requerimientos de órganos de control y demás solicitudes relacionadas con el objeto contractual, que sean solicitadas a través de la plataforma ARCA o por cualquier otro medio o herramienta de la entidad. 8. Participar en las reuniones, mesas de trabajo y comités que sean requeridos por el supervisor del contrato, relacionados con el objeto y obligaciones contractuales, para lo cual se debe allegar los soportes de asistencia, ayudas de memoria y soporte del seguimiento a los compromisos establecidos, en caso de que aplique. 9. Contribuir con la proyección, reporte y evidencias de las acciones definidas en el Plan de Acción y/o en informes solicitados por el supervisor, relacionadas con las funciones de la Dirección de Asuntos Ambientales, Sectorial y Urbana, garantizando la conservación de la documentación mediante el respectivo cargue en las carpetas digitales institucionales asignadas. 10. Brindar apoyo y participar desde la DAASU, en los talleres de interlocución previstos con administraciones locales, con el fin de retroalimentar los procesos previstos de participación en los instrumentos ambientales adoptados por Minambiente para el sector hidrocarburos, o cuando sea necesario, en las jornadas de capacitación o divulgación vinculadas con las funciones de la Dirección de Asuntos Ambientales, Sectorial y Urbana, directamente relacionada con el objeto contractual. 11. Generar los insumos y apoyar las actividades e instancias de trabajo en los que se desarrollen temas asociados a producción y consumo responsable y economía circular y el cumplimiento de la meta del Plan Nacional de Desarrollo relacionada con los municipios de menos de 50.000 habitantes. 12. Las demás actividades que le asigne el supervisor del contrato y que tengan relación con el objeto contractual.</t>
  </si>
  <si>
    <t>El valor del contrato a celebrar es hasta por la suma de CIENTO OCHO MILLONES OCHOCIENTOS TREINTA Y CUATRO MIL PESOS M/CTE ($108.834.000) incluido los impuestos a que haya lugar.</t>
  </si>
  <si>
    <t xml:space="preserve">ERNESTO ROMERO TOBON </t>
  </si>
  <si>
    <t>Asesor Código 1020 Grado 13</t>
  </si>
  <si>
    <t>https://community.secop.gov.co/Public/Tendering/OpportunityDetail/Index?noticeUID=CO1.NTC.7603735&amp;isFromPublicArea=True&amp;isModal=true&amp;asPopupView=true</t>
  </si>
  <si>
    <t>El término estrictamente indispensable para que el contratista cumpla con el objeto y obligaciones contractuales será OCHO (08) MESES Y QUINCE (15) DIAS, o hasta 31 de diciembre de 2025, lo primero que ocurra.</t>
  </si>
  <si>
    <t>YAMILE CAROLINA CERRATO CÓRDOBA</t>
  </si>
  <si>
    <t>https://www.funcionpublica.gov.co/dafpIndexerBHV/hvSigep/detallarHV/S1100565-8003-5</t>
  </si>
  <si>
    <t>PUTUMAYO</t>
  </si>
  <si>
    <t>MOCOA</t>
  </si>
  <si>
    <t>https://community.secop.gov.co/Public/Tendering/OpportunityDetail/Index?noticeUID=CO1.NTC.7605034&amp;isFromPublicArea=True&amp;isModal=true&amp;asPopupView=true</t>
  </si>
  <si>
    <t>GABRIEL FELIPE MARTINEZ ROMERO</t>
  </si>
  <si>
    <t>https://www.funcionpublica.gov.co/dafpIndexerBHV/hvSigep/detallarHV/S4877959-8003-5</t>
  </si>
  <si>
    <t>Prestar servicios profesionales a la Dirección de Asuntos Ambientales Sectorial y Urbana del Ministerio de Ambiente y Desarrollo Sostenible, para brindar apoyo técnico en la estructuración e implementación del Plan de Intervención de Pasivos Ambientales (PIPA), en cumplimiento de lo dispuesto en la Ley 2327 de 2023.</t>
  </si>
  <si>
    <t>1. Elaborar y presentar al supervisor un plan detallado de trabajo, que incluya actividades, cronograma y entregables, en un plazo máximo de diez (10) días calendario tras cumplir con los requisitos de ejecución establecidos en el contrato. Formular la metodología y los elementos estructurales de los Planes de Intervención de Pasivos Ambientales - PIPA, y el acompañamiento a las Autoridades Ambientales para su implementación. Propiciar los espacios de trabajo con las partes interesadas para consulta y retroalimentación en el proceso de formulación de la metodología PIPA. Proponer el proyecto normativo para reglamentar la metodología PIPA. Apoyar el seguimiento de las sentencias y órdenes judiciales relacionadas con el objeto contractual. Apoyar el proceso de desarrollo técnico y operativo de la reglamentación de la Ley 2327 de 2023, en las que la experiencia del contratista sea necesaria o en las que se relacione con el objeto contractual, considerando el principio de equidad de género. Apoyar en el seguimiento a la implementación de instrumentos normativos expedidos o en proceso de expedición por el Ministerio relacionadas con el objeto del contrato, cuando sea requerido. Proyectar, gestionar y revisar, dentro de los plazos legales, las respuestas a derechos de petición, quejas, requerimientos de órganos de control y demás solicitudes relacionadas con el objeto contractual, que sean solicitadas a través de la plataforma ARCA o por cualquier otro medio o herramienta de la entidad. Contribuir con la proyección, reporte y evidencias de las acciones definidas en el Plan de Acción y/o en informes solicitados por el supervisor relacionadas con las funciones de la Dirección de Asuntos ______________________________________________________________________________________ Ministerio de Ambiente y Desarrollo Sostenible Dirección: Calle 37 #8 - 40, Bogotá D.C., Colombia Conmutador: (+57) 601 332 3400 – 3133463676 Página 10|22 F-A-CTR-52: V10 – 29/10/2024 Línea Gratuita: (+57) 01 8000 919301 Ambientales, Sectorial y Urbana, garantizando la conservación de la documentación mediante el respectivo cargue en las carpetas digitales institucionales asignadas. 10. Brindar apoyo y participar, cuando sea necesario en las jornadas de capacitación o divulgación vinculadas con las funciones de la Dirección de Asuntos Ambientales, Sectorial y Urbana, directamente relacionada con el objeto contractual. 11. Generar los insumos y apoyar las actividades e instancias de trabajo en los que se desarrollen temas asociados a producción y consumo responsable y economía circular y el cumplimiento de la meta del Plan Nacional de Desarrollo relacionada con los municipios de menos de 50.000 habitantes. 12. Las demás actividades que le asigne el supervisor del contrato y que tengan relación con el objeto contractual.</t>
  </si>
  <si>
    <t>https://community.secop.gov.co/Public/Tendering/OpportunityDetail/Index?noticeUID=CO1.NTC.7616782&amp;isFromPublicArea=True&amp;isModal=true&amp;asPopupView=true</t>
  </si>
  <si>
    <t>YURANY MARCELA PACHON SOACHA</t>
  </si>
  <si>
    <t>https://www.funcionpublica.gov.co/dafpIndexerBHV/hvSigep/detallarHV/S5068738-8003-5</t>
  </si>
  <si>
    <t>CUNDINAMARCA</t>
  </si>
  <si>
    <t>CHIA</t>
  </si>
  <si>
    <t>https://community.secop.gov.co/Public/Tendering/OpportunityDetail/Index?noticeUID=CO1.NTC.7606516&amp;isFromPublicArea=True&amp;isModal=true&amp;asPopupView=true</t>
  </si>
  <si>
    <t>TANIA GONZÁLEZ VILLEGAS</t>
  </si>
  <si>
    <t>https://www.funcionpublica.gov.co/dafpIndexerBHV/hvSigep/detallarHV/S3156895-8003-5</t>
  </si>
  <si>
    <t>Prestar servicios profesionales a la Subdirección de Educación y Participación para apoyar el proceso de implementación del Acuerdo de Escazú de acuerdo a la misionalidad de la entidad.</t>
  </si>
  <si>
    <t>1. Apoyar el proceso de implementación de la ruta de acompañamiento a defensores ambientales. 2. Brindar la atención a defensores ambientales que se encuentran en riesgo, en articulación con otras entidades de conformidad con los lineamientos establecidos en la ruta de acompañamiento a defensores ambientales. 3. Apoyar en el desarrollo de acciones dirigidas a la población colombiana, para garantizar el derecho fundamental de acceso a la información relacionada con los asuntos ambientales del país y en el marco de las competencias de la Entidad. 4. Apoyar la construcción y consolidación de un repositorio para la dependencia que contenga los insumos, documentos y conceptos brindados por la Subdirección en el marco del Acuerdo de Escazú. 5. Elaborar la proyección de respuestas a solicitudes, consultas y demás asuntos que correspondan a la competencia de la Subdirección y que le sean asignados por el supervisor. 6. Participar en las reuniones relacionadas con las acciones misionales de la dependencia, dejando constancia formal de la asistencia a través de los correspondientes soportes, actas y otras fuentes de verificación pertinentes. 7. Las demás obligaciones que se le asignen y que tengan relación directa con el objeto del contrato.</t>
  </si>
  <si>
    <t>El valor del contrato a celebrar es hasta por la suma de SESENTA Y NUEVE MILLONES NOVECIENTOS MIL PESOS M/CTE ($69.900.000) incluido los impuestos a que haya lugar.</t>
  </si>
  <si>
    <t>https://community.secop.gov.co/Public/Tendering/OpportunityDetail/Index?noticeUID=CO1.NTC.7650190&amp;isFromPublicArea=True&amp;isModal=true&amp;asPopupView=true</t>
  </si>
  <si>
    <t>El término estrictamente indispensable para que el contratista cumpla con el objeto y obligaciones contractuales será de siete (7) meses, veintitrés (23) días calendario o hasta 31 de diciembre, lo primero que ocurra.</t>
  </si>
  <si>
    <t>CLAUDIA PAOLA MANQUILLO HOYOS</t>
  </si>
  <si>
    <t>https://www.funcionpublica.gov.co/dafpIndexerBHV/hvSigep/detallarHV/S4956210-8003-5</t>
  </si>
  <si>
    <t>https://community.secop.gov.co/Public/Tendering/OpportunityDetail/Index?noticeUID=CO1.NTC.7607767&amp;isFromPublicArea=True&amp;isModal=true&amp;asPopupView=true</t>
  </si>
  <si>
    <t>NATALIA JIMENEZ CLAVIJO</t>
  </si>
  <si>
    <t>https://www.funcionpublica.gov.co/dafpIndexerBHV/hvSigep/detallarHV/S715073-8003-5</t>
  </si>
  <si>
    <t>Prestación de servicios profesionales a la Dirección de ordenamiento ambiental territorial y SINA, del Ministerio de Ambiente y Desarrollo Sostenible, como apoyo técnico en los procesos de verificación para la certificación del cumplimiento de la Función Ecológica de la Propiedad en Resguardos Indígenas por solicitud expresa de la Agencia Nacional de Tierras y como enlace en los espacios concertación con organizaciones, pueblos y comunidades indígenas, relacionados con los compromisos del Plan Nacional de Desarrollo y otros espacios de diálogo sobre Ordenamiento Ambiental Territorial Indígena.</t>
  </si>
  <si>
    <t>1 . Apoyar a la Dirección de Ordenamiento Ambiental Territorial y SINA, en diferentes espacios interinstitucionales y de diálogo con organizaciones, pueblos y comunidades indígenas, relacionados con el Ordenamiento Ambiental territorial indígena. Participar en la presentación de informes y en la elaboración de documentos técnicos que contribuyan al seguimiento de los compromisos con las comunidades indígenas en el marco del PND 2022-2026 o los que se originen en otros espacios de concertación entre la DOAT – SINA y las organizaciones indígenas. 3. Brindar apoyo a la Dirección de Ordenamiento Ambiental Territorial y SINA desde el componente técnico, en espacios de coordinación al interior del Ministerio relacionados con compromisos con pueblos, comunidades y organizaciones indígenas, adquiridos en el marco del PND 2022-2026 o los que se originen en otros espacios de concertación con organizaciones indígenas. Realizar visitas de verificación en los Resguardos indígenas, tendientes a recopilar la información que sustente los conceptos de certificación del cumplimiento de la Función Ecológica de la Propiedad y apoyar el desarrollo del respectivo concepto. Apoyar en la elaboración de los conceptos sobre el cumplimiento de la Función Ecológica de la Propiedad en Resguardos Indígenas en proceso de ampliación, reestructuración y saneamiento, de acuerdo a la priorización acordada entre el Ministerio de Ambiente y Desarrollo Sostenible y la Agencia Nacional de Tierras. Las demás que le asigne el supervisor del contrato y que tengan relación directa con el objeto contractual.</t>
  </si>
  <si>
    <t>El valor del contrato a celebrar es hasta por la suma de SETENTA Y CINCO MILLONES SETESCIENTOS CINCO MIL PESOS M/CTE ($75.705.000) incluido los impuestos a que haya lugar.</t>
  </si>
  <si>
    <t>https://community.secop.gov.co/Public/Tendering/OpportunityDetail/Index?noticeUID=CO1.NTC.7605230&amp;isFromPublicArea=True&amp;isModal=true&amp;asPopupView=true</t>
  </si>
  <si>
    <t>CARLOS ALBERTO NEGRETE MONTES</t>
  </si>
  <si>
    <t>https://www.funcionpublica.gov.co/dafpIndexerBHV/hvSigep/detallarHV/S318215-8003-5</t>
  </si>
  <si>
    <t>CORDOBA</t>
  </si>
  <si>
    <t>MONTERIA</t>
  </si>
  <si>
    <t>https://community.secop.gov.co/Public/Tendering/OpportunityDetail/Index?noticeUID=CO1.NTC.7606970&amp;isFromPublicArea=True&amp;isModal=true&amp;asPopupView=true</t>
  </si>
  <si>
    <t>CAROLINA LOZANA  BOCANEGRA</t>
  </si>
  <si>
    <t>https://www.funcionpublica.gov.co/dafpIndexerBHV/hvSigep/detallarHV/S4804532-8003-5</t>
  </si>
  <si>
    <t>Prestar servicios profesionales a la Oficina de Asuntos Internacionales del Ministerio de Ambiente y Desarrollo Sostenible para apoyar la gestión administrativa y archivística en el marco de los compromisos internacionales.</t>
  </si>
  <si>
    <t>1. Apoyar el proceso de clasificación, depuración y organización del archivo digital, conforme al Manual de Gestión Documental y procedimientos que existen en el Ministerio para la organización de los archivos de gestión. 1. Apoyar el proceso técnico y archivístico de descripción de expedientes en hojas de control e Inventario Único Documental - FUID, de conformidad con las indicaciones que para el efecto le sean señaladas por el Supervisor. 2. Apoyar las transferencias documentales primarias hacia el archivo central conforme se estipule en las Tablas de Retención Documental – TRD.. 3. Atender y mantener actualizada la base de datos de consulta y préstamos - en los formatos establecidos por la entidad - de los expedientes de los archivos de gestión de la dependencia solicitados por parte de los usuarios internos y externos, teniendo en cuenta acatar las condiciones de reserva y confidencialidad de la información, conforme con los lineamientos de la supervisión 4. Apoyar la identificación de documentos que contengan biodeterioro y realizar la separación, e informar a la Coordinación de Gestión Documental del Ministerio, conforme con los lineamientos de la supervisión. 5. Apoyar las diferentes solicitudes de viajes internacionales y nacionales que sean requeridos por el supervisor. 6. Apoyar el seguimiento de las cuentas de cobro que sean generadas desde la Oficina de Asuntos Internacionales. 7. Apoyar en la preparación logística y técnica de reuniones internacionales e interinstitucionales requeridas por el supervisor. 8. Las demás que le asigne el supervisor del contrato y que tengan relación directa con el objeto contractual</t>
  </si>
  <si>
    <t>El valor del contrato a celebrar es hasta por la suma de (CUARENTA Y TRES MILLONES OCHOCIENTOS NOVENTA MILPESOS M/CTE ($43.890.000) incluido los impuestos a que haya lugar.</t>
  </si>
  <si>
    <t>https://community.secop.gov.co/Public/Tendering/OpportunityDetail/Index?noticeUID=CO1.NTC.7611987&amp;isFromPublicArea=True&amp;isModal=true&amp;asPopupView=true</t>
  </si>
  <si>
    <t>El término estrictamente indispensable para que el contratista cumpla con el objeto y obligaciones contractuales será diez (10) meses y quince (15) días , o hasta 31 de diciembre, lo primero que ocurra.</t>
  </si>
  <si>
    <t>CESAR DAVID RONDON DIAZ</t>
  </si>
  <si>
    <t>https://www.funcionpublica.gov.co/dafpIndexerBHV/hvSigep/detallarHV/S4879025-8003-5</t>
  </si>
  <si>
    <t>Prestar servicios profesionales a la Dirección de Ordenamiento Ambiental Territorial y SINA del Ministerio de Ambiente y Desarrollo Sostenible, para apoyar el seguimiento a la implementación del Plan de Zonificación Ambienta</t>
  </si>
  <si>
    <t>1. Apoyar el seguimiento de las acciones establecidas en el Plan de Acción del Plan de Zonificación Ambiental (PZA) con las dependencias técnicas del Ministerio de Ambiente y Desarrollo Sostenible, las entidades del SINA y las entidades implementadoras del PZA. 2. Realizar los reportes de seguimiento a la implementación del Plan de Acción del Plan de Zonificación Ambiental (PZA), a través de la batería de indicadores y su sistema de seguimiento de Información Integral del Posconflicto (SIIPO). 3. Generar las respuestas a las solicitudes de información a PQRS relacionadas con la implementación del Plan de Zonificación Ambiental. 4. Formular y realizar los reportes de seguimiento a la implementación del Plan de Acción del Plan de Zonificación Ambiental (PZA), a través del Plan de Acción 2025. 5. Generar informes técnicos sobre el seguimiento a la implementación de Zonificaciones Ambientales Participativas que se desarrollan en el marco de la implementación del Plan de Zonificación Ambiental. 6. Realizar seguimiento al Plan de Acción 2025 de la Dirección de Ordenamiento Ambiental Territorial relacionadas con la implementación de Plan de Zonificación ambiental (PZA) 7. Apoyar desde la implementación del Plan de Zonificación Ambiental la gestión y el ordenamiento ambiental de Áreas de Especial Interés Ambiental (AEIA) 8. Las demás que le asigne el supervisor del contrato y que tengan relación directa con el objeto contractual.</t>
  </si>
  <si>
    <t>El valor del contrato a celebrar es hasta por la suma de CINCUENTA Y CUATRO MILLONES QUINIENTOS NOVENTA MIL PESOS ($54.590.000), incluido los impuestos a que haya lugar.</t>
  </si>
  <si>
    <t>https://community.secop.gov.co/Public/Tendering/OpportunityDetail/Index?noticeUID=CO1.NTC.7601535&amp;isFromPublicArea=True&amp;isModal=true&amp;asPopupView=true</t>
  </si>
  <si>
    <t>LIZETH CAROLINA QUIROGA CUBILLOS</t>
  </si>
  <si>
    <t>https://www.funcionpublica.gov.co/dafpIndexerBHV/hvSigep/detallarHV/S3173152-8003-5</t>
  </si>
  <si>
    <t>VICEMINISTRA DE POLÍTICAS Y NORMALIZACIÓN AMBIENTAL  DIRECCIÓN DE ASUNTOS AMBIENTALES SECTORIAL Y URBANA</t>
  </si>
  <si>
    <t>Prestar los servicios profesionales al Despacho del Viceministerio de Políticas y Normalización Ambiental para la formulación e implementación de planes, programas y proyectos vinculados a instrumentos como el Plan de Acción de Biodiversidad de Colombia, el acceso a la información, y la participación pública, de acuerdo con los lineamientos de convenios y/o acuerdos internacionales y política nacional en materia ambiental y lo dispuesto en el Plan Nacional de Desarrollo 2022-2026.</t>
  </si>
  <si>
    <t>1. Dentro de los primeros quince (15) días calendario de la ejecución del contrato, el contratista deberá elaborar y presentar un plan de trabajo que incluya un cronograma detallado con las actividades a realizar, describiendo la metodología para la ejecución de las obligaciones contractuales. 2. Brindar apoyo en los procesos de relacionamiento interinstitucional vinculados a las agendas del Viceministerio de Políticas y Normalización Ambiental, con especial énfasis en el seguimiento a compromisos establecidos en el Plan de Acción de Biodiversidad hacia 2030. 3. Elaborar insumos técnicos que constituyan la base para la preparación del 7º Informe Nacional sobre biodiversidad, conforme a los lineamientos del Convenio sobre la Diversidad Biológica. 4. Proponer rutas institucionales relacionadas con la implementación de políticas derivadas de instrumentos internacionales, como el Acuerdo de Escazú, el Protocolo de Nagoya y la agenda vinculante de derechos humanos y empresas. 5. Elaborar propuestas de lineamientos técnicos del Ministerio de Ambiente orientados a la implementación del Plan de Acción de Biodiversidad hacia 2030, asegurando coherencia con las prioridades nacionales e internacionales. 6. Analizar y elaborar propuestas técnicas para la integración de la agenda de biodiversidad con otras convenciones internacionales, en los términos definidos por el Viceministerio y sus direcciones. 7. Las demás que determine el supervisor del contrato, relacionadas con el ejercicio de sus obligaciones y del objeto contractual.</t>
  </si>
  <si>
    <t>El valor del contrato a celebrar es hasta por la suma de CIENTO CINCO MILLONES DE PESOS M/CTE ($ 105.000.000), incluido los impuestos a que haya lugar.</t>
  </si>
  <si>
    <t>https://community.secop.gov.co/Public/Tendering/OpportunityDetail/Index?noticeUID=CO1.NTC.7616291&amp;isFromPublicArea=True&amp;isModal=true&amp;asPopupView=true</t>
  </si>
  <si>
    <t xml:space="preserve">NYDIA MARITZA MARTINEZ PACHON </t>
  </si>
  <si>
    <t>https://www.funcionpublica.gov.co/dafpIndexerBHV/hvSigep/detallarHV/S5073793-8003-5</t>
  </si>
  <si>
    <t>Prestación de servicios profesionales al Grupo de Talento Humano para el desarrollo de las actividades tendientes a la implementación del programa de riesgo psicosocial y las demás asociadas al Sistema de Seguridad y Salud en el Trabajo.</t>
  </si>
  <si>
    <t>1. Adelantar las Intervenciones psicosociales a los funcionarios y contratistas del Ministerio, en factores intralaborales, extralaborales e individuales o de prestación del servicio según corresponda. 2. Apoyar la ejecución del plan de intervención de acuerdo con el diagnóstico psicosocial para la población afectada al interior del Ministerio en riesgo psicosocial. 3. Analizar y hacer seguimiento a los casos que surjan por condición de salud (físicas y psicosociales) que puedan requerir diferentes modalidades de trabajo en la entidad, dando apertura a los mismos a través de la documentación correspondiente. 4. Atender las diferentes emergencias que surjan al interior de la entidad, por condición de salud física, atención en crisis emocional o desastres naturales. 5. Apoyar la planeación, ejecución, diseño, seguimiento y elaboración de la documentación inherente al programa de medicina preventiva del sistema de gestión de Seguridad y Salud en el Trabajo del Ministerio. 6. Consolidar la información para la elaboración de los informes del programa Hábitos y estilos de vida saludable, Condiciones de Salud y Riesgo psicosocial con el fin de consolidar la matriz del Grupo de talento humano y la carpeta compartida. 7. Apoyar al Grupo de Talento Humano en las charlas, capacitaciones y talleres a toda la población del Ministerio, referentes al riesgo psicosocial, con el fin de dar cumplimiento a la Resolución 2646 de 2008. 8. Apoyar al Grupo de Talento Humano en la implementación y ejecución de las estrategias para la mejora del clima laboral al interior de la entidad y sus diferentes estrategias de comunicación. 9. Apoyar las investigaciones de accidentes de trabajo que se presenten en los funcionarios y colaboradores de la entidad. 10. Acompañar el proceso de exámenes médicos de la entidad en cuanto a coordinación de exámenes médicos ocupacionales para funcionarios de acuerdo con el procedimiento establecido en la entidad. 11. Apoyar la implementación del programa de rehabilitación y reincorporación ocupacional de la entidad 12. Apoyar las acciones tendientes a la implementación de la política de salud mental contemplada en el CONPES.</t>
  </si>
  <si>
    <t>El valor del contrato a celebrar es hasta por la suma de SESENTA Y UN MILLONES CUATROCIENTOS ML PESOS M/CTE ($61.400.000), incluido los impuestos a que haya lugar</t>
  </si>
  <si>
    <t>https://community.secop.gov.co/Public/Tendering/OpportunityDetail/Index?noticeUID=CO1.NTC.7618915&amp;isFromPublicArea=True&amp;isModal=true&amp;asPopupView=true</t>
  </si>
  <si>
    <t>El término estrictamente indispensable para que el contratista cumpla con el objeto y obligaciones contractuales será por DIEZ (10) MESES Y SIETE (7) DÍAS, o hasta 31 de diciembre, lo primero que ocurra.</t>
  </si>
  <si>
    <t>ANGIE NATALIA VARGAS ARIAS</t>
  </si>
  <si>
    <t>https://www.funcionpublica.gov.co/dafpIndexerBHV/hvSigep/detallarHV/S3063970-8003-5</t>
  </si>
  <si>
    <t>Prestar servicios profesionales a la Subdirección de Educación y Participación para apoyar la implementación del Programa Nacional de Educación Ambiental</t>
  </si>
  <si>
    <t>1. Apoyar la implementación del Programa Nacional de Educación Ambiental, mediante el desarrollo de estrategias de educación ambiental. 2. Apoyar la elaboración de insumos orientados a consolidar una propuesta de estrategias de integración territorial de educación ambiental para las regiones priorizadas por el Ministerio de Ambiente en el marco del Programa Nacional de Educación Ambiental. 3. Contribuir en la construcción de herramientas pedagógicas que aporten a la implementación de las estrategias para la gestión ambiental de manera articulada con las diferentes dependencias del Ministerio y entidades del Sector. 4. Brindar acompañamiento y asistencia técnica en el marco de las estrategias de educación ambiental a las entidades que conforman el SINA 5. Elaborar la proyección de respuestas a solicitudes, consultas y demás asuntos que correspondan a la competencia de la Subdirección y que le sean asignados por el supervisor. 6. Participar en las reuniones relacionadas con las acciones misionales de la dependencia, dejando constancia formal de la asistencia a través de los correspondientes soportes, actas y otras fuentes de verificación pertinentes. 7. Las demás obligaciones que se le asignen y que tengan relación directa con el objeto del contrato.</t>
  </si>
  <si>
    <t>https://community.secop.gov.co/Public/Tendering/OpportunityDetail/Index?noticeUID=CO1.NTC.7612102&amp;isFromPublicArea=True&amp;isModal=true&amp;asPopupView=true</t>
  </si>
  <si>
    <t>ANGELA DEL PILAR VIANCHA SANCHEZ</t>
  </si>
  <si>
    <t>https://www.funcionpublica.gov.co/dafpIndexerBHV/hvSigep/detallarHV/S1308093-8003-5</t>
  </si>
  <si>
    <t>Prestar servicios profesionales a la Dirección de Gestión Integral del Recurso Hídrico del Ministerio de Ambiente y Desarrollo Sostenible, para apoyar técnicamente el fortalecimiento de procesos de gobernanza del agua, aportando insumos técnicos para garantizar las condiciones de acceso y participación efectiva de grupos étnicos en la gestión del agua.</t>
  </si>
  <si>
    <t>1. Elaborar un plan de trabajo para la ejecución del contrato, de conformidad con las orientaciones del supervisor. 2. Realizar el seguimiento a las instancias de participación establecidas en el marco de los procesos de planificación y ordenación de cuencas hidrográficas (comisiones conjuntas y consejos de cuenca), así como la asistencia técnica a las autoridades ambientales en el marco del objeto contractual, elaborando los reportes o documentos indicados por la supervisión. 3. Apoyar técnicamente la consolidación de nodos territoriales de conocimiento para la gestión integral del recurso hídrico en los territorios priorizados por la DGIRH, mediante la implementación de hojas de ruta que fortalezcan la articulación y el trabajo colaborativo entre comunidades, academia e instituciones. 4. Apoyar a la DGIRH en el desarrollo de estrategias para el fortalecimiento de capacidades de los actores vinculados a la gestión del agua, generando herramientas contextualizadas que permitan optimizar los procesos de formación para una cultura del agua 5. Apoyar técnicamente el componente de cuido y revitalización espiritual, recuperación, restauración y biorremediación de fuentes hídricas desde los sistemas de conocimiento indígena e interculturales, en el marco del cumplimiento de los acuerdos con grupos étnicos adelantados por la Dirección de Gestión Integral del recurso Hídrico. 6. Elaborar, revisar, ajustar y remitir insumos técnicos y de gestión en los procesos asociados a la planificación de cuencas hidrográficas, desde el fortalecimiento y la gobernanza del agua. 7. Apoyar técnicamente la formulación de la política del agua, acorde con su objeto y obligaciones, elaborando los documentos y acompañando los espacios requeridos por la supervisión o el equipo de la política. 8. Proyectar, consolidar y gestionar respuestas a derechos de petición, solicitudes de información y demás peticiones, que le sean solicitados por la supervisión en la plataforma ARCA, o por cualquier otro medio o herramienta de la entidad relacionado con el objeto del contrato, para lo cual deberá dar cumplimiento a los términos previstos en la Ley. 9. Todas las demás actividades que le sean asignadas por el Supervisor del Contrato y que tengan relación con las obligaciones de objeto contractual</t>
  </si>
  <si>
    <t>El valor del contrato a celebrar es hasta por la suma de OCHENTA MILLONES QUINIENTOS CATORCE MIL PESOS M/CTE ($80.514.000), incluido los impuestos a que haya lugar.</t>
  </si>
  <si>
    <t>https://community.secop.gov.co/Public/Tendering/OpportunityDetail/Index?noticeUID=CO1.NTC.7607948&amp;isFromPublicArea=True&amp;isModal=true&amp;asPopupView=true</t>
  </si>
  <si>
    <t>El término estrictamente indispensable para que el contratista cumpla con el objeto y obligaciones contractuales será NUEVE (9) MESES o hasta 31 de diciembre de 2025, lo primero que ocurra.</t>
  </si>
  <si>
    <t>ANA MARIA TUTA APONTE</t>
  </si>
  <si>
    <t>https://www.funcionpublica.gov.co/dafpIndexerBHV/hvSigep/detallarHV/S4920829-8003-5</t>
  </si>
  <si>
    <t>https://community.secop.gov.co/Public/Tendering/OpportunityDetail/Index?noticeUID=CO1.NTC.7610581&amp;isFromPublicArea=True&amp;isModal=true&amp;asPopupView=true</t>
  </si>
  <si>
    <t>KAROL NATALIA GARCIA COTRINO</t>
  </si>
  <si>
    <t>INGENIERIA CASTATRAL Y GEODESIA</t>
  </si>
  <si>
    <t>https://www.funcionpublica.gov.co/dafpIndexerBHV/hvSigep/detallarHV/S4802570-8003-5</t>
  </si>
  <si>
    <t>Prestación de servicios profesionales a la gestión de la Dirección de Ordenamiento Ambiental Territorial y SINA en materia de gestión de información ambiental geográfica</t>
  </si>
  <si>
    <t>1. Prestar apoyo profesional para realizar ejercicios de análisis geográfico espacial de competencia de la Dirección de Ordenamiento Ambiental Territorial y Sistema Nacional Ambiental SINA al módulo de información geográfica del aplicativo CARdinal Prestar apoyo profesional a la Dirección de Ordenamiento Ambiental Territorial y Sistema Nacional Ambiental – SINA, en las actividades relacionadas con la gestión de información en el marco del observatorio del sistema nacional ambiental Prestar apoyo profesional para realizar ejercicios de análisis geográfico espacial de competencia de la Dirección de Ordenamiento Ambiental Territorial y Sistema Nacional Ambiental SINA en el marco de las ordenes de la sentencia de ventanilla minera. Brindar apoyo profesional a la Dirección de Ordenamiento Ambiental Territorial y Sistema Nacional Ambiental en el análisis espacial y gestión de información ambiental proveniente de las Corporaciones Autónomas Regionales y demás entidades del SINA, en el marco de los procesos de divulgación y acceso a la información competencia del Ministerio de Ambiente y Desarrollo Sostenible. Apoyar el desarrollo y la implementación de flujos de trabajo sobre datos ambientales para obtener de información a partir de análisis geográficos y espaciales que brinde soporte a la toma de decisiones en materia de ordenamiento ambiental y planificación a cargo de las entidades territoriales y demás entidades del SINA como parte de la gestión a cargo de la Dirección de Ordenamiento Ambiental Territorial y Sistema Nacional Ambiental. Las demás obligaciones que le sean asignadas y que guarden relación directa con la naturaleza del objeto contractual.</t>
  </si>
  <si>
    <t>El valor del contrato a celebrar es hasta por la suma de CINCUENTA Y DOS MILLONES DE PESOS M/CTE ($52.000.000) incluido los impuestos a que haya lugar.</t>
  </si>
  <si>
    <t>https://community.secop.gov.co/Public/Tendering/OpportunityDetail/Index?noticeUID=CO1.NTC.7610896&amp;isFromPublicArea=True&amp;isModal=true&amp;asPopupView=true</t>
  </si>
  <si>
    <t>SERGIO FABIAN VASQUEZ GUZMAN</t>
  </si>
  <si>
    <t>https://www.funcionpublica.gov.co/dafpIndexerBHV/hvSigep/detallarHV/S4654180-8003-5</t>
  </si>
  <si>
    <t>Prestación de servicios profesionales jurídicos para asesorar al Viceministerio de Políticas y Normalización Ambiental en temas legales relacionados con el seguimiento, verificación y cumplimiento de sentencias judiciales a cargo de las áreas técnicas adscritas al Viceministerio, así como en la generación de insumos jurídicos necesarios para la toma de decisiones en el marco de su competencia.</t>
  </si>
  <si>
    <t>1.Dentro de los primeros quince (15) días calendario de la ejecución del contrato, el contratista deberá elaborar y presentar un plan de trabajo que incluya un cronograma detallado con las actividades a realizar, describiendo la metodología para la ejecución de las obligaciones contractuales. 2. Revisar y proponer ajustes a los proyectos normativos en trámite (leyes, decretos, resoluciones), de acuerdo con la agenda regulatoria y legislativa vigente del Viceministerio para el año 2025, asegurando el cumplimiento de las directrices legales aplicables. 3. Implementar y mantener actualizada una matriz de seguimiento a las sentencias judiciales en seguimiento, vinculadas a las direcciones adscritas al Viceministerio de Políticas y Normalización Ambiental, con el propósito de documentar avances y pendientes de ejecución. 4. Proyectar informes mensuales sobre los requisitos técnicos, jurídicos y financieros necesarios para el cumplimiento efectivo de las sentencias judiciales asignadas a las direcciones técnicas de asuntos ambientales, bosques, biodiversidad y otras dependencias adscritas al Viceministerio. 5. Apoyar el seguimiento y consolidación de los reportes de las áreas técnicas en materia de cumplimiento de sentencias estratégicas y paros cívicos en los que participen las dependencias del viceministerio 6. Ejecutar las demás actividades relacionadas con los temas jurídicos del objeto contractual que sean solicitadas por el supervisor, siempre que estén alineadas con el alcance del contrato y el marco normativo vigente.</t>
  </si>
  <si>
    <t>https://community.secop.gov.co/Public/Tendering/OpportunityDetail/Index?noticeUID=CO1.NTC.7616678&amp;isFromPublicArea=True&amp;isModal=true&amp;asPopupView=true</t>
  </si>
  <si>
    <t>SANDRA LILIANA MAYORGA LEON</t>
  </si>
  <si>
    <t>https://www.funcionpublica.gov.co/dafpIndexerBHV/hvSigep/detallarHV/S4713364-8003-5</t>
  </si>
  <si>
    <t>Prestación de servicios profesionales a la Dirección de Asuntos Marinos, Costeros y Recursos Acuáticos DAMCRA, del Ministerio de Ambiente y Desarrollo Sostenible para promover la articulación institucional y el seguimiento a Sentencias en Cartagena contribuyendo al manejo integrado marino costero.</t>
  </si>
  <si>
    <t>1. Apoyar la gestión y el seguimiento del plan de acción 2025 para la implementación del Plan Maestro de Restauración Ecológica para la Bahía de Cartagena, y requerimientos de entes de control, entorno a la gestión ambiental de la bahía de Cartagena y cuerpos de agua adyacentes. 2. Apoyar el desarrollo de la secretaria técnica del Comité Ambiental Interinstitucional para el Manejo de la Bahía de Cartagena y la Bahía de Barbacoas, con especial atención con las actividades relacionadas con la Sentencia de la bahía de Cartagena y en la realización de las reuniones, talleres y espacios de diálogo con el fin de garantizar la articulación institucional. 3. Apoyar en la compilación de la información para actualizar el diagnóstico de las fuentes de vertimientos actuales en la Bahía de Cartagena y el seguimiento a los indicadores de contaminación. 4. Prestar asistencia y apoyo técnico para la articulación de acciones de proyectos nacionales internacionales enfocados en la reducción de la contaminación en relación a la bahía de Cartagena y AMP, con el fin de optimizar los esfuerzos institucionales. 5. Apoyar la formulación e implementación de actividades de fortalecimiento de capacidades multiactor en temáticas asociadas a la gestión de la calidad ambiental marina. 6. Elaborar respuesta o suministrar apoyo técnico en la elaboración de respuesta PQRS, elaboración de conceptos técnicos, ayudas de memoria, requerimientos de órganos de control y respuestas a consultas y solicitudes de información, relacionados con el objeto contractual. 7. Mantener actualizada la información del drive (Carpeta digital) de la DAMCRA de los trámites asignados. 8. Las demás actividades relacionadas con el desarrollo del objeto contractual.</t>
  </si>
  <si>
    <t>El valor del contrato a celebrar es hasta por la suma de OCHENTA Y UN MILLONES DE PESOS M/CTE ($81.000.000), incluido los impuestos a que haya lugar.</t>
  </si>
  <si>
    <t>https://community.secop.gov.co/Public/Tendering/OpportunityDetail/Index?noticeUID=CO1.NTC.7613188&amp;isFromPublicArea=True&amp;isModal=true&amp;asPopupView=true</t>
  </si>
  <si>
    <t>YOLBY PAOLA ARDILA HURTADO</t>
  </si>
  <si>
    <t>ADMINISTRACIÓN DE RECURSOS COSTEROS Y MARINOS</t>
  </si>
  <si>
    <t>https://www.funcionpublica.gov.co/dafpIndexerBHV/hvSigep/detallarHV/S47633-8003-5</t>
  </si>
  <si>
    <t>Prestación de servicios profesionales a la Dirección de Asuntos Marinos, Costeros y Recursos Acuáticos del Ministerio de Ambiente y Desarrollo Sostenible, para promover la participación y facilitar el diálogo con actores locales en la formulación e implementación de medidas para la gestión integrada marino costera.</t>
  </si>
  <si>
    <t>1. Acompañar el desarrollo de espacios de diálogo con comunidades étnicas, locales y de la sociedad civil desde el componente socio ambiental que contribuya al cumplimiento de sentencias y requerimientos de entres de control. 2. Brindar acompañamiento como enlace social en la realización de acciones y seguimiento del Decreto 1384 de 2023. 3. Apoyar en la construcción de la estrategia de participación y educación ambiental que permita fortalecer la gobernanza en los territorios marinos costeros priorizados. 4. Actualizar la base datos de las comunidades étnicas, locales y de la sociedad civil que participan en la gestión y divulgación de información de la DAMCRA 5. Gestionar o suministrar los insumos para dar respuesta a los derechos de petición, revisión de documentos, preparación de conceptos, ayudas de memoria, respuestas a consultas y solicitudes en general de información, etc. relacionados con su objeto contractual, con criterios de calidad y oportunidad dando cumplimiento a los términos legales. 6. Organizar talleres y espacios de diálogo que se requieran en el marco de las competencias de la Dirección. 7. Mantener actualizada la información del drive (Carpeta digital) de la DAMCRA de los tramites asignados. 8. Las demás actividades relacionadas con su objeto contractual.</t>
  </si>
  <si>
    <t>El valor del contrato a celebrar es hasta por la suma de SESENTA Y CUATRO MILLONES DOSCIENTOS SESENTA MIL PESOS M/CTE ($64.260.000), incluido los impuestos a que haya lugar.</t>
  </si>
  <si>
    <t>https://community.secop.gov.co/Public/Tendering/OpportunityDetail/Index?noticeUID=CO1.NTC.7633538&amp;isFromPublicArea=True&amp;isModal=true&amp;asPopupView=true</t>
  </si>
  <si>
    <t>El término estrictamente indispensable para que el contratista cumpla con el objeto y obligaciones contractuales será de NUEVE (9) MESES, o hasta 31 de diciembre, lo primero que ocurra.</t>
  </si>
  <si>
    <t>LEIDY ALEJANDRA MORALES ESLAVA</t>
  </si>
  <si>
    <t>https://www.funcionpublica.gov.co/dafpIndexerBHV/hvSigep/detallarHV/S1027516-8003-5</t>
  </si>
  <si>
    <t>Prestar servicios de apoyo a la gestión a la oficina asesora de planeación para realizar actividades relacionadas con la consolidación y actualización de información en el proceso de apoyo técnico evaluación y seguimiento; así como la elaboración de informes de seguimiento de ejecución de los proyectos de inversión conforme a los procedimientos establecidos por la Entidad.</t>
  </si>
  <si>
    <t>1. Obligaciones Consolidar y actualizar las bases de datos con la información de los proyectos presentados al ministerio de acuerdo con las convocatorias FONAM, FCA y SGR 2.Validar la documentación allegada por las entidades beneficiarias de los Fondos, de acuerdo con los términos de referencia establecidos en las convocatorias realizadas por las secretarias Técnicas de los Fondos y su remisión a evaluación, guardando la misma en los repositorios establecidos para tal fin. 3. Consolidar el registro y trazabilidad de los proyectos de inversión, para la elaboración de reportes, informes, generar alertas, gráficos de seguimiento, análisis estadístico y control del estado actual de los proyectos de inversión, solicitados por los Comités de los Fondos, entes de control, entidades de orden nacional, Corporaciones y demás interesados. 4. Participar en la revisión o elaboración o actualización o divulgación de los procedimientos o metodologías o guías técnicas o manuales internos o proyectos tipo, respecto a las temáticas de responsabilidad del ministerio, para la evaluación y seguimiento de proyectos de inversión presentados por las entidades del sector ambiente y desarrollo sostenible y entidades territoriales, así como participar en las reuniones requeridas por el supervisor relacionadas con el objeto contractual para lo cual se deben allegar los soportes de la asistencia, ayudas de memoria y soporte del seguimiento a los compromisos establecidos, en caso de aplica. 5. Consolidar la información generada en el proceso de gestión, evaluación y seguimiento, para la conformación de los expedientes y trasferencia para la gestión documental, así como asistir a las reuniones que le sean solicitadas por el supervisor. 6.Proyectar las solicitudes de información, peticiones, conceptos, quejas y reclamos dentro de los términos legales establecidos que efectúen los usuarios internos y externos de la entidad relacionados con sus funciones, apoyar la respuesta a Contraloría General de la República, así como las demás que le sean asignadas por el supervisor del contrato y/o que se encuentren acordes con el objeto contractual 7. Las demás actividades que le sean asignadas por el supervisor y que tengan relación con el objeto contractual</t>
  </si>
  <si>
    <t>El valor del contrato a celebrar es hasta por la suma de CUARENTA Y OCHO MILLONES NOVECIENTOS SESENTA MIL PESOS M/CTE ($48.960.000,00), incluido los impuestos a que haya lugar.</t>
  </si>
  <si>
    <t>https://community.secop.gov.co/Public/Tendering/OpportunityDetail/Index?noticeUID=CO1.NTC.7614537&amp;isFromPublicArea=True&amp;isModal=true&amp;asPopupView=true</t>
  </si>
  <si>
    <t>El término estrictamente indispensable para que el contratista cumpla con el objeto y obligaciones contractuales será 10 meses y 6 días calendario, o hasta 19 de diciembre, lo primero que ocurra.</t>
  </si>
  <si>
    <t>NANCY MILENA MARTIN MARTÍNEZ   </t>
  </si>
  <si>
    <t>CIENCIA DE LA INFORMACIÓN Y BIBLIOTECOLOGIA</t>
  </si>
  <si>
    <t>https://www.funcionpublica.gov.co/dafpIndexerBHV/hvSigep/detallarHV/S2324021-8003-5</t>
  </si>
  <si>
    <t>Prestar servicios profesionales para apoyar a la Oficina Asesora de Planeación, en las acciones tendientes al desarrollo de la gestión documental, administración de archivos, así como de los instrumentos archivísticos, organización de expedientes, transferencias, siguiendo los lineamientos del Ministerio de Ambiente y Desarrollo Sostenible y demás normas archivísticas aplicables.</t>
  </si>
  <si>
    <t>1. Obligaciones Apoyar la intervención de archivos, transferencias documentales y todo lo relacionado con el cumplimiento a la aplicación de la Tabla de Retención documental (TRD) de la Oficina Asesora de Planeación. 2.Realizar el seguimiento y verificación a los procesos técnicos de organización de los archivos de gestión y la creación de expedientes físicos, híbridos y/o electrónicos, con base en la Tabla de Retención Documental-TRD cumpliendo con parámetros de calidad conforme al Manual de Gestión Documental y procedimientos que existen en el Ministerio. 3.Realizar el inventario de expedientes físico y electrónicos correspondiente al Archivo de Gestión de la Oficina Asesora de Planeación, para verificar su completitud dando cumplimiento a los parámetros de calidad conforme a los procedimientos que existen en el Ministerio en materia de gestión documental. 4 Apoyar los trámites para cierre gestionados en la herramienta de Administración y Recepción de Correspondencia Ambiental - ARCA y tramitar los cierres a los radicados asignados mensualmente e incorporándolos en sus respectivos expedientes electrónicos. 5. Apoyar los reportes de plan de acción, riesgos, respuestas a entes de control interno y externo, entre otros que solicite el supervisor 6.Mantener actualizado el formato de préstamos y devoluciones de archivo de los expedientes de la dependencia, haciendo seguimiento y atender las solicitudes realizadas por parte de los usuarios internos y externos; así como la digitalización de expedientes requeridos en consulta. 7 Asistir a las reuniones, capacitaciones y/o eventos que sean requeridos, así como atender las demás actividades que le sean asignadas por el Supervisor del Contrato y que tenga relación con el objeto contractual.</t>
  </si>
  <si>
    <t>El valor del contrato a celebrar es hasta por la suma de CINCUENTA Y SIETE MILLONES TRESCIENTOS OCHENTA Y TRES MIL TRESCIENTOS TREINTA Y TRES PESOS M/CTE ($57.383.333,00), incluido los impuestos a que haya lugar.</t>
  </si>
  <si>
    <t>https://community.secop.gov.co/Public/Tendering/OpportunityDetail/Index?noticeUID=CO1.NTC.7613105&amp;isFromPublicArea=True&amp;isModal=true&amp;asPopupView=true</t>
  </si>
  <si>
    <t>El término estrictamente indispensable para que el contratista cumpla con el objeto y obligaciones contractuales será 10 meses y 13 días calendario, o hasta 31 de diciembre, lo primero que ocurra.</t>
  </si>
  <si>
    <t>LIZBETH GISELLA RAMIREZ RAMIREZ</t>
  </si>
  <si>
    <t>https://www.funcionpublica.gov.co/dafpIndexerBHV/hvSigep/detallarHV/S824347-8003-5</t>
  </si>
  <si>
    <t>Prestar servicios profesionales a la Dirección de Gestión Integral del Recurso Hídrico del Ministerio de Ambiente y Desarrollo Sostenible, para apoyar técnicamente las acciones de promoción, formulación, Implementación y seguimiento de los Instrumentos de planificación (PEM - POMCA-PMAM-ARH- PMAA) con base en los instrumentos técnicos y normativos asociados, así como las prioridades territoriales y compromisos del PND en la macrocuenca Amazonas.</t>
  </si>
  <si>
    <t>1. Apoyar los ejercicios de fortalecimiento de capacidades dirigido a las Autoridades Ambientales priorizadas y otros actores locales asociado a los instrumentos de planificación. Apoyar en la formulación y ejecución de los proyectos de Cooperación Internacional y acciones, estrategias y/o lineamientos relacionados con el manejo de cuencas y acuíferos transfronterizos. - PAE-OTCA Intervenciones: Sistema de Monitoreo Recursos hidrobiológicos (pesquero) y PSA (Planificación). Apoyar las actividades que se requieran en el marco de la Red amazónica de Autoridades del Agua-RADA. Apoyar los procesos de gobernanza en torno al agua, liderados por la Dirección de Gestión Integral de Recurso Hídrico en la macrocuenca Amazonas. Brindar apoyo técnico y acompañamiento en los compromisos territoriales y compromisos derivados del PND. Apoyar técnicamente la formulación de la política del agua, acorde con su objeto y obligaciones, elaborando los documentos y acompañando los espacios requeridos por la supervisión o el equipo de la política Proyectar, consolidar y gestionar respuestas a derechos de petición, solicitudes de información y demás peticiones, que le sean solicitados por la supervisión en la plataforma ARCA, o por cualquier otro medio o herramienta de la entidad relacionado con el objeto del contrato, para lo cual deberá dar cumplimiento a los términos previstos en la Ley Las demás actividades que estén relacionadas con el objeto contractual y que le sean asignadas por el supervisor del contrato</t>
  </si>
  <si>
    <t>El valor del contrato a celebrar es hasta por la suma de Sesenta Millones Novecientos Cuarenta Y Cinco Mil Cien Pesos M/CTE ($60.945.100), incluido los impuestos a que haya lugar.</t>
  </si>
  <si>
    <t>https://community.secop.gov.co/Public/Tendering/OpportunityDetail/Index?noticeUID=CO1.NTC.7616941&amp;isFromPublicArea=True&amp;isModal=true&amp;asPopupView=true</t>
  </si>
  <si>
    <t>El término estrictamente indispensable para que el contratista cumpla con el objeto y obligaciones contractuales será de seis (06) meses y tres (03) dias calendario, o hasta 31 de diciembre, lo primero que ocurra.</t>
  </si>
  <si>
    <t>CAMILA GÓMEZ OBANDO</t>
  </si>
  <si>
    <t>https://www.funcionpublica.gov.co/dafpIndexerBHV/hvSigep/detallarHV/S4707350-8003-5</t>
  </si>
  <si>
    <t>Prestar servicios profesionales a la Oficina de Asuntos Internacionales del Ministerio de Ambiente y Desarrollo Sostenible, para apoyar la articulación, seguimiento y ejecución de los proyectos del Fondo Mundial para el Medio ambiente (GEF) de las que hacen parte las dependencias del Ministerio Ambiente, así como el seguimiento de la agenda de cuencas hidrográficas y la gestión del recurso hídrico.</t>
  </si>
  <si>
    <t>1. Apoyar la estructuración y consolidación de proyectos, iniciativas y actividades realizados a través de recursos provenientes del Fondo Para el Medio Ambiente Mundial (GEF). 2. Apoyar el monitoreo y avance en la implementación de proyectos con recursos provenientes del Fondo Para el Medio Ambiente Mundial (GEF). 3. Apoyar la construcción de documentos e insumos técnicos para llevar a cabo reuniones y eventos con aliados nacionales e internacionales para la implementación de los proyectos financiados por Fondo Para el Medio Ambiente Mundial (GEF). 4. Apoyar la gestión, formulación y seguimiento a los compromisos actividades e iniciativas de la agenda internacional para la gestión integral del recurso hídrico. 5. Gestionar de manera oportuna las PQRSDF y requerimientos por parte de los diferentes solicitantes y entes de control conforme a la competencia de la OAI. 6. Elaborar los informes, actas, documentos y matrices que sean solicitados por el supervisor en relación con el objeto contractual. 7. Apoyar en la preparación logística y técnica de reuniones internacionales e interinstitucionales relacionadas con el objeto contractual. 8. Las demás que le asigne el supervisor del contrato y que tengan relación directa con el objeto contractual</t>
  </si>
  <si>
    <t>El valor del contrato a celebrar es hasta por la suma de (CINCUENTA Y DOS MILLONES DOSCIENTOS CINCUENTA MIL PESOS M/CTE ($52.250.000) incluido los impuestos a que haya lugar.</t>
  </si>
  <si>
    <t>https://community.secop.gov.co/Public/Tendering/OpportunityDetail/Index?noticeUID=CO1.NTC.7624248&amp;isFromPublicArea=True&amp;isModal=true&amp;asPopupView=true</t>
  </si>
  <si>
    <t>ANDREA TATHIANA GAONA CAMACHO</t>
  </si>
  <si>
    <t>https://www.funcionpublica.gov.co/dafpIndexerBHV/hvSigep/detallarHV/S4721585-8003-5</t>
  </si>
  <si>
    <t>Prestar los servicios profesionales, para apoyar a la Dirección de Gestión Integral del Recurso Hídrico en la gestión de acciones que apoyen el cumplimiento de la Acción Popular - Sentencia Rio Bogotá en el marco de los planes de acción del Consejo Estratégico de la Cuenca Hidrográfica del Río Bogotá – CECH (específicamente en lo que respecta a los planes de acción de la mesa SIRIO, la mesa técnica, la submesa de indicadores del CECH) y de la Mesa de Articulación Nacional de la Sentencia – MANS</t>
  </si>
  <si>
    <t>1. Presentar un plan de trabajo para la ejecución total del contrato que incluya las actividades a desarrollar, los tiempos de ejecución de estas y los tipos de productos entregables soportes de gestión, de conformidad con las orientaciones del supervisor. 2. Apoyar en la programación, convocatoria y participación en los espacios de trabajo relacionados con la ejecución del Plan de Acción del CECH, incluyendo aquellos asociados al desarrollo e implementación de los sistemas de información para la cuenca, el sistema de auditoría y el sistema de indicadores, y aquellos convocados por el Tribunal Administrativo de Cundinamarca e instancias de verificación, realizando el seguimiento a los compromisos adquiridos. 3. Apoyar el fortalecimiento del sistema de información SIRIO Bogotá y la definición, consolidación y seguimiento del sistema de indicadores para la cuenca del río Bogotá, gestionando la articulación con las demás entidades según corresponda y reportando periódicamente el avance en las actividades definidas por el CECH para estos fines. 4. Apoyar y promover el diseño, desarrollo e implementación del SERVDA y del sistema de auditoría ambiental, conforme a los parámetros establecidos en la sentencia del río Bogotá, gestionando la articulación con las demás entidades según corresponda y reportando periódicamente el avance en las actividades definidas por el CECH para estos fines. 5. Apoyar la elaboración, proyección de análisis, informes y reportes relacionados con el avance, ejecución y seguimiento de actividades requeridos por las instancias de control y seguimiento, en coordinación con las áreas pertinentes, en el marco de la Sentencia de Acción Popular del río Bogotá. 6. Organizar, consolidar y mantener actualizada una base de datos geográfica que apoye los reportes de seguimiento a las órdenes utilizando como base los avances reportados y la información disponible en la plataforma SIRIO Bogotá. 7. Las demás que le sean requeridas por el supervisor del contrato y que tengan relación con el objeto contractual.</t>
  </si>
  <si>
    <t>El valor del contrato a celebrar es hasta por la suma OCHENTA Y UN MILLONES SETECIENTOS SESENTA Y UN MIL CUATROCIENTOS PESOS M/CTE ($81.761.400) incluido los impuestos a que haya lugar.</t>
  </si>
  <si>
    <t>https://community.secop.gov.co/Public/Tendering/OpportunityDetail/Index?noticeUID=CO1.NTC.7622356&amp;isFromPublicArea=True&amp;isModal=true&amp;asPopupView=true</t>
  </si>
  <si>
    <t>ANDRES FELIPE CASTILLO ORTEGON</t>
  </si>
  <si>
    <t>https://www.funcionpublica.gov.co/dafpIndexerBHV/hvSigep/detallarHV/S1968950-8003-5</t>
  </si>
  <si>
    <t>Prestar servicios profesionales a la Dirección de Gestión Integral del Recurso Hídrico del Ministerio de Ambiente y Desarrollo Sostenible, para apoyar técnicamente las acciones de promoción, formulación, Implementación y seguimiento de los Instrumentos de planificación (PEM POMCA-PMAM-ARH- PMAA) con base en los instrumentos técnicos y normativos asociados, asi como las prioridades territoriales y compromisos del PND en la macrocuenca Magdalena Cauca</t>
  </si>
  <si>
    <t>1. Apoyar los ejercicios de fortalecimiento de capacidades dirigido a las autoridades ambientales priorizadas y otros actores locales asociado a los instrumentos de planificación. Apoyo en la gestión de acciones para el cumplimiento de los compromisos NARP incluyendo la propuesta y técnica que contenga los términos de referencia para implementación de proyecto Comunidad Palenque y formulación de 2 PMAA Ciénaga Fundación y POMCA río Quito acorde con la meta NARP del Plan Nacional de Desarrollo. Brindar insumos y apoyo técnico para el cumplimiento de las acciones judiciales y otras iniciativas del Ministerio de Ambiente y Desarrollo Sostenible de acuerdo a la asignación realizada por la supervisión. Apoyar los procesos del gobernanza en torno al agua liderados por la Dirección de Gestión Integral de Recurso Hidrico en la macrocuenca Magdalena Cauca Brindar apoyo técnico y acompañamiento en los compromisos territoriales y compromisos derivados del PND. Apoyar técnicamente a la DGIRH en las acciones, estrategias y/o lineamientos relacionados con el manejo de cuencas y acuiferos transfronterizos.  7. Apoyar técnicamente la formulación de la política del agua, acorde con su objeto y obligaciones, elaborando los documentos y acompañando los espacios requeridos por la supervisión o el equipo de la política. Proyectar, consolidar y gestionar respuestas a derechos de petición, solicitudes de información y demás peticiones, que le sean solicitados por la supervisión en la plataforma ARCA, o por cualquier otro medio o herramienta de la entidad relacionado con el objeto del contrato, para lo cual deberá dar cumplimiento a los términos previstos en la Ley Las demás actividades que estén relacionadas con el objeto contractual y que le sean asignadas por el supervisor del contrato.</t>
  </si>
  <si>
    <t>El valor del contrato a celebrar es hasta por la suma de OCHENTA Y CINCO MILLONES SEISCIENTOS OCHENTA MIL PESOS M/CTE ($85.680.000) incluido los impuestos a que haya lugar.</t>
  </si>
  <si>
    <t>Profesional Especializado grado 19</t>
  </si>
  <si>
    <t>DIRECCIÓN DE GESTIÓN INTEGRAL DEL RECURSO HÍDRICO</t>
  </si>
  <si>
    <t>https://community.secop.gov.co/Public/Tendering/OpportunityDetail/Index?noticeUID=CO1.NTC.7623371&amp;isFromPublicArea=True&amp;isModal=true&amp;asPopupView=true</t>
  </si>
  <si>
    <t xml:space="preserve">HERNANDO GONZALEZ MURILLO </t>
  </si>
  <si>
    <t>ESTADISTICA</t>
  </si>
  <si>
    <t>https://www.funcionpublica.gov.co/dafpIndexerBHV/hvSigep/detallarHV/S334842-8003-5</t>
  </si>
  <si>
    <t>Prestar servicios profesionales a la DOAT, en la implementación de la estrategia de ordenamiento territorial alrededor del agua, atendiendo las orientaciones del PND 2022 - 2026, dirigidas a promover el ordenamiento territorial alrededor del agua, de manera que se logren las mayores contribuciones a la justicia ambiental, la justicia social, la seguridad alimentaria y las transformaciones productivas, para el desarrollo sostenible y la convergencia regional.</t>
  </si>
  <si>
    <t>1. Apoyar la elaboración de conceptos, metodologías e informes requeridos por la Dirección de Ordenamiento Ambiental Territorial y SINA, para incorporar e implementar las líneas de acción de la estrategia de ordenamiento territorial alrededor del agua, que desarrollan las orientaciones del PND 2022 - 2026, respecto al ordenamiento territorial alrededor del agua, atendiendo las funciones correspondientes al Ministerio de Ambiente, a las entidades nacionales, regionales, territoriales y el Sistema Nacional Ambiental SINA, y promoviendo los principios de coordinación, concurrencia y complementariedad. 2. Apoyar la elaboración de conceptos, metodologías e informes relacionados con el apoyo técnico a los procesos de planificación y gestión territorial de la Dirección de Ordenamiento Ambiental Territorial – SINA, requeridos para incorporar la estrategia de ordenamiento territorial alrededor del agua, en los programas de ordenamiento territorial alrededor del agua, orientando la formulación de los modelos de desarrollo y de ordenamiento territorial, y los sistemas de gobernanza requeridos. 3. Apoyar a la Dirección de Ordenamiento Ambiental Territorial y SINA en la definición de directrices y estrategias, con el fin de incorporar las líneas de acción de la estrategia de ordenamiento territorial alrededor del agua en los esquemas asociativos territoriales, atendiendo los ámbitos multiescalares del ciclo del agua y la gobernanza en red. 4. Apoyar en la elaboración de metodologías e informes y demás documentos requeridos para la participación del Ministerio de Ambiente y Desarrollo Sostenible en el Comité Especial Interinstitucional CEI, de la Comisión de Ordenamiento Territorial COT, promoviendo la incorporación de la estrategia de ordenamiento territorial alrededor del agua en los temas del plan de acción 2025, y posicionándola en los procesos intersectoriales requeridos para su implementación, buscando la mayor contribución a las transformaciones del PND 2022- 2026. 5. Apoyar en la elaboración de metodologías y recomendaciones técnicas relacionadas con el apoyo técnico a los procesos de planificación y gestión territorial de la Dirección de Ordenamiento Ambiental Territorial y SINA, orientando la implementación de la línea de planificación estratégica prospectiva de la estrategia de ordenamiento territorial alrededor del agua, teniendo presentes los posibles escenarios futuros del ciclo del agua y los modelos de ordenamiento territorial alrededor del agua, que propicien la sostenibilidad del desarrollo territorial y la justicia ambiental. 6. Las demás que le asigne el supervisor del contrato y que tengan relación directa con el objeto contractual.</t>
  </si>
  <si>
    <t>El valor del contrato a celebrar es hasta por la suma de CIENTO TREINTA Y OCHO MILLONES OCHOCIENTOS TREINTA Y TRES MIL SETESCIENTOS PESOS M/CTE ($138.833.700) incluido los impuestos a que haya lugar.</t>
  </si>
  <si>
    <t>https://community.secop.gov.co/Public/Tendering/OpportunityDetail/Index?noticeUID=CO1.NTC.7622300&amp;isFromPublicArea=True&amp;isModal=true&amp;asPopupView=true</t>
  </si>
  <si>
    <t>VANESA CATALINA TOSCANO HERNÁNDEZ</t>
  </si>
  <si>
    <t xml:space="preserve">ADMINISTRACION AMBIENTAL </t>
  </si>
  <si>
    <t>https://www.funcionpublica.gov.co/dafpIndexerBHV/hvSigep/detallarHV/S1932413-8003-5</t>
  </si>
  <si>
    <t>Prestar servicios profesionales para apoyar técnicamente en la elaboración y desarrollo de programas y proyectos priorizados por la Dirección para las ecorregiones priorizadas en el Plan Nacional de Desarrollo</t>
  </si>
  <si>
    <t>1. Prestar apoyo técnico para el desarrollo de programas y proyectos generados para las Ecorregiones priorizadas 2. Brindar apoyo técnico a los programas y proyectos relacionados con las Ecorregiones priorizadas que se generen desde la Dirección, lo que incluye la proyección de documentos, conceptos, insumos técnicos, actas e informes relacionados con las actividades desarrolladas 3. Apoyar en la articulación intra e interinstitucional requerida para la conceptualización, implementación y seguimiento de las estrategias y/o compromisos relacionados con los programas y proyectos priorizados para las Ecorregiones en la Dirección. 4. Participar en reuniones, proyectar y gestionar las respuestas a los PQRS que les sean asignados y elaborar las ayudas memoria en los temas relacionados con su objeto contractual. 5. Todos los demás que le sean asignados por el supervisor del contrato y que tengan relación con el objeto contractual.</t>
  </si>
  <si>
    <t>El valor del contrato a celebrar es hasta por la suma de SETENTA Y SIETE MILLONES DOSCIENTOS CINCUENTA MIL PESOS ($77.250.000), incluido los impuestos a que haya lugar.</t>
  </si>
  <si>
    <t>https://community.secop.gov.co/Public/Tendering/OpportunityDetail/Index?noticeUID=CO1.NTC.7623455&amp;isFromPublicArea=True&amp;isModal=true&amp;asPopupView=true</t>
  </si>
  <si>
    <t>JUAN SEBASTIAN ORTIZ RAMIREZ</t>
  </si>
  <si>
    <t>https://www.funcionpublica.gov.co/dafpIndexerBHV/hvSigep/detallarHV/S4690119-8003-5</t>
  </si>
  <si>
    <t>Prestar los servicios profesionales a la Oficina de Negocios Verdes y sostenibles para apoyar desde el componente económico la elaboración de los insumos técnicos requeridos para el seguimiento, la implementación y la viabilidad del ajuste normativo de la Tasa por Utilización de Agua.</t>
  </si>
  <si>
    <t>1. Elaborar un plan de trabajo para la ejecución del contrato, el cual debe contener el detalle y cronograma de la observancia de las labores y/o documentos para las que fue contratado, dicho plan debe ser presentado dentro de los cinco (5) días hábiles, siguientes al cumplimiento de los requisitos de perfeccionamiento y ejecución. 2. Elaborar insumos técnicos para el acompañamiento y seguimiento a la implementación de la Tasa por Utilización de Agua durante la vigencia 2024. 3. Apoyar la revisión y ajuste del sistema y método de la Tasa por Utilización de Agua en el marco de las recomendaciones del documento de evaluación 2019 – 2023. 4. Contribuir con el cumplimiento de las acciones establecidas en los lineamientos de la Política de Crecimiento Verde y la Economía circular en la gestión de los servicios de agua potable y manejo de aguas residuales, relacionadas con la Tasa por Utilización de Agua, de acuerdo a los requerimientos de la oficina. 5. Responder y atender desde el componente técnico, las solicitudes internas y/o externas (incluyendo en estas peticiones, quejas, reclamos y sugerencias) que se presenten ante el Ministerio de Ambiente y Desarrollo Sostenible y se encuentren relacionadas con la Tasa por Utilización de Agua. 6. Participar en reuniones relacionadas con el objeto contractual, para lo cual se deben allegar los soportes de la asistencia, ayudas de memoria y soporte del seguimiento a los compromisos establecidos, en caso de aplicar. 7. Las demás que le asigne el supervisor del contrato, relacionadas con el ejercicio de sus obligaciones y del objeto contractual.</t>
  </si>
  <si>
    <t>El valor del contrato a celebrar es hasta por la suma de SETENTA Y DOS MILLONES TRECIENTOS TREINTA Y TRES MIL TRECIENTOS TREINTA Y TRES PESOS M/CTE ($ 72.333.333) incluidos los impuestos a que haya lugar.</t>
  </si>
  <si>
    <t>https://community.secop.gov.co/Public/Tendering/OpportunityDetail/Index?noticeUID=CO1.NTC.7625127&amp;isFromPublicArea=True&amp;isModal=true&amp;asPopupView=true</t>
  </si>
  <si>
    <t>El término estrictamente indispensable para que el contratista cumpla con el objeto y obligaciones contractuales será DIEZ (10) MESES DIEZ (10) DIAS calendario, o hasta 31 de diciembre de 2025, lo primero que ocurra.</t>
  </si>
  <si>
    <t>ZULAY PATRICIA VILLEGAS RAPALINO</t>
  </si>
  <si>
    <t>https://www.funcionpublica.gov.co/dafpIndexerBHV/hvSigep/detallarHV/S4884699-8003-5</t>
  </si>
  <si>
    <t>Prestar los servicios profesionales, para apoyar a la Dirección de Gestión Integral del Recurso Hídrico en la gestión de acciones que apoyen el cumplimiento de la Acción Popular - Sentencia Rio Bogotá en el marco de los planes de acción del Consejo Estratégico de la Cuenca Hidrográfica del Río Bogotá – CECH y de la Mesa de Articulación Nacional de la Sentencia – MANS</t>
  </si>
  <si>
    <t>1. Presentar un plan de trabajo para la ejecución total del contrato que incluya las actividades a desarrollar, los tiempos de ejecución de estas y los tipos de productos entregables soportes de gestión, de conformidad con las orientaciones del supervisor. 2. Apoyar en la programación, convocatoria y participación en los espacios de trabajo relacionados con la ejecución del Plan de Acción del CECH, incluyendo aquellos asociados a la priorización y análisis de proyectos estratégicos, a tratar aspectos financieros de la sentencia y aquellas asociados con acciones estratégicas para el desarrollo sostenible en sectores productivos así como los convocados por el Tribunal Administrativo de Cundinamarca e instancias de verificación, realizando el seguimiento a los compromisos adquiridos. 3. Gestionar y apoyar la priorización, seguimiento y articulación de proyectos estratégicos para la recuperación de la cuenca del río Bogotá, gestionando acciones de articulación y promoción con las entidades correspondientes, en cumplimiento de las acciones definidas por el CECH y la MANS para tal fin. 4. Apoyar en la recopilación, análisis y consolidación de información financiera relacionada con las inversiones y proyecciones reportadas por las entidades en el marco de la sentencia, y proponer e identificar alternativas de financiación, en cumplimiento de las acciones definidas por el CECH para tal fin. 5. Apoyar la elaboración, proyección de análisis, informes y reportes relacionados con el avance, ejecución y seguimiento de actividades requeridos por las instancias de control y seguimiento, en coordinación con las áreas pertinentes, en el marco de la Sentencia de Acción Popular del río Bogotá. 6. Prestar apoyo en la articulación y cooperación con entidades y actores relevantes para el desarrollo e implementación de actividades del plan de acción definido por el CECH en relación con los sectores productivos priorizados para la cuenca del río Bogotá. 7. Las demás que le sean requeridas por el supervisor del contrato y que tengan relación con el objeto contractual.</t>
  </si>
  <si>
    <t>El valor del contrato a celebrar es hasta por la suma de SETENTA Y OCHO MILLONES DOSCIENTOS NOVENTA Y CUATRO MIL CUATROCIENTOS VEINTE PESOS M/CTE ($78.294.420) incluidos los impuestos a que haya lugar.</t>
  </si>
  <si>
    <t>https://community.secop.gov.co/Public/Tendering/OpportunityDetail/Index?noticeUID=CO1.NTC.7622744&amp;isFromPublicArea=True&amp;isModal=true&amp;asPopupView=true</t>
  </si>
  <si>
    <t>NATALIA PAOLA SANCHEZ ORTIZ</t>
  </si>
  <si>
    <t>INGENIERIA AMBIENTAL SANITARIA</t>
  </si>
  <si>
    <t>https://www.funcionpublica.gov.co/dafpIndexerBHV/hvSigep/detallarHV/S4614545-8003-5</t>
  </si>
  <si>
    <t>Prestar los servicios profesionales, para apoyar a la Dirección de Gestión Integral del Recurso Hídrico en la gestión de acciones que apoyen el cumplimiento de la Acción Popular - Sentencia Rio Bogotá en el marco de los planes de acción del Consejo Estratégico de la Cuenca Hidrográfica del Río Bogotá CECH (específicamente en lo que respecta a los planes de acción de la mesa financiera, mesa de gestión del conocimiento, mesa de educación y participación y mesa de comunicaciones) y de la Mesa de Articulación Nacional de la Sentencia MANS</t>
  </si>
  <si>
    <t>1. Según lo indicado por el supervisor, programar, convocar y participar en los espacios de trabajo relacionados con la implementación del Plan de Acción del CECH, incluyendo los asociados a temas de educación y participación, gestión del conocimiento, comunicaciones, y los asociados con la gestión de compromisos asignados al Ministerio de Ambiente y Desarrollo Sostenible en el marco de la sentencia, y aquellos convocados por el Tribunal Administrativo de Cundinamarca e instancias de verificación, realizando el seguimiento a los compromisos adquiridos. 2. Gestionar, apoyar y hacer seguimiento al desarrollo de los compromisos del CECH en el marco de las acciones asociadas con temas de educación y participación ciudadana, investigación y comunicaciones. 3. Apoyar y gestionar los requerimientos administrativos, reportes e informes allegados al equipo Sentencia Río Bogotá, en el marco de los compromisos asignados al Ministerio de Ambiente y Desarrollo Sostenible. 4. Prestar apoyo técnico con el fin de dar respuesta a los requerimientos y solicitudes generados por los entes de control y demás instancias de seguimiento en el marco de la Acción Popular Sentencia Río Bogotá. 5. Apoyar la recopilación, análisis y definición de alternativas de financiación relacionadas con las inversiones y proyecciones reportadas por las entidades en el marco de la sentencia, en cumplimiento de las acciones definidas por el CECH para tal fin. 6. Prestar apoyo en la recopilación, análisis y diagnóstico de información relacionada con los diferentes temas asociados a la sentencia, de interés para la toma de decisiones por parte de las entidades responsables. 7. Las demás que le sean requeridas por el supervisor del contrato y que tengan relación con el objeto contractual.</t>
  </si>
  <si>
    <t>El valor del contrato a celebrar es hasta por la suma de SETENTA Y CUATRO MILLONES CIENTO SESENTA MIL PESOS M/CTE ($74.160.000) incluido los impuestos a que haya lugar</t>
  </si>
  <si>
    <t>https://community.secop.gov.co/Public/Tendering/OpportunityDetail/Index?noticeUID=CO1.NTC.7629632&amp;isFromPublicArea=True&amp;isModal=true&amp;asPopupView=true</t>
  </si>
  <si>
    <t>El término estrictamente indispensable para que el contratista cumpla con el objeto y obligaciones contractuales será NUEVE (9) MESES, o hasta 31 de diciembre de 2025, lo primero que ocurra.</t>
  </si>
  <si>
    <t>HIPOLITO ROMAÑA CUESTA</t>
  </si>
  <si>
    <t>https://www.funcionpublica.gov.co/dafpIndexerBHV/hvSigep/detallarHV/S2194557-8003-5</t>
  </si>
  <si>
    <t>Prestar servicios profesionales a la Subdirección de Educación y Participación para apoyar el seguimiento y monitoreo de los procesos y trámites relacionados con sentencias y asuntos judiciales</t>
  </si>
  <si>
    <t>1. Apoyar el seguimiento y reporte de las acciones a cargo de la Subdirección en cumplimiento de sentencias y demás asuntos judiciales. 2. Apoyar la consolidación de información para la elaboración de documentos en respuesta a los compromisos de las sentencias y demás asuntos judiciales 3. Apoyar el análisis de legalidad a los actos administrativos generados por la dependencia, garantizando su conformidad con la normativa vigente y sugiriendo los ajustes necesarios. 4. Apoyar en la proyección de documentos para dar respuestas a requerimientos como quejas, derechos de petición, acciones de tutela, procesos normativos y demás requerimientos que correspondan a la competencia de la Subdirección y que le sean asignados por el supervisor 5. Apoyar la articulación con otras áreas del Ministerio de Ambiente para asegurar la coherencia y coordinación en aspectos legales relacionados con la Subdirección de Educación y Participación. 6. Participar en las reuniones relacionadas con las acciones misionales de la dependencia, dejando constancia formal de la asistencia a través de los correspondientes soportes, actas y otras fuentes de verificación pertinentes. 7. Las demás obligaciones que se le asignen y que tengan relación directa con el objeto del contrato.</t>
  </si>
  <si>
    <t>El valor del contrato a celebrar es hasta por la suma de SESENTA Y NUEVE MILLONES SETECIENTOS CINCUENTA MIL PESOS M/CTE ($ 69.750.000) incluido los impuestos a que haya lugar.</t>
  </si>
  <si>
    <t>https://community.secop.gov.co/Public/Tendering/OpportunityDetail/Index?noticeUID=CO1.NTC.7623772&amp;isFromPublicArea=True&amp;isModal=true&amp;asPopupView=true</t>
  </si>
  <si>
    <t>LINA MARIA CORREA URIBE</t>
  </si>
  <si>
    <t>https://www.funcionpublica.gov.co/dafpIndexerBHV/hvSigep/detallarHV/S1512014-8003-5</t>
  </si>
  <si>
    <t>Prestar los servicios profesionales a la Oficina de Negocios Verdes y Sostenibles, para apoyar mediante el uso de Sistemas de Información Geográfica el seguimiento a las acciones que se requieran para la implementación de las acciones definidas en el marco de los CONPES, de los PSA y Otros Incentivos a la Conservación.</t>
  </si>
  <si>
    <t>1. Elaborar un documento de plan de trabajo para la ejecución del contrato, el cual contenga los informes a entregar y el cronograma, documento que debe ser presentado dentro de los cinco (5) días hábiles, siguientes al cumplimiento de los requisitos de perfeccionamiento y ejecución. 2. Elaborar insumos técnicos para el seguimiento a la implementación del Programa de Pago por Servicios Ambientales y Otros Incentivos a la Conservación de acuerdo a los requerimientos de la oficina. 3. Contribuir al cumplimiento de las acciones definidas en el marco de los lineamientos de Política y Programa Nacional de Pago por Servicios Ambientales para la construcción de paz. 4. Estructurar, evaluar, apoyar y realizar seguimiento a los programas y proyectos de Negocios Verdes y Pago por Servicios Ambientales y Otros Incentivos a la Conservación. 5. Responder y atender desde el componente de sistemas de información geográfica, las solicitudes internas y/o externas (incluyendo en estas peticiones, quejas, reclamos y sugerencias) que se presenten ante la Oficina de Negocios Verdes y Sostenibles. 6. Participar en reuniones relacionadas con el objeto contractual, para lo cual se deben allegar los soportes de la asistencia, ayudas de memoria y soporte del seguimiento a los compromisos establecidos, en caso de aplicar. 7. Las demás que le asigne el supervisor del contrato, relacionadas con el ejercicio de sus obligaciones y del objeto contractual.</t>
  </si>
  <si>
    <t>El valor del contrato a celebrar es hasta por la suma de OCHENTA Y DOS MILLONES SEISCIENTOS SESENTA Y SEIS MIL SEISCIENTOS SESENTA Y SEIS PESOS M/CTE ($82.666.666), incluidos los impuestos a que haya lugar</t>
  </si>
  <si>
    <t>https://community.secop.gov.co/Public/Tendering/OpportunityDetail/Index?noticeUID=CO1.NTC.7629550&amp;isFromPublicArea=True&amp;isModal=true&amp;asPopupView=true</t>
  </si>
  <si>
    <t>El término estrictamente indispensable para que el contratista cumpla con el objeto y obligaciones contractuales será de DIEZ MESES (10) MESES DIEZ (10) CALENDARIO o hasta el 31 de diciembre de 2025, lo primero que ocurra</t>
  </si>
  <si>
    <t>NELLY MORALES PEREZ</t>
  </si>
  <si>
    <t>https://www.funcionpublica.gov.co/dafpIndexerBHV/hvSigep/detallarHV/S4735304-8003-5</t>
  </si>
  <si>
    <t>Prestar servicios profesionales a la Dirección de Gestión Integral del Recurso Hídrico del Ministerio de Ambiente y Desarrollo Sostenible, para apoyar la gestión y elaboración de insumos técnicos relacionados con temas de oferta y calidad del recurso hídrico, incluyendo la promoción de los instrumentos de administración existentes.</t>
  </si>
  <si>
    <t>1. Presentar un plan de trabajo contra entrega del primer informe de supervisión, en el que se indique cómo se ejecutarán las obligaciones para las cuales fue contratado, en aquellas en que aplique. Elaborar insumos que reflejen el proceso de retroalimentación, socialización y ajuste técnico de la propuesta de guía para la estimación del caudal ambiental a nivel nacional. Apoyar el desarrollo de estrategias para el fortalecimiento en la implementación de los instrumentos de administración del recurso hídrico en las eco regiones y/o en los territorios priorizados. Apoyar en el análisis de información relacionada con los componentes de administración del recurso hídrico principalmente enfocado en el control y reducción de la contaminación, elaborando los documentos a que haya lugar. Elaborar y revisar documentos o informes asociados al control y reducción de la contaminación del recurso hídrico, así como la normativa de instrumentos de administración de dicho recurso. Dar respuesta a requerimientos internos y/o externos relacionados con la administración del recurso hídrico, así como participar en las reuniones, comités y/o espacios de trabajo que con este fin sean citados. Apoyar técnicamente la formulación de la política del agua, acorde con su objeto y obligaciones, elaborando los documentos y acompañando los espacios requeridos por la supervisión o el equipo de la política Las demás actividades que le sean asignadas por el Supervisor del Contrato y que tenga relación con las obligaciones del contrato.</t>
  </si>
  <si>
    <t>El valor del contrato a celebrar es hasta por la suma de SETENTA Y CUATRO MILLONES SEISCIENTOS VEINTINUEVE MIL SEISCIENTOS OCHENTA Y TRES PESOS M/CTE ($74.629.683), incluido los impuestos a que haya lugar.</t>
  </si>
  <si>
    <t>NELSON MAURICIO ANILLO RINCÓN</t>
  </si>
  <si>
    <t>Profesional Especializado Grado 24 Código 2028</t>
  </si>
  <si>
    <t>DIRIRECCIÓN DE GESTIÓN INTEGRAL DEL RECURSO HÍDRICO</t>
  </si>
  <si>
    <t>https://community.secop.gov.co/Public/Tendering/OpportunityDetail/Index?noticeUID=CO1.NTC.7661747&amp;isFromPublicArea=True&amp;isModal=true&amp;asPopupView=true</t>
  </si>
  <si>
    <t>El término estrictamente indispensable para que el contratista cumpla con el objeto y obligaciones contractuales será Nueve (09) meses, o hasta 31 de diciembre, lo primero que ocurra.</t>
  </si>
  <si>
    <t>JEANET CORTÉS CALDERÓN</t>
  </si>
  <si>
    <t>https://www.funcionpublica.gov.co/dafpIndexerBHV/hvSigep/detallarHV/S49578-8003-5</t>
  </si>
  <si>
    <t>El valor del contrato a celebrar es hasta por la suma CIENTO DIECINUEVE MILLONES TRESCIENTOS CINCUENTA MIL PESOS M/CTE ($119.350.000), incluido los impuestos a que haya lugar</t>
  </si>
  <si>
    <t>https://community.secop.gov.co/Public/Tendering/OpportunityDetail/Index?noticeUID=CO1.NTC.7630800&amp;isFromPublicArea=True&amp;isModal=true&amp;asPopupView=true</t>
  </si>
  <si>
    <t>El término estrictamente indispensable para que el contratista cumpla con el objeto y obligaciones contractuales será de Diez (10) meses y diez (10) dias o hasta 31 de diciembre, lo primero que ocurra.</t>
  </si>
  <si>
    <t>JUAN DAVID MARTINEZ MORALES</t>
  </si>
  <si>
    <t>INGENIERO DE SISTEMAS</t>
  </si>
  <si>
    <t>https://www.funcionpublica.gov.co/dafpIndexerBHV/hvSigep/detallarHV/S1839181-8003-5</t>
  </si>
  <si>
    <t>1. Participar en la definición, diseño y aplicación de la arquitectura de solución de los sistemas de información que le sean asignados. Desarrollar artefactos que se deriven de la definición de los casos de usos y realizar actualizaciones a desarrollos existentes que le sean asignados cumpliendo al procedimiento de gestión de proyectos de sistemas de información vigente en la entidad. Apoyar en la ejecución de pruebas funcionales y no funcionales de los artefactos de software que le sean asignados. Apoyar los procesos de extracción, transformación y migración de los conjuntos de datos y sistemas según indicaciones del supervisor del contrato. Elaborar y actualizar la documentación técnica referente a las actualizaciones de los sistemas de información realizados, de acuerdo a los procedimientos y estándares establecidos en la Oficina de Tecnologías de la Información y las Comunicaciones. Participar y/o asistir a las reuniones grupos y/o mesas de trabajo y/o comités virtuales o presenciales que sean requeridos por el supervisor relacionados con el objeto y obligaciones contractuales con el fin de generar acciones tendientes al cumplimiento de la misión de la dependencia. Las demás que le sean asignadas por el supervisor del contrato, inherentes al objeto del mismo.</t>
  </si>
  <si>
    <t>El valor del contrato a celebrar es hasta por la suma OCHENTA Y CINCO MILLONES SETECIENTOS QUINCE MIL PESOS M/CTE ($85.715.000), incluido los impuestos a que haya lugar.</t>
  </si>
  <si>
    <t>https://community.secop.gov.co/Public/Tendering/OpportunityDetail/Index?noticeUID=CO1.NTC.7631446&amp;isFromPublicArea=True&amp;isModal=true&amp;asPopupView=true</t>
  </si>
  <si>
    <t>El término estrictamente indispensable para que el contratista cumpla con el objeto y obligaciones contractuales será de diez (10) meses y diez (10) días o hasta 31 de</t>
  </si>
  <si>
    <t>JHOVANA REINA GARCIA </t>
  </si>
  <si>
    <t>https://www.funcionpublica.gov.co/dafpIndexerBHV/hvSigep/detallarHV/S480633-8003-5</t>
  </si>
  <si>
    <t>Prestar sus servicios profesionales a la Oficina de Tecnologías de la Información y la Comunicación del Ministerio de Ambiente y Desarrollo Sostenible, para generar arquitectura de información y gestión de información estadística de la información producida dentro del sector ambiental; que contribuyan en el fortalecimiento del Sistema de Información Ambiental de Colombia SIAC</t>
  </si>
  <si>
    <t>1. Participar desde el componente estadístico en el desarrollo y propuesta de modelos de analítica de datos del sector ambiental con el propósito de respaldar el monitoreo y la integración de información en diversos contextos, a fin de facilitar la toma de decisiones. 2. Proponer a la jefatura planes de trabajo y herramientas que permitan la implementación de la política del Gobierno de Datos que garantice la calidad, integridad, seguridad y cumplimiento normativo de la información ambiental del sector. 3. Brindar acompañamiento técnico en el procedimiento de operaciones estadísticas del Ministerio de Ambiente y Desarrollo Sostenible y del Sector. 4. Apoyar el proceso de elaboración de metadatos para la caracterización de fuentes de datos que facilite el registro en el Sistema de Gestión de Datos y Metadatos de la entidad. 5. Brindar aportes en la formulación y actualización de los lineamientos de arquitectura de información del sector ambiental, conforme a las guías y buenas prácticas del Ministerio de Tecnologías de la Información y Comunicación, lineamientos del Sistema Estadístico Nacional (SEN) y el Ministerio de Ambiente y Desarrollo Sostenible, según lo indique el supervisor del contrato. ______________________________________________________________________________________ Ministerio de Ambiente y Desarrollo Sostenible Dirección: Calle 37 #8 - 40, Bogotá D.C., Colombia Conmutador: (+57) 601 332 3400 – 3133463676 Página 6|19 F-A-CTR-52: V10 – 29/10/2024 Línea Gratuita: (+57) 01 8000 919301 6. Facilitar los procesos de planeación, gestión y desarrollo de actividades del Plan Estadístico Institucional y del plan de trabajo para la implementación de la política de Gestión de Información Estadística del DANE en el Ministerio de Ambiente y Desarrollo Sostenible. 7. Colaborar en la elaboración, seguimiento e implementación de las actividades del plan de trabajo para la implementación del dominio de arquitectura de información del Ministerio de Ambiente y Desarrollo Sostenible. 8. Participar en actividades relacionadas con el mejoramiento a las versiones y contenidos de formatos, base de datos o plataformas, con base en los requerimientos de estructuración, ajuste o de incorporación de datos y cifras de temáticas ambientales, según se determine por la Oficina Tecnologías de la Información y Comunicación del Ministerio. 9. Participar y/o asistir a las reuniones grupos y/o mesas de trabajo y/o comités virtuales o presenciales que sean requeridos por el supervisor relacionados con el objeto y obligaciones contractuales con el fin de generar acciones tendientes al cumplimiento de la misión de la dependencia. 10. Las demás actividades que le asigne el supervisor del contrato y que tengan relación con el objeto contractual.</t>
  </si>
  <si>
    <t>El valor del contrato a celebrar es hasta por la suma de CIENTO OCHO MILLONES QUINIENTOS MIL PESOS M/CTE ($108.500.000), incluido los impuestos a que haya lugar.</t>
  </si>
  <si>
    <t>https://community.secop.gov.co/Public/Tendering/OpportunityDetail/Index?noticeUID=CO1.NTC.7632837&amp;isFromPublicArea=True&amp;isModal=False</t>
  </si>
  <si>
    <t>El término estrictamente indispensable para que el contratista cumpla con el objeto y obligaciones contractuales será de diez (10) meses y diez (10) días, o hasta 31 de diciembre, lo primero que ocurra.</t>
  </si>
  <si>
    <t>JORGE EDUARDO PACHECO RODRIGUEZ</t>
  </si>
  <si>
    <t>https://www.funcionpublica.gov.co/dafpIndexerBHV/hvSigep/detallarHV/S4470532-8003-5</t>
  </si>
  <si>
    <t>Prestar sus servicios profesionales a la Oficina de Tecnologías de la Información y la Comunicación del Ministerio de Ambiente y Desarrollo Sostenible para desarrollar componentes de Front End en lenguajes HTML5, CSS3, SASS o LESS y Bootstrap para los sistemas de información que le sean asignados, teniendo en cuenta los ANS establecidos por la dependencia.</t>
  </si>
  <si>
    <t>1. Desarrollar componentes de Front End en lenguales HTML5, CSS3, SASS o LESS Bootstrap para los sistemas de información que le sean asignados 2. Desarrollar componentes en tecnologías de java script como angular, react, type script para componentes de front end dentro del sistema vital y su ecosistema 3. Brindar Soporte a módulos de transferencia en Python para los sistemas de información que le sean asignados 4. Implementar los servicios API Rest y componentes desarrollados en servicios de nube que puedan estar en lambda, AWS o AZURE, 5. Documentar procesos Arquitectónicos en nube y Participar en la gestión de casos o incidencias relacionados con infraestructura tecnológica para los sistemas de información que le sean asignados 6. Elaborar y desarrollar procesos de integración de datos y optimizar funciones en Python para integración de datos 7. Formular y ejecutar pruebas unitarias, pruebas de datos, pruebas de negocio, pruebas funcionales y pruebas de integración continua en los módulos y aplicaciones desarrollados 8. Realizar y ejecutar pruebas de Calidad Quality Gates de sonarqube y los procesos de integración continua con Jenkins que estarán disponibles de acuerdo con los lineamientos del gerente del proyecto. 9. Desarrollar los componentes de software con estándares de autenticación, autorización y seguridad, definidos en el Ecosistema VITAL. 10. Realizar la integración de las diferentes normativas correspondientes al Ecosistema VITAL y propender por la integridad y confidencialidad de la información suministrada por el Ministerio para el cumplimiento del contrato. 11. Administrar, gestionar y soportar el Legacy de la Base de Datos y los nuevos esquemas de del Ecosistema VITAL, además de crear scripts, rutinas y apoyar, diseñar, desarrollar e integrar procesos de extracción, transformación y carga de datos con herramientas como Pentaho o similares, Python o similares y procesos de tipo CRON y CRONTAB. 12. Participar y/o asistir a las reuniones de grupos y/o mesas de trabajo y/o comités virtuales o presenciales que sean requeridos por el supervisor relacionados con el objeto y obligaciones contractuales con el fin de generar acciones tendientes al cumplimiento de la misión de la dependencia. 13. Las demás actividades que le asigne el supervisor del contrato y que tengan relación con el objeto contractual.</t>
  </si>
  <si>
    <t>El valor del contrato a celebrar es hasta por la suma CINCUENTA Y SIETE MILLONES SEISCIENTOS SESENTA MIL PESOS M/CTE ($ 57.660.000 oo), incluido los impuestos a que haya lugar.</t>
  </si>
  <si>
    <t>https://community.secop.gov.co/Public/Tendering/OpportunityDetail/Index?noticeUID=CO1.NTC.7638315&amp;isFromPublicArea=True&amp;isModal=true&amp;asPopupView=true</t>
  </si>
  <si>
    <t>El término estrictamente indispensable para que el contratista cumpla con el objeto y obligaciones contractuales será de diez (10) meses y Días (10) dias, o hasta 31 de</t>
  </si>
  <si>
    <t>CLAUDIA INÉS MESA BETANCOURT</t>
  </si>
  <si>
    <t>https://www.funcionpublica.gov.co/dafpIndexerBHV/hvSigep/detallarHV/S4683305-8003-5</t>
  </si>
  <si>
    <t>Prestación de servicios profesionales para apoyar a la Dirección de Ordenamiento Ambiental del Territorial y SINA (DOAT) en la implementación de la Estrategia de Ordenamiento Territorial Alrededor del Agua (EOTAA), contribuyendo a la ejecución de los objetivos estratégicos de la DOAT mediante el desarrollo de actividades enfocadas en la gestión del conocimiento, la gobernanza, la participación social y el diálogo comunitario en los territorios priorizados.</t>
  </si>
  <si>
    <t>1. Apoyar a la DOAT generando estrategias de comunicación y material educativo orientado a la implementación de la EOTAA atendiendo las necesidades de los territorios priorizados; facilitando la participación activa de los actores clave en las distintas convocatorias de la EOTAA de la DOAT. 2. Brindar apoyo a la DOAT desarrollando métodos de participación y herramientas prácticas que ayuden en la identificación, planificación y ejecución de proyectos dentro de los programas de EOTAA, asegurando que cada proyecto responda a los desafíos de cada territorio priorizado. 3. Brindar apoyo en la organización de espacios de participación con los actores clave de cada territorio priorizado, con el objetivo de fortalecer los procesos de creación y puesta en marcha de los programas y proyectos en la Sabana de Bogotá. 4. Apoyar a la DOAT en la gestión y fortalecimiento de las relaciones con las comunidades campesinas derivados del dialogo social. 5. Apoyar el componente de Gobernanza dentro de la EOTAA creando métodos y herramientas de identificación y caracterización de actores sociales, contribuyendo en la organización y firma de acuerdos de OTAA entre diferentes grupos sociales, comunidades y entidades que trabajen en la gestión del territorio. 6. Las demás que le asigne el supervisor del contrato y que tengan relación directa con el objeto contractual.</t>
  </si>
  <si>
    <t>https://community.secop.gov.co/Public/Tendering/OpportunityDetail/Index?noticeUID=CO1.NTC.7625538&amp;isFromPublicArea=True&amp;isModal=true&amp;asPopupView=true</t>
  </si>
  <si>
    <t>EMILIO ANDRES GOMEZ GARCIA</t>
  </si>
  <si>
    <t>https://www.funcionpublica.gov.co/dafpIndexerBHV/hvSigep/detallarHV/S2284442-8003-5</t>
  </si>
  <si>
    <t>Prestar servicios profesionales a la Dirección de Gestión Integral del Recurso Hídrico del Ministerio de Ambiente y Desarrollo Sostenible, para apoyar técnicamente las acciones de promoción, formulación, Implementación y seguimiento de los Instrumentos de planificación (PEM - POMCA-PMAM-ARH- PMAA) con base en los instrumentos técnicos y normativos asociados, así como las prioridades territoriales y compromisos del PND en la macrocuenca Caribe.</t>
  </si>
  <si>
    <t>1. Apoyar los ejercicios de fortalecimiento de capacidades dirigido a las Autoridades Ambientales priorizadas y otros actores locales asociado a los instrumentos de planificación. 2. Apoyo en la gestión de acciones para el cumplimiento de los compromisos NARP incluyendo el apoyo la construcción de los términos de referencia para implementación de proyecto Comunidad Palenque y formulación de 2 PMAA Ciénaga Fundación y POMCA río Quito (Meta NARP del PND. 3. Brindar insumos y apoyo técnico para el cumplimiento de las acciones judiciales y/o iniciativas del Ministerio de Ambiente y Desarrollo Sostenible de acuerdo con la asignación realizada por la supervisión. (Sentencias Guajira, y Río Ancho). 4. Apoyar los procesos de la gobernanza en torno al agua liderados por la Dirección de Gestión Integral de Recurso Hidrico en la macrocuenca Caribe. 5. Brindar apoyo técnico y acompañamiento en los compromisos territoriales y compromisos derivados del PND. 6. Apoyar técnicamente la formulación de la política del agua, acorde con su objeto y obligaciones, elaborando los documentos y acompañando los espacios requeridos por la supervisión o el equipo de la política 7. Proyectar, consolidar y gestionar respuestas a derechos de petición, solicitudes de información y demás peticiones, que le sean solicitados por la supervisión en la plataforma ARCA, o por cualquier otro medio o herramienta de la entidad relacionado con el objeto del contrato, para lo cual deberá dar cumplimiento a los términos previstos en la Ley 8. Las demás actividades que le sean requeridas por el Supervisor del Contrato y que tenga relación con el objeto y obligaciones del contrato.</t>
  </si>
  <si>
    <t>El valor del contrato a celebrar es hasta por la suma de OCHENTA Y CINCO MILLONES SEISCIENTOS OCHENTA MIL PESOS M/CTE ($ 85.680.000) incluido los impuestos a que haya lugar.</t>
  </si>
  <si>
    <t>https://community.secop.gov.co/Public/Tendering/OpportunityDetail/Index?noticeUID=CO1.NTC.7628095&amp;isFromPublicArea=True&amp;isModal=true&amp;asPopupView=true</t>
  </si>
  <si>
    <t>El término estrictamente indispensable para que el contratista cumpla con el objeto y obligaciones contractuales será de nueve (09) Meses, o hasta 31 de diciembre de 2025, lo primero que ocurra.</t>
  </si>
  <si>
    <t xml:space="preserve">ZOILA PATRICIA VELASCO LINARES	</t>
  </si>
  <si>
    <t>https://www.funcionpublica.gov.co/dafpIndexerBHV/hvSigep/detallarHV/S532042-8003-5</t>
  </si>
  <si>
    <t>Prestación de servicios profesionales a la Dirección de Gestión Integral de Recurso Hídrico del Ministerio de Ambiente y Desarrollo Sostenible, para apoyar la gestión y avance de las acciones de restauración derivadas de la implementación de la línea de mejoramiento de la calidad ambiental en el marco de la ejecución de la orden quinta de la sentencia T-622 de 2016.</t>
  </si>
  <si>
    <t>1. Apoyar la articulación intrainstitucional a partir de las de las funciones asignadas a la dirección en la resolución 0115 de 2018, “por la cual se asignan funciones al interior del Ministerio en el marco del cumplimiento de la sentencia T – 622 de 2016” o aquella que la modifique. 2.apoyar la implementación de una estrategia de acompañamiento a entes territoriales y autoridades ambientales en el marco de la formulación de proyectos enfocados al cumplimiento del plan de acción de la orden quinta de la sentencia T – 622 de 2016 en la cuenca baja del rio Atrato. 3. Apoyar el desarrollo de acciones que den cumplimiento a línea de mejoramiento de la calidad ambiental del plan de acción de la orden quinta de la ST622 de 2016, especialmente a las relacionadas con la restauración de la cuenca del río Atrato. 4. Aportar insumos técnicos para la elaboración y consolidación de informes periódicos o habituales, documentos técnicos y demás peticiones, que permitan dar respuesta a los órganos de control, las comunidades accionantes, demás actores con interés en la ST-622 de 2016 y otros solicitados la supervisión. 5. Apoyar el seguimiento y acompañamiento a proyectos y programas que se implementen para dar cumplimiento a la sentencia T 622 de 2016. 6. Las demás que sean requeridas por el supervisor del contrato y que tengan relación con el objeto contractual.</t>
  </si>
  <si>
    <t>El valor del contrato a celebrar es hasta por la suma OCHENTA Y TRES MILLONES CUATROCIENTOS TREINTA MIL PESOS M/CTE ($83.430.000) incluido los impuestos a que haya lugar.</t>
  </si>
  <si>
    <t>https://community.secop.gov.co/Public/Tendering/OpportunityDetail/Index?noticeUID=CO1.NTC.7632691&amp;isFromPublicArea=True&amp;isModal=true&amp;asPopupView=true</t>
  </si>
  <si>
    <t>JEFERSON DANOBIS PANCHE CHOCUE</t>
  </si>
  <si>
    <t>https://www.funcionpublica.gov.co/dafpIndexerBHV/hvSigep/detallarHV/S2865727-8003-5</t>
  </si>
  <si>
    <t>https://community.secop.gov.co/Public/Tendering/OpportunityDetail/Index?noticeUID=CO1.NTC.7640004&amp;isFromPublicArea=True&amp;isModal=true&amp;asPopupView=true</t>
  </si>
  <si>
    <t>CAMILO SALCEDO JIMENEZ</t>
  </si>
  <si>
    <t>https://www.funcionpublica.gov.co/dafpIndexerBHV/hvSigep/detallarHV/S1933329-8003-5</t>
  </si>
  <si>
    <t>Prestación de servicios profesionales a la Dirección de Gestión Integral del Recurso Hídrico del Ministerio de Ambiente y Desarrollo Sostenible, para apoyar la elaboración de la propuesta de política, en el marco del proceso de formulación de la Política Nacional relacionada con el agua desde el componente de fortalecimiento institucional y gobernanza del agua.</t>
  </si>
  <si>
    <t>1. Elaborar insumos que permitan consolidar el documento de “Propuesta de política”, específicamente en el componente de fortalecimiento institucional y gobernanza del agua. Apoyar el diseño de la estrategia de seguimiento y evaluación de la política, específicamente en el componente de fortalecimiento institucional y gobernanza del agua. Apoyar la elaboración de la metodología y acompañar, participar y gestionar el desarrollo espacios de participación con los actores priorizados, para la formulación estratégica relacionados con el componente de fortalecimiento institucional y gobernanza del agua, como insumos para la formulación de la política. Apoyar el diseño e implementación de la estrategia de participación y la estrategia de comunicaciones en el proceso de formulación de la política. Participar en los espacios y escenarios, incluyendo el acompañamiento técnico a las autoridades ambientales, comités regionales, mesa de modelación y mesas de trabajo, así como aquellas que sean requeridas por el supervisor, en virtud del cumplimiento del objeto contractual. Las demás que requiera el supervisor del contrato y que tengan relación directa con el objeto contractual.</t>
  </si>
  <si>
    <t>El valor del contrato a celebrar es hasta por la suma de OCHENTA Y UN MILLONES DE PESOS M/CTE ($81.000.000) incluido los impuestos a que haya lugar.</t>
  </si>
  <si>
    <t>https://community.secop.gov.co/Public/Tendering/OpportunityDetail/Index?noticeUID=CO1.NTC.7637844&amp;isFromPublicArea=True&amp;isModal=true&amp;asPopupView=true</t>
  </si>
  <si>
    <t>ANGELA MARIA DEL PILAR ECHEVERRI FRANCO</t>
  </si>
  <si>
    <t>https://www.funcionpublica.gov.co/dafpIndexerBHV/hvSigep/detallarHV/S682154-8003-5</t>
  </si>
  <si>
    <t>Prestar servicios profesionales a la Dirección de Asuntos Ambientales Sectorial y Urbana del Ministerio de Ambiente y Desarrollo Sostenible, para apoyar la generación de instrumentos normativos, incluidos los de licenciamiento ambiental e insumos técnicos asociados al sector de infraestructura de transporte, con énfasis en el sector portuario, marino - costero y fluvial</t>
  </si>
  <si>
    <t>1. Presentar para aprobación del supervisor un plan de trabajo (actividades, cronograma y entregables) dentro de los diez (10) días siguientes al cumplimiento de los requisitos de ejecución del contrato. 2. Apoyar las actividades de estructuración y/o formulación de términos de referencia para la elaboración del Estudio de Impacto Ambiental - EIA en proyectos de construcción, operación y ampliación de puertos marítimos. 3. Apoyar las actividades de estructuración y/o formulación de Términos de referencia para la elaboración de Diagnóstico Ambiental de Alternativas - DAA y Estudios de Impacto Ambiental - EIA en proyectos del sector de infraestructura de transporte. 4. Apoyar las actividades de formulación de un decreto reglamentario del artículo 240 de la Ley 2294 de 2023 (Plan Nacional de Desarrollo 2022 – 2026) sobre el uso de materiales dragados. 5. Apoyar en el seguimiento a proyectos de infraestructura de transporte en la zona RAMSAR Delta de la Ciénaga Grande de Santa Marta. 6. Apoyar al Ministerio de Ambiente y Desarrollo Sostenible en el seguimiento y los compromisos relacionados con el Plan de Acción del Conpes 4118 “Política Nacional Portuaria: Modernización y Sostenibilidad de la Actividad Portuaria y su Articulación con el Territorio”. 7. Proyectar y gestionar, dentro de los términos legales, las respuestas a peticiones, quejas, reclamos, así como requerimientos de órganos de control y demás solicitudes en temas relacionados con el objeto contractual, cuando sea requerido mediante correo electrónico o a través de la plataforma de información del Ministerio para la “Administración y Recepción de Correspondencia Ambiental (ARCA)”  8. Participar en las reuniones relacionadas con el objeto contractual, para lo cual se deben allegar los soportes de la asistencia, ayudas de memoria y soporte del seguimiento a los compromisos establecidos, en caso de aplicar. 9. Apoyar con la proyección, el reporte y las evidencias de las acciones establecidas en el Plan de Acción y/o informes solicitados por el supervisor(a) relacionados con las funciones de la Dirección de Asuntos Ambientales, Sectorial y Urbana, garantizando su conservación mediante el cargue respectivo en las carpetas digitales institucionales designadas para ello. 10. Apoyar, cuando sea requerido, las jornadas de capacitación o divulgación relacionadas con las funciones de la Dirección de Asuntos Ambientales, Sectorial y Urbana en las que la experticia del contratista sea necesaria o en las que se relacione con el objeto contractual. 11. Las demás actividades que le asigne el supervisor del contrato y que tengan relación con el objeto contractual.</t>
  </si>
  <si>
    <t>https://community.secop.gov.co/Public/Tendering/OpportunityDetail/Index?noticeUID=CO1.NTC.7632763&amp;isFromPublicArea=True&amp;isModal=true&amp;asPopupView=true</t>
  </si>
  <si>
    <t>CLAUDIA PATRICIA VELANDIA SIACHOQUE</t>
  </si>
  <si>
    <t>https://www.funcionpublica.gov.co/dafpIndexerBHV/hvSigep/detallarHV/S34634-8003-5</t>
  </si>
  <si>
    <t>Prestar servicios profesionales a la Dirección de Asuntos Ambientales Sectorial y Urbana del Ministerio de Ambiente y Desarrollo Sostenible, como apoyo técnico en la planeación, diseño, implementación, evaluación y mejora continua del Sistema Integrado de Gestión de Calidad.</t>
  </si>
  <si>
    <t>1. Elaborar y presentar al supervisor un plan detallado de trabajo, que incluya actividades, cronograma y entregables, en un plazo máximo de diez (10) días calendario una vez cumplidos los requisitos de ejecución establecidos en el contrato. 2. Consolidar y reportar los indicadores trimestrales relacionados con la implementación, mantenimiento y mejora de los Sistemas de Gestión, de acuerdo con las directrices y requisitos establecidos en las normas técnicas colombianas. 3. Consolidar y reportar la información de la dirección en atención a los requerimientos provenientes de auditorías internas y externas. 4. Apoyar la actualización y sostenimiento de las unidades documentales de los procesos asociados a la dirección en el Sistema Integrado de gestión. 5. Apoyar a la dirección, realizando el seguimiento y acompañamiento de las acciones de mejora del Plan de Mejoramiento provenientes de Auditorías Internas y de la Contraloría General de la Republica. 6. Preparar y atender las auditorías internas, externas, o las que se requieran en el marco del Sistema Integrado de Gestión. 7. Preparar, revisar, consolidar y presentar la información y documentación asociada a los procesos misionales que maneja la dirección en el marco de los requisitos y compromisos adquiridos en virtud de las normas técnicas colombianas requeridas por la oficina asesora de planeación. 8. Proyectar y gestionar, dentro de los plazos legales, las respuestas a derechos de petición, quejas, requerimientos de órganos de control y demás solicitudes relacionadas con el objeto contractual, que sean solicitadas a través de la plataforma ARCA o por cualquier otro medio o herramienta de la entidad. 9. Participar en las reuniones, mesas de trabajo y comités que sean requeridos por el supervisor del contrato, relacionados con el objeto y obligaciones contractuales, para lo cual se debe allegar los soportes de asistencia, actas, ayudas de memoria y soporte del seguimiento a los compromisos establecidos, en caso de que aplique. 10. Contribuir con la proyección, reporte y evidencias de las acciones definidas en el Plan de Acción, el programa de transparencia y ética pública y/o en informes solicitados por el supervisor relacionadas con las funciones de la Dirección de Asuntos Ambientales, Sectorial y Urbana, garantizando la conservación de la documentación mediante el respectivo cargue en las carpetas digitales institucionales asignadas. 11. Cumplir con las demás obligaciones que le sean asignadas por el supervisor del contrato, inherentes a la naturaleza del objeto contractual.</t>
  </si>
  <si>
    <t>El valor del contrato a celebrar es hasta por la suma de SESENTA Y SEIS MILLONES CIENTO CINCUENTA Y DOS MIL PESOS M/CTE ($66.152.000) incluido los impuestos a que haya lugar.</t>
  </si>
  <si>
    <t>https://community.secop.gov.co/Public/Tendering/OpportunityDetail/Index?noticeUID=CO1.NTC.7632922&amp;isFromPublicArea=True&amp;isModal=true&amp;asPopupView=true</t>
  </si>
  <si>
    <t>El término estrictamente indispensable para que el contratista cumpla con el objeto y obligaciones contractuales será, ocho (08) meses, o hasta 31 de diciembre de 2025, lo primero que ocurra.</t>
  </si>
  <si>
    <t>BRIGITTE PAOLA PARDO ALARCÓN</t>
  </si>
  <si>
    <t>https://www.funcionpublica.gov.co/dafpIndexerBHV/hvSigep/detallarHV/S4885655-8003-5</t>
  </si>
  <si>
    <t>Prestar servicios profesionales a la Dirección de Asuntos Ambientales Sectorial y Urbana del Ministerio de Ambiente y Desarrollo Sostenible, para apoyar en la formulación de instrumentos normativos y en el fortalecimiento de la gobernanza para la gestión del plástico, en cumplimiento de las obligaciones establecidas en la Ley 2232 de 2022.</t>
  </si>
  <si>
    <t>1. Elaborar y presentar al supervisor un plan detallado de trabajo, que incluya actividades, cronograma y entregables, en un plazo máximo de diez (10) días calendario tras cumplir con los requisitos de ejecución establecidos en el contrato. 5. Apoyar, en el marco del análisis de impacto normativo, la formulación del reglamento técnico para determinar las características, requisitos y certificación de los productos que sustituirán los plásticos de un solo uso referidos en la Ley 2232 de 2022, según lo establecido en el parágrafo 1 del artículo 4 de la Ley 2232 de 2022. 6. Apoyar la elaboración de instrumentos que contribuyan a la implementación de las compras públicas de productos sustitutos de los plásticos de un solo uso, según lo establecido en el artículo 13 de la Ley 2232 de 2022. 7. Apoyar el fortalecimiento de capacidades mediante el desarrollo de los talleres y mesas de trabajo con los actores interesados, sobre los instrumentos normativos, lineamientos y otros instrumentos de política pública, relacionados con la gestión de los plásticos. 8. Proyectar, gestionar y revisar, dentro de los plazos legales, las respuestas a derechos de petición, quejas, requerimientos de órganos de control y demás solicitudes relacionadas con el objeto contractual, que sean solicitadas a través de la plataforma ARCA o por cualquier otro medio o herramienta de la entidad. 9. Participar en las reuniones, mesas de trabajo y comités que sean requeridos por el supervisor del contrato, relacionados con el objeto y obligaciones contractuales, para lo cual se debe allegar los soportes de asistencia, ayudas de memoria y soporte del seguimiento a los compromisos establecidos, en caso de que aplique. 10. Apoyar el relacionamiento interinstitucional con comunidades y organizaciones desde un enfoque diferencial étnico, de género, etario y cultural, garantizando la inclusión y participación de grupos poblacionales diversos, de acuerdo con los requerimientos de la dirección. 11. Contribuir con la proyección, reporte y evidencias de las acciones definidas en el Plan de Acción y/o en informes solicitados por el supervisor relacionadas con las funciones de la Dirección de Asuntos Ambientales, Sectorial y Urbana, garantizando la conservación de la documentación mediante el respectivo cargue en las carpetas digitales institucionales asignadas. 12. Generar los insumos y apoyar las actividades e instancias de trabajo en los que se desarrollen temas asociados a producción y consumo responsable y economía circular y el cumplimiento de la meta del Plan Nacional de Desarrollo relacionada con los municipios de menos de 50.000 habitantes. 13. Las demás actividades que le asigne el supervisor del contrato y que tengan relación con el objeto contractual.</t>
  </si>
  <si>
    <t>El valor del contrato a celebrar es hasta por la suma de NOVENTA Y CUATRO MILLONES QUINIENTOS MIL PESOS M/CTE ($94.500.000), incluido los impuestos a que haya lugar.</t>
  </si>
  <si>
    <t>https://community.secop.gov.co/Public/Tendering/OpportunityDetail/Index?noticeUID=CO1.NTC.7632981&amp;isFromPublicArea=True&amp;isModal=true&amp;asPopupView=true</t>
  </si>
  <si>
    <t>JUAN SEBASTIAN RINCÓN BUCHELI</t>
  </si>
  <si>
    <t>INGENIERIA SANITARIA AMBIENTAL</t>
  </si>
  <si>
    <t>https://www.funcionpublica.gov.co/dafpIndexerBHV/hvSigep/detallarHV/S4602837-8003-5</t>
  </si>
  <si>
    <t>Prestar servicios profesionales a la Dirección de Asuntos Ambientales Sectorial y Urbano del Ministerio de Ambiente y Desarrollo Sostenible, para apoyar técnicamente el desarrollo de actividades y procesos de gestión sectorial e intersectorial de la salud ambiental.</t>
  </si>
  <si>
    <t>1. Presentar para aprobación del supervisor un plan de trabajo (actividades, cronograma y entregables) dentro de los diez (10) días calendario siguientes al cumplimiento de los requisitos de ejecución del contrato. . Orientar la conformación de los Consejos Territoriales de Salud Ambiental (Cotsa) a nivel municipal en dos ecorregiones del país y desarrollar asistencias técnicas con enfoque diferencial en territorios priorizados para activar o fortalecer los Consejos Territoriales de Salud Ambiental (Cotsa). Aportar insumos para la implementación de las acciones del Plan de Acción Nacional sobre Mercurio de la Minería Artesanal y de Pequeña Escala (MAPE) que sean competencia del Ministerio de Ambiente y Desarrollo Sostenible, en cumplimiento del Convenio de Minamata. Aportar insumos técnicos para la actualización e implementación del plan de acción sectorial de mercurio con el SINA Impulsar y posicionar la Red Comunitaria Nacional en Salud Ambiental. Colaborar en la formulación y/o desarrollo de proyectos de cooperación en curso sobre salud y ambiente, así como participar en las instancias relacionadas que le sean delegadas. Proyectar y gestionar dentro de los plazos legales, las respuestas a derechos de petición, quejas, requerimientos de órganos de control y demás solicitudes relacionadas con el objeto contractual, que sean solicitadas a través de la plataforma ARCA o por cualquier otro medio o herramienta de la entidad. Asistir y participar en las reuniones relacionadas con el objeto contractual, siguiendo la línea institucional, soportando la asistencia con la presentación de soportes, ayudas de memoria y seguimiento documentado a los compromisos acordados, en caso de ser aplicable. Contribuir con la proyección, reporte y evidencias de las acciones definidas en el Plan de Acción y/o en informes solicitados por el supervisor relacionadas con las funciones de la Dirección, acorde con el objeto contractual. 10. Las demás actividades que le asigne el supervisor del contrato y que tengan relación con el objeto contractual.</t>
  </si>
  <si>
    <t>El valor del contrato a celebrar es hasta por la suma de CINCUENTA Y CINCO MILLONES DE PESOS M/CTE ($55.000.000), incluido los impuestos a que haya lugar.</t>
  </si>
  <si>
    <t>https://community.secop.gov.co/Public/Tendering/OpportunityDetail/Index?noticeUID=CO1.NTC.7633642&amp;isFromPublicArea=True&amp;isModal=true&amp;asPopupView=true</t>
  </si>
  <si>
    <t>ALMA ISBEL ARIZA RAMIREZ</t>
  </si>
  <si>
    <t>https://www.funcionpublica.gov.co/dafpIndexerBHV/hvSigep/detallarHV/S4407816-8003-5</t>
  </si>
  <si>
    <t>Prestar servicios profesionales a la Dirección de Asuntos Ambientales Sectorial y Urbana del Ministerio de Ambiente y Desarrollo Sostenible, para apoyar la elaboración de instrumentos de gestión ambiental del sector hidrocarburos costa afuera, en procura de estándares ambientales adecuados para su desarrollo en el medio marino, atendiendo los retos que representa su control ambiental.</t>
  </si>
  <si>
    <t>1. Elaborar y presentar al supervisor un plan detallado de trabajo, que incluya actividades, cronograma y entregables, en un plazo máximo de diez (10) días calendario tras cumplir con los requisitos de ejecución establecidos en el contrato. Apoyar las labores de formulación, actualización técnica y trámites de adopción de los términos de referencia de explotación de hidrocarburos costa afuera, y de cualquier otro en el medio costa afuera que priorice la DAASU, en desarrollo de la agenda normativa del Ministerio 2025. Aportar insumos en el proceso de adopción de la iniciativa normativa que establece una guía obligatoria para el monitoreo del medio marino en proyectos del sector hidrocarburos y de cualquier otro instrumento en el medio costa afuera que priorice la DAASU, en desarrollo de la agenda normativa del Ministerio 2025. Participar en los espacios de trabajo para ampliar o mejorar el alcance de los mapas de sensibilidad ambiental para la atención de contingencias ambientales del sector de hidrocarburos en el medio marino o continental, en el marco del cumplimiento de los compromisos que se derivan del Plan Nacional de Contingencias, aportando insumos técnicos cuando se requiera. Aportar insumos técnicos en el desarrollo de instrumentos para la implementación del Plan Nacional de Contingencias en el protocolo en el medio marino Aportar insumos y apoyar técnicamente la gestión de cooperación internacional en el componente de hidrocarburos. Proyectar, gestionar y revisar, dentro de los plazos legales, las respuestas a derechos de petición, quejas, requerimientos de órganos de control y demás solicitudes relacionadas con el objeto contractual, que sean solicitadas a través de la plataforma ARCA o por cualquier otro medio o herramienta de la entidad. Participar en las reuniones, mesas de trabajo y comités que sean requeridos por el supervisor del contrato, relacionados con el objeto y obligaciones contractuales, para lo cual se debe allegar los soportes de asistencia, ayudas de memoria y soporte del seguimiento a los compromisos establecidos, en caso de que aplique. Contribuir con la proyección, reporte y evidencias de las acciones definidas en el Plan de Acción y/o en informes solicitados por el supervisor, relacionadas con las funciones de la Dirección de Asuntos ______________________________________________________________________________________ Ministerio de Ambiente y Desarrollo Sostenible Dirección: Calle 37 #8 - 40, Bogotá D.C., Colombia Conmutador: (+57) 601 332 3400 – 3133463676 Página 7|19 F-A-CTR-52: V10 – 29/10/2024 Línea Gratuita: (+57) 01 8000 919301 Ambientales, Sectorial y Urbana, garantizando la conservación de la documentación mediante el respectivo cargue en las carpetas digitales institucionales asignadas. 10. Apoyar el relacionamiento interinstitucional con comunidades y organizaciones desde un enfoque diferencial étnico, de género, etario y cultural, garantizando la inclusión y participación de grupos poblacionales diversos, de acuerdo con los requerimientos de la dirección. 11. Las demás actividades que le asigne el supervisor del contrato y que tengan relación con el objeto contractual.</t>
  </si>
  <si>
    <t>El valor del contrato a celebrar es hasta por la suma de CIENTO DOCE MILLONES CUARENTA MIL PESOS M/CTE ($112.040.000) incluido los impuestos a que haya lugar.</t>
  </si>
  <si>
    <t>https://community.secop.gov.co/Public/Tendering/OpportunityDetail/Index?noticeUID=CO1.NTC.7633393&amp;isFromPublicArea=True&amp;isModal=true&amp;asPopupView=true</t>
  </si>
  <si>
    <t xml:space="preserve">ANN MARGAREHT MURCIA ESCALONA </t>
  </si>
  <si>
    <t>https://www.funcionpublica.gov.co/dafpIndexerBHV/hvSigep/detallarHV/S1392582-8003-5</t>
  </si>
  <si>
    <t>Prestar los servicios profesionales a la Subdirección de Educación y Participación para apoyar la implementación de las acciones que permitan facilitar los derechos de acceso a la información, participación y justicia en asuntos ambientales.</t>
  </si>
  <si>
    <t>1. Apoyar los procesos de articulación interinstitucional tendientes a la implementación de la ruta del Acuerdo de Escazú, en el marco de las competencias de la Entidad. 2. Apoyar el proceso de implementación de acciones relacionadas con la defensa y protección de líderes y defensores ambientales, en el marco de las competencias de la Entidad. 3. Apoyar en el desarrollo de metodologías tendientes a garantizar, a la población colombiana, el derecho fundamental de acceso a la información relacionada con los asuntos ambientales del país y en el marco de las competencias de la Entidad. 4. Apoyar en el diseño e implementación de procesos de formación y sensibilización dirigidos a funcionarios públicos, líderes comunitarios, abogados, jueces y otros actores sociales clave sobre los derechos y obligaciones establecidos en el Acuerdo de Escazú, así como sobre los mecanismos disponibles para su aplicación efectiva. 5. Apoyar la elaboración de documentos técnicos, informes y reportes requeridos en el marco del objeto contractual. 6. Elaborar la proyección de respuestas a solicitudes, consultas y demás asuntos que correspondan a la competencia de la Subdirección y que le sean asignados por el supervisor. 7. Participar en las reuniones relacionadas con las acciones misionales de la dependencia, dejando constancia formal de la asistencia a través de los correspondientes soportes, actas y otras fuentes de verificación pertinentes. 8. Las demás obligaciones que se le asignen y que tengan relación directa con el objeto del contrato.</t>
  </si>
  <si>
    <t>El valor del contrato a celebrar es hasta por la suma de OCHENTA Y CINCO MILLONES QUINIENTOS MIL PESOS M/CTE ($85.500.000) incluido los impuestos a que haya lugar.</t>
  </si>
  <si>
    <t>https://community.secop.gov.co/Public/Tendering/OpportunityDetail/Index?noticeUID=CO1.NTC.7649481&amp;isFromPublicArea=True&amp;isModal=true&amp;asPopupView=true</t>
  </si>
  <si>
    <t>El término estrictamente indispensable para que el contratista cumpla con el objeto y obligaciones contractuales será de nueve (09) meses o hasta 31 de diciembre, lo primero que ocurra.</t>
  </si>
  <si>
    <t>JAYDY MILENA SALAZAR SANDOVAL</t>
  </si>
  <si>
    <t>https://www.funcionpublica.gov.co/dafpIndexerBHV/hvSigep/detallarHV/S2207322-8003-5</t>
  </si>
  <si>
    <t>Prestar servicios profesionales a la Dirección de Asuntos Ambientales Sectorial y Urbana del Ministerio de Ambiente y Desarrollo Sostenible para formular y desarrollar estrategias orientadas a mejorar la gestión ambiental urbana mediante prácticas de urbanismo sostenible, con enfoque en infraestructura verde y construcción sostenible.</t>
  </si>
  <si>
    <t>1. Elaborar y presentar al supervisor un plan detallado de trabajo, que incluya actividades, cronograma y entregables, en un plazo máximo de diez (10) días calendario tras cumplir con los requisitos de ejecución establecidos en el contrato. 2. Desarrollar una propuesta de instrumento normativo para la gestión ambiental en áreas de expansión urbana y asentamientos humanos, que contemple prácticas sostenibles y de bajo impacto ambiental. 3. Divulgar y promover la guía de construcción sostenible para municipios con menos de 50,000 habitantes, incorporando un enfoque regional que promueva el uso de materiales y prácticas locales y sostenibles. 4. Identificar, proponer y validar con autoridades ambientales y actores institucionales los mecanismos para posicionar e impulsar indicadores sobre construcción sostenible y dar acompañamiento en el proceso de seguimiento de estos. 5. Brindar acompañamiento técnico a la implementación de los proyectos territoriales en municipios con menos de 50 mil habitantes, contribuyendo al cumplimiento del indicador SINERGIA 164 del PND. 6. Aportar insumos técnicos para la armonización de instrumentos de gestión ambiental urbana referidos a SbN, Construcción Sostenible, Sistemas Urbanos de Drenaje en el marco de la política de gestión. 7. Proyectar y gestionar, dentro de los plazos legales, las respuestas a derechos de petición, quejas, requerimientos de órganos de control y demás solicitudes relacionadas con el objeto contractual, que sean solicitadas a través de la plataforma ARCA o por cualquier otro medio o herramienta de la entidad. 8. Participar en las reuniones, mesas de trabajo y comités que sean requeridos por el supervisor del contrato, relacionados con el objeto y obligaciones contractuales, para lo cual se debe allegar los soportes de asistencia, ayudas de memoria y soporte del seguimiento a los compromisos establecidos, en caso de que aplique. 9. Contribuir con la proyección, reporte y evidencias de las acciones definidas en el Plan de Acción y/o en informes solicitados por el supervisor relacionadas con las funciones de la Dirección de Asuntos Ambientales, Sectorial y Urbana, garantizando la conservación de la documentación mediante el respectivo cargue en las carpetas digitales institucionales asignadas. 10. Las demás actividades que le asigne el supervisor del contrato y que tengan relación con el objeto contractual.</t>
  </si>
  <si>
    <t>https://community.secop.gov.co/Public/Tendering/OpportunityDetail/Index?noticeUID=CO1.NTC.7651341&amp;isFromPublicArea=True&amp;isModal=true&amp;asPopupView=true</t>
  </si>
  <si>
    <t>JOHAN JAVIER PULIDO REY</t>
  </si>
  <si>
    <t>https://www.funcionpublica.gov.co/dafpIndexerBHV/hvSigep/detallarHV/S432062-8003-5</t>
  </si>
  <si>
    <t>Prestación de servicios profesionales al Ministerio de Ambiente y Desarrollo Sostenible para realizar apoyo en las actividades de seguimiento contable, financiero y administrativo del contrato 1292 de 2023 suscrito con FIDUCOLDEX S.A.</t>
  </si>
  <si>
    <t>1. Apoyar al supervisor del contrato en el análisis de la información presentada por FIDUCOLDEX en el marco de las sesiones del Comité Financiero del Fondo y en aquellas instancias que requieran revisión de la gestión financiera. Apoyar el seguimiento a la ejecución y comportamiento de los recursos administrados por la fiduciaria, por medio de la proyección de informes técnicos que reflejen su estado y evolución. Examinar los estados financieros e informes, verificando su alineación con las disposiciones establecidas en la guía para el registro de hechos económicos del Fondo para la Vida y la Biodiversidad, presentado el análisis correspondiente a la supervisión del contrato. Apoyar en la comprobación del componente financiero de los informes de gestión presentados por la Fiducia, con el fin de verificar el cumplimiento de sus obligaciones en materia de rendición y presentación de informes.5. Presentar a la supervisión del contrato: estadísticas, documentos de apoyo y presentaciones que permitan el análisis de la información relacionada con la ejecución de la fiducia. Presentar sugerencias al supervisor orientadas a fortalecer el cumplimiento de las obligaciones contractuales a cargo de FIDUCOLDEX. Incorporar la información generada por el supervisor del contrato del contrato en el repositorio documental, en concordancia con los lineamientos establecidos por el Grupo de Gestión Documental. Las demás actividades asignadas por el supervisor, siempre que estén relacionadas con el objeto y las funciones del grupo.</t>
  </si>
  <si>
    <t>El valor del contrato a celebrar es hasta por la suma de CINCUENTA UN MILLONES DE PESOS M/CTE ($51.000.000), incluido los impuestos a que haya lugar.</t>
  </si>
  <si>
    <t>https://community.secop.gov.co/Public/Tendering/OpportunityDetail/Index?noticeUID=CO1.NTC.7670560&amp;isFromPublicArea=True&amp;isModal=true&amp;asPopupView=true</t>
  </si>
  <si>
    <t>El término estrictamente indispensable para que el contratista cumpla con el objeto y obligaciones contractuales será de SEIS (6) MESES o hasta 31 de diciembre, lo primero que ocurra.</t>
  </si>
  <si>
    <t>ANA KARINA ROMERO BUSTOS</t>
  </si>
  <si>
    <t>GESTION EMPRESARIAL</t>
  </si>
  <si>
    <t>https://www.funcionpublica.gov.co/dafpIndexerBHV/hvSigep/detallarHV/S4802889-8003-5</t>
  </si>
  <si>
    <t>Prestar los servicios profesionales a la Oficina de Negocios Verdes y Sostenibles para apoyar el fortalecimiento de la producción, uso y difusión de datos e información estratégica relacionada con los instrumentos económicos ambientales en el marco del Plan Estadístico Institucional.</t>
  </si>
  <si>
    <t>1. Elaborar un plan de trabajo para la ejecución del contrato, el cual debe contener el detalle y cronograma de la observancia de las labores y/o documentos para las que fue contratado, dicho plan debe ser presentado dentro de los cinco (5) días hábiles, siguientes al cumplimiento de los requisitos de perfeccionamiento y ejecución. 2. Realizar la consolidación, organización y análisis de la información de los reportes generados por las autoridades ambientales y recibidos por parte de la Oficina de Negocios Verdes y Sostenibles respecto a los instrumentos económicos ambientales. 3. Ejecutar las actividades relacionadas con los análisis estadísticos y la formulación y evaluación de indicadores de la información recibida y generada por parte de la Oficina de Negocios Verdes y Sostenibles, verificando la calidad de los datos contenidos en los reportes presentados por las autoridades ambientales, de conformidad con el marco normativo aplicable para cada uno de los instrumentos a cargo de la Oficina de Negocios Verdes y Sostenibles. 4. Participar, en reuniones, talleres, socializaciones y demás espacios de trabajo cuyo propósito sea brindar orientación a las Autoridades Ambientales sobre el correcto reporte en la implementación de los distintos instrumentos económicos a cargo de la Oficina de Negocios Verdes y Sostenibles, en articulación a la normatividad vigente establecida para los mismos. 5. Responder, apoyar y atender desde el componente técnico, las solicitudes internas y/o externas (incluyendo en estas peticiones, quejas, reclamos y sugerencias) que se presenten ante el Ministerio de Ambiente y Desarrollo Sostenible y se encuentren relacionadas con los instrumentos económicos ambientales, de acuerdo a los requerimientos de la oficina. 6. Participar en reuniones y espacios de trabajo relacionados con el objeto contractual, acción para la cual se deben allegar los soportes de la asistencia, ayudas de memoria y soporte del seguimiento a los compromisos establecidos (en caso de suscribirse). 7. Las demás que le asigne el supervisor del contrato, relacionadas con el ejercicio de sus obligaciones y del objeto contractual.</t>
  </si>
  <si>
    <t>El valor del contrato a celebrar es hasta por la suma de CINCUENTA Y TRES MILLONES SETECIENTOS TREINTA Y TRES MIL TRESCIENTOS TREINTA Y TRES PESOS M/CTE ($ 53.733.333), incluidos los impuestos a que haya lugar</t>
  </si>
  <si>
    <t>https://community.secop.gov.co/Public/Tendering/OpportunityDetail/Index?noticeUID=CO1.NTC.7662175&amp;isFromPublicArea=True&amp;isModal=true&amp;asPopupView=true</t>
  </si>
  <si>
    <t>El término estrictamente indispensable para que el contratista cumpla con el objeto y obligaciones contractuales será de DIEZ (10) MESES DIEZ (10) DÍAS CALENDARIO, o hasta 31 de diciembre de 2025, lo primero que ocurra.</t>
  </si>
  <si>
    <t>MARIA VICTORIA MARQUEZ CAMARGO</t>
  </si>
  <si>
    <t>https://www.funcionpublica.gov.co/dafpIndexerBHV/hvSigep/detallarHV/S3196005-8003-5</t>
  </si>
  <si>
    <t>Prestar servicios profesionales a la Dirección de Gestión Integral del Recurso Hídrico del Ministerio de Ambiente y Desarrollo Sostenible, para apoyar la estructuración de proyectos y aportar insumos técnicos enfocados en el uso eficiente y ahorro del agua y el control y minimización de la contaminación del recurso hídrico</t>
  </si>
  <si>
    <t>1. Presentar un plan de trabajo en el que se indique cómo se ejecutarán las labores para las cuales fue contratado, en aquellas actividades en que aplique. 2. Apoyar el desarrollo de estrategias para el fortalecimiento en la implementación de los instrumentos de administración del recurso hídrico en las eco regiones o en los territorios priorizados. 3. Analizar la información relacionada a los componentes de administración del recurso hídrico relacionado a la gestión de la demanda y reducción de la contaminación, elaborando los documentos requeridos por la supervisión. 4. Apoyar la incorporación de los instrumentos de administración en los procesos de formulación e implementación de programas y proyectos en las eco regiones y los territorios priorizados. 5. Elaborar o revisar documentos o informes asociados al control y reducción de la contaminación del recurso hídrico, así como en normativa de administración de dicho recurso. 6. Dar respuesta a requerimientos internos o externos relacionados con la administración del recurso hídrico, así como participar en las mesas, reuniones o espacios de trabajo que con este propósito sean agendados. 7. Apoyar técnicamente la formulación de la política del agua, acorde con su objeto y obligaciones, elaborando los documentos y acompañando los espacios requeridos por la supervisión o el equipo de la política 8. Las demás actividades que le sean asignadas por el Supervisor del Contrato y que tenga relación con las obligaciones del contrato.</t>
  </si>
  <si>
    <t>El valor del contrato a celebrar es hasta por la suma de Setenta y cuatro millones seiscientos veintinueve mil seiscientos ochenta y tres Pesos M/CTE ($74.629.683), incluido los impuestos a que haya lugar.</t>
  </si>
  <si>
    <t>https://community.secop.gov.co/Public/Tendering/OpportunityDetail/Index?noticeUID=CO1.NTC.7651047&amp;isFromPublicArea=True&amp;isModal=true&amp;asPopupView=true</t>
  </si>
  <si>
    <t>El término estrictamente indispensable para que el contratista cumpla con el objeto y obligaciones contractuales será Nueve(09) meses, o hasta 31 de diciembre, lo primero que ocurra.</t>
  </si>
  <si>
    <t>JOSÉ VILLE TRIANA GARCÍA</t>
  </si>
  <si>
    <t>https://www.funcionpublica.gov.co/dafpIndexerBHV/hvSigep/detallarHV/S350495-8003-5</t>
  </si>
  <si>
    <t>Prestar servicios profesionales a la Dirección de Gestión Integral del Recurso Hídrico del Ministerio de Ambiente y Desarrollo Sostenible, para elaborar análisis espacial y consolidar cartografía como insumo para la atención a fallos judiciales, procesos y temas misionales de la dirección.</t>
  </si>
  <si>
    <t>1. Presentar un plan de trabajo para la ejecución del contrato, de conformidad con las orientaciones del supervisor. 2. Almacenar, estructurar y consolidar información geográfica mediante las herramientas visuales presentes en el Ministerio, para dar atención a los compromisos de la DGIRH. 3. Apoyar técnicamente a la DGIRH en la consolidación de actividades relacionadas con diferentes procesos judiciales a cargo de la dirección. 4. Apoyar técnicamente al equipo Atrato de la DGIRH en la actualización del diagnóstico socioambiental de la cuenca del Atrato, consolidación y análisis espacial como insumo para dar respuesta al cumplimiento de la ST622 y la estructuración de información de línea base para los indicadores ambientales de la sentencia. 5. Estructurar y consolidar información para generar salidas gráficas y ayudas visuales de tipo espacial para atender temas misionales y demás procesos judiciales de la DGIRH. 6. Apoyar técnicamente la formulación de la política del agua, acorde con su objeto y obligaciones, elaborando los documentos y acompañando los espacios requeridos por la supervisión o el equipo de la política 7. Proyectar, consolidar y gestionar respuestas a derechos de petición, solicitudes de información y demás peticiones, que le sean solicitados por la supervisión en la plataforma ARCA, o por cualquier otro medio o herramienta de la entidad relacionado con el objeto del contrato, para lo cual deberá dar cumplimiento a los términos previstos en la Ley 8. Las demás que le sean asignadas por el supervisor del contrato y que tengan relación con el objeto contractual</t>
  </si>
  <si>
    <t>El valor del contrato a celebrar es hasta por la suma de NOVENTA Y CINCO MILLONES CUATROCIENTOS OCHENTA Y UN MIL PESOS M/CTE ($95.481.000), incluido los impuestos a que haya lugar.</t>
  </si>
  <si>
    <t>https://community.secop.gov.co/Public/Tendering/OpportunityDetail/Index?noticeUID=CO1.NTC.7651800&amp;isFromPublicArea=True&amp;isModal=true&amp;asPopupView=true</t>
  </si>
  <si>
    <t>El término estrictamente indispensable para que el contratista cumpla con el objeto y obligaciones contractuales será de Nueve (09) meses, o hasta 31 de diciembre, lo primero que ocurra.</t>
  </si>
  <si>
    <t>DIANA CAROLINA CALLEJAS MONCALEANO</t>
  </si>
  <si>
    <t>https://www.funcionpublica.gov.co/dafpIndexerBHV/hvSigep/detallarHV/S619002-8003-5</t>
  </si>
  <si>
    <t>Prestar servicios profesionales a la Dirección de Gestión Integral del Recurso Hídrico del Ministerio de Ambiente y Desarrollo Sostenible, para apoyar con insumos técnicos para la promoción del uso seguro de las aguas residuales, asi como la gestión e impulso de los instrumentos relacionados con calidad del recurso hidrico.</t>
  </si>
  <si>
    <t>1. Presentar un plan de trabajo en el que se indique cómo se ejecutarán las labores para las cuales fue contratado, en aquellas actividades en que aplique. 2. Apoyar a la DGIRH en el análisis de información y acciones para dar respuesta a las observaciones derivadas de la consulta pública para la expedición de la iniciativa normativa “Por la cual se adopta el Protocolo de monitoreo de vertimientos a fuentes superficiales y al alcantarillado.” y de conformidad con el procedimiento establecido en P-M-INA-09 del sistema de gestión de calidad de Minambiente, elaborando los documentos a que haya lugar. Apoyar el desarrollo de estrategias para el fortalecimiento en la implementación de los instrumentos de administración del recurso hídrico en las eco regiones y/o en los territorios priorizados. Apoyar el análisis de información sobre permisos de vertimiento con base en la información reportada por las autoridades ambientales en el RURH; realizar solicitudes de información o mesas de trabajo con autoridades ambientales para establecer el estado de cargue de información sobre permisos de vertimiento otorgadas en RURH; realizar asistencia técnica para fortalecer el cargue de información; Identificar posibles necesidades de ajuste del módulo de permisos de vertimiento del RURH. Apoyar a la DGIRH en la generación de estrategias para la promoción del Uso Eficiente y Ahorro del Agua, enfocado principalmente en el uso seguro de las aguas residuales. Dar respuesta a requerimientos internos o externos relacionados con la administración del recurso hídrico, así como participar en las mesas, comités, reuniones o espacios de trabajo que con este fin sean citados. Apoyar técnicamente la formulación de la política del agua, acorde con su objeto y obligaciones, elaborando los documentos y acompañando los espacios requeridos por la supervisión o el equipo de la política Las demás actividades que le sean asignadas por el Supervisor del Contrato y que tenga relación con las obligaciones del contrato.</t>
  </si>
  <si>
    <t>https://community.secop.gov.co/Public/Tendering/OpportunityDetail/Index?noticeUID=CO1.NTC.7712374&amp;isFromPublicArea=True&amp;isModal=true&amp;asPopupView=true</t>
  </si>
  <si>
    <t>CARLOS ALFONSO MUÑOZ ALVAREZ</t>
  </si>
  <si>
    <t>https://www.funcionpublica.gov.co/dafpIndexerBHV/hvSigep/detallarHV/S4662007-8003-5</t>
  </si>
  <si>
    <t>Prestación de servicios profesionales a la Dirección de Asuntos Marinos, Costeros y Recursos Acuáticos del Ministerio de Ambiente y Desarrollo Sostenible, en el trámite de los asuntos jurídicos y legales de la Dirección, así como la atención al cumplimiento de fallos judiciales y requerimientos de entes de control.</t>
  </si>
  <si>
    <t>1. Brindar asesoría jurídica en la proyección y revisión de los conceptos jurídicos que le sean requeridos por la Dirección, solicitudes en general y entes de control internos y externos. 2. Brindar el apoyo requerido desde el punto de vista jurídico, sobre los diferentes requerimientos de la Dirección, como la revisión y asesoría para el cumplimiento de las sentencias y fallos judiciales. 3. Apoyo en la revisión y gestión de insumos técnicos para atender las solicitudes de la agenda legislativa y otros requerimientos del Congreso. 4. Gestionar o suministrar los insumos para dar respuesta a los derechos de petición en cumplimiento de su objeto contractual, con criterios de calidad y oportunidad dando cumplimiento a los términos legales 5. Apoyar la organización y facilitación de espacios, talleres y participar en actividades pertinentes que realiza MINAMBIENTE relacionados con el objeto del contrato. 6. Mantener actualizada la información del drive (Carpeta digital) de la DAMCRA de los tramites asignados. 7. Las demás actividades relacionadas con el desarrollo del objeto del presente contrato.</t>
  </si>
  <si>
    <t>El valor del contrato a celebrar es hasta por la suma de OCHENTA Y CINCO MILLONES QUINIENTOS MIL PESOS M/CTE ($85.500.000), incluido IVA.</t>
  </si>
  <si>
    <t>https://community.secop.gov.co/Public/Tendering/OpportunityDetail/Index?noticeUID=CO1.NTC.7649274&amp;isFromPublicArea=True&amp;isModal=true&amp;asPopupView=true</t>
  </si>
  <si>
    <t>RICARDO CAMACHO DIAZ</t>
  </si>
  <si>
    <t>https://www.funcionpublica.gov.co/dafpIndexerBHV/hvSigep/detallarHV/S4778281-8003-5</t>
  </si>
  <si>
    <t>Prestación de servicios profesionales a la Dirección de Asuntos Marinos, Costeros y Recursos Acuáticos del Ministerio de Ambiente y Desarrollo Sostenible para apoyo asistencial técnico y operativo en realización de reuniones, seguimiento a requerimientos administrativos, correspondencia y en la compilación de informes de la Dirección.</t>
  </si>
  <si>
    <t>1. Brindar el soporte administrativo y operativo en el desarrollo de las actividades de la agenda interinstitucional de la Dirección de Asuntos Marinos, Costeros y Recursos Acuáticos. 2. Brindar apoyo técnico en la compilación de insumos técnicos para la preparación de informes, conferencias, presentaciones y notas de prensa liderados y donde participe la DAMCRA. 3. Apoyar en la organización y seguimiento y reporte de actividades que requieren servicios logísticos. 4. Apoyar en la planificación, gestión y seguimiento de las comisiones de la Dirección. 5. Colaborar en la planificación, organización y sistematización de resultados de reuniones, comités y otros eventos liderados por la Dirección 6. Apoyar en la gestión y el seguimiento de requerimientos internos y PQRS presentadas por particulares, otras entidades y organismos de control, asignados a la dirección, a fin de generar alertas a los colaboradores, para su oportuna atención. 7. Mantener actualizada la carpeta DRIVE de la Dirección de Asuntos Marinos, Costeros y Recursos Acuáticos, garantizando la organización y accesibilidad de la información. 8. Las demás actividades relacionadas con el desarrollo del objeto del presente contrato.</t>
  </si>
  <si>
    <t>El valor del contrato a celebrar es hasta por la suma de CUARENTA Y OCHO MILLONES DE PESOS M/CTE ($48.000.000), incluido los impuestos a que haya lugar.</t>
  </si>
  <si>
    <t>https://community.secop.gov.co/Public/Tendering/OpportunityDetail/Index?noticeUID=CO1.NTC.7649784&amp;isFromPublicArea=True&amp;isModal=true&amp;asPopupView=true</t>
  </si>
  <si>
    <t>EDGAR ADRIAN VASQUEZ AVILA</t>
  </si>
  <si>
    <t>https://www.funcionpublica.gov.co/dafpIndexerBHV/hvSigep/detallarHV/S492276-8003-5</t>
  </si>
  <si>
    <t>Prestación de servicios profesionales a la Dirección de Asuntos Marinos, Costeros y Recursos Acuáticos del Ministerio de Ambiente y Desarrollo Sostenible, para fortalecer la gestión de medidas de manejo, seguimiento, control y prevención de especies exóticas, invasoras, potencialmente invasoras y tráfico de fauna silvestre en los ecosistemas marino, costeros e insulares.</t>
  </si>
  <si>
    <t>1. Apoyar e la articulación de actores clave para la gestión integrada y el seguimiento de la actualización del plan nacional para la prevención, control y manejo de las especies introducidas trasplantadas e invasoras (componente marino costero) en Colombia. 2. Brindar apoyo y proporcionar insumos técnicos relacionados con la construcción de la estrategia para la prevención del tráfico de fauna silvestre, (componente marino costero) en Colombia 3. Realizar espacios de fortalecimiento de capacidades con actores locales en áreas de interés ambiental sobre las especies exóticas, invasoras y tráfico de fauna silvestre en los ecosistemas marino, costeros e insulares. 4. Brindar insumos técnicos para la formulación y/o revisión y seguimiento de las políticas ambientales e iniciativas normativas propias del Ministerio, al igual que en los proyectos legislativos relacionados con los temas de la DAMCRA. 5. Gestionar o proporcionar los insumos necesarios para atender los derechos de petición (PQRS), la elaboración de conceptos, ayudas de memoria, actas y requerimientos de sentencias y de los órganos de control, en relación con el objeto contractual, asegurando el cumplimiento de los criterios de calidad, oportunidad y los términos legales establecidos. 6. Apoyar en la organización de talleres, reuniones, actividades y otros espacios de articulación relevantes y priorizados por el Minambiente, en línea con el objeto del contrato. 7. Mantener actualizada la información y documentación en el drive de la DAMCRA (Carpetas digitales), según los tramites asignados. 8. Las demás actividades relacionadas con el desarrollo del objeto del presente contrato.</t>
  </si>
  <si>
    <t>El valor del contrato a celebrar es hasta por la suma de SESENTA Y SEIS MILLONES QUINIENTOS MIL PESOS M/CTE ($66.500.000), incluido los impuestos a que haya lugar.</t>
  </si>
  <si>
    <t>https://community.secop.gov.co/Public/Tendering/OpportunityDetail/Index?noticeUID=CO1.NTC.7652569&amp;isFromPublicArea=True&amp;isModal=true&amp;asPopupView=true</t>
  </si>
  <si>
    <t>IVAN EDUARDO RAMOS VELÁSQUEZ</t>
  </si>
  <si>
    <t>ZOOTECNIA</t>
  </si>
  <si>
    <t>https://www.funcionpublica.gov.co/dafpIndexerBHV/hvSigep/detallarHV/S4912517-8003-5</t>
  </si>
  <si>
    <t>Prestar los servicios profesionales a la Oficina de Negocios Verdes y Sostenibles para acompañar la estructuración, evaluación y seguimiento de los proyectos que se gestionen en la ONVS, desde el componente de producción animal sostenible.</t>
  </si>
  <si>
    <t>1. Elaborar documento plan de trabajo para la ejecución del contrato, el cual contenga los productos y el cronograma de entrega conforme a lo acordado por la supervisión. Documento que debe ser presentado con el primer informe para el inicio y seguimiento contractual.2. Identificar y generar mecanismos, espacios y estrategias que permitan el cumplimiento de las competencias y obligaciones de la jefatura en el fomento, promoción y fortalecimiento de la bioeconomía desde el componente de producción animal sostenible en los territorios. 3. Formular, apoyar y estructurar iniciativas de sistemas productivos sostenibles como posibilidad de fortalecimiento a las iniciativas productivas e incentivos a la conservación desde el componente de producción animal sostenible. 4. Estructurar y evaluar proyectos relacionados a sistemas productivos sostenibles y Bioeconomía, en articulación con la unidad de proyectos de la oficina de negocios verdes y los lineamientos brindados para tal fin, de acuerdo a los requerimientos de la oficina. 5. Participar en las reuniones relacionadas con el objeto contractual, para lo cual se deben allegar los soportes de asistencias, ayudas de memoria y soportes de la asistencia, ayudas de memoria y soportes de seguimiento a los compromisos establecidos en caso de aplicar. 6. Las demás que determine el supervisor del contrato, relacionadas con el ejercicio de sus obligaciones y del objeto contractual.</t>
  </si>
  <si>
    <t>El valor del contrato a celebrar es hasta por la suma de SETENTA Y SIETE MILLONES QUINIENTOS MIL PESOS M/CTE ($ 77.500.000), incluido los impuestos a que haya lugar.</t>
  </si>
  <si>
    <t xml:space="preserve">C-3201-0900-8-40101B-3201031-02 </t>
  </si>
  <si>
    <t>https://community.secop.gov.co/Public/Tendering/OpportunityDetail/Index?noticeUID=CO1.NTC.7650929&amp;isFromPublicArea=True&amp;isModal=true&amp;asPopupView=true</t>
  </si>
  <si>
    <t>LIBRO 3</t>
  </si>
  <si>
    <t>SELECCIÓN ABREVIADA</t>
  </si>
  <si>
    <t>16 SUBASTA INVERSA</t>
  </si>
  <si>
    <t>3 COMPRAVENTA y/o SUMINISTRO</t>
  </si>
  <si>
    <t>SASI-006-2024</t>
  </si>
  <si>
    <t>SUBATURS SAS</t>
  </si>
  <si>
    <t>GUSTAVO DELGADO GARAVITO</t>
  </si>
  <si>
    <t>Suministro de tiquetes aéreos a nivel nacional e internacional para el desplazamiento de servidores públicos y/o contratistas para el desarrollo de las actividades misionales y de apoyo a la gestión del Ministerio de Ambiente y Desarrollo Sostenible.</t>
  </si>
  <si>
    <t>1. Cumplir con plena autonomía técnica y administrativa, con las actividades, lineamientos y estándares definidos en el numeral 3 “Especificaciones Técnicas” del Documento de Requerimientos Técnicos para la definición del bien o servicio (DRT). 2. Expedir tiquetes aéreos en las rutas nacionales, así como internacionales, aplicando para el efecto las tarifas más económicas disponibles en el mercado al momento de la compra de acuerdo con el itinerario requerido, y política de cada aerolínea, en cumplimiento al Plan de Austeridad. 3. Mantener informada de manera permanente al Ministerio de Ambiente y Desarrollo Sostenible sobre las mejores tarifas y ofertas más económicas que realicen las aerolíneas, así como de los beneficios comerciales e incentivos a que se tenga derecho ya sea por el número de tiquetes entregados, por el valor de estos o en cualquier otra eventualidad, garantizando la aplicación de los descuentos ofrecidos. 4. Anexar junto con la factura el PRINTER (DQB) de la aerolínea con la que se realizó la reserva de cada uno de los tiquetes expedidos sin excepción, adjuntando los siguientes documentos: a) Adjuntar el soporte del pago que realiza a cada una de las aerolíneas por los tiquetes emitidos, cuando radique el informe semanal. b) Remitir un informe semanal, en el que se evidencie la solicitud del tiquete, factura de pago a las aerolíneas y discriminación de descuentos aplicados. 5. Presentar oportunamente las notas crédito detalladas de los tiquetes devueltos no utilizados. 6. Gestionar los cambios de rutas, fechas, titular, solicitados por la entidad; en caso de que los mismos no generen costo por parte de la aerolínea, el contratista tampoco cobrará el costo de la tarifa administrativa. 7. Realizar el check in y entrega de pasabordo de la ministra y pasajeros pertenecientes a su esquema de seguridad. 8. Se debe garantizar la anulación de tiquetes emitidos y cancelados el mismo día sin costo alguno para la Entidad 9. Realizar las gestiones que sean necesarias ante las aerolíneas y los aeropuertos donde se tenga representación de la agencia de viajes, en cualquier inconveniente que se presente y dificulte la movilización del pasajero. 10. Enviar las cotizaciones, reservas y tiquetes Aéreos al correo electrónico de la persona que designe el supervisor, en un plazo máximo de una (1) hora contada a partir de la recepción de la solicitud de la entidad. En casos que la Entidad solicite más de veinte (20) cotizaciones, reservas o emisiones en el lapso de una hora, el Proveedor cuenta con una (1) hora adicional para atender dicho requerimiento. 11. Disponer y garantizar la atención de una línea telefónica y una línea celular, para comunicación con el MINISTERIO las veinticuatro (24) horas del día, todos los días de la semana, incluyendo dominicales y festivos, durante el plazo de ejecución del contrato. 12. Designar una persona de contacto durante la ejecución del contrato encargado de atender los requerimientos de tiquetes y solicitudes de información general, así como presentación de facturas e informes 24 horas al día, informando al Ministerio sus datos de contacto. 13. Mantener vigentes los permisos, licencias y títulos especiales exigidos por parte de la Ley o autoridades administrativas, civiles o sanitarias, para el ejercicio del servicio prestado. 14. Presentar por medio de correo electrónico mediante archivo digital, la relación de los tiquetes expedidos, el precio de estos, los reembolsos efectuados, y el estado de ejecución del contrato y cualquier otro informe que se requiera, de acuerdo con las solicitudes del supervisor del contrato. 15. Brindar oportuna información a los funcionarios y contratistas del Ministerio sobre las vacunas que deban aplicarse los viajeros y los documentos exigidos, impuestos o tasas. 16. Asumir completamente, y bajo su absoluta responsabilidad, los costos de los elementos, dotación, equipos, salarios, prestaciones sociales del personal que emplea para la ejecución de los servicios contratados y para obtener las diferentes licencias y/o permisos que se requieran para la prestación y utilización de estos servicios. 17. Cumplir estrictamente los requisitos, normas, protocolos de seguridad, y demás disposiciones que regulan la prestación de todos los servicios de suministro de tiquetes. 18. Reembolsar a la entidad el valor por cancelaciones conforme a las políticas y tiempos de respuesta de cada aerolínea, cuando aplique, para lo cual de forma inmediata deberá hacer los trámites ante esta, una vez reciba la solicitud de reembolso por parte de la entidad. 19. Gestionar los convenios de descuento ante las Aerolíneas utilizadas por la Entidad y mantener la totalidad de los beneficios y descuentos obtenidos por los mismos, durante toda la vigencia del contrato. Cualquier cambio en los descuentos deberá ser comunicado formal y oportunamente por escrito al supervisor del contrato. 20. Facturar los precios de los tiquetes aéreos, conforme a las tarifas ofrecidos por las aerolíneas, aplicando los descuentos y convenios existentes. 21. Mantener la debida confidencialidad de la información a la que se tenga acceso durante la ejecución del contrato. 22. Atender los reclamos, consultas y/o solicitudes de la Entidad, eficaz y oportunamente, de acuerdo con lo establecido en el presente documento. 23. Mantener la tarifa administrativa establecida sin reajuste alguno, durante la vigencia de este, salvo lo exija la normatividad vigente. 24. Garantizar que los beneficios ofrecidos por el proveedor y por las aerolíneas, y los recursos públicos sean de uso exclusivo del MINISTERIO, sus funcionarios y contratistas en función de sus funciones y obligaciones. 25. Comunicar oportunamente al MINISTERIO cuando el saldo se encuentre en el veinte (20%) de su apropiación presupuestal. 26. El Contratista deberá proporcionar un Agente In plant, quien prestará los servicios de reserva y emisión de tiquetes aéreos dentro de las instalaciones del Ministerio de conformidad con la necesidad de la Entidad. 27. El contratista deberá contar con la licencia de funcionamiento de la Asociación Internacional de Transporte Aéreo – IATA vigente durante toda la ejecución del contrato. 28. Las demás que sean asignadas por el supervisor y tengan relación con el objeto del contrato.</t>
  </si>
  <si>
    <t>el presupuesto oficial del proceso de selección se estableció hasta en la suma de DOS MIL OCHOCIENTOS QUINCE MILLONES DE PESOS M/CTE (2.815.000.000) incluido IVA, impuestos, costos directos e indirectos requeridos para el cumplimiento del objeto contractual.</t>
  </si>
  <si>
    <t>REGALIAS MADS</t>
  </si>
  <si>
    <t>4725 - 10025</t>
  </si>
  <si>
    <t>14/01/2025 - 8-1-2025</t>
  </si>
  <si>
    <t>5525 -116125</t>
  </si>
  <si>
    <t>02 INVERSIÓN 03 GIRO DE REGALIAS</t>
  </si>
  <si>
    <t>A-02-02-02-006-004 C-3201-0900-7-10101D-3201031-02C-3299-0900-21-10101C-3299060-02</t>
  </si>
  <si>
    <t>ANGELA LISSETH DIAZ TARQUINO</t>
  </si>
  <si>
    <t>Coordinador Grupo de Comisiones y Apoyo Logístico</t>
  </si>
  <si>
    <t>https://community.secop.gov.co/Public/Tendering/OpportunityDetail/Index?noticeUID=CO1.NTC.7427870&amp;isFromPublicArea=True&amp;isModal=False</t>
  </si>
  <si>
    <t>El plazo de ejecución del contrato será hasta el 31 de julio de 2026 o hasta agotar el recurso.</t>
  </si>
  <si>
    <t>MARIA PAULA PEÑA GUZMAN</t>
  </si>
  <si>
    <t>https://www.funcionpublica.gov.co/dafpIndexerBHV/hvSigep/detallarHV/S2923916-8003-5</t>
  </si>
  <si>
    <t>Prestar servicios profesionales a la Dirección de Asuntos Ambientales Sectorial y Urbana del Ministerio de Ambiente y Desarrollo Sostenible, para apoyar en la estructuración de instrumentos técnicos y normativos para la gestión de residuos, la economía circular, así como en el seguimiento y reporte de los avances y el cumplimiento de los compromisos relacionados.</t>
  </si>
  <si>
    <t>1. Elaborar y presentar al supervisor un plan detallado de trabajo, que incluya actividades, cronograma y entregables, en un plazo máximo de diez (10) días calendario tras cumplir con los requisitos de ejecución establecidos en el contrato. 2. Apoyar el seguimiento y consolidación de insumos técnicos para el reporte de los progresos en el marco de los compromisos de los CONPES que incluyan acciones sobre gestión de residuos y las metas del Plan Nacional de Desarrollo (PND 2022-2026), asociada a los proyectos de economía circular en municipios de menos de 50000 habitantes, a cargo del grupo de gestión de residuos, y el Grupo de Producción y Consumo Responsable y Sector Agropecuario; y a otros que pudieran ser requeridos por la Dirección de Asuntos Ambientales Sectorial y Urbana. 3. Apoyar el diseño de una estrategia para la gestión de residuos sólidos en zonas marino-costeras articulando los diferentes instrumentos de planificación y gestión, así como la políticas ambientales y sectoriales, según los compromisos del CONPES 3990, acción 4.9 4. Brindar apoyo técnico y operativo en la gestión y procesamiento de la información en Producción y Consumo Responsable en el marco de la Política Nacional de Producción y Consumo Responsable en proceso de formulación. 5. Apoyar la elaboración de un modelo de articulación, gestión de la información y recopilación de los insumos aportados por el sector académico en general y la unión universitaria, para el fortalecimiento del consumo responsable, en el marco del proceso de formulación de la Política de Producción y Consumo Responsable. 6. Proyectar y gestionar dentro de los plazos legales, las respuestas a derechos de petición, quejas, requerimientos de órganos de control y demás solicitudes, que sean solicitadas a través de la plataforma ARCA o por cualquier otro medio o herramienta de la entidad, relacionados con el objeto del contrato. 7. Asistir y participar en las reuniones relacionadas con el objeto contractual, siguiendo la línea institucional, soportando la asistencia con la presentación de soportes, ayudas de memoria y seguimiento documentado a los compromisos acordados, en caso de ser aplicable. 8. Las demás actividades que le asigne el supervisor del contrato y que tengan relación con el objeto contractual.</t>
  </si>
  <si>
    <t>El valor del contrato a celebrar es hasta por la suma de CINCUENTA Y NUEVE MILLONES OCHOCIENTOS CINCUELTA MIL PESOS M/CTE ($59.850.000) incluido los impuestos a que haya lugar.</t>
  </si>
  <si>
    <t>https://community.secop.gov.co/Public/Tendering/OpportunityDetail/Index?noticeUID=CO1.NTC.7639027&amp;isFromPublicArea=True&amp;isModal=true&amp;asPopupView=true</t>
  </si>
  <si>
    <t>ALEXANDRA SALINAS SALINAS</t>
  </si>
  <si>
    <t>https://www.funcionpublica.gov.co/dafpIndexerBHV/hvSigep/detallarHV/S522069-8003-5</t>
  </si>
  <si>
    <t>Prestar servicios profesionales a la Dirección de Asuntos Ambientales Sectorial y Urbana del Ministerio de Ambiente y Desarrollo Sostenible, para apoyar en la formulación de instrumentos técnicos y normativos, así como en el desarrollo de proyectos que fortalezcan la gestión ambiental en el sector agropecuario, con énfasis en la promoción de la producción y consumo responsable y la economía circular.</t>
  </si>
  <si>
    <t>1. Elaborar y presentar al supervisor un plan detallado de trabajo, que incluya actividades, cronograma y entregables, en un plazo máximo de diez (10) días calendario tras cumplir con los requisitos de ejecución establecidos en el contrato. 2. Apoyar la formulación y divulgación de instrumentos técnicos ambientales del sector agropecuario (Porcicola, avícola). 3. Apoyar en la construcción de las bases conceptuales y técnicas, definición de líneas estratégicas del sector ambiente, para la reglamentación y adopción de la ley de agricultura ecológica y de bioinsumos. 4. Apoyar el seguimiento, articulación y el desarrollo de acciones en el marco de los acuerdos sectoriales suscritos con agremiaciones u organizaciones del sector agropecuario. que garanticen la promoción e implementación de la economía circular. 5. Apoyar la formulación de la política de producción y consumo responsable con criterios de economía circular con comunidades y organizaciones desde un enfoque diferencial étnico, de género, etario y cultural, en el sector agropecuario garantizando la inclusión y participación de grupos. poblacionales diversos, de acuerdo con los requerimientos de la dirección 6. Proyectar y gestionar dentro de los plazos legales, las respuestas a derechos de petición, quejas, requerimientos de órganos de control y demás solicitudes, que sean solicitadas a través de la plataforma ARCA o por cualquier otro medio o herramienta de la entidad, relacionados con el objeto del contrato. 7. Asistir y participar en las reuniones relacionadas con el objeto contractual, siguiendo la línea institucional, soportando la asistencia con la presentación de soportes, ayudas de memoria y seguimiento documentado a los compromisos acordados, en caso de ser aplicable. 8. Contribuir con la proyección, reporte y evidencias de las acciones definidas en el Plan de Acción y/o en informes solicitados por el supervisor relacionadas con las funciones de la Dirección de Asuntos Ambientales, Sectorial y Urbana, garantizando la conservación de la documentación mediante el respectivo cargue en las carpetas digitales institucionales asignadas. 9. Generar los insumos y apoyar las actividades e instancias de trabajo en los que se desarrollen temas asociados a producción y consumo responsable y economía circular y el cumplimiento de la meta del Plan Nacional de Desarrollo relacionada con los municipios de menos de 50.000 habitantes. 10. Las demás actividades que le asigne el supervisor del contrato y que tengan relación con el objeto contractual.</t>
  </si>
  <si>
    <t>El valor del contrato a celebrar es hasta por la suma de OCHENTA Y CUATRO MILLONES PESOS M/CTE ($84.000.000) incluido los impuestos a que haya lugar.</t>
  </si>
  <si>
    <t>https://community.secop.gov.co/Public/Tendering/OpportunityDetail/Index?noticeUID=CO1.NTC.7639176&amp;isFromPublicArea=True&amp;isModal=true&amp;asPopupView=true</t>
  </si>
  <si>
    <t>JAIME ANDRES BUELVAS HERRERA</t>
  </si>
  <si>
    <t>https://www.funcionpublica.gov.co/dafpIndexerBHV/hvSigep/detallarHV/S3258837-8003-5</t>
  </si>
  <si>
    <t>Prestación de servicios profesionales a la Oficina de Tecnologías de la Información y la Comunicación del Ministerio de Ambiente y Desarrollo Sostenible, para contribuir en estructuración y centralización de la información cartográfica producida o consolidada por el ministerio</t>
  </si>
  <si>
    <t>1. Apoyar técnicamente en la estructuración de estrategias que permitan fortalecer la infraestructura de datos espaciales-IDE del Ministerio de Ambiente y Desarrollo Sostenible, mediante la generación de procedimientos, guías y lineamientos para el uso y disposición de información geográfica, acorde con los estándares nacionales. 2. Apoyar el proceso de administración de la información geográfica que es de responsabilidad del Ministerio de Ambiente y Desarrollo Sostenible y que se encuentran almacenada en la base de datos central geográfica, además de la información geográfica que haya sido solicitada por los canales autorizados a otras entidades, con base en los lineamientos y en los repositorios definidos para tal fin. 3. Apoyar las actualizaciones y mejoras en la base de datos geográfica, con base en los requerimientos de estructuración, ajuste o de incorporaron de nuevos objetos geográficos por parte de las diferentes dependencias del Ministerio. 4. Apoyar la administración de la plataforma Arcgis Online del Ministerio bajo los lineamientos de la supervisora 5. Brindar asistencia a las áreas misionales del Ministerio en la utilización de la plataforma ArcGIS Online y en la creación y administración de sus aplicaciones. 6. Administrar la plataforma para la publicación de metadatos geográficos de la entidad – geonetwork. 7. Participar técnicamente en las reuniones que adelante el Ministerio de Ambiente y desarrollo sostenible referente a temas de información geográfica. 8. Atender las solicitudes que le sean asignadas por la plataforma Aranda Service Desk con relación a información geográfica. 9. Participar y/o asistir a las reuniones grupos y/o mesas de trabajo y/o comités virtuales o 10. presenciales que sean requeridos por el supervisor relacionados con el objeto y obligaciones contractuales con el fin de generar acciones tendientes al cumplimiento de la misión de la dependencia. 11. Las demás inherentes a la ejecución del objeto contractual</t>
  </si>
  <si>
    <t>El valor del contrato a celebrar es hasta por la suma de SETENTA Y UN MILLONES OCHOCIENTOS SESENTA Y SEIS MIL SEISCIENTOS SESENTA Y SIETE PESOS M/CTE ($71.866.667), incluido los impuestos a que haya lugar.</t>
  </si>
  <si>
    <t>https://community.secop.gov.co/Public/Tendering/OpportunityDetail/Index?noticeUID=CO1.NTC.7646307&amp;isFromPublicArea=True&amp;isModal=true&amp;asPopupView=true</t>
  </si>
  <si>
    <t>El término estrictamente indispensable para que el contratista cumpla con el objeto y obligaciones contractuales será de diez (10) meses y ocho (8) dias, o hasta 31 de diciembre, lo primero que ocurra.</t>
  </si>
  <si>
    <t>MARISOL CARO PLAZAS</t>
  </si>
  <si>
    <t>https://www.funcionpublica.gov.co/dafpIndexerBHV/hvSigep/detallarHV/S756544-8003-5</t>
  </si>
  <si>
    <t>Prestar sus servicios profesionales a la Oficina de Tecnologías de la Información y la Comunicación del Ministerio de Ambiente y Desarrollo Sostenible para realizar actividades de definición de requerimiento, estructura de pruebas, soporte funcional de los aplicativos designados por el supervisor.</t>
  </si>
  <si>
    <t>1. Realizar soporte técnico-funcional en el SGDEA Institucional y aplicativos que le sean asignados 2. Presentar para aprobación de la jefe de la OTIC los manuales de uso del Sistema de Gestión Documental. 3. Elaborar la documentación técnica de los aplicativos asignados de acuerdo con el lineamiento de Metodología de Desarrollo de la Entidad. 4. Apoyar la identificación, análisis y gestión en las necesidades de requerimientos, ajustes, parametrizaciones y/o desarrollos de nuevas funcionalidades del SGDEA Institucional y demás aplicativos que le sean asignados 5. Apoyar la validación y verificación integral del funcionamiento del SGDEA Institucional y demás aplicativos asignados, mediante el acompañamiento en la etapa de pruebas técnicas y/o funcionales. 6. Realizar seguimiento a los procesos de entrenamiento, uso y apropiación del SGDEA, generando las alertas correspondientes a la jefe de la OTIC. 7. Participar en la revisión y elaboración de propuestas para actualizaciones necesarias de los requerimientos de gestión documental electrónica contenidos en los instrumentos archivísticos aprobados o adoptados por la entidad en el proceso de gestión documental a solicitud del área funcional. 8. Participar y/o asistir a las reuniones grupos y/o mesas de trabajo y/o comités virtuales o presenciales que sean requeridos por el supervisor relacionados con el objeto y obligaciones contractuales con el fin de generar acciones tendientes al cumplimiento de la misión de la dependencia. 9. Las demás actividades que le asigne el supervisor del contrato y que tengan relación con el objeto contractual.</t>
  </si>
  <si>
    <t>https://community.secop.gov.co/Public/Tendering/OpportunityDetail/Index?noticeUID=CO1.NTC.7645960&amp;isFromPublicArea=True&amp;isModal=true&amp;asPopupView=true</t>
  </si>
  <si>
    <t>El término estrictamente indispensable para que el contratista cumpla con el objeto y obligaciones contractuales será de Diez (10) meses y ocho (8) días, o hasta 31 de diciembre, lo primero que ocurra.</t>
  </si>
  <si>
    <t>MAYRA ALEJANDRA FAJARDO GAMBA</t>
  </si>
  <si>
    <t>SISTEMAS DE INFORMACION Y DOCUMENTACION</t>
  </si>
  <si>
    <t>https://www.funcionpublica.gov.co/dafpIndexerBHV/hvSigep/detallarHV/S345416-8003-5</t>
  </si>
  <si>
    <t>Prestar servicios profesionales para apoyar procesos de acopio y divulgación de los recursos bibliográficos de la biblioteca del Ministerio, así como la articulación de las unidades de información en materia ambiental</t>
  </si>
  <si>
    <t>1. Apoyar en la consecución de materiales bibliográficos en diferentes soportes, con organismos públicos y privados vinculados con los temas misionales del Ministerio de Ambiente y Desarrollo Sostenible. 2. Apoyar los servicios bibliotecarios para la divulgación los recursos que conforman las colecciones de la biblioteca del Ministerio. 3. Apoyar el procesamiento técnico de la memoria institucional inédita bajo los formatos y estándares establecidos por la biblioteca del ministerio. 4. Apoyar los procesos de alianzas interinstitucionales y fortalecer la red de unidades de información en materia ambiental. 5. Participar en las reuniones y mesas de trabajo del Grupo de Divulgación del Conocimiento y Cultura Ambiental y la Subdirección de Educación y Participación así como realizar los compromisos que le sean asignados. 6. Desempeñar y atender los requerimientos y compromisos que requiera el supervisor en el marco del objeto contractual.</t>
  </si>
  <si>
    <t>El valor del contrato a celebrar es hasta por la suma de CINCUENTA Y SEIS MILLONES DOSCIENTOS CINCUENTA MIL PESOS M/CTE ($56.250.000) incluido los impuestos a que haya lugar.</t>
  </si>
  <si>
    <t>https://community.secop.gov.co/Public/Tendering/OpportunityDetail/Index?noticeUID=CO1.NTC.7652914&amp;isFromPublicArea=True&amp;isModal=true&amp;asPopupView=true</t>
  </si>
  <si>
    <t>El término estrictamente indispensable para que el contratista cumpla con el objeto y obligaciones contractuales será de nueve (9) meses, o hasta 31 de diciembre, lo primero que ocurra.</t>
  </si>
  <si>
    <t>OFELIA BAQUERO VERGARA</t>
  </si>
  <si>
    <t>https://www.funcionpublica.gov.co/dafpIndexerBHV/hvSigep/detallarHV/S471075-8003-5</t>
  </si>
  <si>
    <t>Prestar servicios profesionales a la Dirección de Cambio Climático y Gestión del Riesgo del Ministerio de Ambiente y Desarrollo sostenible para apoyar al grupo de adaptación en los asuntos prioritarios de los Instrumentos de planificación y gestión del cambio climático, con énfasis en los departamentos que corresponden geográficamente con el nodo regional de cambio climático (NRCC) de Caribe e Insular.</t>
  </si>
  <si>
    <t>1. Apoyar en los asuntos prioritarios de los Instrumentos de planificación y gestión del cambio climático territorial en la zona geográfica correspondiente al objeto del contrato. 2. Apoyar en la identificación de indicadores y elementos de seguimiento de la gestión para la adaptación al cambio climático en los instrumentos de planificación y gestión de cambio climático en la zona geográfica correspondiente al objeto del contrato, y que puedan fortalecer el sistema de monitoreo y evaluación (M&amp;E) de la adaptación al cambio climático del país. 3. Apoyar la incorporación de recomendaciones, consideraciones, estrategias o medidas de adaptación al cambio climático en los instrumentos de ordenamiento y planificación, con particular interés en Planes de Ordenamiento Territorial (POT), Planes de Ordenación y Manejo de Cuencas Hidrográficas (POMCAS), Planes de Manejo Integral de Unidades Ambientales Costeras (POMIUAC), entre otros, en la zona geográfica correspondiente al objeto del contrato.4. Brindar asistencia técnica en la formulación, desarrollo y/o evaluación de planes, programas, proyectos para la implementación de medidas y acciones de adaptación al cambio climático, facilitando su alineación con la política nacional de cambio climático, el plan nacional de adaptación al cambio climático, los planes integrales de gestión de cambio climático territoriales PIGCCT y la contribución determinada a nivel nacional NDC. 5. Generar insumos técnicos para la divulgación, articulación e implementación de la adaptación basada en infraestructura y Soluciones Basadas en la Naturaleza para la acción climática. 6. Apoyar como enlace técnico para el sector de Transporte e Infraestructura, en el proceso de implementación, evaluación y/o actualización del Plan Nacional de Adaptación al Cambio Climático. 7. Participar en reuniones relacionadas con el objeto contractual, para lo cual, se deben allegar los soportes de la asistencia, ayudas de memoria y soporte del seguimiento a los compromisos establecidos, en caso de aplicar. 8. Proyectar, consolidar y gestionar respuestas a derechos de petición, solicitudes de información y demás peticiones, que le sean solicitados a través de la plataforma ARCA, o por cualquier otro medio o herramienta de la entidad relacionada con el objeto del contrato, para lo cual deberá dar cumplimiento a los términos previstos en la Ley. 9. Todas las demás que le sean asignadas por la Dirección y que tengan relación con el objeto contractual.</t>
  </si>
  <si>
    <t>El valor del contrato a celebrar es hasta por la suma de NOVENTA Y CUATRO MILLONES NOVECIENTOS SESENTA Y SEIS MIL SEISCIENTOS SESENTA Y SIETE PESOS M/CTE ($94.966.667), incluido los impuestos a que haya lugar.</t>
  </si>
  <si>
    <t>https://community.secop.gov.co/Public/Tendering/OpportunityDetail/Index?noticeUID=CO1.NTC.7646445&amp;isFromPublicArea=True&amp;isModal=true&amp;asPopupView=true</t>
  </si>
  <si>
    <t>El término estrictamente indispensable para que el contratista cumpla con el objeto y obligaciones contractuales será de DIEZ (10) MESES OCHO (8) DÍAS, o hasta el 31 de diciembre de 2025 (lo primero que ocurra), contados a partir del cumplimiento de los requisitos de ejecución previo perfeccionamiento del contrato.</t>
  </si>
  <si>
    <t>JAIME OSWALDO MEJIA MOLINA</t>
  </si>
  <si>
    <t>https://www.funcionpublica.gov.co/dafpIndexerBHV/hvSigep/detallarHV/S4749340-8003-5</t>
  </si>
  <si>
    <t>Prestar servicios profesionales a la Dirección de Asuntos Ambientales Sectorial y Urbana del Ministerio de Ambiente y Desarrollo Sostenible, como apoyo técnico en la implementación del Sistema Único de Información de Pasivos Ambientales – SUIPA.</t>
  </si>
  <si>
    <t>1. Elaborar y presentar al supervisor un plan detallado de trabajo, que incluya actividades, cronograma y entregables, en un plazo máximo de diez (10) días calendario tras cumplir con los requisitos de ejecución establecidos en el contrato. 2. Apoyar la estructuración y consolidación operativa del Sistema Único de Información de Pasivos Ambientales - SUIPA. 3. Apoyar la estructuración del proyecto normativo mediante el cual se reglamenta el funcionamiento del SUIPA. 4. Apoyar mediante el acompañamiento a las Autoridades Ambientales para la implementación del Sistema Único de Información de Pasivos Ambientales – SUIPA. 5. Apoyar la gestión de información requerida para dar cumplimiento a la Sentencia de Ventanilla minera en la orden 3 sobre pasivos ambientales en relación con el Sistema único de Información de pasivos Ambientales - SUIPA. 6. Apoyar el seguimiento de las sentencias y órdenes judiciales relacionadas con el objeto contractual. 7. Apoyar en el seguimiento a la implementación de instrumentos normativos expedidos o por expedir por el Ministerio, relacionadas con el objeto del contrato, cuando sea requerido. 8. Proyectar y gestionar dentro de los plazos legales, las respuestas a derechos de petición, quejas, requerimientos de órganos de control y demás solicitudes, que sean solicitadas a través de la plataforma ARCA o por cualquier otro medio o herramienta de la entidad, relacionados con el objeto del contrato. 9. Asistir y participar en las reuniones relacionadas con el objeto contractual, siguiendo la línea institucional, soportando la asistencia con la presentación de soportes, ayudas de memoria y seguimiento documentado a los compromisos acordados, en caso de ser aplicable. 10. Contribuir con la proyección, reporte y evidencias de las acciones definidas en el Plan de Acción y/o en informes solicitados por el supervisor relacionadas con las funciones de la Dirección de Asuntos Ambientales, Sectorial y Urbana, garantizando la conservación de la documentación mediante el respectivo cargue en las carpetas digitales institucionales asignadas. 11. Brindar apoyo y participar, cuando sea necesario en las jornadas de capacitación o divulgación vinculadas con las funciones de la Dirección de Asuntos Ambientales, Sectorial y Urbana, directamente relacionada con el objeto contractual. 12. Generar los insumos y apoyar las actividades e instancias de trabajo en los que se desarrollen temas asociados a producción y consumo responsable y economía circular y el cumplimiento de la meta del Plan Nacional de Desarrollo relacionada con los municipios de menos de 50.000 habitantes. 13. Las demás actividades que le asigne el supervisor del contrato y que tengan relación con el objeto contractual.</t>
  </si>
  <si>
    <t>El valor del contrato a celebrar es hasta por la suma de NOVENTA Y UN MILLONES TRESCIENTOS CINCUENTA MIL PESOS M/CTE ($91.350.000) incluido los impuestos a que haya lugar.</t>
  </si>
  <si>
    <t>https://community.secop.gov.co/Public/Tendering/OpportunityDetail/Index?noticeUID=CO1.NTC.7666871&amp;isFromPublicArea=True&amp;isModal=true&amp;asPopupView=true</t>
  </si>
  <si>
    <t>CARMEN ELENA GOMEZ SEGURA</t>
  </si>
  <si>
    <t>https://www.funcionpublica.gov.co/dafpIndexerBHV/hvSigep/detallarHV/S557819-8003-5</t>
  </si>
  <si>
    <t>https://community.secop.gov.co/Public/Tendering/OpportunityDetail/Index?noticeUID=CO1.NTC.7649298&amp;isFromPublicArea=True&amp;isModal=true&amp;asPopupView=true</t>
  </si>
  <si>
    <t>ANDRES RICARDO SANCHEZ QUIROGA</t>
  </si>
  <si>
    <t>https://www.funcionpublica.gov.co/dafpIndexerBHV/hvSigep/detallarHV/S859516-8003-5</t>
  </si>
  <si>
    <t>Prestación de servicios profesionales a la Dirección de Gestión Integral del Recurso Hídrico del Ministerio de Ambiente y Desarrollo Sostenible, para apoyar la elaboración de la propuesta de política relacionada con el agua desde los instrumentos ambientales de la dependencia.</t>
  </si>
  <si>
    <t>1. Apoyar a la Dirección de Gestión Integral del Recurso Hídrico en la elaboración de insumos que permitan consolidar el documento de “Propuesta de política”, específicamente en el componente de instrumentos de planificación, administración y gobernanza del agua. Así como en las estrategias de cooperación internacional. 2. Apoyar el diseño de la estrategia de seguimiento y evaluación de la “Propuesta de política”, específicamente en el componente de instrumentos de planificación, administración y gobernanza del agua. 3. Apoyar la elaboración de la metodología y acompañar, participar y gestionar el desarrollo espacios de participación con los actores priorizados, para la formulación estratégica relacionados con el componente de instrumentos de planificación, administración y gobernanza del agua, como insumos para la formulación de la “Propuesta de política”. 4. Apoyar el diseño e implementación de la estrategia de participación y la estrategia de comunicaciones en el proceso de formulación de la política. 5. Participar en los espacios y escenarios, incluyendo el acompañamiento técnico a las autoridades ambientales, comités regionales, mesa de modelación y mesas de trabajo, así como aquellas que sean requeridas por el supervisor, en virtud del cumplimiento del objeto contractual. 6. Proyectar, consolidar y gestionar respuestas a derechos de petición, solicitudes de información y demás peticiones, que le sean solicitados por la supervisión en la plataforma ARCA, o por cualquier otro medio o herramienta de la entidad relacionado con el objeto del contrato, para lo cual deberá dar cumplimiento a los términos previstos en la Ley 7. Las demás que requiera el supervisor del contrato y que tengan relación directa con el objeto contractual.</t>
  </si>
  <si>
    <t>El valor del contrato a celebrar es hasta por la suma de SETENTA Y SEIS MILLONES QUINIENTOS MIL PESOS M/CTE ($76.500.000) incluido los impuestos a que haya lugar.</t>
  </si>
  <si>
    <t>https://community.secop.gov.co/Public/Tendering/OpportunityDetail/Index?noticeUID=CO1.NTC.7651897&amp;isFromPublicArea=True&amp;isModal=true&amp;asPopupView=true</t>
  </si>
  <si>
    <t>El término estrictamente indispensable para que el contratista cumpla con el objeto y obligaciones contractuales será NUEVE MESES o hasta 31 de diciembre, lo primero que ocurra.</t>
  </si>
  <si>
    <t xml:space="preserve">MYLSON BERLEY BETANCOURT SANTIAGO </t>
  </si>
  <si>
    <t>https://www.funcionpublica.gov.co/dafpIndexerBHV/hvSigep/detallarHV/S2255588-8003-5</t>
  </si>
  <si>
    <t>Prestar servicios profesionales a la Dirección de Ordenamiento Ambiental Territorial y SINA del Ministerio de Ambiente y Desarrollo Sostenible, para apoyar en la implementación del objetivo cuatro (4) del Plan de Zonificación Ambiental (PZA), relacionado a la participación e instancias de gobernanza para la implementación del PZA</t>
  </si>
  <si>
    <t>El valor del contrato a celebrar es hasta por la suma de CIENTO DIEZ MILLONES OCHENTA Y OCHO MIL CUATROCIENTOS SESENTA PESOS M/CTE ($110.088.460), incluido los impuestos a que haya lugar.</t>
  </si>
  <si>
    <t>https://community.secop.gov.co/Public/Tendering/OpportunityDetail/Index?noticeUID=CO1.NTC.7656637&amp;isFromPublicArea=True&amp;isModal=true&amp;asPopupView=true</t>
  </si>
  <si>
    <t>VIVIANA ANDREA BAUTISTA PULIDO</t>
  </si>
  <si>
    <t>https://www.funcionpublica.gov.co/dafpIndexerBHV/hvSigep/detallarHV/S2384197-8003-5</t>
  </si>
  <si>
    <t>Prestación de servicios profesionales a la Dirección de Asuntos Marinos, Costeros y Recursos Acuáticos del Ministerio de Ambiente y Desarrollo Sostenible para apoyar la implementación y seguimiento de los procesos de la gestión documental de la Dirección y apoyar en la divulgación de sistemas de información en gestión documental que maneja el Ministerio.</t>
  </si>
  <si>
    <t>1. Apoyar la clasificación y organización de la documentación producida y recibida por la Dirección de Asuntos Marinos Costeros y Recursos Acuáticos desde su origen hasta su destino final asegurando el acceso a la información mediante la consulta o préstamo de los documentos. 2. Apoyar la creación, gestión y cierre de expedientes electrónicos ARCA del sistema de gestión documental de acuerdo con las tablas de retención documental de la dependencia, previa verificación del trámite realizado por los gestores de las solicitudes. 3. Gestionar los expedientes digitales (ONEDRIVE) y físicos correspondientes a la gestión de archivos según las tablas de retención documental, cumpliendo con los estándares de calidad en clasificación, depuración, organización y foliación, además con el cronograma de transferencias documentales según los procedimientos establecidos por el Grupo de Gestión Documental del Ministerio de Ambiente y Desarrollo Sostenible para la dependencia.4. Apoyar e implementar de manera periódica, jornadas de capacitación, sensibilización y divulgación sobre el sistema de gestión documental del Ministerio a los colaboradores vinculados a la Dirección de Asuntos Marinos Costeros y Recursos Acuáticos. 5. Reportar el avance respecto al plan de mejoramiento vigente, así como, atender las auditorias y ejecutar las acciones del plan de auditoría de la vigencia 2025, para el proceso de gestión documental de la Dirección de Asuntos Marinos Costeros y Recursos Acuáticos. 6. Mantener actualizada la información del drive (Carpeta digital) y la información física de la DAMCRA de los tramites asignados y realizar el inventario y la organización del material bibliográfico que reposa en la dependencia, así como el de apoyar de la Dirección de Asuntos Marinos Costeros y Recursos Acuáticos. 7. Las demás actividades que se relacionen con el objeto del contrato.</t>
  </si>
  <si>
    <t>El valor del contrato a celebrar es hasta por la suma de CINCUENTA Y DOS MILLONES DE PESOS M/CTE ($52.000.000), incluido los impuestos a que haya lugar.</t>
  </si>
  <si>
    <t>https://community.secop.gov.co/Public/Tendering/OpportunityDetail/Index?noticeUID=CO1.NTC.7654761&amp;isFromPublicArea=True&amp;isModal=true&amp;asPopupView=true</t>
  </si>
  <si>
    <t>El término estrictamente indispensable para que el contratista cumpla con el objeto y obligaciones contractuales será DIEZ (10) MESES, o hasta 31 de diciembre, lo primero que ocurra</t>
  </si>
  <si>
    <t>OSCAR IVAN SUAREZ MURCIA</t>
  </si>
  <si>
    <t>INGENIERIA DE PETROLEOS</t>
  </si>
  <si>
    <t>https://www.funcionpublica.gov.co/dafpIndexerBHV/hvSigep/detallarHV/S4252577-8003-5</t>
  </si>
  <si>
    <t>Prestar servicios profesionales a la Dirección de Asuntos Ambientales Sectorial y Urbana del Ministerio de Ambiente y Desarrollo Sostenible, con el fin de apoyar el control al riesgo de afectación ambiental del recurso hídrico subterráneo en actividades del sector hidrocarburos y de Transición Energética, atendiendo las condiciones de conocimiento y determinación territoriales.</t>
  </si>
  <si>
    <t>1. Elaborar y presentar al supervisor un plan detallado de trabajo, que incluya actividades, cronograma y entregables, en un plazo máximo de diez (10) días calendario tras cumplir con los requisitos de ejecución establecidos en el contrato. Aportar insumos en la gestión de sentencias y órdenes judiciales asociados al sector hidrocarburos en que sea requerido el Ministerio de Ambiente y Desarrollo Sostenible y priorice la DAASU. Aportar insumos técnicos en los espacios de discusión o mesas de trabajo que se realicen en atención al conflicto social de proyectos del sector Hidrocarburos en los que sea requerido el Ministerio de Ambiente y Desarrollo Sostenible y que priorice la DAASU. Aportar insumos para la elaboración de instrumentos regulatorios ambientales relacionados al recurso hídrico subterráneo para proyectos del sector Hidrocarburos o de transición energética en que sea requerido el Ministerio de Ambiente y Desarrollo Sostenible y priorice la DAASU. Proyectar, gestionar y revisar, dentro de los plazos legales, las respuestas a derechos de petición, quejas, requerimientos de órganos de control y demás solicitudes relacionadas con el objeto contractual, que sean solicitadas a través de la plataforma ARCA o por cualquier otro medio o herramienta de la entidad. Participar en las reuniones, mesas de trabajo y comités que sean requeridos por el supervisor del contrato, relacionados con el objeto y obligaciones contractuales, para lo cual se debe allegar los soportes de asistencia, ayudas de memoria y soporte del seguimiento a los compromisos establecidos, en caso de que aplique. Apoyar el relacionamiento interinstitucional con comunidades y organizaciones desde un enfoque diferencial étnico, de género, etario y cultural, garantizando la inclusión y participación de grupos poblacionales diversos, de acuerdo con los requerimientos de la dirección. Contribuir con la proyección, reporte y evidencias de las acciones definidas en el Plan de Acción y/o en informes solicitados por el supervisor, relacionadas con las funciones de la Dirección de Asuntos Ambientales, Sectorial y Urbana, garantizando la conservación de la documentación mediante el respectivo cargue en las carpetas digitales institucionales asignadas. Las demás actividades que le asigne el supervisor del contrato y que tengan relación con el objeto contractual.</t>
  </si>
  <si>
    <t>https://community.secop.gov.co/Public/Tendering/OpportunityDetail/Index?noticeUID=CO1.NTC.7655406&amp;isFromPublicArea=True&amp;isModal=true&amp;asPopupView=true</t>
  </si>
  <si>
    <t>EDWIN ALEXANDER HENAO CONDE</t>
  </si>
  <si>
    <t>https://www.funcionpublica.gov.co/dafpIndexerBHV/hvSigep/detallarHV/S3514795-8003-5</t>
  </si>
  <si>
    <t>Prestar los servicios profesionales en la Oficina de Negocios Verdes y Sostenibles para apoyar la identificación, estructuración y acompañamiento a la ejecución de políticas, programas y proyectos que fomenten la implementación de los enfoques étnico y diferencial basado en garantía de los derechos.</t>
  </si>
  <si>
    <t>1. Elaborar un documento de plan de trabajo para la ejecución del contrato, el cual contenga los informes a entregar y el cronograma, documento que debe ser presentado dentro de los cinco (5) días hábiles, siguientes al cumplimiento de los requisitos de perfeccionamiento y ejecución. 2. Estructurar, evaluar, apoyar y realizar seguimiento a los programas y proyectos que le sean asignados por el supervisor promoviendo la aplicación del enfoque étnico y diferencial basado en derechos, de acuerdo con los lineamientos de la Oficina de negocios Verdes y Sostenibles. 3. Participar en los espacios de concertación y relacionamiento a los que sea designado para la salvaguarda del enfoque diferencial con énfasis en sujetos colectivos de pueblos étnicos y campesinos bajo la misionalidad de la ONVS y sus compromisos frente a las comunidades, para el efectivo cumplimiento de lo establecido el marco del Plan Nacional de Desarrollo en coordinación con las demás dependencias del ministerio. 4. Realizar procesos de asistencia técnica en los territorios de organizaciones, comunidades y pueblos étnicos, campesinos y rurales, desde el enfoque diferencial basado en derechos, en una perspectiva interseccional. 5. Asistir a las reuniones relacionadas con el objeto contractual (allegar los soportes de la asistencia a la misma junto con ayudas de memoria y el soporte del seguimiento a los compromisos establecidos, en caso de aplicar.) 6. Las demás que determine el supervisor del contrato, relacionadas con el ejercicio de sus obligaciones y del objeto contractual</t>
  </si>
  <si>
    <t>El valor del contrato a celebrar es hasta por la suma de SETENTA Y NUEVE MILLONES CINCUENTA MIL PESOS M/CTE ($ 79.050.000), incluidos los impuestos a que haya lugar.</t>
  </si>
  <si>
    <t>https://community.secop.gov.co/Public/Tendering/OpportunityDetail/Index?noticeUID=CO1.NTC.7667084&amp;isFromPublicArea=True&amp;isModal=true&amp;asPopupView=true</t>
  </si>
  <si>
    <t>MARIA DEL PILAR MORENO RODRIGUEZ</t>
  </si>
  <si>
    <t>FINANZAS Y RELACIONES INTERNACIONALES</t>
  </si>
  <si>
    <t>Prestar servicios profesionales al grupo de talento humano en articulación con el despacho de la Secretaria General, para apoyar la elaboración del capítulo presupuestal del estudio técnico de Modernización, en el marco de los lineamientos establecidos y la normatividad vigente.</t>
  </si>
  <si>
    <t>1. Consolidar el escenario de costos de la propuesta de estructura y planta aprobado para el rediseño del Ministerio de Ambiente y Desarrollo Sostenible. 2. Generar los instrumentos para el análisis de costos asociados a la provisión de la planta de personal 3. Participar en los espacios internos y externos generados para revisar el componente financiero del proceso de modernización del Ministerio. 4. Apoyar la elaboración y ajuste de los análisis financieros requeridos para el sector. 5. Adelantar las mesas técnicas y participar en las reuniones y espacios que se requieran para consolidar o socializar los escenarios financieros y los costos de las propuestas. 6. Elaborar documentos, conceptos y/o proyectar respuestas a requerimientos asociados con el proceso de Modernización Institucional en cuanto al objeto del contrato. 7. Las demás que sean pertinentes y necesarias para cumplir con el objeto del contrato.</t>
  </si>
  <si>
    <t>El valor del contrato a celebrar es hasta por la suma de VEINTICUATRO MILLONES DE PESOS M/CTE ($24.000.000), incluido los impuestos a que haya lugar</t>
  </si>
  <si>
    <t>https://community.secop.gov.co/Public/Tendering/OpportunityDetail/Index?noticeUID=CO1.NTC.7660074&amp;isFromPublicArea=True&amp;isModal=true&amp;asPopupView=true</t>
  </si>
  <si>
    <t>El término estrictamente indispensable para que el contratista cumpla con el objeto y obligaciones contractuales será por tres (3) meses, o hasta 31 de diciembre, lo primero que ocurra.</t>
  </si>
  <si>
    <t>DUVAN FELIPE OSPINA RODRIGUEZ</t>
  </si>
  <si>
    <t>SALUD OCUPACIONAL</t>
  </si>
  <si>
    <t>https://www.funcionpublica.gov.co/dafpIndexerBHV/hvSigep/detallarHV/S4938738-8003-5</t>
  </si>
  <si>
    <t>1. Apoyar acciones de identificación, caracterización, focalización de la conflictividad ambiental, en los territorios. 2. Apoyar la implementación, sistematización y evaluación de las estrategias de diálogo social para el abordaje y transformación de la conflictividad ambiental en territorio 3. Apoyar la articulación interinstitucional hacia la transformación de la conflictividad ambiental. ______________________________________________________________________________________ Ministerio de Ambiente y Desarrollo Sostenible Dirección: Calle 37 #8 - 40, Bogotá D.C., Colombia Conmutador: (+57) 601 332 3400 – 3133463676 Página 9|22 F-A-CTR-52: V10 – 29/10/2024 Línea Gratuita: (+57) 01 8000 919301 4. Apoyar acciones de divulgación de los lineamientos del PND y la oferta institucional para favorecer la garantía del derecho a la participación, el acceso a la información y la incidencia de las comunidades en la toma de decisiones de carácter ambiental en la región asignada. 5. Apoyar la generación de insumos para la construcción de documentos técnicos, informes, y demás información relacionada con el objeto contractual 6. Elaborar la proyección de respuestas a solicitudes, consultas y demás asuntos que correspondan a la competencia de la Subdirección y que le sean asignados por el supervisor. 7. Participar en las reuniones relacionadas con las acciones misionales de la dependencia, dejando constancia formal de la asistencia a través de los correspondientes soportes, actas y otras fuentes de verificación pertinentes. 8. Las demás obligaciones que se le asignen y que tengan relación directa con el objeto del contrato.</t>
  </si>
  <si>
    <t>TOLIMA</t>
  </si>
  <si>
    <t>IBAGUE</t>
  </si>
  <si>
    <t>https://community.secop.gov.co/Public/Tendering/OpportunityDetail/Index?noticeUID=CO1.NTC.7661032&amp;isFromPublicArea=True&amp;isModal=true&amp;asPopupView=true</t>
  </si>
  <si>
    <t>NATHALIA ANDREA GAMBOA BAUTISTA</t>
  </si>
  <si>
    <t>ECONÓMIA</t>
  </si>
  <si>
    <t>Prestación de servicios profesionales para el apoyo administrativo, económico y financiero a la Dirección de Bosques y Biodiversidad del Ministerio de Ambiente y Desarrollo Sostenible, enfocados en la liquidación y seguimiento a la ejecución de los contratos y/o convenios de la dependencia.</t>
  </si>
  <si>
    <t>1. Apoyar a la Dirección de Bosques en el acompañamiento administrativo, económico y financiero para la planificación, seguimiento y cierre de los contratos y convenios suscritos por la dependencia. Gestionar las solicitudes y responder a las consultas administrativas, económicas y financieras necesarias para asegurar una gestión y/o liquidación precisa y oportuna de los contratos y convenios a cargo de la Dirección de Bosques, Biodiversidad y Servicios Ecosistémicos. Organizar y almacenar los documentos de soporte financiero y otros relacionados, en los aplicativos dispuestos para tal fin, correspondientes a los contratos y convenios gestionados por la Dirección de Bosques, Biodiversidad y Servicios Ecosistémicos. Actualizar mensualmente el reporte del estado de los convenios y/o contratos con el seguimiento económico y/o financiero a cargo. Apoyar la gestión de instrumentos económicos ambientales referentes a la Dirección de Bosques. Las demás actividades asignadas por el supervisor que se relacionen con el objeto y las obligaciones contractuales.</t>
  </si>
  <si>
    <t>El valor del contrato a celebrar es hasta por la suma de DIECIOCHO MILLONES QUINIENTOS CUARENTA MIL PESOS M/CTE ($18.540.000.), incluido los impuestos a que haya lugar.</t>
  </si>
  <si>
    <t>https://community.secop.gov.co/Public/Tendering/OpportunityDetail/Index?noticeUID=CO1.NTC.7671411&amp;isFromPublicArea=True&amp;isModal=true&amp;asPopupView=true</t>
  </si>
  <si>
    <t>El término estrictamente indispensable para que el contratista cumpla con el objeto y obligaciones contractuales será TRES (3) MESES, a partir del cumplimiento de los requisitos de ejecución.</t>
  </si>
  <si>
    <t>LAURA STEPHANIA CALDERÓN RUIZ</t>
  </si>
  <si>
    <t>https://www.funcionpublica.gov.co/dafpIndexerBHV/hvSigep/detallarHV/S1985705-8003-5</t>
  </si>
  <si>
    <t>Prestar servicios profesionales a la Dirección de Ordenamiento Ambiental Territorial y Sistema Nacional Ambiental, para apoyar en la construcción y consolidación de acciones para el fortalecimiento y modernización de las entidades del SINA a través de la gestión, análisis y procesamiento de información, la implementación de la Estrategia CoordinAR y demás acciones relacionadas.</t>
  </si>
  <si>
    <t>1. Apoyar a la Dirección de Ordenamiento Ambiental Territorial y Sistema Nacional Ambiental en el seguimiento y análisis del reporte de información e indicadores relacionados con el avance en la ejecución de las acciones incluidas en los Planes de Acción Cuatrienal (PAC) de las Corporaciones Autónomas Regionales y de Desarrollo Sostenible y de su desempeño, que correspondan dentro de la vigencia fiscal a las Corporaciones asignadas. 2. Brindar insumos a la Dirección de Ordenamiento Ambiental Territorial y Sistema Nacional Ambiental para la definición de lineamientos técnicos que contribuyan al fortalecimiento del reporte, análisis y consolidación de informes sobre el avance en la ejecución de los Planes de Acción Cuatrienal de las Corporaciones Autónomas Regionales y de Desarrollo Sostenible asignadas. 3. Participar en las actividades de articulación interna y externa del Ministerio que le sean requeridas para identificar y brindar la asistencia técnica en la apropiación y uso de la plataforma para el Seguimiento de la Planificación Ambiental de las Corporaciones Autónomas Regionales y de Desarrollo Sostenible – SIPGA – CARdinal y en el cargue de información derivado de los informes de las Corporaciones asignadas. 4. Apoyar a la Dirección de Ordenamiento Ambiental Territorial y al Sistema Nacional Ambiental en la consolidación de acciones de fortalecimiento y modernización del SINA, lo que involucra, entre otros aspectos, la definición e implementación de la segunda fase de la Estrategia CoordinAR. 5. Generar informes y documentos técnicos que evidencien el cumplimiento del Plan de Acción de la Dirección de Ordenamiento Ambiental Territorial y Sistema Nacional Ambiental, así como dar respuesta a los requerimientos relacionados realizados por entidades públicas, entes de control, sociedad civil y dependencias del Ministerio en lo relacionado con el objeto contractual. 6. Las demás obligaciones que le sean asignadas y que guarden relación directa con la naturaleza del objeto contractual.</t>
  </si>
  <si>
    <t>https://community.secop.gov.co/Public/Tendering/OpportunityDetail/Index?noticeUID=CO1.NTC.7662014&amp;isFromPublicArea=True&amp;isModal=true&amp;asPopupView=true</t>
  </si>
  <si>
    <t>MILTHON CESAR LONDOÑO JURADO</t>
  </si>
  <si>
    <t>INGENIERO ELECTRONICO</t>
  </si>
  <si>
    <t>https://www.funcionpublica.gov.co/dafpIndexerBHV/hvSigep/detallarHV/S24539-8003-5</t>
  </si>
  <si>
    <t>Prestar sus servicios profesionales a la Oficina de Tecnologías de la Información y la Comunicación del Ministerio de Ambiente y Desarrollo Sostenible para mantenimiento y actualización de la arquitectura empresarial y de TI para el Ministerio.</t>
  </si>
  <si>
    <t>1. Realizar los ejercicios de Arquitectura Empresarial requeridos por el Ministerio en el marco de su estrategia institucional y de TI. 2. Acompañar los ejercicios de definición y seguimiento de la arquitectura y Plan Estratégico Sectorial del Sector Ambiente y Desarrollo Sostenible de conformidad con los marcos de trabajo vigentes y aplicables al sector y metodologías de amplio reconocimiento. 3. Realizar las actividades que le sean requeridas para la actualización y mantenimiento de la arquitectura empresarial en sus diferentes dominios, acorde con los cambios estratégicos, organizacionales, regulatorios y nuevas tendencias tecnológicas aplicables. 4. Asistir técnicamente desde el componente de arquitectura empresarial y de TI, la conceptualización de proyectos y estructuración de los procesos de contratación que se gestionen o apoyen desde la OTIC para el desarrollo de soluciones de tecnología. 5. Efectuar validaciones y recomendaciones a la Jefe de la OTIC para asegurar que los proyectos de TI del Ministerio no dupliquen su funcionalidad buscando además su alineación con la estrategia de negocio y de TI y el contexto normativo que rige a nivel institucional y sectorial. 6. Realizar el acompañamiento técnico y seguimiento a proveedores y consultores en el marco de la ejecución de los diferentes ejercicios de arquitectura empresarial, de negocio, de sistemas de información y de soluciones que se adelantan desde la OTIC. 7. Proponer a la Jefatura de la OTIC estrategias documentadas para la gobernanza y evolución de las arquitecturas institucional y sectorial. 8. Apoyar el desarrollo y elaboración de políticas, estándares y guías que apoyen la selección, desarrollo, implementación y uso de las soluciones tecnológicas gestionadas o apoyadas por la OTIC, según sean requeridas. 9. Participar y/o asistir a las reuniones grupales y/o mesas de trabajo y/o comités virtuales o presenciales que sean requeridos por el supervisor relacionados con el objeto y obligaciones contractuales con el fin de generar acciones tendientes al cumplimiento de la misión de la dependencia. 10. Las demás que tengan relación con su objeto contractual.</t>
  </si>
  <si>
    <t>El valor del contrato a celebrar es hasta por la suma de CIENTO ONCE MILLONES OCHOCIENTOS TREINTA Y TRES MIL TRESCIENTOS TREINTA Y TRES PESOS M/CTE ($ 111.833.333), incluido los impuestos a que haya lugar.</t>
  </si>
  <si>
    <t>https://community.secop.gov.co/Public/Tendering/OpportunityDetail/Index?noticeUID=CO1.NTC.7664397&amp;isFromPublicArea=True&amp;isModal=true&amp;asPopupView=true</t>
  </si>
  <si>
    <t>El término estrictamente indispensable para que el contratista cumpla con el objeto y obligaciones contractuales será de diez (10) meses y cinco (5) días, o hasta 31 de diciembre, lo primero que ocurra.</t>
  </si>
  <si>
    <t>FRANCISCO JAVIER MORENO BUSTOS</t>
  </si>
  <si>
    <t>https://www.funcionpublica.gov.co/dafpIndexerBHV/hvSigep/detallarHV/S2004061-8003-5</t>
  </si>
  <si>
    <t>El valor del contrato a celebrar es hasta por la suma CIENTO DIECISIETE MILLONES CUATROCIENTOS VEINTICINCO MIL PESOS M/CTE ($117.425.000), incluido los impuestos a que haya lugar.</t>
  </si>
  <si>
    <t>https://community.secop.gov.co/Public/Tendering/OpportunityDetail/Index?noticeUID=CO1.NTC.7665841&amp;isFromPublicArea=True&amp;isModal=true&amp;asPopupView=true</t>
  </si>
  <si>
    <t>El término estrictamente indispensable para que el contratista cumpla con el objeto y obligaciones contractuales será de Diez (10) meses y cinco (5) dias o hasta 31 de diciembre, lo primero que ocurra.</t>
  </si>
  <si>
    <t>JUAN SEBASTIAN VALLE PARRA</t>
  </si>
  <si>
    <t>https://www.funcionpublica.gov.co/dafpIndexerBHV/hvSigep/detallarHV/S3108082-8003-5</t>
  </si>
  <si>
    <t>Prestar servicios profesionales a la Dirección de Cambio Climático y Gestión del Riesgo para apoyar al grupo de mitigación generando insumos técnicos en materia de financiamiento climático e instrumentos económicos y normativos para la mitigación de gases de efecto invernadero.</t>
  </si>
  <si>
    <t>1. Elaborar un documento de plan de trabajo para la ejecución del contrato, el cual contenga los informes a entregar mensualmente y el cronograma, documento que debe ser presentado dentro de los cinco (5) días hábiles, siguientes al cumplimiento de los requisitos de perfeccionamiento y ejecución. 2. Elaborar insumos técnicos para el diseño e implementación de instrumentos económicos y financieros asociados al cambio climático, así como para el relacionamiento con actores internos y externos estratégicos sobre financiamiento climático, a nivel nacional e internacional, según se requiera. 3. Aportar técnicamente, desde el componente económico, en el diseño e implementación de las iniciativas normativas a cargo de la Dirección de Cambio Climático y Gestión del Riesgo, en el marco de la agenda regulatoria del Ministerio de Ambiente y Desarrollo Sostenible. 4. Formular insumos técnicos orientados al desarrollo y ejecución de la agenda nacional e internacional de la DCCGR, respecto a la aplicación de conceptos e instrumentos relacionados con las finanzas climáticas desde un enfoque de mitigación de gases de efecto invernadero, adaptación al cambio climático y gestión del riesgo climático. 5. Elaborar documentos, informes, reportes y/o ayudas de memorias de carácter técnico, y consolidar el análisis de información relativa a finanzas climáticas, instrumentos, estrategias de financiamiento climático, portafolio de instrumentos financieros innovadores para la acción climática. 6. Aportar insumos y lineamientos técnicos para la comunicación de la agenda de finanzas climáticas de la DCCGR a nivel nacional e internacional, articulando lo plasmado sobre esta temática en la Convención Marco de Naciones Unidas para el Cambio Climático-CMNUCC, el Acuerdo de París y demás normatividad existente en el ámbito nacional sobre la materia. 7. Elaborar insumos y lineamientos técnicos para la ejecución de la agenda intersectorial al interior del SISCLIMA y en la implementación de la Política Nacional de Cambio Climático y sus estrategias para el fortalecimiento del medio de implementación relacionado con financiamiento, así como los Comités Técnicos. 8. Formular insumos técnicos para la actualización de la reglamentación sobre el Impuesto Nacional al Carbono y su mecanismo de no causación. 9. Participar en reuniones relacionadas con el objeto contractual, para lo cual, se deben allegar los soportes de la asistencia, ayudas de memoria y soporte del seguimiento a los compromisos establecidos, en caso de aplicar. 10. Proyectar, consolidar y gestionar respuestas a derechos de petición, solicitudes de información y demás peticiones, que le sean solicitados a través de la plataforma ARCA, o por cualquier otro medio o herramienta de la entidad, que estén relacionadas con el objeto del contrato, para lo cual deberá dar cumplimiento a los términos previstos en la Ley. 11.Todas las demás que le sean asignadas por la Dirección y que tengan relación con el objeto contractual</t>
  </si>
  <si>
    <t>El valor del contrato a celebrar es hasta por la suma de NOVENTA Y OCHO MILLONES DE PESOS M/CTE ($98.000.000), incluido los impuestos a que haya lugar.</t>
  </si>
  <si>
    <t>https://community.secop.gov.co/Public/Tendering/OpportunityDetail/Index?noticeUID=CO1.NTC.7702414&amp;isFromPublicArea=True&amp;isModal=true&amp;asPopupView=true</t>
  </si>
  <si>
    <t>MICHAEL ANDRES CORTES CARO</t>
  </si>
  <si>
    <t>https://www.funcionpublica.gov.co/dafpIndexerBHV/hvSigep/detallarHV/S1055009-8003-5</t>
  </si>
  <si>
    <t>Prestar servicios profesionales a la Dirección de Cambio Climático y Gestión del Riesgo del Ministerio de Ambiente y Desarrollo Sostenible para apoyar al grupo de mitigación elaborando insumos, conceptos y lineamientos técnicos del sistema de monitoreo, reporte y verificación (MRV) del nivel nacional y su articulación con los Planes Integrales de Gestión del Cambio Climático Sectorial, la elaboración de la NDC 3.0 y el Programa Nacional de Cupos Transables de Emisión (PNCTE).</t>
  </si>
  <si>
    <t>1. Elaborar un documento de plan de trabajo para la ejecución del contrato, el cual contenga los informes a entregar y el cronograma, documento que debe ser presentado dentro de los cinco (5) días hábiles, siguientes al cumplimiento de los requisitos de perfeccionamiento y ejecución. 2. Elaborar los insumos técnicos, recopilación y revisión de la información necesaria para la construcción del Reporte Bienal de Transparencia (BTR-2), Cuarta Comunicación Nacional de Cambio Climático (CNCC) y Contribución Determinada a Nivel Nacional (NDC) 3.0 de acuerdo con las temáticas asignadas. 3. Apoyar la elaboración del documento de lineamientos del Sistema de Monitoreo, Reporte y Verificación (MRV) del nivel nacional al nivel sectorial a partir de lo establecido en la Resolución 1447 de 2018 y la Guía ABC del Sistema MRV del IDEAM. 4. Apoyar la incorporación de los contenidos del Programa Nacional Carbono Neutralidad y Resiliencia Climática en la plataforma de cursos virtuales del Ministerio de Ambiente y Desarrollo Sostenible – Aula MADS. 5. Realizar las sesiones de socialización y divulgación con los sectores referente al Programa Nacional de Cupos Transables de Emisión (PNCTE) y el cronograma de asistencias técnicas para dar cumplimiento a la Acción 3.14 del documento CONPES 4084 La Mojana: Territorio Resiliente, Sostenible, Productivo y Competitivo. 6. Apoyar la elaboración de un informe de seguimiento a los Planes Integrales de Gestión del Cambio Climático Sectorial (PIGCCS) que sirva como base para la estructuración de estándares y herramienta de seguimiento. 7.Participar en reuniones relacionadas con el objeto contractual, para lo cual, se deben allegar los soportes de la asistencia, ayudas de memoria y soporte del seguimiento a los compromisos establecidos, en caso de aplicar. 8.Proyectar, consolidar y gestionar respuestas a derechos de petición, solicitudes de información y demás peticiones, que le sean solicitados a través de la plataforma ARCA, o por cualquier otro medio o herramienta de la entidad relacionada con el objeto del contrato, para lo cual deberá dar cumplimiento a los términos previstos en la Ley. 9. Todas las demás que le sean asignadas por la Dirección y que tengan relación con el objeto contractual.</t>
  </si>
  <si>
    <t>https://community.secop.gov.co/Public/Tendering/OpportunityDetail/Index?noticeUID=CO1.NTC.7672881&amp;isFromPublicArea=True&amp;isModal=true&amp;asPopupView=true</t>
  </si>
  <si>
    <t>LAURA PATRICIA RAMOS RICO</t>
  </si>
  <si>
    <t>LENGUAS MODERNAS</t>
  </si>
  <si>
    <t>https://www.funcionpublica.gov.co/dafpIndexerBHV/hvSigep/detallarHV/S2049627-8003-5</t>
  </si>
  <si>
    <t>https://community.secop.gov.co/Public/Tendering/OpportunityDetail/Index?noticeUID=CO1.NTC.7669065&amp;isFromPublicArea=True&amp;isModal=true&amp;asPopupView=true</t>
  </si>
  <si>
    <t>JUAN FELIPE SOLORZANO GUTIERREZ</t>
  </si>
  <si>
    <t>https://www.funcionpublica.gov.co/dafpIndexerBHV/hvSigep/detallarHV/S2337179-8003-5</t>
  </si>
  <si>
    <t>Prestar los servicios profesionales a la oficina de negocios verdes y sostenibles para realizar desde el componente técnico el apoyo en la elaboración de los insumos requeridos para el seguimiento a la implementación y la viabilidad de ajuste normativo de la Tasa Compensatoria por Aprovechamiento Forestal Maderable.</t>
  </si>
  <si>
    <t>1. Elaborar un documento de plan de trabajo para la ejecución del contrato, el cual contenga los informes a entregar y el cronograma, documento que debe ser presentado dentro de los cinco (5) días hábiles, siguientes al cumplimiento de los requisitos de perfeccionamiento y ejecución. 2. Elaborar insumos técnicos para el acompañamiento y seguimiento a la implementación de la Tasa Compensatoria por Aprovechamiento Forestal Maderable durante la vigencia 2024, de acuerdo a los requerimientos de la oficina. 3. Apoyar la revisión y ajuste del sistema y método de la Tasa Compensatoria por Aprovechamiento Forestal Maderable en el marco de las recomendaciones del documento de evaluación 2019 – 2023. 4. Contribuir con el cumplimiento de las acciones establecidas en los lineamientos de Política y Programa Nacional de Pagos por Servicios Ambientales para la construcción de paz, relacionadas con instrumentos económicos e incentivos a la conservación. 5. Desarrollar insumos y elaborar respuestas a las solicitudes recibidas y comunicaciones emitidas por la Oficina de Negocios Verdes y Sostenibles en lo relacionado con el objeto del contrato. 6. Participar en reuniones relacionadas con el objeto contractual, para lo cual se deben allegar los soportes de la asistencia, ayudas de memoria y soporte del seguimiento a los compromisos establecidos, en caso de aplicar. 7. Las demás que le asigne el supervisor del contrato, relacionadas con el ejercicio de sus obligaciones y del objeto contractual.</t>
  </si>
  <si>
    <t>El valor del contrato a celebrar es hasta por la suma de SETENTA Y SEIS MILLONES QUINIENTOS MIL PESOS M/CTE ($ 76.500.000), incluidos los impuestos a que haya lugar.</t>
  </si>
  <si>
    <t>https://community.secop.gov.co/Public/Tendering/OpportunityDetail/Index?noticeUID=CO1.NTC.7670920&amp;isFromPublicArea=True&amp;isModal=true&amp;asPopupView=true</t>
  </si>
  <si>
    <t>El término estrictamente indispensable para que el contratista cumpla con el objeto y obligaciones contractuales será de DIEZ (10) MESES SEIS (06) DÍAS CALENDARIO, o hasta 31 de diciembre de 2025, lo primero que ocurra.</t>
  </si>
  <si>
    <t>ERICA SOFÍA CELY GRANADOS</t>
  </si>
  <si>
    <t>https://www.funcionpublica.gov.co/dafpIndexerBHV/hvSigep/detallarHV/S2636678-8003-5</t>
  </si>
  <si>
    <t>Prestar sus servicios profesionales a la Oficina de Tecnologías de la Información y Comunicación del Ministerio de Ambiente y Desarrollo Sostenible para gestionar, desarrollar y ejecutar las actividades propias del levantamiento de requerimientos, historias de usuario, elaboración y ejecución de casos de prueba requeridos para la implementación de funcionalidades y módulos de los diferentes sistemas de información asignados por la oficina</t>
  </si>
  <si>
    <t>1. Realizar el levantamiento y análisis de requerimientos funcionales de acuerdo con las necesidades requeridas y priorizadas por la oficina de Tecnología de la Información y la Comunicación. 2. Construir las especificaciones funcionales y no funcionales resultantes del levantamiento de requerimientos y del proceso de análisis, haciendo uso de los formatos definidos para tal fin. 3. Elaborar los casos de prueba asignados tomando como base la documentación generada en el proceso de construcción de las especificaciones funcionales y haciendo uso del formato definido para tal fin. 4. Ejecutar los casos de pruebas asignados registrando las evidencias en el formato definido para tal fin. 5. Realizar seguimiento y gestión para la solución de hallazgos reportados en la ejecución de las pruebas.6. Participar y/o asistir a las reuniones grupos y/o mesas de trabajo y/o comités virtuales o presenciales que sean requeridos por el supervisor relacionados con el objeto y obligaciones contractuales con el fin de generar acciones tendientes al cumplimiento de la misión de la dependencia. 7. Las demás actividades que sean solicitadas por la oficina de Tecnología de la Información y la Comunicación y que guarden relación con el objeto del contrato.</t>
  </si>
  <si>
    <t>El valor del contrato a celebrar es hasta por la suma de OCHENTA Y CINCO MILLONES CUATROCIENTOS MIL PESOS M/CTE ($ 85.400.000) y los impuestos a que haya lugar.</t>
  </si>
  <si>
    <t>https://community.secop.gov.co/Public/Tendering/OpportunityDetail/Index?noticeUID=CO1.NTC.7681360&amp;isFromPublicArea=True&amp;isModal=true&amp;asPopupView=true</t>
  </si>
  <si>
    <t>YORMAN BENAVIDES MONTENEGRO</t>
  </si>
  <si>
    <t>https://www.funcionpublica.gov.co/dafpIndexerBHV/hvSigep/detallarHV/S4213565-8003-5</t>
  </si>
  <si>
    <t>Prestar sus servicios profesionales a la oficina de las tecnologías de la información y las comunicaciones del Ministerio de Ambiente y desarrollo Sostenible, para actualizar servicios web y apoyar el desarrollo de nuevos componentes para la migración de trámites ambientales a la nueva versión de la plataforma VITAL.</t>
  </si>
  <si>
    <t>1. Apoyar en el trámite, gestión y solución de las incidencias de soporte, mantenimiento y actualización de información requeridas por las Autoridades ambientales y ciudadanos en general, a fin de resolver solicitudes de actualización de datos, depuración de información, inconsistencias en las solicitudes y temas relacionados con la indisponibilidad de la información o la plataforma de acuerdo a los ANS definidos por el ministerio. 2. Desarrollar y actualizar los reportes que se requieran por parte de los usuarios para VITAL y SILAMC, en la herramienta que defina la supervisión 3. Realizar el soporte, mejora y mantenimiento de los módulos desarrollados como mejoras a la plataforma VITAL. 4. Dar soporte y acompañamiento a las Autoridades Ambientales que estén o vayan a interoperar con la plataforma VITAL a través de X-ROAD y otros mecanismos definidos por el ministerio. 5. Apoyar el levantamiento de información, desarrollo, mantenimiento o actualización de los servicios web requeridos, así como las consultas, datos, documentos e información requerida para los procesos de interoperabilidad. 6. Apoyar el proceso de solución de requerimientos de soporte de primer y segundo nivel, los cuales estén asociados con las Autoridades Ambientales, para incidencias presentadas en SILAMC y módulos complementarios. 7. Apoyar la estructuración, definición y modelamiento de los componentes técnicos requeridos para el proceso de integración de VITAL hacia las autoridades ambientales y desde las autoridades a VITAL. 8. Adelantar la parametrización, actualización y configuración de los módulos complementarios de VITAL, tales como RUIA, SILAMC y denuncias para las Autoridades Ambientales. 9. Realizar la actualización de los componentes, librerías y frameworks asociados con los servicios web de la plataforma VITAL, así como la actualización de los enlaces, direccionamientos y módulos funcionales a nivel visual mediante el uso de material design. 10. Realizar la marcación de los módulos de VITAL con Google Analytics e implementar los procesos de indexación al público de la plataforma en producción, ajustando los módulos relacionados con los entornos de desarrollo y pruebas para que no sean indexados.11. Apoyar el desarrollo, instalación e implementación de los módulos nuevos de VITAL asociados a las nuevas versiones de la plataforma y con la finalidad de poder garantizar la operación y migración entre las versiones de la misma. 12. Participar y/o asistir a las reuniones grupos y/o mesas de trabajo y/o comités virtuales o presenciales que sean requeridos por el supervisor relacionados con el objeto y obligaciones contractuales con el fin de generar acciones tendientes al cumplimiento de la misión de la dependencia. 13. Las demás que se relacionen con su objeto contractual.</t>
  </si>
  <si>
    <t>El valor del contrato a celebrar es hasta por la suma CINCUENTA MILLONES OCHOCIENTOS TREINTA Y TRES MIL TRESCIENTOS TREINTA Y TRES PESOS M/CTE ($50.833.333), incluido los impuestos a que haya lugar</t>
  </si>
  <si>
    <t>https://community.secop.gov.co/Public/Tendering/OpportunityDetail/Index?noticeUID=CO1.NTC.7682410&amp;isFromPublicArea=True&amp;isModal=true&amp;asPopupView=true</t>
  </si>
  <si>
    <t>LAURA VICTORIA ALZATE RAMÍREZ</t>
  </si>
  <si>
    <t>https://www.funcionpublica.gov.co/dafpIndexerBHV/hvSigep/detallarHV/S2815893-8003-5</t>
  </si>
  <si>
    <t>Prestar servicios profesionales para apoyar a la Oficina Asesora de Planeación del Ministerio de Ambiente y Desarrollo Sostenible, en la revisión y seguimiento a solicitudes de información, peticiones, consultas y compromisos del Grupo de Gestión de Proyectos relacionadas con los Fondos administrados por el Ministerio con el fin de brindar respuestas oportunas y dar cumplimiento a las obligaciones del Grupo.</t>
  </si>
  <si>
    <t>1.Realizar revisión a las respuestas a las solicitudes de información, derechos de petición y consultas que presenten personas naturales o jurídicas, entidades territoriales o del nivel nacional o de la sociedad civil, en temas relacionados con la financiación de proyectos de los Fondos de FCA, FONAM y SGR, así como a las comunicaciones emitidas en el Grupo de Gestión de Proyectos. Elaborar un cuadro de control para hacer seguimiento de las comunicaciones y solicitudes remitidas a la Oficina Asesora de Planeación relacionadas con proyectos de inversión, para su consolidación y elaborar reportes requeridos por la Coordinación. Asistir a las reuniones y/o capacitaciones que sean programadas o indicadas por el supervisor del contrato y que estén relacionadas con el marco contractual. Brindar acompañamiento a la coordinación del Grupo de Gestión de Proyectos en el seguimiento para el cumplimiento oportuno de los compromisos y tareas asignadas y resultado de las reuniones de coordinación del Grupo de Gestión de Proyectos. Todas las demás asignadas por el supervisor del contrato relacionadas con el ejercicio de sus obligaciones y del objeto contractual.</t>
  </si>
  <si>
    <t>El valor del contrato a celebrar es hasta por la suma de CINCUENTA Y SIETE MILLONES DOSCIENTOS VEINTISEIS MIL SEISCIENTOS SESENTA Y SIETE PESOS M/CTE ($57.226.667,00), incluido los impuestos a que haya lugar.</t>
  </si>
  <si>
    <t>https://community.secop.gov.co/Public/Tendering/OpportunityDetail/Index?noticeUID=CO1.NTC.7689435&amp;isFromPublicArea=True&amp;isModal=true&amp;asPopupView=true</t>
  </si>
  <si>
    <t>El término estrictamente indispensable para que el contratista cumpla con el objeto y obligaciones contractuales será 9 meses y 26 días calendario, o hasta 19 de diciembre 2025, lo primero que ocurra.</t>
  </si>
  <si>
    <t>MARY LUZ CANON PAEZ</t>
  </si>
  <si>
    <t>https://www.funcionpublica.gov.co/dafpIndexerBHV/hvSigep/detallarHV/S134043-8003-5</t>
  </si>
  <si>
    <t>Prestación de servicios profesionales a la Dirección de Asuntos Marinos, Costeros Recursos Acuáticos del Ministerio de Ambiente y Desarrollo Sostenible para brindar asistencia técnica y fortalecer la capacidades de las instituciones y sectores en la gestión y seguimiento de medidas de adaptación al cambio climático y riesgos asociados en zonas marinas, costeras e insulares de Colombia.</t>
  </si>
  <si>
    <t>1. Apoyar la actualización, seguimiento y reporte de las Metas de la Contribución Determinada a Nivel Nacional –NDC para el período 2020 – 2030, SISCONPES, PND en la gestión para el fortalecimiento de las autoridades ambientales para la reducción de riesgos ecológicos y medidas de mitigación de los impactos socio económicos y ecológicos en áreas marinas costeras e insulares. 2. Apoyar la construcción de programas y proyectos para el desarrollo de capacidades técnicas de gestión de riesgos derivados del cambio climático con énfasis en la erosión costera y aumento del nivel del mar como determinantes ambientales en el ordenamiento ambiental del territorio marino costero e insular. 3. Apoyar la elaboración de insumos para la actualización del Programa Nacional de investigación para la prevención, mitigación y control de la Erosión costera, Aumento del Nivel del Mar y ciclones tropicales en Colombia. 4. Apoyar la formulación y la supervisión de los contratos y/o convenios que incorporen la temática de gestión de riesgos y adaptación al cambio climático en ecosistemas marino costeros e insulares. 5. Apoyar la revisión de documentos, preparación de conceptos, ayudas de memoria, respuestas a consultas y solicitudes en general de información, etc., relacionados con las gestiones y obligaciones nacionales e internacionales de adaptación al cambio climático y gestión del riesgo en ecosistemas marinos costeros e insulares. 6. Apoyar el seguimiento a sentencias o acciones constitucionales relacionadas con la reducción de riesgos ecológicos en áreas marinas costeras e insulares. 7. Participar y apoyar en la organización de talleres, reuniones, actividades y otros espacios de articulación pertinentes que realiza MINAMBIENTE relacionados con el objeto del contrato. 8. Las demás actividades relacionadas con el desarrollo del objeto del presente contrato.</t>
  </si>
  <si>
    <t>https://community.secop.gov.co/Public/Tendering/OpportunityDetail/Index?noticeUID=CO1.NTC.7676166&amp;isFromPublicArea=True&amp;isModal=true&amp;asPopupView=true</t>
  </si>
  <si>
    <t>OMAR ALFONSO SIERRA ROZO</t>
  </si>
  <si>
    <t>https://www.funcionpublica.gov.co/dafpIndexerBHV/hvSigep/detallarHV/S1835130-8003-5</t>
  </si>
  <si>
    <t>Prestación de servicios profesionales a la Dirección de Asuntos Marinos, Costeros y Recursos Acuáticos del Ministerio de Ambiente y Desarrollo Sostenible para brindar asistencia técnica y apoyar a las instituciones y sectores en la gestión de medidas de conservación y restauración de ecosistemas marino costeros e insulares, como aporte a la adaptación y mitigación al cambio climático y la gestión del riesgo.</t>
  </si>
  <si>
    <t>1. Apoyar el análisis de la efectividad de las medidas de Soluciones basadas en la Naturaleza identificadas como acciones de adaptación al cambio climático y gestión del riesgo en zonas marino costeras e insulares, a partir de la información de seguimiento de las CARs costeras e INVEMAR. 2. Apoyar la formulación y desarrollo de programas y proyectos para el desarrollo de capacidades técnicas de gestión de riesgos y adaptación ante el cambio climático en áreas marinas costeras e insulares, a través de soluciones basadas en la Naturaleza. 3. Apoyar la actualización, seguimiento y reporte de las Metas de la Contribución Determinada a Nivel Nacional –NDC para el período 2020 – 2030, SISCONPES, PND en la gestión de acciones de adaptación al cambio climático y gestión del riesgo en zonas marino costeras e insulares, a través de soluciones basadas en la Naturaleza. 4. Apoyar la formulación y la supervisión de los contratos y/o convenios que incorporen la temática de gestión de riesgos y adaptación al cambio climático en ecosistemas marino costeros e insulares, a través de soluciones basadas en la Naturaleza. 5. Apoyar la revisión de documentos, preparación de conceptos, ayudas de memoria, respuestas a consultas y solicitudes en general de información, etc., relacionados con las gestiones y obligaciones nacionales e internacionales de adaptación al cambio climático y gestión del riesgo en ecosistemas marino costeros e insulares. 6. Apoyar el seguimiento a sentencias o acciones constitucionales relacionadas con la adaptación al cambio climático y reducción de riesgos ecológicos en áreas marinas costeras e insulares, a través de soluciones basadas en la naturaleza.7. Participar y apoyar en la organización de talleres, reuniones, actividades y otros espacios de articulación pertinentes que realiza MINAMBIENTE relacionados con el objeto del contrato. 8. Las demás actividades relacionadas con el desarrollo del objeto del presente contrato.</t>
  </si>
  <si>
    <t>https://community.secop.gov.co/Public/Tendering/OpportunityDetail/Index?noticeUID=CO1.NTC.7677043&amp;isFromPublicArea=True&amp;isModal=true&amp;asPopupView=true</t>
  </si>
  <si>
    <t>FRANCISCO JAVIER VALENCIA OLARTE</t>
  </si>
  <si>
    <t>https://www.funcionpublica.gov.co/dafpIndexerBHV/hvSigep/detallarHV/S4636050-8003-5</t>
  </si>
  <si>
    <t>Prestar servicios profesionales a la Dirección de Ordenamiento Ambiental Territorial y Sistema Nacional Ambiental, para apoyar el componente jurídico de los temas del Despacho, relacionados con el ordenamiento ambiental del territorio, la coordinación del Sistema Nacional Ambiental, y aspectos administrativos a cargo de la misma.</t>
  </si>
  <si>
    <t>1. Apoyar al despacho de la Dirección de Ordenamiento Ambiental Territorial y Sistema Nacional Ambiental en la construcción conceptual de los procesos y acciones priorizadas por el gobierno nacional, relacionadas con la modernización y fortalecimiento del Sistema Nacional Ambiental, su institucionalidad y los temas de ordenamiento ambiental del territorio y apoyar su desarrollo. 2. Apoyo en la revisión y análisis jurídico para la emisión de conceptos que le sean requeridos por el supervisor de acuerdo con las funciones de la DOAT-SINA. 3. Apoyar al Director de Ordenamiento Ambiental Territorial y Sistema Nacional Ambiental en la revisión de los informes requeridos por las entidades del gobierno, entes de control, Congreso de la Republica o dependencias del Ministerio, relacionados con el cumplimiento de las funciones misionales de la dirección, CONPES, órdenes judiciales, metas PND u otros compromisos que la involucren. 4. Asistir a las reuniones y/o eventos internos o interinstitucionales relacionados con su objeto contractual; y elaborar informes, ayudas de memoria, actas y demás documentos que le sean requeridos por parte de la Dirección en relación con dichos espacios. 5. Apoyar con la proyección y tramite de las respuestas a derechos de petición, solicitudes de órganos de control y demás solicitudes internas y externas que le sean asignadas a la dirección. 6. Las demás que le sean asignadas por el supervisor del contrato y que tengan relación con el objeto del contrato.</t>
  </si>
  <si>
    <t>El valor del contrato a celebrar es hasta por la suma de NOVENTA Y DOS MILLONES SETESCIENTOS MIL PESOS M/CTE ($92.700.000), incluido los impuestos a que haya lugar.</t>
  </si>
  <si>
    <t>https://community.secop.gov.co/Public/Tendering/OpportunityDetail/Index?noticeUID=CO1.NTC.7708353&amp;isFromPublicArea=True&amp;isModal=true&amp;asPopupView=true</t>
  </si>
  <si>
    <t>JOSE LUIS ROJAS MONTES</t>
  </si>
  <si>
    <t>ARCHIVO</t>
  </si>
  <si>
    <t>https://www.funcionpublica.gov.co/dafpIndexerBHV/hvSigep/detallarHV/S860406-8003-5</t>
  </si>
  <si>
    <t>Prestar servicios de apoyo para para la organización, ordenación, clasificación, depuración, selección, foliación, elaboración y actualización de inventarios documentales, identificación y aplicación de procesos de almacenamiento y Re almacenamiento entre otros y la logística para la adecuada custodia de los documentos en el archivo central y de gestión a cargo del Grupo de Gestión documental del Ministerio.</t>
  </si>
  <si>
    <t>https://community.secop.gov.co/Public/Tendering/OpportunityDetail/Index?noticeUID=CO1.NTC.7682571&amp;isFromPublicArea=True&amp;isModal=true&amp;asPopupView=true</t>
  </si>
  <si>
    <t>El término estrictamente indispensable para que el contratista cumpla con el objeto y obligaciones contractuales será de trescientos (300) días, o hasta 31 de diciembre, lo primero que ocurra.</t>
  </si>
  <si>
    <t xml:space="preserve">WILLIAM JAVIER PATARROLLO BAQUERO </t>
  </si>
  <si>
    <t>https://www.funcionpublica.gov.co/dafpIndexerBHV/hvSigep/detallarHV/S1989797-8003-5</t>
  </si>
  <si>
    <t>Prestar servicios profesionales para la implementación y control de las estrategias y lineamientos relacionados con la gestión, preservación y acceso de archivos y documentos electrónicos en su ciclo de vida para el desarrollo de los planes, programas, proyectos y actividades en materia de transformación digital y modernización de la gestión documental del Ministerio de Ambiente y Desarrollo Sostenible</t>
  </si>
  <si>
    <t>1. Desarrollar, articular y controlar las actividades concernientes a la implementación de la estrategia y lineamientos para la organización de archivos y documentos electrónicos en el marco de la política institucional de gestión Documental y el Programa de Gestión Documental del Ministerio 2. Participar desde el punto de vista de la archivística en la formulación, actualización o ajuste de los instrumentos archivísticos, lineamientos, documentos técnicos o normativos, procesos y procedimientos, entre otros, que sean requeridos en el marco de la transformación digital y la modernización de la gestión documental del Ministerio. 3. Participar desde su disciplina en las actividades relacionadas con la revisión, implementación y optimización de los sistemas de información y herramientas informáticas que contribuyan a la gestión de documental electrónica, mediante la realización y documentación de pruebas, mesas de trabajo y espacios de análisis, discusión y socialización, entre otras. 4. Participar en la formulación de los documentos requeridos para la Red de Archivos del Sector Ambiente de acuerdo con lo definido para las fases de implementación y las orientaciones del Grupo de Gestión documental, así como en otras actividades que sean requeridas en el marco de la Política Sectorial de Gestión Documental. 5. Participar en la preparación de informes de gestión, reportes de indicadores y otros informes y documentos técnicos que sean requeridos por el Grupo de Gestión Documental y recopilar los datos y evidencias de soporte necesarios. 6. Asistir a las reuniones y/o eventos que sean requeridos por el supervisor del contrato y que estén relacionados en el marco contractual, entre ellas las actividades programadas por la Mesa Sectorial de Gestión Documental. 7. Todas las demás que le sean asignadas por el Supervisor del Contrato y que tengan relación con el objeto contractual.</t>
  </si>
  <si>
    <t>https://community.secop.gov.co/Public/Tendering/OpportunityDetail/Index?noticeUID=CO1.NTC.7690728&amp;isFromPublicArea=True&amp;isModal=true&amp;asPopupView=true</t>
  </si>
  <si>
    <t>ADRIAN ALEJANDRO LOZANO VANEGAS</t>
  </si>
  <si>
    <t>https://www.funcionpublica.gov.co/dafpIndexerBHV/hvSigep/detallarHV/S4758794-8003-5</t>
  </si>
  <si>
    <t>Prestar los servicios de apoyo para desarrollar actividades relacionadas con la organización de archivos electrónicos, el soporte funcional y la administración del archivo central digital, así como participar en la implementación de herramientas informáticas que apoyan la gestión documental, entre otros requeridos para la estrategia de organización de documentos y archivos electrónicos.</t>
  </si>
  <si>
    <t>1. Apoyar las actividades de soporte funcional tales como parametrización, creación, mantenimiento de usuarios, roles, perfiles, asignación de permisos, entre otros concernientes a la administración funcional del Archivo Central Digital.  2. Recibir y registrar los requerimientos de los usuarios del Archivo Central Digital que sean recibidas mediante los canales dispuestos para tal fin, así como realizar el control, seguimiento y reporte de los casos.  3. Realizar la verificación, cotejo y recepción de los documentos electrónicos de archivo e inventarios documentales que ingresen al Archivo Central Digital mediante el proceso de transferencias documentales primarias. 4. Participar en las actividades de implementación de la estrategia de organización de archivos electrónicos del ministerio. 5. Apoyar la formulación, revisión o actualización de manuales, instructivos y otros documentos técnicos que sean requeridos, así como preparar y efectuar las capacitaciones y jornadas de socialización sobre el uso, funcionalidades y demás temas concernientes al Archivo Central Digital. 6. Asistir a las reuniones y/o actividades que sean requeridos por el supervisor del contrato y que estén relacionados en el marco contractual. 7. Todas las demás que le sean asignadas por el Supervisor del Contrato y que tengan relación con el objeto contractual. </t>
  </si>
  <si>
    <t>El valor del contrato a celebrar es hasta por la suma de TREINTA Y UN MILLONES DE PESOS (31.000.000) MTE, incluido los impuestos a que haya lugar.</t>
  </si>
  <si>
    <t>https://community.secop.gov.co/Public/Tendering/OpportunityDetail/Index?noticeUID=CO1.NTC.7703401&amp;isFromPublicArea=True&amp;isModal=true&amp;asPopupView=true</t>
  </si>
  <si>
    <t>HERNAN CHIQUIZA VEGA</t>
  </si>
  <si>
    <t>https://www.funcionpublica.gov.co/dafpIndexerBHV/hvSigep/detallarHV/S625938-8003-5</t>
  </si>
  <si>
    <t>Prestar servicios profesionales para apoyar la planificación, desarrollo y control de las tareas archivísticas requeridas para la organización de los fondos documentales acumulados mediante la implementación de las Tablas de Valoración Documental y la consolidación de los inventarios documentales del archivo Central para el fortalecimiento del archivo central institucional.</t>
  </si>
  <si>
    <t>1. Realizar la asignación, registro, control y seguimiento de actividades a realizar por parte de los auxiliares de archivo en el marco de la implementación de las Tablas de Valoración Documental de acuerdo con el plan de trabajo archivístico integral para la organización de los fondos documentales acumulados y las Tablas de Retención Documental. 2. Realizar la asignación de códigos de barras para la identificación de cajas, carpetas y medios físicos y analógicos, llevando un registro actualizado de estos mediante la herramienta definida para tal efecto. 3. Alimentar y mantener actualizado el inventario documental único del archivo central incluyendo los ingresos por transferencias primarias, la recepción de fondos acumulados y las trasferencias secundarias y los procesos técnicos que se realicen. 4. Llevar y mantener actualizado el registro de ingreso de documentos al archivo central del Ministerio. 5. Realizar el control de calidad a los productos y procesos requeridos en el archivo central y realizar el respectivo reporte, así como asegurar y verificar la corrección de los errores detectados y ajustes que sean solicitados. 6. Apoyar la formulación, actualización o ajuste de los instrumentos archivísticos, lineamientos, documentos técnicos o normativos, procesos y procedimientos en materia de gestión documental y archivos que le sean asignados. 7. Participar en la preparación de informes de gestión, reportes de indicadores y otros informes y documentos técnicos, así como las respuestas a comunicaciones que sean requeridos por el Grupo de Gestión Documental y recopilar los datos y evidencias de soporte necesarios. 8. Todas las demás que le sean asignadas por el Supervisor del Contrato y que tengan relación con el objeto contractual. </t>
  </si>
  <si>
    <t>El valor del contrato a celebrar es hasta por la suma de CINCUENTA Y UN MILLONES CIENTO CINCUENTA Y SEIS MIL QUINIENTOS PESOS M/CTE $51.156.500) incluido los impuestos a que haya lugar.</t>
  </si>
  <si>
    <t>https://community.secop.gov.co/Public/Tendering/OpportunityDetail/Index?noticeUID=CO1.NTC.7712145&amp;isFromPublicArea=True&amp;isModal=true&amp;asPopupView=true</t>
  </si>
  <si>
    <t>Asesorar la implementación de los proyectos que hacen parte del "Programa Estratégico de las Líneas de Inversión en la Amazonía" del Ministerio de Ambiente en el marco del Plan Integral de Contención a la Deforestación, la Estrategia Nacional de Restauración 2023-2026, y el cumplimiento de las metas del Plan Nacional de Desarrollo 2022-2026.</t>
  </si>
  <si>
    <t>1. Apoyar la articulación al interior del ministerio de ambiente, con el SINA y las demás entidades para la implementación de los proyectos que hacen parte del "Programa Estratégico de las Líneas de Inversión en la Amazonía" del Ministerio de Ambiente. Orientar técnicamente la presentación de informes periódicos sobre el seguimiento a la implementación de los proyectos que hacen parte del "Programa Estratégico de las Líneas de Inversión en la Amazonía" del Ministerio de Ambiente. Acompañar las reuniones estratégicas y periódicas con los líderes SINA que implementan los proyectos que hacen parte del "Programa Estratégico de las Líneas de Inversión en la Amazonía" del Ministerio de Ambiente. Participar en los comités directivos y técnicos relacionados con la implementación de los proyectos que hacen parte del "Programa Estratégico de las Líneas de Inversión en la Amazonía" del Ministerio de Ambiente. 6. Coadyuvar a la orientación técnica y articulación con la cooperación internacional en el área de los proyectos que hacen parte del "Programa Estratégico de las Líneas de Inversión en la Amazonía" del Ministerio de Ambiente. Orientar técnicamente la respuesta las PQR´s relacionadas con la contención a la deforestación en la Amazonía.</t>
  </si>
  <si>
    <t>El valor del contrato a celebrar es hasta por la suma de CIENTO SETENTA Y UN MILLONES SEISCIENTOS SESENTA Y SEIS MIL SEISCIENTOS SESENTA Y SIETE PESOS M/CTE ($161.066.667), incluido los impuestos a que haya lugar.</t>
  </si>
  <si>
    <t>https://community.secop.gov.co/Public/Tendering/OpportunityDetail/Index?noticeUID=CO1.NTC.7710880&amp;isFromPublicArea=True&amp;isModal=true&amp;asPopupView=true</t>
  </si>
  <si>
    <t>El término estrictamente indispensable para que el contratista cumpla con el objeto y obligaciones contractuales será de DIEZ (10) MESES Y DOS (2) DÍAS, o hasta 31 de diciembre de 2025, lo primero que ocurra.</t>
  </si>
  <si>
    <t>https://www.funcionpublica.gov.co/dafpIndexerBHV/hvSigep/detallarHV/S4854980-8003-5</t>
  </si>
  <si>
    <t>Prestación de servicios profesionales a la DBBSE para hacer seguimiento al cumplimiento de compromisos técnicos, relacionamiento con actores e implementación de la estrategia de comunicaciones dentro de la ejecución de los proyectos relacionados con el “Programa Estratégico de las Líneas de Inversión en la Amazonía" del Ministerio de Ambiente y Desarrollo Sostenible en el marco del Plan Integral de Contención a la Deforestación, la Estrategia Nacional de Restauración 2023-2026, y el cumplimiento de las metas del Plan Nacional de Desarrollo 2022-2026.</t>
  </si>
  <si>
    <t>1. Apoyar en la articulación y seguimiento de los compromisos, reuniones, eventos e insumos relacionados con la implementación de los proyectos relacionados con el Programa Estratégico de las Lineas de Inversión en la Amazonia" del Ministerio de Ambiente y Desarrollo Sostenible.1. Apoyar en la articulación y seguimiento de los compromisos, reuniones, eventos e insumos relacionados con la implementación de los proyectos relacionados con el Programa Estratégico de las Líneas de Inversión en la Amazonia" del Ministerio de Ambiente y Desarrollo Sostenible. 2. Apoyar como enlace entre la Dirección de Bosques, Biodiversidad y Servicios Ecosistémicos y el Grupo de Comunicaciones del Ministerio para lograr la visibilizar los temas estratégicos desarrollados por la Dirección. 3. Coadyuvar a la gestión interinstitucional al interior del Ministerio de Ambiente y Desarrollo Sostenible, SINA, entidades nacionales e internacionales para hacer seguimiento a la estructuración, articulación e implementación de los proyectos relacionados con el Programa Estratégico de las Líneas de Inversión en la Amazonia" del Ministerio de Ambiente y Desarrollo Sostenible. 4. Apoyar para que la información relacionada con la implementación de los proyectos relacionados con el "Programa Estratégico de las Líneas de Inversión en la Amazonía" del Ministerio de Ambiente y Desarrollo Sostenible pueda ser consultada de manera pública. 5. Apoyar la proyección y gestionar respuesta, en los términos previstos en la ley, de las PQRS que le sean asignadas por la supervisión a través de la plataforma ARCA o por otro medio o herramienta de la entidad, relacionado con el objeto del contrato, adjuntando el reporte del Sistema de Gestión Documental. 6. Las demás actividades asignadas por el supervisor en relación con la ejecución del contrato y que estén relacionadas con el objeto de este.</t>
  </si>
  <si>
    <t>El valor del contrato a celebrar es hasta por la suma de SETENTA Y UN MILLONES SEISCIENTOS DIECINUEVE MIL TRESCIENTOS TREINTA Y TRES PESOS M/CTE ($71.619.333), incluido los impuestos a que haya lugar</t>
  </si>
  <si>
    <t>https://community.secop.gov.co/Public/Tendering/OpportunityDetail/Index?noticeUID=CO1.NTC.7741225&amp;isFromPublicArea=True&amp;isModal=true&amp;asPopupView=true</t>
  </si>
  <si>
    <t>El término estrictamente indispensable para que el contratista cumpla con el objeto y obligaciones contractuales será NUEVE (9) MESES Y VEINTIOCHO DÍAS (28)</t>
  </si>
  <si>
    <t>CATLEEN NATALIA LOZANO REINA</t>
  </si>
  <si>
    <t>INGENIERIA ELECTRICA</t>
  </si>
  <si>
    <t>https://www.funcionpublica.gov.co/dafpIndexerBHV/hvSigep/detallarHV/S4891912-8003-5</t>
  </si>
  <si>
    <t>Prestar servicios profesionales a la Dirección de Asuntos Ambientales Sectorial y Urbana del Ministerio de Ambiente y Desarrollo Sostenible, para apoyar en la formulación de instrumentos normativos relacionados con la gestión y el licenciamiento ambiental del sector eléctrico, con énfasis en energía eólica y transmisión eléctrica.</t>
  </si>
  <si>
    <t>1. Elaborar y presentar al supervisor un plan detallado de trabajo, que incluya actividades, cronograma y entregables, en un plazo máximo de diez (10) días calendario tras cumplir con los requisitos de ejecución establecidos en el contrato. 2. Apoyar y gestionar la estructuración de los Términos de referencia para la elaboración del Estudio de impacto Ambiental en proyectos de líneas de transmisión eléctrica con tensiones superiores a 230 KV. 3. Apoyar y gestionar la expedición y divulgación de los Términos de Referencia para la elaboración del Estudio de impacto Ambiental en proyectos de uso de energía Solar Fotovoltaica. 4. Apoyar y gestionar la expedición y divulgación de los términos de Referencia para la elaboración del Estudio de impacto Ambiental de proyectos de uso de energía Eólica Costa Afuera y generación eólica continental. 5. Apoyar y gestionar la expedición y divulgación de los Términos de referencia para la elaboración del Diagnóstico Ambiental de alternativas en proyectos de líneas de transmisión eléctrica con tensiones superiores a 230 KV. 6. Apoyar en la estructuración de guías o lineamientos ambientales para el desarrollo de proyectos de generación de energía a partir de fuentes no convencionales de energía renovable (FNCER). 7. Brindar acompañamiento técnico para la gestión de impactos de los proyectos de energía eólica, solar fotovoltaica, líneas de transmisión, cuando sea requerido. 8. Proyectar y gestionar dentro de los plazos legales, las respuestas a derechos de petición, quejas, requerimientos de órganos de control y demás solicitudes relacionadas con el objeto contractual, que sean solicitadas a través de la plataforma ARCA o por cualquier otro medio o herramienta de la entidad. 9. Participar en las reuniones, mesas de trabajo y demás que sean requeridos por el supervisor del contrato, relacionados con el objeto y obligaciones contractuales, para lo cual se debe allegar los soportes de asistencia, ayudas de memoria y soporte del seguimiento a los compromisos establecidos, en caso de que aplique. 10. Contribuir con la proyección, reporte y evidencias de las acciones definidas en el Plan de Acción y/o en informes solicitados por el supervisor relacionadas con las funciones de la Dirección de Asuntos Ambientales, Sectorial y Urbana, garantizando la conservación de la documentación mediante el respectivo cargue en las carpetas digitales institucionales asignadas. 11. Brindar apoyo y participar, cuando sea necesario en las jornadas de capacitación o divulgación vinculadas con las funciones de la Dirección de Asuntos Ambientales, Sectorial y Urbana, directamente relacionada con el objeto contractual. 12. Elaborar un informe respecto al avance en la instrumentación normativa de los proyectos de generación a partir de fuentes de energía solar y eólica, así como de transmisión de energía eléctrica, que aporten a la transición energética justa. 13. Cumplir con las demás obligaciones que le sean asignadas por el supervisor del contrato, inherentes a la naturaleza del objeto contractual.</t>
  </si>
  <si>
    <t>El valor del contrato a celebrar es hasta por la suma de CINCUENTA Y OCHO MILLONES DE PESOS M/CTE ($58.000.000) incluido los impuestos a que haya lugar.</t>
  </si>
  <si>
    <t>https://community.secop.gov.co/Public/Tendering/OpportunityDetail/Index?noticeUID=CO1.NTC.7711506&amp;isFromPublicArea=True&amp;isModal=true&amp;asPopupView=true</t>
  </si>
  <si>
    <t>JORGE ENRIQUE ROJAS SÁNCHEZ</t>
  </si>
  <si>
    <t>https://www.funcionpublica.gov.co/dafpIndexerBHV/hvSigep/detallarHV/S1720301-8003-5</t>
  </si>
  <si>
    <t>Prestar los servicios profesionales a la Oficina de Negocios Verdes y Sostenibles, para realizar desde el componente técnico la elaboración de insumos requeridos para el desarrollo y la implementación de instrumentos e incentivos económicos ambientales.</t>
  </si>
  <si>
    <t>1. Elaborar un documento de plan de trabajo para la ejecución del contrato, el cual contenga los informes a entregar y el cronograma, documento que debe ser presentado dentro de los cinco (5) días hábiles, siguientes al cumplimiento de los requisitos de perfeccionamiento y ejecución. 2. Elaborar los insumos requeridos para dar cumplimiento a las actividades establecidas en el procedimiento de Elaboración de Instrumentos Normativos relacionados con instrumentos económicos e incentivos ambientales. 3. Desarrollar insumos y elaborar respuestas a las solicitudes recibidas y comunicaciones emitidas por la Oficina de Negocios Verdes y Sostenibles en lo relacionado con el objeto del contrato, conforme a los requerimientos de la oficina. 4. Participar en reuniones relacionadas con el objeto contractual, para lo cual se deben allegar los soportes de la asistencia, ayudas de memoria y soporte del seguimiento a los compromisos establecidos, en caso de aplicar. 5. Las demás que le asigne el supervisor del contrato, relacionadas con el ejercicio de sus obligaciones y del objeto contractual.</t>
  </si>
  <si>
    <t>El valor del contrato a celebrar es hasta por la suma de CIENTO DOS MILLONES DE PESOS M/CTE ($ 102.000.000), incluidos los impuestos a que haya lugar.</t>
  </si>
  <si>
    <t>https://community.secop.gov.co/Public/Tendering/OpportunityDetail/Index?noticeUID=CO1.NTC.7689523&amp;isFromPublicArea=True&amp;isModal=true&amp;asPopupView=true</t>
  </si>
  <si>
    <t>El término estrictamente indispensable para que el contratista cumpla con el objeto y obligaciones contractuales será de DIEZ (10) MESES SEIS (06) DÍAS CALENDARIO, o hasta 31 de diciembre de 2025, lo primero que ocurra</t>
  </si>
  <si>
    <t>JOSE MANUEL MORENO CASALLAS</t>
  </si>
  <si>
    <t>https://www.funcionpublica.gov.co/dafpIndexerBHV/hvSigep/detallarHV/S1947677-8003-5</t>
  </si>
  <si>
    <t>Prestar servicios profesionales a la Dirección de Asuntos Ambientales Sectorial y Urbana del Ministerio de Ambiente y Desarrollo Sostenible para apoyar en la estructuración, implementación y seguimiento de instrumentos de política pública para la producción y consumo responsable de los principales flujos de residuos, con enfoque de economía circular en cumplimiento de las metas del Plan Nacional de Desarrollo.</t>
  </si>
  <si>
    <t>1. Elaborar y presentar al supervisor un plan detallado de trabajo, que incluya actividades, cronograma y entregables, en un plazo máximo de diez (10) días calendario tras cumplir con los requisitos de ejecución establecidos en el contrato. 2. Aportar insumos técnicos para la estructuración de la política pública de Producción y Consumo Responsable y economía circular y su plan de acción, integrando la actualización de la Hoja de ruta de la estrategia nacional de economía circular. 3. Conducir instancias y mesas de trabajo, socialización y consulta, con los actores públicos y privados interesados, relacionados con la estructuración de la política de producción y consumo responsable. 4. Realizar la evaluación del estado de avance en la gestión posconsumo de envases y empaques para los flujos de materiales de papel y cartón, vidrio y metales y formular un proyecto normativo con metas individuales por cada flujo. 5. Apoyar la formulación de un instrumento normativo sobre publicidad ambiental de acuerdo con los compromisos establecidos en el decreto 1369 del 2014. 6. Proyectar y gestionar dentro de los plazos legales, las respuestas a derechos de petición, quejas, requerimientos de órganos de control y demás solicitudes, que sean solicitadas a través de la plataforma ARCA o por cualquier otro medio o herramienta de la entidad, relacionados con el objeto del contrato. 7. Asistir y participar en las reuniones relacionadas con el objeto contractual, siguiendo la línea institucional, soportando la asistencia con la presentación de soportes, ayudas de memoria y seguimiento documentado a los compromisos acordados, en caso de ser aplicable. 8. Contribuir con la proyección, reporte y evidencias de las acciones definidas en el Plan de Acción y/o en informes solicitados por el supervisor relacionadas con las funciones de la Dirección, acorde con el objeto contractual. 9. Las demás actividades que le asigne el supervisor del contrato y que tengan relación con el objeto contractual.</t>
  </si>
  <si>
    <t>https://community.secop.gov.co/Public/Tendering/OpportunityDetail/Index?noticeUID=CO1.NTC.7715037&amp;isFromPublicArea=True&amp;isModal=true&amp;asPopupView=true</t>
  </si>
  <si>
    <t>GUSTAVO ENRIQUE ANTOLINEZ FLOREZ</t>
  </si>
  <si>
    <t>INGENIERO AGROINDUSTRIAL</t>
  </si>
  <si>
    <t>https://www.funcionpublica.gov.co/dafpIndexerBHV/hvSigep/detallarHV/S1063884-8003-5</t>
  </si>
  <si>
    <t>Prestar los servicios profesionales en la Oficina de Negocios Verdes y Sostenibles, para apoyar técnicamente el desarrollo de proyectos y estrategias desde el componente de productividad y competitividad agroindustrial, para el aprovechamiento sostenible de la biodiversidad a través de iniciativas económicas identificadas en el Plan Nacional de Negocios Verdes.</t>
  </si>
  <si>
    <t>1. Elaborar documento plan de trabajo para la ejecución del contrato, el cual contenga los productos y el cronograma de entrega conforme a lo acordado por la supervisión. Documento que debe ser presentado con el primer informe para el inicio y seguimiento contractual. Contribuir técnicamente en la identificación y generación de mecanismos y estrategias que permitan la incorporación de los negocios verdes a las alianzas con empresas privadas y públicas que permitan el escalonamiento y cumplimiento de criterios, conforme a los requerimientos de la oficina. Identificar y generar desde el componente técnico, mecanismos y estrategias que permitan el desarrollo del programa de producción y consumo responsable de negocios verdes. Estructurar y evaluar los proyectos relacionados con sistemas productivos sostenibles desde el componente agroindustrial en articulación con la unidad de proyectos de la oficina de negocios verdes y los lineamientos brindados para tal fin. Apoyar técnicamente el desarrollo de incentivos, lineamientos, instrumentos y herramientas generados para el cumplimiento del ejercicio de sus obligaciones y del objeto contractual. Participar en las reuniones relacionadas con el objeto contractual, para lo cual se deben allegar los soportes de asistencias, ayudas de memoria y soportes de la asistencia, ayudas de memoria y soportes de seguimiento a los compromisos establecidos en caso de aplicar. Las demás que determine el supervisor del contrato, relacionadas con el ejercicio de sus obligaciones y del objeto contractual.</t>
  </si>
  <si>
    <t>El valor del contrato a celebrar es hasta por la suma de SETENTA MILLONES DE PESOS M/CTE ($ 70.000.000), incluidos los impuestos a que haya lugar.</t>
  </si>
  <si>
    <t>https://community.secop.gov.co/Public/Tendering/OpportunityDetail/Index?noticeUID=CO1.NTC.7703721&amp;isFromPublicArea=True&amp;isModal=true&amp;asPopupView=true</t>
  </si>
  <si>
    <t>El término estrictamente indispensable para que el contratista cumpla con el objeto y obligaciones contractuales será de DIEZ (10) MESES CALENDARIO, o hasta 31 de diciembre de 2025, lo primero que ocurra.</t>
  </si>
  <si>
    <t>YULIANA DISNEY CORTES GONZALEZ</t>
  </si>
  <si>
    <t xml:space="preserve"> INGENIERIA AMBIENTAL</t>
  </si>
  <si>
    <t>Prestación de servicios profesionales a la Dirección de Bosques, Biodiversidad y Servicios Ecosistémicos y a la Unidad de Gerencia de Restauración, para apoyar los temas relacionados con restauración ecológica y el cumplimiento de la Meta Nacional de Restauración establecida en el Plan Nacional de Desarrollo 2022 - 2026.</t>
  </si>
  <si>
    <t>1. Apoyar técnicamente a la Dirección de Bosques, Biodiversidad y Servicios Ecosistémicos en el seguimiento e implementación en las ecorregiones de la Meta Nacional de Restauración establecida en el Plan Nacional de Desarrollo 2022 - 2026 relacionadas con acciones de restauración. 2. Acompañar y apoyar técnicamente a la Dirección en la elaboración de informes de seguimiento producto de las mesas técnicas relacionados con restauración ecológica. 3. Convocar y asistir a reuniones, talleres y vistas en campo que se requieran para garantizar el adecuado seguimiento para la implementación de las acciones de restauración ecológica y conservación de los Ecosistemas. 4. Apoyar técnicamente a la Dirección de Bosques, Biodiversidad y Servicios Ecosistémicos y la Unidad de Gerencia de Restauración de la Meta Nacional de Restauración en la respuesta a los Derechos de Petición, Acciones de Tutela, consultas, Reclamos, quejas y solicitudes de ciudadanos (PQRS). 5. Apoyar el seguimiento técnico a los proyectos, programas, convenios, y/o contratos relacionados con restauración de ecosistemas. 6. Las demás que le sean asignadas por el supervisor del contrato y que tengan relación directa con el objeto contractual</t>
  </si>
  <si>
    <t>El valor del contrato a celebrar es hasta por la suma de VEINTIÚN MILLONES DE PESOS M/CTE ($ 21.000.000) incluido los impuestos a que haya lugar.</t>
  </si>
  <si>
    <t>https://community.secop.gov.co/Public/Tendering/OpportunityDetail/Index?noticeUID=CO1.NTC.7708917&amp;isFromPublicArea=True&amp;isModal=true&amp;asPopupView=true</t>
  </si>
  <si>
    <t>CAMILO ERNESTO NIÑO ROMERO</t>
  </si>
  <si>
    <t>Prestación de servicios profesionales a la Dirección de Bosques, Biodiversidad y Servicios ecosistémicos para apoyar técnicamente el cumplimiento de sentencias y/o acciones judiciales relacionadas con restauración, así como, las acciones necesarias para el cumplimiento de la Meta Nacional de Restauración establecida en el Plan Nacional de Desarrollo 2022 - 2026 y demás actividades requeridas para la Unidad de Gerencia de Restauración.</t>
  </si>
  <si>
    <t>1. Apoyar técnicamente el seguimiento de las acciones y estrategias orientadas a la restauración ecológica y de conservación de los Ecosistemas en el marco de la Estrategia Nacional de Restauración. 2. Realizar visitas técnicas de acompañamiento y seguimiento a territorios de las acciones y estrategias orientadas a la restauración ecológica y conservación de los ecosistemas, en el marco de la Estrategia Nacional de Restauración ENR y los instrumentos de planificación territorial. 3. Participar y/o gestionar reuniones, comités y demás espacios que se asignen en el marco de la implementación de acciones y estrategias orientadas a la restauración ecológica y conservación de los ecosistemas, así como a las sentencias y/o acciones judiciales. 4. Apoyar la formulación, evaluación y/o seguimiento de las propuestas, proyectos, programas, convenios, contratos o acciones de restauración de ecosistemas o áreas degradadas que le sean asignadas. 5. Apoyar técnicamente a la Dirección de Bosques, Biodiversidad y Servicios Ecosistémicos y a la Unidad de Gerencia de Restauración en la respuesta a Derechos de Petición, Acciones de Tutela, consultas, Sentencias y quejas de ciudadanos (PQRS), asignados a esta dependencia. 6. Realizar el apoyo técnico para la generación de los informes para los procesos de liquidación de los convenios interadministrativos de restauración, rehabilitación y/o recuperación a cargo de la Dirección de Bosques, Biodiversidad y Servicios Ecosistémicos. 7. Apoyar a la Dirección de Bosques, Biodiversidad y Servicios Ecosistémicos en la generación del reporte de los proyectos asociados a restauración ecológica. 8. Las demás que le sean asignadas por el supervisor del contrato y que tengan relación directa con el objeto contractual.</t>
  </si>
  <si>
    <t>El valor del contrato a celebrar es hasta por la suma de TREINTA MILLONES DE PESOS M/CTE ($ 30.000.000) incluido los impuestos a que haya lugar.</t>
  </si>
  <si>
    <t>https://community.secop.gov.co/Public/Tendering/OpportunityDetail/Index?noticeUID=CO1.NTC.7714651&amp;isFromPublicArea=True&amp;isModal=true&amp;asPopupView=true</t>
  </si>
  <si>
    <t>MIGUEL FERNANDO VERA LUGO</t>
  </si>
  <si>
    <t>https://www.funcionpublica.gov.co/dafpIndexerBHV/hvSigep/detallarHV/S2351879-8003-5</t>
  </si>
  <si>
    <t>Prestación de servicios profesionales a la Dirección de Bosques, Biodiversidad y Servicios Ecosistémicos para el seguimiento a las acciones y estrategias orientadas a la conservación, protección y restauración ecológica de los ecosistemas, y apoyar con la generación de insumos técnicos relacionados con el enfoque de soluciones basadas en la naturaleza.</t>
  </si>
  <si>
    <t>1. Realizar el seguimiento e implementación de acciones y procesos enmarcados en la restauración, conservación y protección de los ecosistemas y sus especies con base en un diagnóstico ecológico y social. Realizar visitas técnicas de acompañamiento y seguimiento a territorios de las acciones y estrategias orientadas a la conservación, protección y restauración ecológica de los Ecosistemas, y las relacionadas con el enfoque de soluciones basadas en la naturaleza. 3. Gestionar, participar y/o apoyar los espacios de articulación y discusión técnica intra e interinstitucional y de manera virtual y/o presencial, con el fin de dar lineamientos para las acciones y estrategias de restauración de los ecosistemas. Apoyar con la construcción de insumos técnicos relacionados con la Guía de Soluciones Basadas en la Naturaleza (SbN) Apoyar técnicamente a la Dirección de Bosques, Biodiversidad y Servicios Ecosistémicos en la respuesta a Derechos de Petición, Acciones de Tutela, consultas, peticiones y quejas de ciudadanos (PQRS), asignados a esta dependencia. Brindar apoyo técnico a los proyectos, programas, convenios, y/o contratos a cargo de la Dirección de Bosques, Biodiversidad y Servicios Ecosistémicos relacionados con la temática de restauración de ecosistemas Las demás que le sean asignadas por el supervisor del contrato y que tengan relación directa con el objeto contractual.</t>
  </si>
  <si>
    <t>https://community.secop.gov.co/Public/Tendering/OpportunityDetail/Index?noticeUID=CO1.NTC.7710786&amp;isFromPublicArea=True&amp;isModal=true&amp;asPopupView=true</t>
  </si>
  <si>
    <t>https://www.funcionpublica.gov.co/dafpIndexerBHV/hvSigep/detallarHV/S2321984-8003-5</t>
  </si>
  <si>
    <t>Prestar servicios profesionales a la Dirección de Bosques, Biodiversidad y Servicios Ecosistémicos del Ministerio de Ambiente y Desarrollo Sostenible para apoyar en la estructuración, revisión y gestión de convenios, contratos, liquidaciones y documentos internos necesarios para el cumplimiento de las metas y objetivos establecidos por la Dirección.</t>
  </si>
  <si>
    <t>1. Acompañar la estructuración de los convenios y/o contratos que sean necesarios suscribir para el cumplimiento de las metas de la Dirección. 2. Revisar y/o generar los documentos necesarios para las modificaciones, adiciones, prórrogas, suspensiones, liquidaciones y demás que se requieran dentro de los contratos y/o convenios de la Dirección. 3. Generar y/o revisar los oficios, memorandos y demás documentos necesarios en el marco de las funciones de la Dirección. 4. Asistir a reuniones, comités, audiencias y demás, relacionados con asuntos contractuales que se requirieran. 5. Apoyar cuando fuere necesario la supervisión de los contratos y/o convenios que estén a su cargo o que sean delegados por el supervisor(a) del contrato. 6. Proyectar y gestionar respuesta, en los términos previstos en la ley, de las PQRS que le sean asignadas por la supervisión a través de la plataforma ARCA o por otro medio o herramienta de la entidad, relacionado con el objeto del contrato, adjuntando el reporte del Sistema de Gestión Documental. 7. Las demás actividades que estén relacionadas con el objeto contractual y que sean asignadas por el supervisor.</t>
  </si>
  <si>
    <t>El valor del contrato a celebrar es hasta por la suma de OCHENTA Y SIETE MILLONES QUINIENTOS CINCUENTA MIL PESOS M/CTE ($87.550.000), incluido los impuestos a que haya lugar.</t>
  </si>
  <si>
    <t>https://community.secop.gov.co/Public/Tendering/OpportunityDetail/Index?noticeUID=CO1.NTC.7720388&amp;isFromPublicArea=True&amp;isModal=true&amp;asPopupView=true</t>
  </si>
  <si>
    <t>El término estrictamente indispensable para que el contratista cumpla con el objeto y obligaciones contractuales será DIEZ (10) MESES, o hasta 31 de diciembre 2025, lo primero que ocurra.</t>
  </si>
  <si>
    <t>JAIRO DAVID  CASTILLO ROBAYO</t>
  </si>
  <si>
    <t>https://www.funcionpublica.gov.co/dafpIndexerBHV/hvSigep/detallarHV/S1334648-8003-5</t>
  </si>
  <si>
    <t>Prestar servicios profesionales jurídicos a la Dirección de Bosques, Biodiversidad y Servicios Ecosistémicos, para apoyar los temas relacionados con el componente contractual en sus diferentes etapas, así como el apoyo a la supervisión que coadyuven al cumplimiento de las obligaciones de la Dirección.</t>
  </si>
  <si>
    <t>1. Estructurar y revisar jurídicamente los procesos precontractuales, contractuales y postcontractuales, que permitan que sean competencia de la Dirección de Bosques, Biodiversidad y Servicios Ecosistémicos. 2. Generar los actos administrativos y demás documentos para el trámite de modificaciones, adiciones, prórrogas, suspensiones y demás que se requieran dentro de los contratos y/o convenios a cargo de la Dirección. 3. Elaborar y tramitar oportunamente los documentos necesarios para llevar a cabo las liquidaciones y cierres de los contratos y convenios que le sean asignados y gestionar su trámite desde la revisión preliminar hasta la publicación en la Plataforma correspondiente. 4. Asistir y participar en las reuniones, comités de contratación, audiencias y demás, relacionados con asuntos contractuales o jurídicos que se requirieran 5. Apoyar jurídicamente la supervisión de los contratos y/o convenios que sean delegados por el supervisor(a) del contrato. 6. Las demás que sean asignadas por la Supervisión para el cabal cumplimiento del objeto contractual.</t>
  </si>
  <si>
    <t>El valor del contrato a celebrar es hasta por la suma de OCHENTA MILLONES DE PESOS M/CTE ($80.000.000), incluido los impuestos a que haya lugar.</t>
  </si>
  <si>
    <t>https://community.secop.gov.co/Public/Tendering/OpportunityDetail/Index?noticeUID=CO1.NTC.7720717&amp;isFromPublicArea=True&amp;isModal=true&amp;asPopupView=true</t>
  </si>
  <si>
    <t>ALEJANDRO MARTINEZ JOYA</t>
  </si>
  <si>
    <t>https://www.funcionpublica.gov.co/dafpIndexerBHV/hvSigep/detallarHV/S4180820-8003-5</t>
  </si>
  <si>
    <t>Prestar sus servicios profesionales a la Oficina de Tecnologías de la Información y la Comunicación del Ministerio de Ambiente y Desarrollo Sostenible, en el proceso de actualización, mantenimiento, desarrollo y operación de los aplicativos que le sean asignados.</t>
  </si>
  <si>
    <t>1. Elaborar la documentación que evidencie el cumplimiento del ciclo de desarrollo de software de acuerdo con el procedimiento de gestión de proyectos de sistema de información vigente en la entidad. Participar y apoyar la implementación del proceso de interoperabilidad con las Autoridades Ambientales y entidades de gobierno que se definan, aplicando los lineamientos definidos por Mintic y el ministerio. Realizar el desarrollo de los procesos de mantenimiento, soporte, actualizaciones o nuevas funcionalidades sobre el backend II del Ecosistema VITAL o demás aplicativos que se le asignen. Realizar el acompañamiento técnico a los proveedores y áreas técnicas para el despliegue y actualización de los módulos complementarios de VITAL. Desarrollar componentes web, servicios de integración y realizar actualizaciones a desarrollos existentes que le sean asignados y que se relacionen con los procesos de negocio que se implementen en VITAL. Apoyar en la ejecución de pruebas funcionales y no funcionales de los componentes web que le sean asignados existentes que le sean asignados y que se relacionen con cualquiera de los componentes de la plataforma VITAL. Apoyar en la gestión y trámite de las solicitudes recibidas a través de la herramienta de gestión soporte GEMA, en los términos fijados por la supervisora Realizar el mantenimiento de los servicios de autenticación SSO, incluida la actualizar de usuarios entre VITAL y el componente de autenticación digital. Desarrollar y/o actualizar los PDF requeridos para la gestión de los tramites, para cada uno de los formularios existentes en la herramienta que defina por la supervisión 10. Participar y/o asistir a las reuniones grupos y/o mesas de trabajo y/o comités virtuales o presenciales que sean requeridos por el supervisor relacionados con el objeto y obligaciones contractuales con el fin de generar acciones tendientes al cumplimiento de la misión de la dependencia. 11. Las demás obligaciones que le sean asignadas y que guarden relación directa con la naturaleza del objeto contractual.</t>
  </si>
  <si>
    <t>El valor del contrato a celebrar es hasta por la suma OCHENTA Y UN MILLONES QUINIENTOS CINCUENTA Y SIETE MIL PESOS M/CTE ($81.557.000), incluido los impuestos a que haya lugar.</t>
  </si>
  <si>
    <t>https://community.secop.gov.co/Public/Tendering/OpportunityDetail/Index?noticeUID=CO1.NTC.7696522&amp;isFromPublicArea=True&amp;isModal=true&amp;asPopupView=true</t>
  </si>
  <si>
    <t>El término estrictamente indispensable para que el contratista cumpla con el objeto y obligaciones contractuales será de diez (10) meses y cinco (5) días o hasta 31 de diciembre, lo primero que ocurra.</t>
  </si>
  <si>
    <t>AURA ESTEFANIA HERRADA MOSQUERA</t>
  </si>
  <si>
    <t>https://www.funcionpublica.gov.co/dafpIndexerBHV/hvSigep/detallarHV/S4822422-8003-5</t>
  </si>
  <si>
    <t>Prestar los servicios profesionales a la Oficina de Negocios Verdes y Sostenibles para realizar el seguimiento a los proyectos, desde el componente financiero.</t>
  </si>
  <si>
    <t>1. Realizar el seguimiento y reporte mensual del Plan de Acción Institucional 2025 de la Oficina de negocios Verdes y Sostenibles. 2. Hacer seguimiento, costeo, y revisión de los proyectos estructurados y adelantados por la Oficina de Negocios Verdes y sostenibles. 3. Asistir las actividades de planeación, seguimiento y logística, que se requieran desde la Oficina de Negocios Verdes y Sostenibles. 4. Participar en la elaboración de informes financieros necesarios para la gestión y cumplimiento de obligaciones por parte de la Oficina de Negocios Verdes y sostenibles. 5. Asistir a las reuniones relacionadas con el objeto contractual (allegar los soportes de la asistencia a la misma junto con ayudas de memoria y el soporte del seguimiento a los compromisos establecidos, en caso de aplicar). 6. Las demás que determine el supervisor del contrato, relacionadas con el ejercicio de sus obligaciones y del objeto contractual.</t>
  </si>
  <si>
    <t>El valor del contrato a celebrar es hasta por la suma de SESENTA Y DOS MILLONES QUINIENTOS MIL PESOS (62.500.000) incluidos los impuestos a que haya lugar.</t>
  </si>
  <si>
    <t>https://community.secop.gov.co/Public/Tendering/OpportunityDetail/Index?noticeUID=CO1.NTC.7703776&amp;isFromPublicArea=True&amp;isModal=true&amp;asPopupView=true</t>
  </si>
  <si>
    <t>El término estrictamente indispensable para que el contratista cumpla con el objeto y obligaciones contractuales será de DIEZ (10) MESES CALENDARIO, o hasta 31 de diciembre de 2025, lo primero que ocurra</t>
  </si>
  <si>
    <t>ALCIBIADES LARA PADILLA</t>
  </si>
  <si>
    <t>https://www.funcionpublica.gov.co/dafpIndexerBHV/hvSigep/detallarHV/S5073518-8003-5</t>
  </si>
  <si>
    <t>El valor del contrato a celebrar es hasta por la suma de TREINTA MILLONES QUINIENTOS OCHENTA Y UN MIL TRESCIENTOS TREINTA Y TRES PESOS M/cte ($30.581.333) incluido los impuestos a que haya lugar.</t>
  </si>
  <si>
    <t>https://community.secop.gov.co/Public/Tendering/OpportunityDetail/Index?noticeUID=CO1.NTC.7711246&amp;isFromPublicArea=True&amp;isModal=true&amp;asPopupView=true</t>
  </si>
  <si>
    <t>El término estrictamente indispensable para que el contratista cumpla con el objeto y obligaciones contractuales será DIEZ (10) MESES Y CINCO (05) DIAS, Previo cumplimiento de los requisitos de perfeccionamiento y ejecución sin exceder al 31 de diciembre de 2025.</t>
  </si>
  <si>
    <t>LILIANA ALEXANDRA RODRIGUEZ VERA</t>
  </si>
  <si>
    <t>ASISTENCIA EN ADMINISTRACION DOCUMENTAL</t>
  </si>
  <si>
    <t>https://www.funcionpublica.gov.co/dafpIndexerBHV/hvSigep/detallarHV/S2328941-8003-5</t>
  </si>
  <si>
    <t>Prestar servicios de apoyo a la gestión a la Secretaria General y a la Subdirección Administrativa y Financiera, para la implementación de los procesos técnicos, procedimientos y lineamientos de organización de archivos y gestión documental en el marco de la política institucional y el Programa de gestión Documental PGD.</t>
  </si>
  <si>
    <t>1. Asegurar la actualización permanente de los inventarios documentales del archivo de la Secretaria General y la Subdirección Administrativa y Financiera, empleando el Formato Único de Inventario Documental (FUID) e incluyendo todos los documentos físicos y electrónicos. 2. Implementar los procedimientos necesarios para la organización de los documentos físicos y electrónicos que integran el archivo de gestión de la Secretaria General y la Subdirección Administrativa y Financiera, integrando tanto los documentos físicos como todos los existentes en el sistema de gestión documental ARCA y otras plataformas o herramientas informáticas institucionales. 3. Participar en la planificación de la gestión documental de la dependencia, atender auditorías internas y externas relacionadas con la gestión documental, y preparar los informes y reportes requeridos por el Grupo de Gestión Documental u otras instancias pertinentes. 4. Brindar apoyo y orientación a los funcionarios y contratistas tanto de la Secretaria General como la Subdirección Administrativa y Financiera en temas relacionados con la gestión documental, el sistema ARCA y otras herramientas informáticas utilizadas en la gestión documental, respetando los lineamientos y procedimientos establecidos en el Ministerio. Además de promover buenas prácticas en la seguridad de los documentos y archivos, la aplicación del Sistema Integrado de Conservación, y la prevención y atención de emergencias documentales, entre otros aspectos. 5. Atender las solicitudes de consulta de expedientes o documentos de los archivos de gestión de la Secretaria General y la Subdirección Administrativa y Financiera, manteniendo un registro actualizado de las consultas, préstamos y devoluciones, y realizando el seguimiento pertinente. Además de gestionar las solicitudes de documentos al archivo central cuando sea necesario. 6. Asistir a las reuniones, capacitaciones y eventos académicos y técnicos organizados por el Grupo de Gestión Documental, y participar activamente en los planes, programas, proyectos y actividades relacionadas con la gestión documental que se requieran. 7. Las demás actividades que estén relacionadas con el objeto contractual y que sean asignadas por el supervisor.</t>
  </si>
  <si>
    <t>El valor del contrato a celebrar es hasta por la suma de TREINTA Y CUATRO MILLONES CIENTO TREINTA Y NUEVE MIL SEISCIENTOS SESENTA Y SIETE PESOS M/cte ($34.139.667)</t>
  </si>
  <si>
    <t>https://community.secop.gov.co/Public/Tendering/OpportunityDetail/Index?noticeUID=CO1.NTC.7711304&amp;isFromPublicArea=True&amp;isModal=true&amp;asPopupView=true</t>
  </si>
  <si>
    <t>El término estrictamente indispensable para que el contratista cumpla con el objeto y obligaciones contractuales será de diez meses (10) meses y cinco (05) días, previo cumplimiento de los requisitos de perfeccionamiento y legalización , sin exceder al 31 de diciembre de 2025.</t>
  </si>
  <si>
    <t>YURY GONZALEZ BARBOSA</t>
  </si>
  <si>
    <t>CIENCIA DE LA INFORMACION Y LA BIBLIOTECOLOGIA</t>
  </si>
  <si>
    <t>https://www.funcionpublica.gov.co/dafpIndexerBHV/hvSigep/detallarHV/S4708637-8003-5</t>
  </si>
  <si>
    <t>Prestación de servicios de apoyo a la gestión al Grupo de Talento Humano del Ministerio de Ambiente y Desarrollo Sostenible, para realizar la intervención archivística correspondiente a las necesidades del área.</t>
  </si>
  <si>
    <t>1. Apoyar el levantamiento de inventario y transferencias primarias al archivo central de acuerdo a las políticas establecidas por el Ministerio de medio Ambiental del Grupo de Talento Humano. 2. Realizar los registros administrativos necesarios que permitan obtener información actualizada del archivo, así como actualizar las bases de datos existentes. 3. Garantizar el levantamiento de inventario digital para el cargue de información, con el fin de realizar la depuración de la cartera presunta y real, por concepto de aportes pensionales a cargo del Ministerio. 4. Realizar la búsqueda de información y conservación física de la documentación requerida de acuerdo con las disposiciones legales vigentes, perteneciente a diferentes periodos de la entidad (Inderena, Ministerio de Ambiente y Ministerio de Ambiente, Vivienda y Desarrollo Territorial) cuando sea requerido por la supervisión del contrato, en cualquiera de las sedes (Sede principal o Funza) donde se encuentre disponible la información, para el cumplimiento y/o respuesta de requerimiento a las administradoras de Fondos de Pensiones, solicitudes, quejas, reclamaciones, demandas entre otros, relacionado con el pago de los aportes pensionales. 5. Realizar las validaciones a nivel de registro (por ciudadano), identificar los motivos de la cartera, efectuar ante las diferentes administradoras la presentación del sustento y cuando sea procedente, se desvirtúe el cobro, remitiendo los soportes documentales que lo sustenten. 6. En los casos que sean requeridos, deberá conseguir la información pendiente de cargue, estructurar y presentar los medios magnéticos, ante la AFP, para su para su cargue y validación. 7. Gestionar en la plataforma documental establecida en el Ministerio, todas las actuaciones, requerimientos, y demás relacionados con el objeto contractual asignados. 8. Apoyar, gestionar y tramitar todos asuntos que se deriven de los planes y programas del Grupo de Talento Humano, que le sean asignados por la supervisión</t>
  </si>
  <si>
    <t>El valor del contrato a celebrar es hasta por la suma de CUARENTA Y CUATRO MILLONES SETECIENTOS MIL PESOS M/CTE ($44.700.000), incluido los impuestos a que haya lugar</t>
  </si>
  <si>
    <t>https://community.secop.gov.co/Public/Tendering/OpportunityDetail/Index?noticeUID=CO1.NTC.7740691&amp;isFromPublicArea=True&amp;isModal=False</t>
  </si>
  <si>
    <t>El término estrictamente indispensable para que el contratista cumpla con el objeto y obligaciones contractuales será por NUEVE (9) MESES Y VEINTIOCHO (28) DÍAS, o hasta 31 de diciembre, lo primero que ocurra.</t>
  </si>
  <si>
    <t>BORIS JOSÉ BORA ARIZA</t>
  </si>
  <si>
    <t>https://www.funcionpublica.gov.co/dafpIndexerBHV/hvSigep/detallarHV/S1967237-8003-5</t>
  </si>
  <si>
    <t>Prestación de servicios profesionales a la Dirección de Gestión Integral del Recurso Hídrico del Ministerio de Ambiente y Desarrollo Sostenible, para apoyar la reglamentación del Registro de Usuarios del Recurso Hídrico y apoyar técnicamente la definición de los módulos tecnológicos del componente de instrumentos de gestión integral del recurso hídrico.</t>
  </si>
  <si>
    <t>1. Presentar para la aprobación del supervisor un plan de trabajo para la ejecución del contrato. 2. Apoyar en la elaboración de la documentación del módulo de Registros de Usuarios del Recurso Hídrico del SIRH, incluyendo manual técnico, historias de usuarios, documento de alcance funcional. 3. Apoyar técnicamente al Ministerio de Ambiente y Desarrollo Sostenible en el proceso de aprobación de la Iniciativa Normativa por la cual se modifica la resolución 955 de 2012 en relación con el Registro de Usuarios del Recurso Hídrico - RURH. 4. Acompañar la gestión, administración y seguimiento a proyectos relacionados con el monitoreo y gestión de la información del agua en las ecorregiones priorizadas. 5. Asistir técnicamente al Ministerio de Ambiente y Desarrollo Sostenible y a las Autoridades Ambientales competentes en la formulación de proyectos destinados al monitoreo del agua. 6. Brindar apoyo en los procesos de socialización y capacitaciones sobre el Programa Nacional de Monitoreo del Recurso Hídrico - PNMRH y el Sistema de información del Recurso Hídrico – SIRH. 7.Las demás actividades que estén relacionadas con el objeto contractual y que sean requeridas por el supervisor.</t>
  </si>
  <si>
    <t>El valor del contrato a celebrar es hasta por la suma de OCHENTA Y DOS MILLONES CIENTO TRECE MIL SEISCIENTOS SESENTA PESOS M/CTE ($82.113.660), INCLUIDO LOS IMPUESTOS A QUE HAYA LUGAR.</t>
  </si>
  <si>
    <t>https://community.secop.gov.co/Public/Tendering/OpportunityDetail/Index?noticeUID=CO1.NTC.7735449&amp;isFromPublicArea=True&amp;isModal=true&amp;asPopupView=true</t>
  </si>
  <si>
    <t>El término estrictamente indispensable para que el contratista cumpla con el objeto y obligaciones contractuales será 9 MESES o hasta 31 de diciembre de 2025, lo primero que ocurra.</t>
  </si>
  <si>
    <t xml:space="preserve">SERGIO ALEJANDRO DUEÑAS BOHORQUEZ </t>
  </si>
  <si>
    <t>https://www.funcionpublica.gov.co/dafpIndexerBHV/hvSigep/detallarHV/S1090380-8003-5</t>
  </si>
  <si>
    <t>Prestación de servicios profesionales a la Dirección de Gestión Integral del Recurso Hídrico del Ministerio de Ambiente y Desarrollo Sostenible, para apoyar en la formulación y seguimiento a la ejecución de proyectos estratégicos que aporten al ordenamiento alrededor del agua en las Eco-regiones priorizadas en el Plan Nacional de Desarrollo 2022-2026 y compromisos adquiridos por la Dirección.</t>
  </si>
  <si>
    <t>1. Elaborar y presentar un plan de trabajo para la ejecución de las actividades del contrato. Apoyar la evaluación de proyectos de inversión que aporten al cumplimiento de las metas de la DGIRH y consolidar la información del estado de la gestión de proyectos por la dirección. Realizar las actividades de asistencia técnica a las Autoridades Ambientales y demás actores necesarios priorizados por la DGIRH, para la estructuración y/o gestión de proyectos. Apoyar la proyección de conceptos, generación de insumos técnicos y el seguimiento del proyecto que se lleva a cabo en el territorio priorizado de la eco-región de La Mojana. Apoyar la generación de documentos y montajes necesarios en la plataforma MGA, PIIP y formatos del FPVB, de otros proyectos de inversión, que presente o acompañe la Dirección. Las demás actividades que le sean requeridas por el Supervisor del Contrato y que tenga relación con el objeto y obligaciones del contrato.</t>
  </si>
  <si>
    <t>El valor del contrato a celebrar es hasta por la suma de Setenta Y Ocho Millones Setecientos Noventa Y Cinco Mil pesos M/CTE ($78.795.000), incluido los impuestos a que haya lugar.</t>
  </si>
  <si>
    <t>https://community.secop.gov.co/Public/Tendering/OpportunityDetail/Index?noticeUID=CO1.NTC.7711524&amp;isFromPublicArea=True&amp;isModal=true&amp;asPopupView=true</t>
  </si>
  <si>
    <t>El término estrictamente indispensable para que el contratista cumpla con el objeto y obligaciones contractuales será de nueve (09) meses, o hasta 31 de diciembre, lo primero</t>
  </si>
  <si>
    <t>MATEO ROMERO VIVERO</t>
  </si>
  <si>
    <t>https://www.funcionpublica.gov.co/dafpIndexerBHV/hvSigep/detallarHV/S3182922-8003-5</t>
  </si>
  <si>
    <t>Prestación de servicios profesionales al Grupo de Servicios Administrativos, para realizar actividades operativas de mantenimiento preventivo y correctivo de los bienes muebles e inmuebles del Ministerio de Ambiente y Desarrollo Sostenible.</t>
  </si>
  <si>
    <t>1. Atender, programar y hacer el seguimiento permanente a las actividades de mantenimiento locativos y eléctricos, para que se ejecuten de manera oportuna con base en las solicitudes registradas en el aplicativo GEMA – ARANDA y/o las que solicite el supervisor del contrato. 2. Realizar la planificación y solicitud de manera oportuna de los materiales y/o herramientas necesarias para ejecutar las actividades de mantenimiento, emitiendo el concepto técnico previo para la aprobación del supervisor del contrato de suministro de materiales. 3. Identificar y relacionar las necesidades de mantenimiento de la infraestructura física del Ministerio. 4. Realizar propuestas de reorganización de áreas y optimización de espacios de trabajo mediante la presentación de planos, diagramas, esquemas y/o levantamientos arquitectónicos. 5. Realizar control y seguimiento para que las áreas de mantenimiento se encuentren debidamente señalizadas y demarcadas, protegiendo los equipos y el mobiliario. 6. Verificar de manera permanente que el cuarto de mantenimiento permanezca en adecuadas condiciones de orden y aseo, dando cumplimiento a los lineamientos del sistema de gestión ambiental, en especial en el manejo de residuos y sustancias químicas y normas de seguridad y salud en el trabajo. 7. Realizar control y seguimiento por el buen uso de las herramientas y materiales entregados por parte del almacén al personal de apoyo para ejecutar las actividades de mantenimiento y validar que el diligenciamiento de los formatos para el control de los materiales corresponda a cabalidad con la ejecución realizada. 8. Realizar seguimiento y control estadístico de las actividades realizadas, de acuerdo con las indicaciones del supervisor del contrato, con el fin de controlar la efectividad de los planes de mantenimiento preventivo y tomar las acciones correctivas necesarias. 9. Emitir su concepto técnico frente a los informes de actividades de los contratos asignados para la firma del supervisor del contrato. 10. Proyectar conceptos y documentos técnicos en cuanto a estudios previos, anexos, respuestas a observaciones, evaluaciones técnicas y demás documentación correspondiente a la etapa precontractual de los procesos de mantenimiento de la infraestructura a cargo del Grupo de Servicios Administrativos. 11. Apoyar las gestiones técnicas necesarias para el trámite de liquidación de contratos de competencia del área, con el fin de que sean atendidas dentro de los términos legales correspondientes. 12. Las demás actividades asignadas por el supervisor del contrato, relacionadas con el objeto contrato.</t>
  </si>
  <si>
    <t>El valor del contrato a celebrar es hasta por la suma de SETENTA MILLONES NOVECIENTOS TREINTA Y TRES MIL TRESCIENTOS TREINTA Y TRES PESOS M/CTE. ($70.933.333), incluido los impuestos a que haya lugar.</t>
  </si>
  <si>
    <t>https://community.secop.gov.co/Public/Tendering/OpportunityDetail/Index?noticeUID=CO1.NTC.7715453&amp;isFromPublicArea=True&amp;isModal=true&amp;asPopupView=true</t>
  </si>
  <si>
    <t>El término estrictamente indispensable para que el contratista cumpla con el objeto y obligaciones contractuales será por diez (10) meses y cuatro (04) días, previo cumplimiento de los requisitos de perfeccionamiento y legalización sin exceder al 31 de</t>
  </si>
  <si>
    <t>KAROL TATIANA PADILLA PRADA</t>
  </si>
  <si>
    <t>https://www.funcionpublica.gov.co/dafpIndexerBHV/hvSigep/detallarHV/S5085254-8003-5</t>
  </si>
  <si>
    <t>Prestar los servicios profesionales para el seguimiento a los planes operativos de inversión de la contratación adelantada por la dependencia.</t>
  </si>
  <si>
    <t>1. Apoyar la revisión de los soportes financieros presentados en los contratos de la Subdirección de Educación y Participación. 2. Apoyarla revisión de los productos del componente financiero de los contratos de la dependencia. 3. Realizar seguimiento a los informes de los contratos de la Subdirección de Educación y Participación. 4. Realizar consolidación y actualización del Plan Anual de Caja de la Subdirección de Educación y Participación. 5. Elaborar la proyección de respuestas a solicitudes, consultas y demás asuntos que correspondan a la competencia de la Subdirección y que le sean asignados por el supervisor. 6. Participar en las reuniones relacionadas con las acciones misionales de la dependencia, dejando constancia formal de la asistencia a través de los correspondientes soportes, actas y otras fuentes de verificación pertinentes. Las demás obligaciones que se le asignen y que tengan relación directa con el objeto del contrato.</t>
  </si>
  <si>
    <t>https://community.secop.gov.co/Public/Tendering/OpportunityDetail/Index?noticeUID=CO1.NTC.7707507&amp;isFromPublicArea=True&amp;isModal=true&amp;asPopupView=true</t>
  </si>
  <si>
    <t>El término estrictamente indispensable para que el contratista cumpla con el objeto y obligaciones contractuales será de 9 meses, o hasta 31 de diciembre, lo primero que ocurra.</t>
  </si>
  <si>
    <t>HEINNER SANTIAGO SUAREZ PRADA</t>
  </si>
  <si>
    <t>https://www.funcionpublica.gov.co/dafpIndexerBHV/hvSigep/detallarHV/S4395657-8003-5</t>
  </si>
  <si>
    <t>Prestar servicios profesionales para apoyar a la Dirección de Ordenamiento Ambiental Territorial y SINA, en los procesos de ordenamiento ambiental territorial y lineamientos ambientales para las ecorregiones priorizadas en el marco del Plan Nacional de Desarrollo.</t>
  </si>
  <si>
    <t>1. Apoyar el desarrollo de espacios de articulación interinstitucional para la implementación de los lineamientos de ordenamiento ambiental en las ecorregiones. 2. Apoyar la elaboración de insumos técnicos asociados a la definición de lineamientos ambientales relacionadas con el ordenamiento del suelo suburbano. 3. Apoyar la articulación de instrumentos de ordenamiento ambiental en función del ordenamiento alrededor del agua. 4. Apoyar la elaboración de respuestas a solicitudes o requerimientos de información asignados por la supervisión del contrato 5. Apoyar la definición de los alcances de la política de gestión ambiental urbana en materia de ordenamiento territorial con apoyo de las direcciones técnicas del ministerio. 6. Apoyar la definición de los alcances e incorporación de las determinantes ambientales derivadas de la estructura ecológica principal en los planes de ordenamiento territorial 7. Todas las demás que sean requeridas por el supervisor del contrato</t>
  </si>
  <si>
    <t>El valor del contrato a celebrar es hasta por la suma de SESENTA Y DOS MILLONES QUINIENTOS MIL PESOS ($62.500.000) , incluido los impuestos a que haya lugar.</t>
  </si>
  <si>
    <t>https://community.secop.gov.co/Public/Tendering/OpportunityDetail/Index?noticeUID=CO1.NTC.7728976&amp;isFromPublicArea=True&amp;isModal=False</t>
  </si>
  <si>
    <t>CLAUDIA LILIANA BUITRAGO AGUIRRE</t>
  </si>
  <si>
    <t>https://www.funcionpublica.gov.co/dafpIndexerBHV/hvSigep/detallarHV/S618997-8003-5</t>
  </si>
  <si>
    <t>Prestar servicios profesionales a la Dirección De gestión Integral del Recurso Hídrico del Ministerio de Ambiente y Desarrollo Sostenible, para gestionar e impulsar técnicamente los instrumentos relacionados con cantidad y calidad del recurso hidrico</t>
  </si>
  <si>
    <t>1. Presentar un plan de trabajo en el que se indique cómo se ejecutarán las labores para las cuales fue contratado, en aquellas actividades en que aplique. 2. Elaborar, revisar, ajustar y remitir insumos técnicos y de gestión relacionadas con las acciones judiciales encomendadas por la supervisión 3. Apoyar el desarrollo de estrategias para el fortalecimiento en la implementación de los instrumentos de administración del recurso hídrico en las eco regiones y en los territorios priorizados. 4. Apoyar a la DGIRH en las iniciativas, actualizaciones o modificaciones normativas relacionadas con instrumentos y permisos de administración del recurso hídrico. 5. Elaborar y revisar documentos o informes asociados al control y reducción de la contaminación del recurso hídrico, así como en normativa de administración de dicho recurso. 6. Apoyar técnicamente la formulación de la política del agua, acorde con su objeto y obligaciones, elaborando los documentos y acompañando los espacios requeridos por la supervisión o el equipo de la política 7. Proyectar, consolidar y gestionar respuestas a derechos de petición, solicitudes de información y demás peticiones, que le sean solicitados por la supervisión en la plataforma ARCA, o por cualquier otro medio o herramienta de la entidad relacionado con el objeto del contrato, para lo cual deberá dar cumplimiento a los términos previstos en la Ley 8. Las demás actividades que le sean requeridas por el Supervisor del Contrato y que tenga relación con el objeto y obligaciones del contrato.</t>
  </si>
  <si>
    <t>El valor del contrato a celebrar es hasta por la suma de NOVENTA Y CINCO MILLONES CUATROCIENTOS OCHENTA Y UN MIL PESOS M/CTE ($ 95.481.000) incluido los impuestos a que haya lugar.</t>
  </si>
  <si>
    <t>https://community.secop.gov.co/Public/Tendering/OpportunityDetail/Index?noticeUID=CO1.NTC.7709531&amp;isFromPublicArea=True&amp;isModal=true&amp;asPopupView=true</t>
  </si>
  <si>
    <t>GABRIEL SERRANO MONSALVE</t>
  </si>
  <si>
    <t>https://www.funcionpublica.gov.co/dafpIndexerBHV/hvSigep/detallarHV/S710999-8003-5</t>
  </si>
  <si>
    <t>Prestar servicios profesionales apoyando el fortalecimiento de las capacidades del SINA en la gestión del conocimiento y el desarrollo de estrategias de educación contenidas en la Política Nacional de Educación Ambiental, a través del apoyo en articulación institucional y de la promoción de sus planes, programas y proyectos.</t>
  </si>
  <si>
    <t>1. Adelantar la articulación entre las dependencias del Ministerio de Ambiente y Desarrollo Sostenible a fin de brindar lineamientos internos para la aplicación de acciones relacionadas con la educación ambiental. 2. Apoyar la implementación de las estrategias de educación ambiental para el fortalecimiento de la gestión institucional. 3. Apoyar la elaboración de los procedimientos internos de educación ambiental y los formatos que den cuenta de las acciones adelantadas. 4. Apoyar el seguimiento de los reportes de las actividades de educación ambiental para el cumplimiento del plan de acción. 5. Elaborar la proyección de respuestas a solicitudes, consultas y demás asuntos que correspondan a la competencia de la Subdirección y que le sean asignados por el supervisor. 6. Participar en las reuniones relacionadas con las acciones misionales de la dependencia, dejando constancia formal de la asistencia a través de los correspondientes soportes, actas y otras fuentes de verificación pertinentes. 7. Las demás obligaciones que se le asignen y que tengan relación directa con el objeto del contrato.</t>
  </si>
  <si>
    <t>El valor del contrato a celebrar es hasta por la suma de SESENTA Y DOS MILLONES QUINIENTOS MIL PESOS M/CTE ($ 62.500.000) incluido los impuestos a que haya lugar.</t>
  </si>
  <si>
    <t>https://community.secop.gov.co/Public/Tendering/OpportunityDetail/Index?noticeUID=CO1.NTC.7713800&amp;isFromPublicArea=True&amp;isModal=true&amp;asPopupView=true</t>
  </si>
  <si>
    <t>ROMULO RICARDO MONROY DUQUE</t>
  </si>
  <si>
    <t>https://www.funcionpublica.gov.co/dafpIndexerBHV/hvSigep/detallarHV/S1206482-8003-5</t>
  </si>
  <si>
    <t>Prestación de servicios profesionales a la Dirección de Gestión Integral del Recurso Hídrico del Ministerio de Ambiente y Desarrollo Sostenible, para elaborar y proyectar pronunciamientos jurídicos en el marco de los instrumentos de la gestión integral del recurso hídrico, incluida la revisión y propuestas de iniciativas normativas, así como el impulso de acciones que le sean asignadas.</t>
  </si>
  <si>
    <t>1. Presentar para la aprobación de la supervisión un plan de trabajo en el que se indique cómo se ejecutarán las labores para las cuales fue contratado, en aquellas obligaciones que aplique. 2. Revisar y proponer ajustes desde el componente jurídico en iniciativas, actualizaciones o modificaciones normativas relacionadas con instrumentos de la DGIRH, de acuerdo con los requerimientos de la supervisión del contrato o las coordinaciones de la dependencia. 3. Apoyar a la DGIRH en la generación y revisión jurídica de comunicaciones o informes asociados a los instrumentos de la gestión integral del recurso hídrico requeridos por la Unidad Coordinadora Para el Gobierno Abierto, dependencias del Ministerio o entes externos relacionados con las iniciativas, actualizaciones o modificaciones normativas. 4. Proyectar, consolidar y gestionar respuestas a derechos de petición, solicitudes de información y demás peticiones, que le sean solicitados por la supervisión o las coordinaciones de la DGIRH en la plataforma ARCA, o por cualquier otro medio o herramienta de la entidad relacionado con el objeto del contrato, para lo cual deberá dar cumplimiento a los términos previstos en la Ley. 5. Proyectar respuestas a requerimientos y fallos judiciales que le sean asignadas. 6. Apoyar desde el componente jurídico la formulación de la política del agua, acorde con su objeto y obligaciones, elaborando los documentos y acompañando los espacios requeridos por la supervisión o el equipo de la política. 7. Las demás actividades que le sean requeridas por el Supervisor del Contrato y que tengan relación con el objeto y obligaciones del contrato.</t>
  </si>
  <si>
    <t>El valor del contrato a celebrar es hasta por la suma de OCHENTA MILLONES DE PESOS M /CTE ($ 80.000.000) incluido los impuestos a que haya lugar.</t>
  </si>
  <si>
    <t>https://community.secop.gov.co/Public/Tendering/OpportunityDetail/Index?noticeUID=CO1.NTC.7720290&amp;isFromPublicArea=True&amp;isModal=true&amp;asPopupView=true</t>
  </si>
  <si>
    <t>El término estrictamente indispensable para que el contratista cumpla con el objeto y obligaciones contractuales será Diez (10) meses, o hasta 31 de diciembre, lo primero que ocurra.</t>
  </si>
  <si>
    <t>LINA MARIA AYCARDI ALDANA</t>
  </si>
  <si>
    <t>Prestar servicios profesionales especializados para desarrollar el componente de estructura y modelo de operación conforme a lo establecido en el literal J del artículo 54 de la Ley 489 de 1998 en el marco del estudio técnico de rediseño del Ministerio de Ambiente y Desarrollo Sostenible.</t>
  </si>
  <si>
    <t>1. Estructurar y articular el plan de trabajo con el equipo de Modernización institucional para incorporar los aspectos necesarios en el estudio técnico y los documentos de rediseño del Ministerio. 2. Analizar, proponer y definir el alcance, la cadena de valor, el modelo de operación y estructura conforme a lo establecido en el literal J del art. 54 de la Ley 489 de 1998 en el marco del estudio de rediseño del Ministerio. 3. Alinear con la nueva estructura y funciones del Ministerio de Ambiente y Desarrollo Sostenible el modelo de operación definido. 4. Identificar y documentar la relación del modelo propuesto con otras dependencias y/o entidades y proponer los ajustes correspondientes, en el marco del estudio técnico de modernización institucional y conforme a los lineamientos establecidos por el Departamento Administrativo de la Función Pública (DAFP). 5. Proponer funciones asociadas al modelo propuesto, en el marco del estudio técnico de modernización institucional. 6. Articular y realizar los ajustes y actualizaciones en los documentos técnicos necesarios para desarrollar el componente de estructura y modelo de operación conforme a lo establecido en el literal J del art. 54 de la Ley 489 de 1998. 7. Participar en las mesas de trabajo con actores claves y con las entidades rectoras, para validar los ajustes asociados a lo establecido en el literal J del art. 54 de la Ley 489 de 1998 en el marco del estudio de rediseño del Ministerio. 8. Asistir a reuniones de seguimiento, presentar informes de avance, reportes, respuesta a solicitudes de información y demás requerimientos o peticiones asociados a los temas propios de las obligaciones del objeto del contrato. 9. Las demás asignadas por la supervisión del contrato y guarden relación con el objeto del contrato.</t>
  </si>
  <si>
    <t>El valor del contrato a celebrar es hasta por la suma de CUARENTA Y SEIS MILLONES QUINIENTOS MIL PESOS M/CTE ($46.500.000), incluido IVA y todos los impuestos a que haya lugar</t>
  </si>
  <si>
    <t>https://community.secop.gov.co/Public/Tendering/OpportunityDetail/Index?noticeUID=CO1.NTC.7717821&amp;isFromPublicArea=True&amp;isModal=true&amp;asPopupView=true</t>
  </si>
  <si>
    <t>El término estrictamente indispensable para que el contratista cumpla con el objeto y obligaciones contractuales será por TRES (3) MESES o hasta 31 de diciembre, lo primero que ocurra.</t>
  </si>
  <si>
    <t>MANUEL FRANCISCO PARDO BALLESTEROS</t>
  </si>
  <si>
    <t>https://www.funcionpublica.gov.co/dafpIndexerBHV/hvSigep/detallarHV/S2203789-8003-5</t>
  </si>
  <si>
    <t>Prestar servicios profesionales al Ministerio de Ambiente y Desarrollo (MinAmbiente) como apoyo en aspectos jurídicos relacionados con compromisos de la Dirección de Ordenamiento Ambiental Territorial y SINA relacionados con la estrategia de derechos territoriales y relacionamiento con el Ministerio de agricultura y demás agencias del sector agropecuario, en la relación entre el plan de zonificación ambiental e implementación del acuerdo de paz.</t>
  </si>
  <si>
    <t>1. Apoyar jurídicamente a la DOAT en la elaboración, revisión y expedición de actos administrativos relacionados con la implementación del Plan de Zonificación Ambiental (PZA), garantizando su conformidad con la normativa vigente. 2. Proyectar respuestas a las solicitudes, quejas y demás peticiones allegadas a la Dirección de Ordenamiento Ambiental Territorial y Sistema Nacional Ambiental. 3. Apoyar con la proyección y revisión de conceptos técnicos y jurídicos sobre propuestas o iniciativas reglamentarias relacionadas con la administración y manejo de los recursos naturales, que requieran un pronunciamiento por parte de la DOAT. 4. Brindar apoyo en el análisis y formulación de conceptos sobre iniciativas regulatorias vinculadas al uso, ocupación y tenencia de la tierra, evaluando su viabilidad y compatibilidad con las políticas ambientales nacionales. 5. Apoyar en la elaboración de conceptos técnicos y jurídicos que deba emitir la DOAT en materia de territorios étnicos, asegurando la aplicación del marco normativo vigente y el respeto por los derechos de las comunidades. 6. Participar en las mesas de trabajo, reuniones, talleres o escenarios internos y externos según lineamientos de la supervisión del contrato. 7. Todas las demás que sean requeridas por el supervisor del contrato</t>
  </si>
  <si>
    <t>https://community.secop.gov.co/Public/Tendering/OpportunityDetail/Index?noticeUID=CO1.NTC.7716327&amp;isFromPublicArea=True&amp;isModal=true&amp;asPopupView=true</t>
  </si>
  <si>
    <t>CESAR ANTONIO CRISTANCHO MOLINA</t>
  </si>
  <si>
    <t>https://www.funcionpublica.gov.co/dafpIndexerBHV/hvSigep/detallarHV/S841905-8003-5</t>
  </si>
  <si>
    <t>Prestar servicios profesionales especializados para apoyar la formulación, implementación, evaluación y fortalecimiento de la gestión interinstitucional de los proyectos y planes en el marco del "Programa Estratégico para la Paz Social y Ambiental a través del Ordenamiento del Territorio Alrededor del Agua en la ecorregión del Macizo Colombiano", territorio priorizado en el Plan Nacional de Desarrollo 2022-2026 "Colombia Potencia Mundial de la Vida".</t>
  </si>
  <si>
    <t>1. Elaborar y presentar dentro de los primeros diez (10) días hábiles siguientes al inicio de la ejecución del  contrato un cronograma con el desarrollo de actividades, metodologías y estrategias en el marco de los objetivos definidos con el equipo correspondiente. 2. Brindar apoyo y acompañamiento en la estructuración e implementación de estrategias, acciones e instrumentos de ordenamiento, planificación y gobernanza en el territorio priorizado, de acuerdo con los lineamientos del Plan Nacional de Desarrollo. 1. Acompañar los procesos de formulación e implementación de instrumentos normativos, planes, programas y proyectos, incluyendo aquellos financiados con recursos de regalías, cooperación internacional y del Fondo para la Vida y la Biodiversidad, con el propósito de contribuir al cumplimiento de compromisos estratégicos y de inversión ambiental en el territorio priorizado.2. Apoyar el seguimiento a la gestión y resultados de los planes, programas y proyectos implementados en el territorio priorizado, incluyendo aquellos relacionados con el proceso en la Central Hidroeléctrica de El Quimbo, Huila.3. Fomentar la articulación y el intercambio de información entre las entidades del Sistema Nacional Ambiental - SINA para fortalecer la consolidación de información técnica y científica que respalde la toma de decisiones en el territorio priorizado.4. Apoyar la organización y desarrollo de reuniones, comités, mesas de trabajo y espacios de diálogo en el territorio priorizado, con el objetivo de fortalecer la articulación del Ministerio de Ambiente y Desarrollo Sostenible con autoridades ambientales, entes territoriales, agencias no gubernamentales (nacionales e internacionales), comunidades, entes públicos y privados (del orden regional y nacional), entre otros grupos de interés.5. Desarrollar las actividades complementarias que se requieran en el marco del objeto del contrato y que contribuyan al cumplimiento de las acciones establecidas en los instrumentos de planificación y gestión del territorio priorizado.</t>
  </si>
  <si>
    <t>El valor del contrato a celebrar es hasta por la suma de CIENTO CUARENTA MILLONES DE PESOS M/CTE ($140.000.000) incluido los impuestos a que haya lugar.</t>
  </si>
  <si>
    <t>CAUCA</t>
  </si>
  <si>
    <t>POPAYAN</t>
  </si>
  <si>
    <t>https://community.secop.gov.co/Public/Tendering/OpportunityDetail/Index?noticeUID=CO1.NTC.7728733&amp;isFromPublicArea=True&amp;isModal=False</t>
  </si>
  <si>
    <t>El término estrictamente indispensable para que el contratista cumpla con el objeto y obligaciones contractuales será (10) meses o hasta 31 de diciembre de 2025, lo que primero que ocurra.</t>
  </si>
  <si>
    <t>ELKIN ARIEL MOLINA SÁNCHEZ</t>
  </si>
  <si>
    <t>MEDICINA VETERINARIA Y ZOOTECNIA</t>
  </si>
  <si>
    <t>https://www.funcionpublica.gov.co/dafpIndexerBHV/hvSigep/detallarHV/S279074-8003-5</t>
  </si>
  <si>
    <t>Prestar servicios profesionales a la Dirección de Bosques, Biodiversidad y Servicios Ecosistémicos, con el fin de apoyar en la formulación de proyectos, planes y estrategias relacionados con la política nacional de protección y bienestar animal, así como en la implementación del Sistema Nacional de Protección y Bienestar Animal.</t>
  </si>
  <si>
    <t>1. Apoyar la socialización de Política Nacional de Protección y Bienestar animal 2. Formular las acciones necesarias para la implementación el Sistema Nacional de Protección y Bienestar Animal - SINAPYBA desde el subcomité de Gestión Institucional - SGI 3. Brindar acompañamiento técnico a las entidades nacionales y territoriales para garantizar la implementación de la Política Nacional PYBA y el SINPAYBA desde el componente de gestión institucional. 4. Aportar desde el conocimiento técnico para la implementación de acciones de divulgación y comunicaciones en materia de protección y bienestar animal desde el componente de Gestión Institucional 5. Apoyar las acciones de protección y bienestar animal de animales silvestres en la dirección. 6. Aportar en la creación y puesta en marcha del Observatorio Nacional de Protección y Bienestar Animal desde el componente de Gestión institucional 7. Las demás que le sean asignadas por el supervisor en el marco del objeto contractual.</t>
  </si>
  <si>
    <t>El valor del contrato a celebrar es hasta por la suma de SETENTA Y UN MILLONES TRESCIENTOS SETENTA Y NUEVE MIL PESOS M/CTE ($ 71.379.000), incluido los impuestos a que haya lugar.</t>
  </si>
  <si>
    <t>https://community.secop.gov.co/Public/Tendering/OpportunityDetail/Index?noticeUID=CO1.NTC.7716587&amp;isFromPublicArea=True&amp;isModal=true&amp;asPopupView=true</t>
  </si>
  <si>
    <t>El término estrictamente indispensable para que el contratista cumpla con el objeto y obligaciones contractuales será de NUEVE (9) MESES y VEINTISIETE (27) DÍAS, o hasta 31 de diciembre de 2025, lo primero que ocurra.</t>
  </si>
  <si>
    <t xml:space="preserve">MANUELA RUIS REYES </t>
  </si>
  <si>
    <t>https://www.funcionpublica.gov.co/dafpIndexerBHV/hvSigep/detallarHV/S4832266-8003-5</t>
  </si>
  <si>
    <t>Prestar servicios profesionales al Viceministerio de Políticas y Normalización Ambiental para apoyar el desarrollo, consolidación y actualización de información técnica sobre las metas de los programas y proyectos a cargo de las áreas técnicas adscritas al Viceministerio.</t>
  </si>
  <si>
    <t>1. Dentro de los primeros quince (15) días calendario de la ejecución del contrato, el contratista deberá elaborar y presentar un plan de trabajo que incluya un cronograma detallado con las actividades a realizar, describiendo la metodología para la ejecución de las obligaciones contractuales. 2. Apoyar los procesos de planificación estratégica y operativa, elaboración, seguimiento y monitoreo de los planes y las metas de los programas y proyectos a cargo de las áreas técnicas adscritas al Viceministerio. 3. Elaborar insumos técnicos tales como documentos, reportes, matrices para la implementación de políticas, expedición de normas, ejecución de programas de investigación, procesamiento de información y divulgación de los servicios del Ministerio en los asuntos que le sean solicitados por el supervisor. 4. Participar en los espacios de discusión, avance, coordinación, ajustes y planeación con las áreas técnicas adscritas al Viceministerio y los demás actores involucrados en el cumplimiento de metas de programas y proyectos de estas áreas y realizar seguimiento a las tareas y acciones que de ellos se deriven. 5. Generar reportes e informes que apoyen la formulación y seguimiento de las actividades de planeación estratégica del Viceministerio de Viceministerio de Políticas y Normalización Ambiental para la vigencia 2025 y 2026. 6. Participar en reuniones y mesas técnicas a las cuales sea delegado y preparar las respectivas ayudas de memoria. 7. Las demás que le sean asignadas en desarrollo del objeto contractual. Las demás que determine el supervisor del contrato, relacionadas con el ejercicio de sus obligaciones y del objeto contractual.</t>
  </si>
  <si>
    <t>El valor del contrato a celebrar es hasta por la suma de CIENTO TREINTA Y CINCO MILLONES DE PESOS M/CTE ($135.000.000).), incluido los impuestos a que haya lugar.</t>
  </si>
  <si>
    <t>https://community.secop.gov.co/Public/Tendering/OpportunityDetail/Index?noticeUID=CO1.NTC.7716934&amp;isFromPublicArea=True&amp;isModal=true&amp;asPopupView=true</t>
  </si>
  <si>
    <t xml:space="preserve">ALDEMAR EDUARDO ROCHA MEDINA </t>
  </si>
  <si>
    <t>https://www.funcionpublica.gov.co/dafpIndexerBHV/hvSigep/detallarHV/S5081660-8003-5</t>
  </si>
  <si>
    <t>Prestación los servicios de apoyo a la gestión al Grupo de Talento Humano para la verificación, digitalización y procesamiento de información relacionada con soportes de nómina y seguridad social de los funcionarios y exfuncionarios del Ministerio de Ambiente y Desarrollo Sostenible.</t>
  </si>
  <si>
    <t>1. Proyectar y registrar las respuestas a las solicitudes allegadas por los exfuncionarios del Ministerio de Ambiente y Desarrollo Sostenible a través del aplicativo ARCA correspondiente a temas relacionados con fondos de pensiones y eps, correspondiente a deudas presuntas y deudas reales. 2. Apoyar, cuando el supervisor lo requiera, la validación de los conceptos salariales y prestacionales asociados a la nómina mensual del Ministerio de Ambiente y Desarrollo Sostenible. 3. Apoyar los trámites administrativos relacionados con la gestión de la planta de personal. 4. Realizar las revisiones de documentos del Grupo de Talento Humano necesarios para la elaboración y/o visto bueno de Actos Administrativos del Ministerio de Ambiente y Desarrollo Sostenible referente a incapacidades, vacaciones y/o compensatorios. 5. Apoyar el ingreso y registro de las novedades de nómina que se presenten en cada periodo para funcionarios del Ministerio de Ambiente y Desarrollo Sostenible. 6. Apoyar, cuando el supervisor lo requiera la liquidación e ingreso de las horas extras de los funcionarios y mantener el control de las mismas. 7. Alimentar la base de datos a medida que el grupo de gestión documental entregue planillas de pago de vigencias anteriores 8. Las demás relacionadas con el objeto contractual</t>
  </si>
  <si>
    <t>El valor del contrato a celebrar es hasta por la suma de TREINTA Y SIETE MILLONES SETECIENTOS MIL PESOS M/CTE ($37.700.000), incluido los impuestos a que haya lugar</t>
  </si>
  <si>
    <t>https://community.secop.gov.co/Public/Tendering/OpportunityDetail/Index?noticeUID=CO1.NTC.7745422&amp;isFromPublicArea=True&amp;isModal=true&amp;asPopupView=true</t>
  </si>
  <si>
    <t>El término estrictamente indispensable para que el contratista cumpla con el objeto y obligaciones contractuales será por NUEVE (9) MESES Y VEINTE (20) DÍAS, o hasta 31 de diciembre, lo primero que ocurra.</t>
  </si>
  <si>
    <t>SHIRLY BELLO ESCOBAR</t>
  </si>
  <si>
    <t>https://www.funcionpublica.gov.co/dafpIndexerBHV/hvSigep/detallarHV/S4327643-8003-5</t>
  </si>
  <si>
    <t>Prestación de servicios profesionales a la Dirección de Asuntos Marinos, Costeros y Recursos acuáticos, enfocados en el suministro de apoyo técnico para el cumplimiento de órdenes judiciales a cargo de la DAMCRA y en la atención de espacios de trabajo y de requerimientos de órganos de control en el marco del seguimiento a sentencias.</t>
  </si>
  <si>
    <t>1. Brindar apoyo técnico en la elaboración documental, programación, planeación, ejecución, así como en la consolidación de soportes y evidencias de ejecución, que se requieran para el correcto desarrollo y atención de los espacios de trabajo y de seguimiento interinstitucional y judicial relacionados con el cumplimiento de sentencias. 2. Apoyar en la ejecución de la secretaria técnica de la Sentencia Ciénaga de las Quintas, articulando acciones interinstitucionales y realizando el seguimiento del plan de trabajo 2025. 3. Recaudar y sistematizar la información técnica que se requiera para el cumplimiento de los fallos judiciales cuyo cumplimiento se encuentra a cargo de la DAMCRA. 4. Elaborar la matriz de seguimiento de informes y reportes presentados a OAJ sobre Sentencias y a los entes de control. 5. Proyectar o procurar el suministro de insumos para la generación de las respuestas a PQRS, relacionadas con el cumplimiento de sentencias y requerimientos de entes de control, en concordancia con el objeto contractual. 6. Apoyar en la organización y ejecución de espacios, talleres y actividades pertinentes llevadas a cabo por el MINAMBIENTE, en concordancia con el objeto del contrato. 7. Mantener actualizada la información del drive (Carpeta digital) de la DAMCRA de los tramites asignados. 8. Las demás actividades relacionadas con el desarrollo y cumplimiento del objeto del presente contrato.</t>
  </si>
  <si>
    <t>El valor del contrato a celebrar es hasta por la suma de SESENTA Y NUEVE MILLONES SETECIENTOS CINCUENTA MIL PESOS M/CTE ($69.750.000), incluido los impuestos a que haya lugar.</t>
  </si>
  <si>
    <t>https://community.secop.gov.co/Public/Tendering/OpportunityDetail/Index?noticeUID=CO1.NTC.7723579&amp;isFromPublicArea=True&amp;isModal=False</t>
  </si>
  <si>
    <t>SANDRA MILENA RESTREPO GARCIA</t>
  </si>
  <si>
    <t>https://www.funcionpublica.gov.co/dafpIndexerBHV/hvSigep/detallarHV/S1678390-8003-5</t>
  </si>
  <si>
    <t>Prestar servicios profesionales para apoyar las actividades relacionadas con los territorios priorizados liderados por el Viceministerio de Ordenamiento Ambiental del Territorio y sus áreas técnicas, así como brindar acompañamiento en la consolidación de la información para la unidad de cumplimiento y la articulación con el Viceministerio de políticas y normalización ambiental los temas de interés conjunto.</t>
  </si>
  <si>
    <t>1. Brindar apoyo en el monitoreo y seguimiento a la gestión de las estrategias, programas, proyectos y demás acciones para el ordenamiento territorial alrededor del agua, que se generen en los territorios priorizados. Facilitar la articulación entre el viceministerio de Ordenamiento Ambiental del Territorio y el viceministerio de Políticas y Normalización Ambiental, apoyando la gestión de necesidades, articulación y consolidación de información, garantizando una respuesta efectiva a las peticiones planteadas. Apoyar la gestión del despacho en la consecución y generación de insumos e instrumentos técnicos, jurídicos y de política ambiental. Facilitar las actividades de comunicación entre la Unidad de Cumplimiento y este Viceministerio, apoyando en el seguimiento y reporte del avance y cumplimiento de las normativas ambientales, compromisos y acuerdos implementando las recomendaciones y medidas correctivas indicadas, haciendo seguimiento y respondiendo a las solicitudes y requerimientos. Redactar documentos de apoyo, como actas de reunión, ayudas de memoria, insumos técnicos y respuestas a los PQRS en temas relacionados con su objeto contractual.</t>
  </si>
  <si>
    <t>El valor del contrato a celebrar es hasta por la suma de SESENTA Y TRES MILLONES CIENTO VEINTICINCO MIL PESOS M/CTE ($63.125.000) incluido los impuestos a que haya lugar.</t>
  </si>
  <si>
    <t>https://community.secop.gov.co/Public/Tendering/OpportunityDetail/Index?noticeUID=CO1.NTC.7726762&amp;isFromPublicArea=True&amp;isModal=False</t>
  </si>
  <si>
    <t>El término estrictamente indispensable para que el contratista cumpla con el objeto y obligaciones contractuales será diez (10) meses y tres (3) días o hasta 31 de diciembre, lo primero que ocurra.</t>
  </si>
  <si>
    <t>MARITZA DEL PILAR MARTÍNEZ VELA</t>
  </si>
  <si>
    <t>https://www.funcionpublica.gov.co/dafpIndexerBHV/hvSigep/detallarHV/S5081106-8003-5</t>
  </si>
  <si>
    <t>Prestar servicios profesionales a la Dirección de Gestión Integral del Recurso Hídrico del Ministerio de Ambiente y Desarrollo Sostenible, para apoyar la administración y gestión documental de la sentencia del rio Cauca, desarrollando los procesos de planificación, manejo y organización de la documentación derivada de la orden judicial.</t>
  </si>
  <si>
    <t>1. Compilar, documentar, sistematizar, informar los soportes y reportes de resultados en el proceso de consolidación del plan de acción para el cumplimiento de la orden judicial. 2. Brindar apoyo a los procesos de fortalecimiento de capacidades de los actores vinculados al cumplimiento de la orden judicial, a través de la convocatoria, planeación técnica y metodológica, preparación de requerimientos logísticos y demás acciones requeridas para su desarrollo. 3. Elaborar actas, informes, comunicaciones, respuestas a requerimientos, peticiones, presentaciones y otra documentación derivada del desarrollo de la orden judicial, manteniendo actualizados los repositorios. 4. Preparar o consolidar informes, reportes, presentaciones, evidencias y demás documentación derivada del desarrollo de la orden judicial. 5. Apoyar a la DGIRH en la solicitud y soporte de requerimientos logísticos para adelantar espacios de articulación y coordinación interinstitucional, intersectorial y comunitarios 6. Las demás que le sean requeridas por el supervisor del contrato y que tengan relación con el objeto contractual.</t>
  </si>
  <si>
    <t>El valor del contrato a celebrar es hasta por la suma de SESENTA MILLONES DOSCIENTOS CINCUENTA Y CINCO MIL PESOS M/CTE ($60.255.000) incluido los impuestos a que haya lugar.</t>
  </si>
  <si>
    <t>https://community.secop.gov.co/Public/Tendering/OpportunityDetail/Index?noticeUID=CO1.NTC.7732657&amp;isFromPublicArea=True&amp;isModal=true&amp;asPopupView=true</t>
  </si>
  <si>
    <t>JOHN HENRY DORADO RONCANCIO</t>
  </si>
  <si>
    <t>https://www.funcionpublica.gov.co/dafpIndexerBHV/hvSigep/detallarHV/S3082574-8003-5</t>
  </si>
  <si>
    <t>Prestación de servicios profesionales a la Dirección de Asuntos Marinos, Costeros y Recursos Acuáticos del Ministerio de Ambiente y Desarrollo Sostenible para aportar en la construcción participativa del diseño, implementación y seguimiento de estrategias para la gestión de recursos hidrobiológicos y la reducción de capturas incidentales de especies en peligro, amenazadas y protegidas de la biodiversidad marino costera.</t>
  </si>
  <si>
    <t>1. Aportar en la construcción e implementación de la hoja de ruta para reducir las capturas incidentales de especies en peligro, amenazadas y protegidas en la pesca marina. 2. Brindar apoyo técnico efectuando el seguimiento a los compromisos de la sentencia caracol pala y la atención a los requerimientos de entes de control. 3. Apoyar el desarrollo de capacidades en la gestión de los recursos hidrobiológicos y prácticas de pesca sostenibles para recuperar y monitorear las poblaciones de especies en peligro, amenazadas y protegidas. 4. Brindar apoyo técnico para la generación y/o revisión de las iniciativas normativas y estrategias relacionados con la conservación y regulación del aprovechamiento de los recursos hidrobiológicos y el tráfico de fauna silvestre en el ámbito marino costero. 5. Gestionar o proporcionar los insumos necesarios para atender los derechos de petición (PQRS), la elaboración de conceptos y propuestas de proyectos, ayudas de memoria, actas en relación con el objeto contractual, asegurando el cumplimiento de los criterios de calidad, oportunidad y los términos legales establecidos. 6. Participar y apoyar en la organización de talleres, reuniones, actividades y otros espacios de articulación pertinentes que realiza MINAMBIENTE relacionados con el objeto del contrato. 7. Compilar y proporcionar en formato digital todos los datos, registros fotográficos y audiovisuales, así como los documentos y análisis generados, de acuerdo a las obligaciones del contrato en el drive de la DAMCRA. 8. Las demás actividades relacionadas con el desarrollo del objeto del presente contrato.</t>
  </si>
  <si>
    <t>El valor del contrato a celebrar es hasta por la suma de OCHENTA Y TRES MILLONES CIENTO SETENTA Y DOS MIL QUINIENTOS PESOS M/CTE ($83.172.500), incluido los impuestos a que haya lugar.</t>
  </si>
  <si>
    <t>https://community.secop.gov.co/Public/Tendering/OpportunityDetail/Index?noticeUID=CO1.NTC.7741898&amp;isFromPublicArea=True&amp;isModal=true&amp;asPopupView=true</t>
  </si>
  <si>
    <t xml:space="preserve">DANIEL FRANCISCO NIÑO MARTINEZ </t>
  </si>
  <si>
    <t>https://www.funcionpublica.gov.co/dafpIndexerBHV/hvSigep/detallarHV/S2632867-8003-5</t>
  </si>
  <si>
    <t>Prestar servicios profesionales al Viceministerio de Ordenamiento Ambiental del Territorio para apoyar la estructuración de proyectos de interés ambiental y modelos productivos alternativos sostenibles, en el marco de las políticas públicas del sector Ambiente y Desarrollo Sostenible, así como para facilitar la gestión de requerimientos del Congreso de la República y Entes de Control.</t>
  </si>
  <si>
    <t>1.Brindar apoyo en la estructuración y formulación de proyectos de interés ambiental y modelos productivos alternativos sostenibles, con el propósito de contribuir a la reducción de los impactos del cambio climático, en el marco de las políticas públicas del Viceministerio de Ordenamiento Ambiental del Territorio. Acompañar técnicamente la articulación del Viceministerio de Ordenamiento Ambiental del Territorio con las demás dependencias del Ministerio de Ambiente y Desarrollo Sostenible, en lo relacionado con proyectos de interés ambiental, modelos productivos alternativos sostenibles y el programa Regalías para el Ambiente. 3. Apoyar la gestión técnica del Viceministerio de Ordenamiento Ambiental del Territorio ante el Fondo para la Vida y la Biodiversidad, incluyendo el acompañamiento en los temas relacionados con su participación en el Consejo Directivo de dicho Fondo. Brindar asistencia técnica en la interacción con entes territoriales, organizaciones sociales y étnicas en temas relacionados con proyectos de interés ambiental y modelos productivos alternativos sostenibles. Apoyar la revisión técnica de los proyectos de ley de comisiones económicas del Congreso de la República que estén relacionados con el Ministerio de Ambiente y Desarrollo Sostenible, así como acompañar técnicamente la atención de requerimientos e iniciativas del Congreso de la República en lo relativo al Viceministerio de Ordenamiento Ambiental del Territorio. Apoyar la consolidación de información y la gestión oportuna de respuestas a solicitudes remitidas por entes externos e internos de control, en articulación con la Oficina de Control Interno del Ministerio de Ambiente y Desarrollo Sostenible y las direcciones técnicas del Viceministerio, mediante la revisión de solicitudes, la elaboración de respuestas y el acompañamiento en reuniones, actividades y proyectos vinculados con dichos entes. Brindar apoyo en la articulación intersectorial con entidades de los sectores a) Agropecuario, Pesquero y de Desarrollo Rural, b) Comercio, Industria y Turismo, c) Vivienda, Ciudad y Territorio, d) Trabajo y e) Planeación, con el fin de fortalecer la integración de estrategias ambientales en sus áreas de competencia. Elaborar documentos de respaldo, ayudas de memoria y consolidar respuestas a PQRS, derechos de petición, solicitudes de información y demás peticiones que sean requeridas a través de la plataforma ARCA o cualquier otro medio de gestión institucional relacionado con el objeto del contrato.</t>
  </si>
  <si>
    <t>El valor del contrato a celebrar es hasta por la suma de CIENTO VEINTINUEVE MILLONES DOSCIENTOS SESENTA Y SEIS MIL SEISCIENTOS SESENTA Y SIETE PESOS M/CTE ($129.266.667) incluido los impuestos a que haya lugar.</t>
  </si>
  <si>
    <t>https://community.secop.gov.co/Public/Tendering/OpportunityDetail/Index?noticeUID=CO1.NTC.7743937&amp;isFromPublicArea=True&amp;isModal=False</t>
  </si>
  <si>
    <t>El término estrictamente indispensable para que el contratista cumpla con el objeto y obligaciones contractuales será de nueve (9) meses y siete (7) días, iniciando el 24 de marzo de 2025 previo cumplimiento de los requisitos de perfeccionamiento y ejecución del contrato.</t>
  </si>
  <si>
    <t>SERGIO ASDRUBAL MEJIA ARIAS</t>
  </si>
  <si>
    <t>https://www.funcionpublica.gov.co/dafpIndexerBHV/hvSigep/detallarHV/S589710-8003-5</t>
  </si>
  <si>
    <t>Prestar servicios profesionales a la Dirección de Cambio Climático y Gestión del Riesgo del Ministerio de Ambiente y Desarrollo Sostenible para apoyar al despacho del director(a) en actividades relacionadas con planeación, desarrollo institucional, seguimiento y reporte a la gestión en materia de cambio climático y gestión del riesgo en las instancias pertinentes</t>
  </si>
  <si>
    <t>1. Brindar soporte técnico, administrativo y estratégico para la implementación, seguimiento, consolidación, reporte y mejora continua de las políticas, instrumentos, compromisos y procesos asociados a la Dirección de Cambio Climático y Gestión del Riesgo (DCCGR), en el marco del Modelo Integrado de Planeación y Gestión (MIPG), el Sistema Integrado de Gestión Institucional, el Plan Nacional de Desarrollo, y demás instrumentos normativos, estratégicos y de planeación 2. Apoyar la formulación, cumplimiento y reportes asociados al Programa de Transparencia y Ética Pública, de acuerdo con las responsabilidades de la DCCGR. 3. Consolidar y reportar la información referente a los compromisos, productos y procesos a cargo de la Dirección de Cambio Climático y Gestión del Riesgo, en el marco del Plan Nacional de Desarrollo, planes institucionales, sectoriales, SISCONPES, PIIP y demás instrumentos normativos, en las instancias, plataformas y periodicidad que corresponda. 4. Apoyar el seguimiento a la implementación de la política nacional de cambio climático y generar los reportes requeridos. 5. Apoyar la organización de eventos internos de la DCCGR encaminados a la gestión del cambio. 6. Participar en reuniones relacionadas con el objeto contractual, organizando en debida forma los soportes de la asistencia y ayudas de memoria correspondientes, en las carpetas digitales dispuestas por el supervisor o el despacho de la dirección 7. Proyectar, consolidar y gestionar respuestas a derechos de petición, solicitudes de información y demás peticiones, que le sean solicitados a través de la plataforma ARCA, o por cualquier otro medio o herramienta de la entidad relacionada con el objeto del contrato, para lo cual deberá dar cumplimiento a los términos previstos en la Ley. 8.Todas las demás que le sean asignadas por la Dirección y que tengan relación con el objeto contractual.</t>
  </si>
  <si>
    <t>El valor del contrato a celebrar es hasta por la suma de OCHENTA Y TRES MILLONES OCHOCIENTOS SESENTA Y SEIS MIL SEISCIENTOS SESENTA Y SIETE PESOS M/CTE ($83.866.667), incluido los impuestos a que haya lugar.</t>
  </si>
  <si>
    <t>https://community.secop.gov.co/Public/Tendering/OpportunityDetail/Index?noticeUID=CO1.NTC.7735523&amp;isFromPublicArea=True&amp;isModal=true&amp;asPopupView=true</t>
  </si>
  <si>
    <t>El término estrictamente indispensable para que el contratista cumpla con el objeto y obligaciones contractuales será de NUEVE (09) MESES Y VEINTISEIS (26) DÍAS o hasta el 31 de diciembre de 2025 (lo primero que ocurra), contados a partir del cumplimiento de los requisitos de ejecución previo perfeccionamiento del contrato.</t>
  </si>
  <si>
    <t>JESSICA LILIANA GARZON ARENAS</t>
  </si>
  <si>
    <t>https://www.funcionpublica.gov.co/dafpIndexerBHV/hvSigep/detallarHV/S4463355-8003-5</t>
  </si>
  <si>
    <t>Prestar sus servicios profesionales a la oficina de tecnologías de la información y la comunicación del ministerio de ambiente y desarrollo sostenible para elaborar propuestas de diseño gráfico para los proyectos que le sean asignado, asi como, el diseño de prototipos e interfaz de usuario requeridos..</t>
  </si>
  <si>
    <t>1. Elaborar propuestas de diseño gráfico para los proyectos que le sean asignados. 2. Adelantar los procesos de análisis de requerimientos y diseñar prototipos de acuerdo con las funcionalidades requeridas. 3. Desarrollar componentes web en html5 y css3 que permitan la integración con desarrollos y funcionalidades que le sean asignadas por el supervisor. 4. Versionar las propuestas, diseños, prototipos y codigo html, css, y las imágenes diseñadas en formato editable y optimizado para web en el repositorio institucional que defina el supervisor. 5. Realizar tareas de revisión y socializaciión de los prototipos e interfaz de usuario de las funcionalidades que le sean asignadas por el supervisor. 6. Realizar la gestión de contenidos digitales en los sitios web del Ministerio conforme lo asignado 7. Participar y/o asistir a las reuniones grupos y/o mesas de trabajo y/o comités virtuales o presenciales que sean requeridos por el supervisor relacionados con el objeto y obligaciones contractuales con el fin de generar acciones tendientes al cumplimiento de la misión de la dependencia. 8. Las demás que le sean asignadas por el supervisor del contrato.</t>
  </si>
  <si>
    <t>El valor del contrato a celebrar es hasta por la suma TREINTA Y TRES MILLONES DE PESOS M/CTE ($33.000.000 oo), incluido los impuestos a que haya lugar.</t>
  </si>
  <si>
    <t>https://community.secop.gov.co/Public/Tendering/OpportunityDetail/Index?noticeUID=CO1.NTC.7732613&amp;isFromPublicArea=True&amp;isModal=true&amp;asPopupView=true</t>
  </si>
  <si>
    <t>El término estrictamente indispensable para que el contratista cumpla con el objeto y obligaciones contractuales será de seis (6) meses o hasta 31 de diciembre, lo primero que ocurra.</t>
  </si>
  <si>
    <t>DIANA MILENA VILLALOBOS ARENAS</t>
  </si>
  <si>
    <t>https://www.funcionpublica.gov.co/dafpIndexerBHV/hvSigep/detallarHV/S1899637-8003-5</t>
  </si>
  <si>
    <t>Prestación de servicios profesionales para el apoyo en la implementación y seguimiento de los expedientes y lineamientos en materia de la función archivística electrónica o física del Archivo de Gestión de la Dirección de Bosques, Biodiversidad y Servicios Ecosistémicos y otras fuentes de financiación.</t>
  </si>
  <si>
    <t>1. Realizar la gestión de salidas de la correspondencia y poyar administrativamente la gestión de respuestas a las diferentes solicitudes que sean remitidas por cualquiera de las plataformas dispuestas dentro del Ministerio de Ambiente y Desarrollo Sostenible. 2. Apoyar en el seguimiento y planeación de las tareas necesarias para promover el manejo eficiente del Archivo de Gestión electrónico, acorde con las directrices de trabajo establecidas por la Dirección de Bosques, Biodiversidad y Servicios Ecosistémicos del Ministerio de Ambiente y Desarrollo Sostenible y otras fuentes de financiamiento. 3. Apoyar en la proyección de reportes mensuales de la Dirección de Bosques, Biodiversidad y Servicios Ecosistémicos que sean requeridos en el marco del seguimiento archivístico efectuado a los convenios, contratos y demás documentación que se genere de estos. 4. Consolidar y controlar la documentación generada por la Dirección de Bosques, Biodiversidad y Servicios Ecosistémicos garantizando su correcto archivo electrónico o físico. 5. Realizar seguimiento de la información y creación de los expedientes nuevos en la plataforma de gestión documental, así como apoyar la finalización de los trámites asignados en la plataforma ARCA según se requiera. 6. Apoyar en el seguimiento de la actualización de los inventarios del Archivo de Gestión de la Dirección de Bosques, Biodiversidad y Servicios Ecosistémicos, asegurando su actualización y acatando los procesos archivísticos del Ministerio. 7. Asistir a las reuniones y/o eventos que sean requeridos por el supervisor del contrato y que se encuentran en el marco del objeto y obligaciones de este contrato. 8. Todas las demás actividades asignadas por el supervisor del contrato y que tengan en relación con el objeto contractual.</t>
  </si>
  <si>
    <t>El valor del contrato a celebrar es hasta por la suma de VEINTICINCO MILLONES NOVECIENTOS NOVENTA Y DOS MIL CINCUENTA PESOS M/CTE ($25.992.050), incluido los impuestos a que haya lugar.</t>
  </si>
  <si>
    <t>https://community.secop.gov.co/Public/Tendering/OpportunityDetail/Index?noticeUID=CO1.NTC.7737397&amp;isFromPublicArea=True&amp;isModal=true&amp;asPopupView=true</t>
  </si>
  <si>
    <t>El término estrictamente indispensable para que el contratista cumpla con el objeto y obligaciones contractuales será de SIETE (7) MESES, o hasta 31 de diciembre de 2025, lo primero que ocurra.</t>
  </si>
  <si>
    <t>JOSE FELIPE PERDOMO MOLINO</t>
  </si>
  <si>
    <t>https://www.funcionpublica.gov.co/dafpIndexerBHV/hvSigep/detallarHV/S563733-8003-5</t>
  </si>
  <si>
    <t>Prestación de servicios profesionales al despacho de la Secretaría General para apoyar el desarrollo y seguimiento en los procesos y procedimientos a cargo de la dependencia</t>
  </si>
  <si>
    <t>1. Apoyar el seguimiento a la formulación de políticas, objetivos y estrategias relacionadas con la administración y operación de la secretaria general, ayudando a definir los marcos normativos y los planes a seguir.
2. Acompañar el seguimiento a la ejecución de los programas de la Secretaría General en materia financiera, contable, contractual y de la administración de talento humano, para la toma de decisiones por parte del secretario general.3. Realizar seguimiento a la atención a quejas y reclamos ciudadanos, ayudando a implementar mejores prácticas para la recepción y resolución de las inquietudes de los usuarios de la Entidad, con el fin de mejorar la imagen institucional4. Efectuar seguimiento a la formulación de estrategias para el financiamiento para los planes, programas y proyectos institucionales, de conformidad con las necesidades de la Entidad
5. Apoyar el seguimiento a la planificación, ejecución y monitoreo a la contratación de la secretaria General y garantizar que todos los procesos de contratación sean transparentes, eficaces y conforme a la normativa vigente.</t>
  </si>
  <si>
    <t>El valor del contrato a celebrar es hasta por la suma de SETENTA Y NUEVE MILLONES SEISCIENTOS DEICISEIS MIL SEISCIENTOS SESENTA Y SIETE PESOS M/CTE ($79.616.667), incluido los impuestos a que haya lugar.</t>
  </si>
  <si>
    <t>https://community.secop.gov.co/Public/Tendering/OpportunityDetail/Index?noticeUID=CO1.NTC.7865937&amp;isFromPublicArea=True&amp;isModal=true&amp;asPopupView=true</t>
  </si>
  <si>
    <t>El término estrictamente indispensable para que el contratista cumpla con el objeto y obligaciones contractuales será NUEVE (9) MESES Y ONCE (11) DÍAS, o hasta 31 de diciembre de la vigencia, lo primero que ocurra.</t>
  </si>
  <si>
    <t>LICITACIÓN PÚBLICA</t>
  </si>
  <si>
    <t>20 OTROS</t>
  </si>
  <si>
    <t>LP-002-2024</t>
  </si>
  <si>
    <t>ADESCUBRIR TRAVEL &amp; ADVENTURE SAS</t>
  </si>
  <si>
    <t>CLAUDIA MERCEDES ROSA MURIEL PATIÑO</t>
  </si>
  <si>
    <t>PRESTAR LOS SERVICIOS DE OPERACIÓN Y GESTIÓN LOGÍSTICA EN LAS ACTIVIDADES REQUERIDAS POR LAS DEPENDENCIAS DEL MINISTERIO DE AMBIENTE Y DESARROLLO SOSTENIBLE</t>
  </si>
  <si>
    <t>1.Prestar los servicios de operación y gestión logística en las actividades requeridas por las dependencias del Ministerio de Ambiente y Desarrollo Sostenible, de conformidad con la oferta presentada, la Ficha Técnica y los anexos del proceso de selección.2.Cumplir con los Acuerdos de Niveles de Servicio – ANS acordados.3.Planificar, organizar, coordinar y ejecutar las actividades durante la ejecución del contrato, cumpliendo con las especificaciones técnicas y características de calidad, señaladas en la ficha técnica y demás documentos del proceso que forman parte integral del contrato.4.Presupuestar, cotizar y facturar la totalidad de bienes y servicios requeridos para cada actividad que deba realizarse, sin que sus valores excedan los precios del mercado, discriminando los valores e impuestos, especificando el nombre de la actividad, así como la fecha y el lugar de su ejecución.5.Buscar las mejores tarifas y descuentos corporativos, de acuerdo con las condiciones particulares del lugar donde deba ejecutarse la respectiva actividad, así mismo, la totalidad de descuentos y/o beneficios aplicados al Contratista deberán ser trasladados en beneficio del Ministerio, en las mismas condiciones de calidad y cantidad. 6.Pagar a los proveedores de los bienes y servicios contratados para la realización de las actividades, de acuerdo con los plazos establecidos en las relaciones comerciales que efectúe. Las condiciones comerciales que se pacten con los proveedores son responsabilidad del Contratista y por ningún motivo podrá trasladarse al Ministerio, ni supeditar la realización de una actividad o consecución de un requerimiento logístico a las condiciones de pago establecidas por un proveedor. Por ningún motivo el Contratista podrá condicionar o amparar su responsabilidad frente al pago a los proveedores, con el momento de realización del pago por parte del Ministerio.7.Adquirir alimentos comprados a pequeños productores agropecuarios locales y/o a productores de la agricultura campesina, familiar o comunitaria locales y sus organizaciones, de conformidad con lo establecido en el artículo 2.20.1.1.3. del Decreto 248 de 2021.8.Seguir los parámetros establecidos en la oferta presentada, el contrato y la normatividad nacional vigente.9.Atender los requerimientos, instrucciones y/o recomendaciones que durante el desarrollo del contrato le sean impartidas, para una correcta ejecución y cumplimiento de sus obligaciones.10.Ejercer la dirección de todas las actividades que le son encomendadas de forma oportuna y dentro del término establecido, con el fin de obtener la correcta ejecución del objeto contratado.11.Coordinar con la Oficina de Tecnologías de la Información y las Comunicaciones del Ministerio, la ejecución de actividades que conlleven la implementación y utilización de elementos tecnológicos, cuando así sea requerido por parte de la dependencia que solicita la respectiva actividad.12.Responder, ante terceros, por los daños que se ocasionen y que provengan de causas que le sean imputables.
13.Contar con sede localizada en la ciudad de Bogotá, D.C., así como con un representante autorizado con disponibilidad permanente, radicado en la ciudad de Bogotá, D.C.
14.Contar con un sistema de comunicaciones de disponibilidad permanente con el Ministerio, así como con una capacidad de reacción que le permita asistir a reuniones en la ciudad de Bogotá, D.C., programadas con antelación, no menor a un día hábil.15.Contar con el personal profesional idóneo y suficiente, de conformidad con los parámetros establecidos en las especificaciones técnicas para cada actividad objeto de la presente contratación.16.Respecto a los pagos realizados por servicios prestados por terceros de la comunidad y/o reintegros a la comunidad, se pagará un costo financiero del cinco por ciento (5 %) calculado sobre el total de los pagos realizados. Dicho costo financiero cubre los costos en los que incurre el operador para poder realizar efectivamente el pago a terceros y/o reintegros a la comunidad, incluyendo, pero sin limitarse a: personal, transporte, seguridad, y costos financieros asociados a la transacción.17.Indicar detalladamente la cantidad de personal operativo por cada actividad, indicando los valores y tarifas, de acuerdo con lo convenido entre las partes.18.Suministrar todos los bienes y servicios requeridos para la ejecución de cada actividad.19.Responder por los daños y perjuicios que se causaren a los participantes de las actividades, por hechos generados en la prestación del servicio de operación y gestión logística.20.Asumir la responsabilidad civil que generen la demanda o las demandas interpuestas por terceros, derivadas de su actividad propia en la ejecución del presente contrato.21.Presentar los informes mensuales de ejecución financiera y técnica del contrato, o cada vez que la supervisión lo requiera por medio digital, indicando, entre otros asuntos, el valor detallado de cada una de las actividades realizadas durante el periodo respectivo, así como el saldo disponible por cada uno de los rubros para las actividades futuras. 22.Presentar un informe final de ejecución (financiero y técnico) de los servicios prestados, junto con los soportes y documentación necesaria, actividades realizadas y novedades reportadas durante la ejecución del contrato, en medio digital, como requisito para la realización del último pago.23.
Solicitar autorización previa de la supervisión cuando requiera realizar alguna modificación a las actividades.24.Acatar y/o responder frente a las indicaciones o requerimientos escritos que realice la supervisión, en el término establecido por esta, para efectos de la información adicional requerida para la ejecución del contrato.25.Efectuar el cambio de personal del equipo mínimo de trabajo por necesidades del servicio o por solicitud de la supervisión, dentro los primeros tres (3) días calendario siguientes a la novedad presentada o a la solicitud realizada. El personal propuesto como reemplazo deberá cumplir los requisitos de formación académica y de experiencia exigidos por la Entidad en los documentos del proceso de selección. No se hará efectivo el cambio de personal sin contar con autorización previa y escrita por parte de la supervisión.26.Informar al Ministerio sobre cualquier situación que altere el normal funcionamiento y desarrollo de cada una de las actividades.27.Presentar a la supervisión dentro de los tres (3) días calendario siguientes al requerimiento que realice la Entidad, las cotizaciones correspondientes. Si el mismo es efectuado para una actividad inmediata, el contratista deberá presentar la cotización dentro de las dos (2) horas siguientes al requerimiento. Presentar al Ministerio las cotizaciones y comparativos que permitan garantizar el mejor precio respecto de los bienes y servicios requeridos, siempre y cuando exista pluralidad de proveedores, para realizar las actividades objeto del presente proceso de contratación, teniendo en cuenta su lugar de ejecución, la disponibilidad, las condiciones geográficas, entre otros aspectos.28.Atender de forma inmediata los requerimientos logísticos que forman parte de las especificaciones técnicas, una vez sea aprobada la cotización por parte de la supervisión.29.Responder por los daños y perjuicios que se causen a los participantes de las actividades, en caso de que ocurran intoxicaciones por causa de alimentos o accidentes derivados de los servicios requeridos por la Entidad y prestados por el Contratista.30.Coordinar con la Policía Nacional, Cruz Roja, Defensa Civil, Cuerpo Oficial de Bomberos y demás autoridades pertinentes, los permisos y el apoyo para la ejecución de cada actividad, según necesidades presentadas por la cantidad de participantes, y teniendo en cuenta las disposiciones de seguridad previstas para actividades masivas, establecidas en el municipio y/o ciudad lugar de ejecución, de conformidad con lo dispuesto en la normatividad vigente.31.Mantener vigente el Registro Nacional de Turismo durante el plazo de ejecución del contrato.32.Presentar alternativas de solución ante problemas que sean de su competencia.33.Las demás que se requieran en cumplimiento del objeto del presente contrato.34.Cumplir con los ofrecimientos realizados para los factores ponderables del proceso de selección (si hay lugar a ello).35.Las demás que se requieran en cumplimiento del objeto del presente contrato.</t>
  </si>
  <si>
    <t xml:space="preserve">El presupuesto oficial para la presente contratación es de OCHO MIL SETENTA Y OCHO MILLONES TRESCIENTOS TREINTA Y TRES MIL SEISCIENTOS CINCUENTA PESOS ($8.078.333.650,00) M/cte., </t>
  </si>
  <si>
    <t>9925 - 4525</t>
  </si>
  <si>
    <t>8/01/2025 - 14/01/2025</t>
  </si>
  <si>
    <t>132925 /5625</t>
  </si>
  <si>
    <t>C-3201-0900-7-10101D-3201031-02 - C-3299-0900-21-10101C-3299060-02</t>
  </si>
  <si>
    <t>https://community.secop.gov.co/Public/Tendering/OpportunityDetail/Index?noticeUID=CO1.NTC.7495180&amp;isFromPublicArea=True&amp;isModal=true&amp;asPopupView=true</t>
  </si>
  <si>
    <t>El plazo de ejecución del contrato será hasta el treinta y uno (31) de julio de 2026, o hasta agotar recursos, lo primero que ocurra, término contado a partir del cumplimiento de los requisitos de perfeccionamiento y ejecución del contrato.</t>
  </si>
  <si>
    <t>MARLON ANDRES BERNAL MORALES</t>
  </si>
  <si>
    <t>https://www.funcionpublica.gov.co/dafpIndexerBHV/hvSigep/detallarHV/S284008-8003-5</t>
  </si>
  <si>
    <t>Prestar servicios profesionales como abogado para brindar apoyo en la agenda multisectorial y las diferentes instancias de coordinación, articulación, decisión y demás actividades propias del Despacho del Jefe de la Oficina Asesora Jurídica del Ministerio de Ambiente y Desarrollo Sostenible.</t>
  </si>
  <si>
    <t>1.Contribuir a la coordinación estratégica intersectorial de los asuntos que tienen relación o intereses directos con los objetivos misionales de la Oficina Asesora Jurídica.2.Articular y hacer seguimiento al cumplimiento de prioridades estratégicas del plan de gobierno, asignadas por la Ministra a la Oficina Asesora Jurídica.3.Acompañar la articulación de los distintos grupos de trabajo de la Oficina Asesora Jurídica para el cumplimiento de órdenes judiciales.4.Contribuir a la revisión y recomendación de los documentos normativos para la materialización de la agenda intersectorial.5.Las demás actividades asignadas por el Supervisor del Contrato y que estén relacionadas con el objeto contractual.</t>
  </si>
  <si>
    <t>El valor del contrato a celebrar es hasta por la suma de CIENTO TREINTA Y TRES MILLONES CUATROCIENTOS MIL PESOS M/CTE ($133´400.000) incluido los impuestos a que haya lugar.</t>
  </si>
  <si>
    <t>https://community.secop.gov.co/Public/Tendering/OpportunityDetail/Index?noticeUID=CO1.NTC.7872072&amp;isFromPublicArea=True&amp;isModal=true&amp;asPopupView=true</t>
  </si>
  <si>
    <t>El término estrictamente indispensable para que el contratista cumpla con el objeto y obligaciones contractuales será Nueve (9) meses y seis (6) días calendario, o hasta 31 de diciembre, lo primero que ocurra</t>
  </si>
  <si>
    <t>MARIA VIOLET MEDINA QUISCUE</t>
  </si>
  <si>
    <t>https://www.funcionpublica.gov.co/dafpIndexerBHV/hvSigep/detallarHV/S2331386-8003-5</t>
  </si>
  <si>
    <t>Prestar servicios profesionales a la Subdirección de Educación y Participación para fortalecer los procesos de participación ciudadana ambiental en las regiones priorizadas.</t>
  </si>
  <si>
    <t>1.Apoyar a la Subdirección de Educación y Participación en el desarrollo de estrategias tendientes a garantizar la participación activa de poblaciones de los territorios priorizados en el marco de la gestión del Ministerio de Ambiente y Desarrollo Sostenible.2.Apoyar el desarrollo de iniciativas de protección y promoción de los sistemas de conocimiento tradicional asociados a la protección de ecosistemas estratégicos.3.Apoyar el diseño e implementación de las agendas territoriales participativas a desarrollar en las regiones priorizadas por la dependencia4.Apoyar en la elaboración de documentos técnicos, informes y reportes referidos a la caracterización de los conflictos ambientales y las dinámicas participativas de los territorios priorizados por la Subdirección de Educación y Participación5.Elaborar la proyección de respuestas a solicitudes, consultas y demás asuntos que correspondan a la competencia de la Subdirección y que le sean asignados por el supervisor.6.Participar en las reuniones relacionadas con las acciones misionales de la dependencia, dejando constancia formal de la asistencia a través de los correspondientes soportes, actas y otras fuentes de verificación pertinentes.7.Las demás obligaciones que se le asignen y que tengan relación directa con el objeto del contrato8. Las demás obligaciones que se le asignen y que tengan relación directa con el objeto del contrato</t>
  </si>
  <si>
    <t>El valor del contrato a celebrar es hasta por la suma de CUARENTA Y NUEVE MILLONES QUINIENTOS MIL PESOS M/CTE ($49.500.000) incluido los impuestos a que haya lugar.</t>
  </si>
  <si>
    <t>https://community.secop.gov.co/Public/Tendering/OpportunityDetail/Index?noticeUID=CO1.NTC.7875099&amp;isFromPublicArea=True&amp;isModal=true&amp;asPopupView=true</t>
  </si>
  <si>
    <t>MELISSA PEREZ ZOPOARAGÓN</t>
  </si>
  <si>
    <t>https://www.funcionpublica.gov.co/dafpIndexerBHV/hvSigep/detallarHV/S5094033-8003-5</t>
  </si>
  <si>
    <t>Prestación de servicios profesionales en materia jurídica para apoyar las actuaciones administrativas de competencia del Grupo de Talento Humano y asistir jurídicamente al área en los asuntos de administración de personal.</t>
  </si>
  <si>
    <t>1. Apoyar, gestionar y tramitar todos los asuntos que se deriven de los planes y programas del Grupo de Talento Humano, que le sean asignados por la supervisión.
2. Proporcionar apoyo en la toma de decisiones del Grupo de Talento Humano en la administración de personal.
3. Proyectar, revisar y hacer seguimiento a todos los documentos que se generen con ocasión al desarrollo de los planes y programas del Grupo de Talento Humano.
4. Proyectar y validar actos administrativos, respuestas a requerimientos internos o externos, entes de control relacionadas con la administración y gestión del talento humano.
5. Gestionar en la plataforma documental establecida en el Ministerio, todos las actuaciones, requerimientos, y demás relacionados con el objeto contractual asignados.
6. Realizar las demás actividades asignadas por el supervisor de acuerdo con el objeto contractual.</t>
  </si>
  <si>
    <t>El valor del contrato a celebrar es hasta por la suma de SETENTA Y SEIS MILLONES SETECIENTOS MIL PESOS M/CTE ($76.700.000), incluido los impuestos a que haya lugar</t>
  </si>
  <si>
    <t>https://community.secop.gov.co/Public/Tendering/OpportunityDetail/Index?noticeUID=CO1.NTC.7879499&amp;isFromPublicArea=True&amp;isModal=true&amp;asPopupView=true</t>
  </si>
  <si>
    <t>El término estrictamente indispensable para que el contratista cumpla con el objeto y obligaciones contractuales será por CINCO (5) MESES Y VEINTISIETE (27) DÍAS, o hasta 31 de diciembre, lo primero que ocurra.</t>
  </si>
  <si>
    <t xml:space="preserve">GERALDIN BARRIOS GAONA </t>
  </si>
  <si>
    <t>FINANZAS Y NEGOCIOS INTERNACIONALES</t>
  </si>
  <si>
    <t>https://www.funcionpublica.gov.co/dafpIndexerBHV/hvSigep/detallarHV/S2859972-8003-5</t>
  </si>
  <si>
    <t>GRUPO DE TESORERÍA</t>
  </si>
  <si>
    <t>Prestación de servicios profesionales al Grupo de Tesorería, para el seguimiento, registro y control de los recursos del FONAM y Ministerio de Ambiente y Desarrollo Sostenible.</t>
  </si>
  <si>
    <t>1. Actualizar la base de recaudo FONAM de la vigencia 2025. 2. Realizar el cargue del extracto de las cuentas registradas para el manejo de los recursos del FONAM 2025. 3. Realizar la imputación del ingreso del FONAM en sus diferentes conceptos en el SIIF nación. 4. Realizar mensualmente el informe detallado de los recursos susceptibles a ser trasladados a Cuenta Única Nacional -SCUN. 5. Realizar el pago de las obligaciones que sean asignadas en la plataforma SIIF Nación. 6. Realizar reintegros de los recursos recibidos tanto del Ministerio de Ambiente Y Desarrollo Sostenible como del FONAM. 7. Realizar las conciliaciones de los recursos que sean asignados. 8. Las demás actividades asignadas por el supervisor en relación con el objeto del contrato.</t>
  </si>
  <si>
    <t>El valor del contrato a celebrar es hasta por la suma de SESENTA Y TRES MILLONES DE PESOS M/CTE ($ 63.000.000), incluido los impuestos a que haya lugar.</t>
  </si>
  <si>
    <t>https://community.secop.gov.co/Public/Tendering/OpportunityDetail/Index?noticeUID=CO1.NTC.7905518&amp;isFromPublicArea=True&amp;isModal=true&amp;asPopupView=true</t>
  </si>
  <si>
    <t>El término estrictamente indispensable para que el contratista cumpla con el objeto y obligaciones contractuales será de Nueve (9) Meses, previo cumplimiento de los requisitos de perfeccionamiento y legalización sin exceder al 31 de diciembre de 2025.</t>
  </si>
  <si>
    <t>YILBER EDISON ROBAYO RESTREPO</t>
  </si>
  <si>
    <t>TECNICO LABORAL POR COMPETENCIAS EN ANIMADOR RECREACION Y DEPORTE</t>
  </si>
  <si>
    <t>https://www.funcionpublica.gov.co/dafpIndexerBHV/hvSigep/detallarHV/S3154747-8003-5</t>
  </si>
  <si>
    <t>Prestación de apoyo a la gestión al Grupo de Tesorería de la Subdirección Administrativa y Financiera en la revisión y pago de cuentas de cobro radicadas por ARCA.</t>
  </si>
  <si>
    <t>1. Realizar la distribución de las cuentas radicadas a través del aplicativo Arca a las personas designadas para la respectiva revision del grupo.
2. Verificar que las cuentas radicadas cumplan con todos los requisitos establecidos por la entidad y la normatividad vigente.
3. Brindar acompañamiento en la aprobación de las líneas de ejecución del contrato "plan de pagos", en el aplicativo SECOP II
4. Registrar, verificar y hacer seguimiento a las diferentes solicitudes por parte de los contratistas y proveedores de las cuentas devueltas.
5. Las demás actividades que estén relacionadas con el objeto contractual y que sean asignadas por el supervisor.</t>
  </si>
  <si>
    <t>El valor del contrato a celebrar es hasta por la suma de VEINTIOCHO MILLONES DOSCIENTOS ONCE MIL CUATROCIENTOS SESENTA Y SEIS PESOS M/CTE ($28.211.466), incluido los impuestos a que haya lugar.</t>
  </si>
  <si>
    <t>https://community.secop.gov.co/Public/Tendering/OpportunityDetail/Index?noticeUID=CO1.NTC.7932176&amp;isFromPublicArea=True&amp;isModal=true&amp;asPopupView=true</t>
  </si>
  <si>
    <t>El término estrictamente indispensable para que el contratista cumpla con el objeto y obligaciones contractuales será por ocho (08) meses y veintiocho (28) dias, previo cumplimiento de los requisitos de perfeccionamiento y legalización sin exceder al 31 de diciembre de 2025.</t>
  </si>
  <si>
    <t>XIMENA PAOLA REMOLINA CASTELLANOS</t>
  </si>
  <si>
    <t>https://www.funcionpublica.gov.co/dafpIndexerBHV/hvSigep/detallarHV/S1098259-8003-5</t>
  </si>
  <si>
    <t>Prestar servicios profesionales al Despacho de la Ministra para la revisión y seguimiento de los actos administrativos y demás documentos de naturaleza jurídica de competencia de la Ministra de Ambiente y Desarrollo Sostenible</t>
  </si>
  <si>
    <t>1. Realizar la revisión jurídica de documentos, actos y actuaciones administrativas que deban ser suscritos por la Ministra. 2. Asistir a los Comités a los que deba asistir la Ministra y realizar las observaciones a que hubiere lugar, según instrucción del supervisor 3. Proyectar los conceptos jurídicos y de análisis jurídico de los temas atinentes e iniciativas estratégicas del Despacho de la Ministra. 4. Acompañar a la Ministra, prestar apoyo jurídico y mantener informada de la asistencia y desarrollo de otras instancias administrativas, mesas de trabajo y reuniones en las que deba participar, según indique el supervisor. 5. Apoyar en la orientación de los actos administrativos, documentos y actuaciones de las áreas misionales de la Entidad. 6. Revisar y conceptuar sobre la legalidad, pertinencia, coherencia y conveniencia de los documentos deba suscribir o proponer, así como aquellos asuntos puestos a consideración del Despacho de la Ministra. 7. Las demás actividades que le sean asignadas por la supervisión del contrato y estén relacionadas con el objeto del contrato.</t>
  </si>
  <si>
    <t>El valor del contrato a celebrar es hasta por la suma DE CIENTO DECISIETE MILLONES DE PESOS M/CTE ($117.000.000), incluido los impuestos a que haya lugar</t>
  </si>
  <si>
    <t>https://community.secop.gov.co/Public/Tendering/OpportunityDetail/Index?noticeUID=CO1.NTC.7904718&amp;isFromPublicArea=True&amp;isModal=true&amp;asPopupView=true</t>
  </si>
  <si>
    <t>El término estrictamente indispensable para que el contratista cumpla con el objeto y obligaciones contractuales será por NUEVE (9) MESES, o hasta 31 de diciembre, lo primero que ocurra.</t>
  </si>
  <si>
    <t>DIEGO CARDONA CARDONA</t>
  </si>
  <si>
    <t>https://www.funcionpublica.gov.co/dafpIndexerBHV/hvSigep/detallarHV/S1232166-8003-5</t>
  </si>
  <si>
    <t>Prestar servicios profesionales al despacho de la Ministra, en articulación con la Oficina de Asuntos Internacionales, para apoyar el relacionamiento internacional e interinstitucional, a través de escenarios estratégicos con actores relevantes a nivel gubernamental y transnacional.</t>
  </si>
  <si>
    <t>1 Apoyo en el análisis de estrategias temáticas del Ministerio, de acuerdo con la labor misional del mismo, tomando en cuenta las consideraciones políticas, económicas e internacionales, cuando sea del caso. 2) Apoyar en el análisis político y situacional, interno e internacional, que sirva para dar un marco general a toma de decisiones y procesos de desarrollo técnico. 3) Formulación de sugerencias de aspectos organizacionales y planes de acción a corto, mediano y largo plazo. 4) Formar parte de las reuniones del grupo de dirección y análisis estratégico de la institución y de las líneas de negociación internacionales, y orientación de la cooperación. 5) Contribuir a la formulación de estrategias de negociación y cooperación internacionales 6) Elaborar sugerencias y verificación quincenal del estado de avance de los planes de acción de la oficina de asuntos internacionales 7) Propiciar la comunicación con representantes de alto nivel del sector privado y del sector universitario en Colombia; y cuando sea del caso, con otras entidades del Estado. 8) Participar en negociaciones de casos críticos y otros de interés, con autoridades y sectores regionales, cuando sea requerido por la Sra. Ministra. 9) Contribuir a la visión de integralidad de las memorias de gestión del ministerio, y apoyar el análisis de las posiciones públicas del ministerio y los documentos de la Sra. ministra para el exterior. 10) Las demás que se determinen de común acuerdo, dentro del ámbito misional del Ministerio.</t>
  </si>
  <si>
    <t>El valor del contrato a celebrar es hasta por la suma DE CIENTO SETETNTA Y UN MILLONES DE PESOS M/CTE ($171.000.000), incluido los impuestos a que haya lugar</t>
  </si>
  <si>
    <t>https://community.secop.gov.co/Public/Tendering/OpportunityDetail/Index?noticeUID=CO1.NTC.7913042&amp;isFromPublicArea=True&amp;isModal=true&amp;asPopupView=true</t>
  </si>
  <si>
    <t>KELLY JHOANA QUILCUE VIVAS</t>
  </si>
  <si>
    <t>https://www.funcionpublica.gov.co/dafpIndexerBHV/hvSigep/detallarHV/S4652461-8003-5</t>
  </si>
  <si>
    <t>Prestar servicios profesionales al despacho de la Ministra para desarrollar e implementar estrategias de atención en temas de paz y resolución de conflictos ambientales en el marco de las metas del Plan Nacional de Desarrollo.</t>
  </si>
  <si>
    <t>1. Colaborar en la formulación e implementación de estrategias de atención en temas de paz y resolución de conflictos ambientales, incorporando enfoques de género, Derechos Humanos y la perspectiva de los Pueblos Indígenas, en el marco del Plan Nacional de Desarrollo. 2. Apoyar al Despacho de la Ministra en la participación, coordinación y documentación de eventos, mesas técnicas y sesiones sobre paz y resolución de conflictos ambientales, garantizando el seguimiento de los compromisos establecidos. 3. Apoyar en la proyección, revisión y consolidación de los insumos requeridos por el Ministerio de Ambiente y Desarrollo Sostenible, para atender las delegaciones del Gobierno Nacional en las mesas de diálogo. 4. Acompañar en la formulación e implementación de la estrategia de prevención y transformación de conflictos socioambientales en los territorios priorizados en el Plan Nacional de Desarrollo. 5. Gestionar el desarrollo de actividades en territorio para la implementación de estrategias de paz y resolución de conflictos ambientales, garantizando el seguimiento a compromisos, la articulación con actores locales y la inclusión de enfoques diferenciales y de protección. 6. Proyectar oportunamente las respuestas a peticiones, requerimientos y solicitudes de información relacionadas con el objeto del contrato. 7. Las demás asignadas por la supervisión del contrato y que guarden relación con el objeto del contrato</t>
  </si>
  <si>
    <t>El valor del contrato a celebrar es hasta por la suma de CIENTO VEINTE NUEVE MILLONES QUINIENTOS TREINTA Y TRES MIL TRESCIENTOS TREINTA Y TRES PESOS M/CTE ($129.533.333), incluido los impuestos a que haya lugar.</t>
  </si>
  <si>
    <t>https://community.secop.gov.co/Public/Tendering/OpportunityDetail/Index?noticeUID=CO1.NTC.7927706&amp;isFromPublicArea=True&amp;isModal=true&amp;asPopupView=true</t>
  </si>
  <si>
    <t>El término estrictamente indispensable para que el contratista cumpla con el objeto y obligaciones contractuales será OCHO (08) MESES Y VEINTIOCHO (28) DÍAS, o hasta 31 de diciembre de la vigencia, lo primero que ocurra.</t>
  </si>
  <si>
    <t>EDILSON MARTINEZ GARCIA</t>
  </si>
  <si>
    <t>https://www.funcionpublica.gov.co/dafpIndexerBHV/hvSigep/detallarHV/S1752164-8003-5</t>
  </si>
  <si>
    <t>1. Realizar la distribución de las cuentas radicadas a través del aplicativo Arca a las personas designadas para la respectiva revisión del grupo. 2. Verificar que las cuentas radicadas cumplan con todos los requisitos establecidos por la entidad y la normatividad vigente. 3. Brindar acompañamiento en la aprobación de las líneas de ejecución del contrato "plan de pagos", en el aplicativo SECOP II. 4. Registrar, verificar y hacer seguimiento a las diferentes solicitudes por parte de los contratistas y proveedores de las cuentas devueltas. 5. Las demás actividades que estén relacionadas con el objeto contractual y que sean asignadas por el supervisor.</t>
  </si>
  <si>
    <t>El valor del contrato a celebrar es hasta por la suma de VEINTISIETE MILLONES SETECIENTOS NOVENTA MIL CUATROCIENTOS PESOS M/cte ($27.790.400), incluido los impuestos a que haya lugar.</t>
  </si>
  <si>
    <t>RENE TERCERO HERNANDEZ BOLAÑO</t>
  </si>
  <si>
    <t>Coordinadora del Grupo de Contabilidad</t>
  </si>
  <si>
    <t>https://community.secop.gov.co/Public/Tendering/OpportunityDetail/Index?noticeUID=CO1.NTC.7952794&amp;isFromPublicArea=True&amp;isModal=true&amp;asPopupView=true</t>
  </si>
  <si>
    <t>El término estrictamente indispensable para que el contratista cumpla con el objeto y obligaciones contractuales será por Ocho (08) meses y Veinticuatro (24) días, previo cumplimiento de los requisitos de perfeccionamiento y legalización sin exceder al 31 de diciembre de 2025.</t>
  </si>
  <si>
    <t>ANDREA ESTEFANIA CASTRO IBARRA</t>
  </si>
  <si>
    <t xml:space="preserve">COMUNICACIÓN SOCIAL </t>
  </si>
  <si>
    <t>https://www.funcionpublica.gov.co/dafpIndexerBHV/hvSigep/detallarHV/S1923867-8003-5</t>
  </si>
  <si>
    <t>Prestar servicios profesionales Grupo de Comunicaciones para el desarrollo de contenidos de prensa, estrategias comunicacionales y contenido orientado a la divulgación institucional de de las actividades de la Entidad, de conformidad con los lineamientos del Ministerio de Ambiente y Desarrollo Sostenible.</t>
  </si>
  <si>
    <t>1. Apoyar la construcción de estrategias de comunicaciones para visibilizar las acciones, programas y proyectos del Ministerio de Ambiente y Desarrollo Sostenible. 2. Brindar apoyo en la elaboración de contenidos informativos para divulgar entre los grupos de interés de la entidad a través de canales digitales. 3. Asistir al Grupo de Comunicaciones en el cubrimiento y reportería periodística en eventos desarrollados por el Ministerio en los que participen los voceros de la Entidad, en calidad de periodista que le sean asignados por el supervisor del contrato. 4. Apoyar las estrategias institucionales de visibilización de los temas ambientales en los principales medios de comunicación de la región, con el fin de poner en agenda las acciones que se realizan desde el Ministerio de Ambiente y Desarrollo Sostenible. 5. Apoyar las convocatorias de las ruedas de prensa y demás eventos que desarrolle el Ministerio de Ambiente y Desarrollo Sostenible. 6. Brindar apoyo en la redacción de contenidos informativos como columnas, boletines de prensa y comunicados, entre otros, relacionados con temas ambientales a cargo del Ministerio. 7. Apoyar en el seguimiento de proyectos y temas especiales del Ministerio de Ambiente y Desarrollo Sostenible. 8. Las demás que sean solicitadas por el Supervisor/a del contrato y que estén relacionadas con el objeto contractual.</t>
  </si>
  <si>
    <t>El valor del contrato a celebrar es hasta por la suma de SESENTA Y NUEVE MILLONES DE PESOS OCHOCIENTOS SESENTA SEIS MIL SEISCIENTOS SESENTA Y SIETE M/CTE ($69.866.667), incluido los impuestos a que haya lugar.</t>
  </si>
  <si>
    <t>https://community.secop.gov.co/Public/Tendering/OpportunityDetail/Index?noticeUID=CO1.NTC.7952478&amp;isFromPublicArea=True&amp;isModal=true&amp;asPopupView=true</t>
  </si>
  <si>
    <t>El término estrictamente indispensable para que el contratista cumpla con el objeto y obligaciones contractuales será 08 MESES Y 22 DÍAS CALENDARIO, o hasta 31 de diciembre, lo primero que ocurra.</t>
  </si>
  <si>
    <t>ALEXIS RUFINO PARENTE</t>
  </si>
  <si>
    <t>https://www.funcionpublica.gov.co/dafpIndexerBHV/hvSigep/detallarHV/S1717990-8003-5</t>
  </si>
  <si>
    <t>Prestar de servicios de apoyo a la gestión al Grupo de Comunicaciones, estructurando y desarrollando productos audiovisuales, incluyendo la conceptualización, pre producción, producción y posproducción de material que se dirija a los grupos étnicos colombianos; así mismo debe crear y desarrollar productos audiovisuales que sean requeridos por el supervisor del contrato.</t>
  </si>
  <si>
    <t>1. Brindar apoyo en la generación de contenidos audiovisuales para proyectos que tengan como objetivo a los grupos étnicos colombianos, mediante los que se visibilicen las estrategias de comunicación del Ministerio de Ambiente y Desarrollo Sostenible. 2. Brindar acompañamiento en la conceptualización audiovisual de la estrategia comunicacional dirijida a los grupos étnicos con el propósito de posicionar los proyectos y programas de las diferentes oficinas, direcciones y grupos internos de trabajo del Ministerio de Ambiente y Desarrollo Sostenible. 3. Apoyar el cubrimiento en fotografía y video de eventos en los que participe la Ministra de Ambiente y Desarrollo Sostenible o los voceros de la Entidad, en territorio nacional o internacional para la respectiva generación y publicación de contenidos en los diferentes canales de comunicación. 4. Brindar acompañamiento en el proceso de edición y animación de videos inclusivos, que cuenten con subtítulos en varios idiomas y/o lenguaje de señas. 5. Realizar mensualmente el archivo de las imagenes y productos realizados fotografico, proyectos editables y finalizado en la plataforma determinada por el supervisor del contrato, para la clara y eficiente búsqueda y consulta actual y posterior del equipo en el marco de la transparencia y buen manejo de la información. 6. Asistir a las reuniones citadas por el grupo de Comunicaciones y a todas aquellas que tengan que ver con el objeto del presente contrato 7. Las demás que sean solicitadas por el supervisor/a del contrato y que estén relacionadas con el objeto contractual.</t>
  </si>
  <si>
    <t>El valor del contrato a celebrar es hasta por la suma de VEINTIOCHO MILLONES QUINIENTOS SETENTA Y NUEVE MIL TRESCIENTOS TREINTA Y TRES PESOS M/CTE ($ 28.579.333), incluido los impuestos a que haya lugar.</t>
  </si>
  <si>
    <t>https://community.secop.gov.co/Public/Tendering/OpportunityDetail/Index?noticeUID=CO1.NTC.7938146&amp;isFromPublicArea=True&amp;isModal=true&amp;asPopupView=true</t>
  </si>
  <si>
    <t>El término estrictamente indispensable para que el contratista cumpla con el objeto y obligaciones contractuales será 08 MESES Y 23 DÍAS CALENDARIO, o hasta 31 de diciembre, lo primero que ocurra.</t>
  </si>
  <si>
    <t>LAURA VELEZ FRANCO</t>
  </si>
  <si>
    <t>https://www.funcionpublica.gov.co/dafpIndexerBHV/hvSigep/detallarHV/S5098778-8003-5</t>
  </si>
  <si>
    <t>Prestar los servicios profesionales en el diseño, implementación y seguimiento de las estrategias de comunicación digital, así como la administración, actualización y generación de contenidos para difundir en las diferentes cuentas del ecosistema digital del Ministerio de Ambiente y Desarrollo Sostenible; además de prestar los servicios en herramientas SEO, funnel digital , KPI, y medición de métricas.</t>
  </si>
  <si>
    <t>El valor del contrato a celebrar es hasta por la suma de SESENTA Y OCHO MILLONES QUINIENTOS TREINTA Y TRES MIL TRESCIENTOS TREINTA Y TRES PESOS M/CTE ($68.533.333), incluido los impuestos a que haya lugar.</t>
  </si>
  <si>
    <t>https://community.secop.gov.co/Public/Tendering/OpportunityDetail/Index?noticeUID=CO1.NTC.7978864&amp;isFromPublicArea=True&amp;isModal=true&amp;asPopupView=true</t>
  </si>
  <si>
    <t>El término estrictamente indispensable para que el contratista cumpla con el objeto y obligaciones contractuales será 08 MESES Y 17 DÍAS CALENDARIO, o hasta 31 de diciembre, lo primero que ocurra.</t>
  </si>
  <si>
    <t>LUIS JAMIR AGUIAR CARRION</t>
  </si>
  <si>
    <t>https://www.funcionpublica.gov.co/dafpIndexerBHV/hvSigep/detallarHV/S5098209-8003-5</t>
  </si>
  <si>
    <t>Prestar servicios profesionales de diseñador gráfico al Grupo de Comunicaciones mediante la pre producción, producción y post producción de piezas gráficas con herramientas software, que apoyen la estrategia comunicacional dirigida a los colombianos y a los diversos grupos étnicos nacionales, con el propósito de que estos conozcan los servicios y actividades a cargo del Ministerio de Ambiente y Desarrollo Sostenible.</t>
  </si>
  <si>
    <t>1. Brindar apoyo al Grupo de Comunicaciones en la construcción creativa de productos, copys y del diseño de las piezas audiovisuales como parte de la estrategia de comunicaciones del Ministerio de Ambiente y Desarrollo Sostenible la cual será objeto de divulgación. 2. Apoyar la proyección de las infografías requeridas por el coordinador(a) del grupo de comunicaciones y la conceptualización, branding, diagramación, animaciones y desarrollo de las diferentes estrategias de comunicación que se desarrollen y estén a cargo del Ministerio de Ambiente y Desarrollo Sostenible entre la que se destaca la que se implementa y esté dirigido a los grupos étnicos nacionales. 3. Brindar acompañamiento al Grupo de Comunicaciones en el diseño de piezas gráficas que se publicaran en medios de comunicación y/o redes sociales de la Entidad. 4. Realizar mensualmente el archivo de las imágenes y productos realizados fotográfico, proyectos editables y finalizado en la plataforma determinada por el supervisor del contrato, para la clara y eficiente búsqueda y consulta actual y posterior del equipo en el marco de la transparencia y buen manejo de la información. 5. Apoyar el diseño de documentos institucionales (abecés, presentaciones ejecutivas, entre otros) asegurando la coherencia visual con la identidad del Ministerio. 6. Asistir a las reuniones citadas por el grupo de Comunicaciones y a todas aquellas que tengan que ver con el objeto del presente contrato. 7. Las demás que sean solicitadas por el supervisor/a del contrato y que estén relacionadas con el objeto contractual.</t>
  </si>
  <si>
    <t>El valor del contrato a celebrar es hasta por la suma de CINCUENTA Y NUEVE MILLONES NOVECIENTOS SESENTA Y SEIS MIL SEISCIENTOS SESENTA Y SIETE PESOS M/CTE ($59.966.667), incluido los impuestos a que haya lugar.</t>
  </si>
  <si>
    <t>https://community.secop.gov.co/Public/Tendering/OpportunityDetail/Index?noticeUID=CO1.NTC.7979570&amp;isFromPublicArea=True&amp;isModal=true&amp;asPopupView=true</t>
  </si>
  <si>
    <t>GISELA MARGARITA PEREZ FONSECA</t>
  </si>
  <si>
    <t>https://www.funcionpublica.gov.co/dafpIndexerBHV/hvSigep/detallarHV/S2047722-8003-5</t>
  </si>
  <si>
    <t>Prestar servicios profesionales al Viceministerio de Ordenamiento Ambiental del Territorio para apoyar el fortalecimiento y posicionamiento de estrategias de participación y OBJETO diálogo social que involucren comunidades negras, afrocolombianas, raizales y palenqueras, y sus territorios, desde una perspectiva étnica, así como con entidades nacionales, entidades territoriales e internacionales y actores estratégicos, mediante la definición e implementación de metodologías de espacios de diálogo y la realización de foros y mesas de trabajo.</t>
  </si>
  <si>
    <t>El valor del contrato a celebrar es hasta por la suma de CIENTO SETENTA Y UN MILLONES DE PESOS M/CTE $171.000.000, incluido los impuestos a que haya lugar.</t>
  </si>
  <si>
    <t>https://community.secop.gov.co/Public/Tendering/OpportunityDetail/Index?noticeUID=CO1.NTC.7934205&amp;isFromPublicArea=True&amp;isModal=true&amp;asPopupView=true</t>
  </si>
  <si>
    <t>MANUEL ALEJANDRO PANESSO POVEDA</t>
  </si>
  <si>
    <t>DISEÑO INDUSTRIAL</t>
  </si>
  <si>
    <t>https://www.funcionpublica.gov.co/dafpIndexerBHV/hvSigep/detallarHV/S5097841-8003-5</t>
  </si>
  <si>
    <t>Prestación de servicios profesionales al Ministerio de Ambiente y Desarrollo Sostenible apoyando y desarrollando la implementación de la estrategia de comunicaciones con resultados visibles; así como el acompañamiento en el desarrollo de la comunicación institucional a través de la gestión de espacios para medición de audiencias, información de logros, actividades, planes de la Entidad y medición de impacto estratégico.</t>
  </si>
  <si>
    <t>1. Apoyar la redacción y edición de comunicados, columnas, ayudas de memoria y otros documentos comunicacionales desarrollados por el Grupo de Comunicaciones del Ministerio de Ambiente y Desarrollo Sostenible. 2. Brindar acompañamiento en la formulación y ejecución de estrategias de comunicaciones en especial la relacionada con la visbilidad de estas en los territorios a nivel nacional. 3. Apoyar el relacionamiento con medios de comunicación para la gestión y publicación oportuna de la información generada por la entidad. 4. Brindar acompañamiento al Grupo de Comunicaciones en la recolección de datos de tráfico y alcance de las publicaciones en medios de comunicación, mediante la medición de acciones y monitoreo con el fin de generar informes que permitan reacción del Ministeriode Ambiente y Desarrollo Sostenible con celeridad. 5. Brindar apoyo en el desarrollo de contenidos digitales mediante los que se divulge información de logros, actividades y planes de la Entidad a la comunidad 6. Apoyar la generación de espacios públicos a nivel nacional o territorial con el propósito de ampliar la audiencia interesada en los planes y proyectos a cargo del Ministerio de Ambiente y Desarrollo Sostenible. 7. Asistir al Grupo de Comunicaciones en las diversas reuniones en las que se requiera su acompañamiento. 8. Las demás que sean solicitadas por el Supervisor/a del contrato y que estén relacionadas con el objeto contractual</t>
  </si>
  <si>
    <t>El valor del contrato a celebrar es hasta por la suma de CIENTO DOS MILLONES OCHOCIENTOS MIL PESOS M/CTE ($102,800,000), incluido los impuestos a que haya lugar.</t>
  </si>
  <si>
    <t>https://community.secop.gov.co/Public/Tendering/OpportunityDetail/Index?noticeUID=CO1.NTC.7980301&amp;isFromPublicArea=True&amp;isModal=true&amp;asPopupView=true</t>
  </si>
  <si>
    <t>ZAMIRA GIZET GÓMEZ BELLO</t>
  </si>
  <si>
    <t>https://www.funcionpublica.gov.co/dafpIndexerBHV/hvSigep/detallarHV/S2328040-8003-5</t>
  </si>
  <si>
    <t>Prestación de servicios profesionales como abogado para apoyar la revisión de diferentes actividades que adelanta la jefatura de la Oficina Asesora Jurídica, mediante la orientación y revisión de respuestas de carácter interno y externo, actos administrativos, conceptos y documentos que sean encomendados a la Oficina Asesora Jurídica.</t>
  </si>
  <si>
    <t>1. Apoyar con la revisión de legalidad y el proceso de aprobación de los actos administrativos, conceptos y demás documentos relacionados con las actuaciones a cargo de la Oficina Asesora Jurídica, conforme a la competencia de la Oficina Asesora Jurídica, según asignación del Supervisor del contrato. 2. Realizar la revisión, apoyo del direccionamiento jurídico y visto bueno para posterior firma del Jefe de la Oficina Asesora Jurídica frente a las respuestas a los derechos de petición tanto internos como externos y demás consultas, que sean proyectadas por los abogados de la Oficina Asesora Jurídica. 3. Atender y proyectar las respuestas a las PQRS y requerimientos relacionados con el objeto del contrato, dentro de los términos legales establecidos, adjuntando el reporte del sistema de Gestión Documental que evidencia el estado de las asignaciones. 4. Asistir a las reuniones que le sean solicitadas por el Jefe de la Oficina Asesora Jurídica, con el fin de brindar asesoramiento jurídico con respecto a los temas que le sean asignados. 5. Las demás actividades asignadas por el Supervisor del Contrato y que estén relacionadas con el objeto contractual.</t>
  </si>
  <si>
    <t>El valor del contrato a celebrar es hasta por la suma de SETENTA Y OCHO MILLONES QUINIENTOS CUARENTA MIL PESOS M/CTE ($78´540.000) incluido los impuestos a que haya lugar.</t>
  </si>
  <si>
    <t>https://community.secop.gov.co/Public/Tendering/OpportunityDetail/Index?noticeUID=CO1.NTC.7986686&amp;isFromPublicArea=True&amp;isModal=true&amp;asPopupView=true</t>
  </si>
  <si>
    <t>El término estrictamente indispensable para que el contratista cumpla con el objeto y obligaciones contractuales será Ocho punto cinco (8,5) meses, o hasta 31 de diciembre, lo primero que ocurra.</t>
  </si>
  <si>
    <t>MANUEL RICARDO RODRIGUEZ CIFUENTES</t>
  </si>
  <si>
    <t>CIENCIA DE LA INFORMACION - BIBLIOTECOLOGIA</t>
  </si>
  <si>
    <t>https://www.funcionpublica.gov.co/dafpIndexerBHV/hvSigep/detallarHV/S1986307-8003-5</t>
  </si>
  <si>
    <t>Prestar servicios profesionales para planificar y realizar el seguimiento a la gestión documental institucional mediante auditorias y seguimiento a los planes de mejoramiento en el marco del Subprograma de auditoría en gestión documental; seguimiento al Plan Institucional de Archivos, el Programa de gestión Documental y Plan de conservación en articulación con los compromisos de Plan de Acción Institucional - PAI y a los indicadores del proceso definidos en el Sistema Integrado de Gestión SIG del Ministerio</t>
  </si>
  <si>
    <t>1. Programar y ejecutar las auditorías de control y seguimiento a la gestión documental en los archivos de gestión del Ministerio, de conformidad con el Subprograma especifico de auditoría y control del Programa de Gestión Documental – PGD; así como elaborar las respectivas actas e informes de las visitas.  Consolidar y realizar seguimiento a los planes de mejoramiento derivados de las auditorías de control y seguimiento a la gestión documental. Mantener actualizado los registros de información del Grupo de Gestión Documental sobre el estado de los archivos de gestión, con base en la información suministrada por los respectivos enlaces. Realizar el seguimiento al Plan Institucional de Archivos, el Programa de Gestión Documental y Plan de Conservación, así como el reporte de los indicadores del proceso.  Participar en la actualización o elaboración de los instrumentos, lineamientos, conceptos u otros documentos técnicos que sean requeridos.  Apoyar la preparación de información, reportes, respuestas a solicitudes de los entes de control u otras entidades que sean requeridas, entre ellos los reportes del Plan de Mejoramiento Archivístico – PMA.  Asistir a las reuniones y/o eventos que sean requeridos por el supervisor del contrato y que estén relacionados en el marco contractual.   Todas las demás que le sean asignadas por el Supervisor del Contrato y que tenga relación con el objeto contractual.</t>
  </si>
  <si>
    <t>El valor del contrato a celebrar es hasta por la suma de CUARENTA Y SIETE MILLONES CIENTO DIECISEIS MIL SEISCIENTOS SESENTA Y SIETE PESOS M/CTE ($47.116.667) incluido los impuestos a que haya lugar.</t>
  </si>
  <si>
    <t>https://community.secop.gov.co/Public/Tendering/OpportunityDetail/Index?noticeUID=CO1.NTC.7987308&amp;isFromPublicArea=True&amp;isModal=true&amp;asPopupView=true</t>
  </si>
  <si>
    <t>El término estrictamente indispensable para que el contratista cumpla con el objeto y obligaciones contractuales será de Ocho (8) Meses y (17) días, previo cumplimiento de los requisitos de perfeccionamiento y ejecución sin exceder al 31 de diciembre de 2025.</t>
  </si>
  <si>
    <t>YEHIMY JULIANA SANTOS ORTIZ</t>
  </si>
  <si>
    <t>https://www.funcionpublica.gov.co/dafpIndexerBHV/hvSigep/detallarHV/S2376885-8003-5</t>
  </si>
  <si>
    <t>Prestar los servicios profesionales al Ministerio de Ambiente y Desarrollo Sostenible para fungir como enlace de asuntos públicos y legislativos ante el Congreso de la República, así como el apoyo en el desarrollo de las iniciativas legislativas en asuntos de impacto para el sector ambiente</t>
  </si>
  <si>
    <t>1. Actuar como punto de enlace con las unidades de apoyo legislativo para armonizar mesas técnicas y jurídicas, contribuyendo con insumos y observaciones a los proyectos legislativos que impacten el sector ambiente y desarrollo sostenible. 2. Asistir a las sesiones de las comisiones en las que se aborden temas de interés para el sector ambiente, elaborando informes de seguimiento y análisis sobre su desarrollo y posibles implicaciones. 3. Brindar apoyo en la preparación de debates de control político, audiencias públicas, mesas de trabajo y procesos de votación relacionados con proyectos legislativos de impacto ambiental. 4. Facilitar la participación del sector ambiente en las deliberaciones legislativas, asegurando su incidencia en la formulación y discusión de iniciativas normativas de interés. 5. Realizar la gestión y el reporte oportuno al Ministerio de Ambiente y Desarrollo Sostenible sobre proposiciones aprobadas, citaciones, invitaciones, solicitudes de conceptos técnicos y demás requerimientos provenientes del Congreso de la República. 6. Ejecutar las demás tareas que sean asignadas por el Supervisor del Contrato, siempre que estén enmarcadas dentro del objeto contractual.</t>
  </si>
  <si>
    <t>El valor del contrato a celebrar es hasta por la suma SETENTA Y OCHO MILLONES QUINIENTOS CUARENTA MIL PESOS M/CTE ($78.540.000) incluido los impuestos a que haya lugar.</t>
  </si>
  <si>
    <t>https://community.secop.gov.co/Public/Tendering/OpportunityDetail/Index?noticeUID=CO1.NTC.7991203&amp;isFromPublicArea=True&amp;isModal=true&amp;asPopupView=true</t>
  </si>
  <si>
    <t>El término estrictamente indispensable para que el contratista cumpla con el objeto y obligaciones contractuales será ocho punto cinco (8.5) meses, o hasta 31 de diciembre, lo primero que ocurra.</t>
  </si>
  <si>
    <t>JUSTA EUFEMIA VELOZA DUQUE</t>
  </si>
  <si>
    <t>https://www.funcionpublica.gov.co/dafpIndexerBHV/hvSigep/detallarHV/S1638711-8003-5</t>
  </si>
  <si>
    <t>Prestar servicios profesionales a la Subdirección de Educación y Participación para apoyar la formulación de la Política de Participación Ciudadana en Asuntos Ambientales.</t>
  </si>
  <si>
    <t>1. Participar en la elaboración del documento semilla para la actualización de la PNEA, al igual que de documentos técnicos, informes y reportes que se requieran para el proceso de la actualización de esta, de acuerdo con los lineamientos planteados desde la Subdirección de Educación y Participación. 2. Participar en la construcción de lineamientos técnicos y metodológicos para establecer la ruta para la construcción participativa del plan de acción de la PNEA de acuerdo con los lineamientos planteados desde la Subdirección. 3. Servir de enlace de la Subdirección de Educación y Participación con las dependencias del Ministerio en relación con el proceso de actualización de la PNEA. 4. Participar en las reuniones, mesas de trabajo u otros espacios que se programen durante el proceso de actualización de la PNEA, dejando constancia formal de la asistencia a través de los correspondientes soportes, actas y otras fuentes de verificación pertinentes. 5. Apoyar a la Subdirección de Educación y Participación en la construcción participativa de lineamientos técnicos y metodológicos para la adopción e implementación del Acuerdo de Escazú por parte de las entidades del SINA, incluyendo autoridades ambientales regionales, autoridades urbanas y entes territoriales, con énfasis en su incorporación en los planes de gestión ambiental y territorial. 6. Elaborar la proyección de respuestas a solicitudes, consultas y demás asuntos que correspondan a la competencia de la Subdirección y que le sean asignados por el supervisor. 7. Participar en las reuniones relacionadas con las acciones misionales de la dependencia, dejando constancia formal de la asistencia a través de los correspondientes soportes, actas y otras fuentes de verificación pertinentes. 8. Las demás obligaciones que se le asignen y que tengan relación directa con el objeto del contrato.</t>
  </si>
  <si>
    <t>El valor del contrato a celebrar es hasta por la suma de NOVENTA Y OCHO MILLONES TRESCIENTOS TREINTA Y TRES MIL TRESCIENTOS TREINTA Y TRES PESOS M/CTE ($98.333.333) incluido los impuestos a que haya lugar.</t>
  </si>
  <si>
    <t>https://community.secop.gov.co/Public/Tendering/OpportunityDetail/Index?noticeUID=CO1.NTC.8074976&amp;isFromPublicArea=True&amp;isModal=true&amp;asPopupView=true</t>
  </si>
  <si>
    <t>El término estrictamente indispensable para que el contratista cumpla con el objeto y obligaciones contractuales será de siete meses (7) meses, veintiséis (26) días calendario, o hasta 31 de diciembre lo que primero ocurra.</t>
  </si>
  <si>
    <t>VICTOR ALFONSO CARVAJAL LLANOS</t>
  </si>
  <si>
    <t>ADMINISTRACION DE EMPERESA</t>
  </si>
  <si>
    <t>https://www.funcionpublica.gov.co/dafpIndexerBHV/hvSigep/detallarHV/S1734839-8003-5</t>
  </si>
  <si>
    <t>Prestación de servicios profesionales al Grupo de Comisiones y Apoyo Logístico, en la gestión y trámite para la emisión de tiquetes aéreos nacionales e internacionales, de acuerdo con las necesidades operativas y misionales del Ministerio de Ambiente y Desarrollo Sostenible.</t>
  </si>
  <si>
    <t>1. Apoyar al Grupo de Comisiones y apoyo Logístico en la Gestión de las solicitudes de tiquetes aéreos autorizadas por el ordenador del gasto en las comisiones de servicio de funcionarios y autorizaciones de viaje de contratistas, con el fin de ser expedidos por la agencia de viajes, conforme con los lineamientos de austeridad establecidos por el Gobierno Nacional. 2. Verificar que las tarifas y expedición de los tiquetes aéreos, realizada por la agencia de viajes, se haga de manera correcta, transparente, oportuna y conforme a lo solicitado, de acuerdo con los lineamentos establecidos por la Entidad. 3. Apoyar al Grupo de Comisiones y apoyo Logístico en el control, seguimiento y verificación semanal de las facturas de venta por concepto de tiquetes, expedidas por parte de la agencia de viajes contratada, en los sistemas designados para ello. 4. Apoyar a la supervisión del contrato de suministro de tiquetes, en lo relacionado con el control técnico, operativo, financiero y cumplimiento de las obligaciones contractuales de la agencia de viajes contratada. 5. Apoyar al Grupo de Comisiones y apoyo Logístico en el seguimiento, control y notificación a los funcionarios y contratistas del ministerio que realizan cancelación de comisiones de servicio y autorizaciones de viaje, respectivamente, aun cuando cuentan con tiquetes aéreos emitidos. 6. Apoyar al Grupo de Comisiones y apoyo Logístico en los trámites necesarios para solicitar reembolsos de tiquetes emitidos, producto de cambios o cancelaciones. 7. Actualizar y consolidar la información periódica de la ejecución de tiquetes aéreos de cada dependencia del ministerio de ambiente, a través del tablero de control. 8. Elaborar informes relacionados con la ejecución presupuestal, estadística de tiquetes aéreos, viáticos y demás procesos a cargo del Grupo de Comisiones y Apoyo Logístico, con la periodicidad requerida por el supervisor o por la Subdirección Administrativa y Financiera. 9. Realizar las actividades necesarias para elaborar las actas y demás documentos requeridos para la liquidación de contratos finalizados, con objeto de suministro de tiquetes aéreos. 10. Apoyar la liquidación de legalizaciones de comisiones de servicio y autorizaciones de viaje en el sistema de gestión de comisiones. 11. Las demás actividades asignadas por el supervisor en relación con el objeto del contrato.</t>
  </si>
  <si>
    <t>El valor del contrato a celebrar es hasta por la suma de CUARENTA MILLONES CIENTO TRES MIL TRESCIENTOS TREINTA Y TRES PESOS M/cte ($ 40.103.333) incluido los impuestos a que haya lugar.</t>
  </si>
  <si>
    <t>DIANA MARCELA TRUJILLO ORTIZ</t>
  </si>
  <si>
    <t>https://community.secop.gov.co/Public/Tendering/OpportunityDetail/Index?noticeUID=CO1.NTC.8130308&amp;isFromPublicArea=True&amp;isModal=true&amp;asPopupView=true</t>
  </si>
  <si>
    <t>El término estrictamente indispensable para que el contratista cumpla con el objeto y obligaciones contractuales será de Siete (7) meses y Diecisiete (17) días, contados a partir del cumplimiento de los requisitos de ejecución previo perfeccionamiento del contrato, sin exceder al 31 de Diciembre de 2025.</t>
  </si>
  <si>
    <t>SANTIAGO CAÑÓN HURTADO</t>
  </si>
  <si>
    <t>CONTABILIZACION DE LAS OPERACIONES COMERCIALES Y FINANCIERAS</t>
  </si>
  <si>
    <t>https://www.funcionpublica.gov.co/dafpIndexerBHV/hvSigep/detallarHV/S4885942-8003-5</t>
  </si>
  <si>
    <t>1. Apoyar en el recibo y entrega de elementos y bienes, ya sean de propiedad o bajo la responsabilidad del Ministerio de Ambiente y Desarrollo Sostenible, siguiendo los procedimientos establecidos y previa solicitud y autorización del supervisor del contrato. 2. Colaborar en las actividades de almacenamiento, organización, custodia, verificación y validación de inventarios de bienes de consumo y devolutivos a cargo del almacén. 3. Apoyar en el levantamiento, actualización y legalización de los inventarios asignados a los funcionarios y/o contratistas y en custodia del almacén, generando los correspondientes soportes documentales y realizando las actualizaciones necesarias en el software de gestión del almacén. 4. Gestionar la suscripción, organización y archivo de los soportes documentales generados por los movimientos de los bienes del almacén. 5. Registrar en el sistema de inventarios los movimientos de los bienes, tales como ingresos, salidas, reintegros o traspasos, conforme a las solicitudes e indicaciones del supervisor del contrato. 6. Apoyar en la revisión mensual del boletín de Kardex, asegurando que la depreciación de los bienes sea consistente con el Manual de Políticas Contables de la entidad. 7. Realizar otras actividades relacionadas con el área de almacén que contribuyan al normal desempeño de las funciones de la entidad.</t>
  </si>
  <si>
    <t>El valor del contrato a celebrar es hasta por la suma de VEINTIOCHO MILLONES NOVECIENTOS OCHENTA Y TRES MIL TRESCIENTOS TREINTA Y TRES PESOS M/cte ($28.983.333), incluido los impuestos a que haya lugar.</t>
  </si>
  <si>
    <t>https://community.secop.gov.co/Public/Tendering/OpportunityDetail/Index?noticeUID=CO1.NTC.8075572&amp;isFromPublicArea=True&amp;isModal=true&amp;asPopupView=true</t>
  </si>
  <si>
    <t>El término estrictamente indispensable para que el contratista cumpla con el objeto y obligaciones contractuales será de Siete (7) Meses y Veinticinco (25) días, previo cumplimiento de los requisitos de perfeccionamiento y ejecucion sin exceder al 31 de diciembre de 2025.</t>
  </si>
  <si>
    <t>ERICK MAUIRICIO VALLES GONZALEZ</t>
  </si>
  <si>
    <t xml:space="preserve">COMUNICACIÓN </t>
  </si>
  <si>
    <t>https://www.funcionpublica.gov.co/dafpIndexerBHV/hvSigep/detallarHV/S5105882-8003-5</t>
  </si>
  <si>
    <t>Prestar de servicios de apoyo a la gestión al Grupo de Comunicaciones, mediante el desarrollo de piezas audiovisuales, así como su producción y posproducción de material para su posterior publicación en canales institucionales de la Entidad.</t>
  </si>
  <si>
    <t>1. Apoyar el registro de audio, vídeo, fotografía y/o medios digitales de las actividades internas y externas en los eventos y actividades desarrolldos por el Ministerio de Ambiente y Desrrollo Sostenible y asignados por el supervisor del contrato. 2. Apoyar el cubrimiento en fotografía y video de eventos en los que participe la Ministra de Ambiente y Desarrollo Sostenible o los voceros de la Entidad, en territorio nacional o internacional para la respectiva generación y publicación de contenidos en los diferentes canales de comunicación. 3. Realizar mensualmente el archivo de las imagenes y productos realizados fotografico, proyectos editables y finalizado en la plataforma determinada por el supervisor del contrato, para la clara y eficiente búsqueda y consulta actual y posterior del equipo en el marco de la transparencia y buen manejo de la información. 4. Brindar soporte al equipo digital y periodistico con la producción y postproducción de diferentes tipos de productos y formatos que se requieren en las diferentes redes sociales con las que cuenta el Ministerio de Ambiente y Desarrollo Sostenible. 5. Asistir al Grupo de Comunicaciones en las diversas reuniones en las que se requiera su acompañamiento. 6. Las demás que sean solicitadas por el Supervisor/a del contrato y que estén relacionadas con el objeto contractual</t>
  </si>
  <si>
    <t>El valor del contrato a celebrar es hasta por la suma de TREINTA Y NUEVE MILLONES CUATROCIENTOS SESENTA Y OCHO MIL PESOS M/CTE ($39.468.000), incluido los impuestos a que haya lugar.</t>
  </si>
  <si>
    <t>https://community.secop.gov.co/Public/Tendering/OpportunityDetail/Index?noticeUID=CO1.NTC.8074020&amp;isFromPublicArea=True&amp;isModal=true&amp;asPopupView=true</t>
  </si>
  <si>
    <t>El término estrictamente indispensable para que el contratista cumpla con el objeto y obligaciones contractuales será 07 MESES Y 24 DÍAS CALENDARIO, o hasta 31 de diciembre, lo primero que ocurra.</t>
  </si>
  <si>
    <t>HERMINDA ISABEL SALAMANCA LOZANO</t>
  </si>
  <si>
    <t>Prestar servicios profesionales al grupo de Talento Humano del Ministerio de Ambiente y Desarrollo Sostenible en la gestión e implementación de programas y planes institucionales liderados por la dependencia.</t>
  </si>
  <si>
    <t>1. Realizar la revisión y actualización del procedimiento y demás documentación para la vinculación de practicantes. 2. Apoyar el levantamiento de las necesidades de vinculación de practicantes en las dependencias de la entidad, y la búsqueda de los perfiles de formación académica. 3. Apoyar la gestión de alianzas con Entidades Públicas y del sector privado para el fortalecimiento los programas y planes del Grupo de Talento Humano 4. Apoyar la medición, seguimiento y mejora de los planes y programas del Grupo de Talento Humano. 5. Atender las peticiones y comunicaciones que lleguen a la dependencia relacionadas con el objeto contractual y el cumplimiento de las obligaciones contractuales. 6. Apoyar las demás actividades asignadas por la supervisión del contrato, siempre que guarden relación con el objeto contractual.</t>
  </si>
  <si>
    <t>El valor del contrato a celebrar es hasta por la suma de CINCUENTA Y DOS MILLONES QUINIETOS MIL PESOS M/CTE ($52.500.000), incluido los impuestos a que haya lugar.</t>
  </si>
  <si>
    <t>LUDMILA POVEDA VARGAS</t>
  </si>
  <si>
    <t>https://community.secop.gov.co/Public/Tendering/OpportunityDetail/Index?noticeUID=CO1.NTC.8101108&amp;isFromPublicArea=True&amp;isModal=true&amp;asPopupView=true</t>
  </si>
  <si>
    <t>El término estrictamente indispensable para que el contratista cumpla con el objeto y obligaciones contractuales será SIETE (7) MESES Y QUINCE (15) DÍAS, o hasta 31 de diciembre de la vigencia, lo primero que ocurra.</t>
  </si>
  <si>
    <t>SHALY PATRICIA PÉREZ MEJÍA</t>
  </si>
  <si>
    <t>https://www.funcionpublica.gov.co/dafpIndexerBHV/hvSigep/detallarHV/S4819757-8003-5</t>
  </si>
  <si>
    <t>Prestar los servicios profesionales a la Subdirección de Educación y Participación para apoyar el desarrollo de actividades de participación con enfoque diferencial.</t>
  </si>
  <si>
    <t>1. Apıyar el diseño e implementación de estrategias con enfoque diferencial para el fomento de la participación ciudadana. 2. Apoyar la generación de herramientas informativas para las actividades de participación, educación y divulgación con enfoque diferencial. 3. Apoyar la generación de informes relacionados con el cumplimiento de acciones relacionadas con género y sistema de cuidado. 4. Apoyar el desarrollo de actividades de participación dirigidas a mujeres, comunidad LGBTI у personas cuidadoras. 5. Elaborar la proyección de respuestas a solicitudes, consultas y demás asuntos que correspondan a la competencia de la Subdirección y que le sean asignados por el supervisor. 6. Participar en las reuniones relacionadas con las acciones misionales de la dependencia, dejando constancia formal de la asistencia a través de los correspondientes soportes, actas y otras fuentes de verificación pertinentes. 7. Las demás obligaciones que se le asignen y que tengan relación directa con el objeto del contrato.</t>
  </si>
  <si>
    <t>El valor del contrato a celebrar es hasta por la suma de CUARENTA Y UN MILLONES DOSCIENTOS CINCUENTA MIL PESOS M/CTE ($41.250.000) incluido los impuestos a que haya lugar.</t>
  </si>
  <si>
    <t>https://community.secop.gov.co/Public/Tendering/OpportunityDetail/Index?noticeUID=CO1.NTC.8084047&amp;isFromPublicArea=True&amp;isModal=true&amp;asPopupView=true</t>
  </si>
  <si>
    <t>El término estrictamente indispensable para que el contratista cumpla con el objeto y obligaciones contractuales será de siete (7) meses, quince (15) días calendario o hasta 31 de diciembre, lo primero que ocurra.</t>
  </si>
  <si>
    <t>KATHERINNE JULIETH ANGULO ALONSO</t>
  </si>
  <si>
    <t>ECONOMIA Y FINANZAS INTERNACIONALES</t>
  </si>
  <si>
    <t>https://www.funcionpublica.gov.co/dafpIndexerBHV/hvSigep/detallarHV/S2842742-8003-5</t>
  </si>
  <si>
    <t>Prestar los servicios profesionales a la Subdirección Administrativa y Financiera del Ministerio de Ambiente y desarrollo sostenible para el análisis, revisión y valoración de los asuntos presupuestales, contables y financieros de la entidad.</t>
  </si>
  <si>
    <t>1. Realizar la planeación, articulación, y control de las operaciones financieras y contables del Ministerio de Ambiente y sus fondos. 2. Apoyar desde su componente profesional en la presentación ante el Ministerio de Hacienda y Crédito Público del Programa Anual de Caja, de conformidad con las obligaciones financieras adquiridas por el Ministerio. 3. Apoyar a la Subdirección Administrativa y Financiera en la presentación de los estados financieros, informes de ejecución presupuestal y evaluación financiera del Ministerio de Ambiente y Desarrollo sostenible y los demás informes y análisis de carácter financiero que sean solicitados a la Entidad, para Fortalecer la gobernabilidad y control en la administración del sistema electrónico de compra pública. 4. Apoyar a la Subdirección Administrativa y Financiera en la elaboración y consolidación del presupuesto de funcionamiento de la Entidad para su inclusión y aprobación en el presupuesto general de la entidad. 5. Apoyar a la Subdirección Administrativa y Financiera en el diseño, ejecución y control de la política institucional en el manejo financiero del presupuesto, contabilidad, central de cuentas y pagaduría del Ministerio de Ambiente, para la generación de efectividad y transparencia en las plataformas de compra pública Nacional.</t>
  </si>
  <si>
    <t>El valor del contrato a celebrar es hasta por la suma de SETENTA Y SIETE MILLONES SEISCIENTOS SESENTA Y SEIS MIL SEISCIENTOS SESENTA Y SIETE PESOS M/cte ($ 77.666.667), incluido los impuestos a que haya lugar.</t>
  </si>
  <si>
    <t>Subdirector administrativo y finanaciero</t>
  </si>
  <si>
    <t>https://community.secop.gov.co/Public/Tendering/OpportunityDetail/Index?noticeUID=CO1.NTC.8091142&amp;isFromPublicArea=True&amp;isModal=true&amp;asPopupView=true</t>
  </si>
  <si>
    <t>El término estrictamente indispensable para que el contratista cumpla con el objeto y obligaciones contractuales será por Siete (07) meses y Veintitrés (23) días, previo cumplimiento de los requisitos de perfeccionamiento y legalización sin exceder al 31 de diciembre de 2025.</t>
  </si>
  <si>
    <t>SOFIA ALTAHONA RODRIGUEZ</t>
  </si>
  <si>
    <t>https://www.funcionpublica.gov.co/dafpIndexerBHV/hvSigep/detallarHV/S5109811-8003-5</t>
  </si>
  <si>
    <t>Prestar los servicios de apoyo a la gestión al Grupo de Comisiones y Apoyo Logístico, al seguimiento y liquidación de legalizaciones de comisiones de servicio de funcionarios y autorizaciones de viaje de contratistas.</t>
  </si>
  <si>
    <t>1. Apoyar la gestión administrativa del Grupo, realizando el seguimiento a los trámites de las comisiones nacionales en curso, verificando los tiempos de aprobación, cumplimiento de requisitos y entrega de soportes por parte de los funcionarios y contratistas, conforme a los lineamientos establecidos por el Ministerio de Ambiente. 2. Apoyar en la revisión de la documentación presentada por los funcionarios y contratistas, verificando que cumpla con los requisitos exigidos para la legalización, aprobación y pago de las comisiones. 3. Elaborar y actualizar la base de datos y realizar los reportes relacionados con las comisiones de servicio, que le sean asignados por el supervisor. 4. Gestionar la articulación y la comunicación con las diferentes dependencias del ministerio, con el fin de facilitar el flujo de información relacionada con la gestión de las comisiones. 5. Apoyar en la elaboración de informes técnicos requeridos y los demás documentos soporte que le sean asignados por el supervisor. 6. Apoyar la organización, clasificación y archivo físico y/o digital de la documentación relacionada con las comisiones de servicio, de acuerdo con las normas archivísticas y políticas institucionales. 7. Atender oportunamente las solicitudes y requerimientos del supervisor del contrato, así como participar en reuniones de seguimiento y coordinación cuando sea convocado. 8. Las demás actividades asignadas por el supervisor del contrato, relacionadas con el objeto contractual.</t>
  </si>
  <si>
    <t>El valor del contrato a celebrar es hasta por la suma de VEINTICINCO MILLONES DOSCIENTOS DIEZ MIL SEISCIENTOS SESENTA Y SIETE PESOS M/CTE ($25.210.667), incluido los impuestos a que haya lugar.</t>
  </si>
  <si>
    <t>https://community.secop.gov.co/Public/Tendering/OpportunityDetail/Index?noticeUID=CO1.NTC.8097843&amp;isFromPublicArea=True&amp;isModal=true&amp;asPopupView=true</t>
  </si>
  <si>
    <t>El término estrictamente indispensable para que el contratista cumpla con el objeto y obligaciones contractuales será de siete (7) meses y veintidós (22) días, o hasta 31 de diciembre, lo primero que ocurra.</t>
  </si>
  <si>
    <t>PAULA ANDREA BUSTOS ROJAS</t>
  </si>
  <si>
    <t>https://www.funcionpublica.gov.co/dafpIndexerBHV/hvSigep/detallarHV/S3460386-8003-5</t>
  </si>
  <si>
    <t>Prestar servicios especializados a la Dirección de Bosques, Biodiversidad y Servicios Ecosistémicos para apoyar en la implementación de la Política Nacional de Protección y Bienestar Animal, así como en la operatividad y fortalecimiento del Sistema Nacional de Protección y Bienestar Animal (SINAPYBA).</t>
  </si>
  <si>
    <t>1. Apoyar la socialización de la Política Nacional de Protección y Bienestar animal. Contribuir en la puesta en marcha del plan de acción de la Política Nacional de Protección y Bienestar de animal. Proponer acciones que conlleven a la Protección y Bienestar Animal en la Dirección de bosques, biodiversidad y servicios ecosistémicos. Gestionar la operación del Sistema Nacional de Protección y Bienestar Animal - SINAPYBA. Gestionar y articular el acompañamiento técnico a las entidades nacionales y territoriales para garantizar la implementación de la Política Nacional PYBA y el SINPYBA. Gestionar la implementación de acciones en Educación y Participación para la protección y el bienestar animal. Asistir en la implementación de acciones de divulgación y comunicaciones en materia de protección y bienestar animal Aportar en la creación y puesta en marcha del Observatorio Nacional de Protección y Bienestar Animal en el marco del Sistema Nacional SINAPYBA. Asistir y participar en los eventos, sesiones y reuniones correspondientes a los temas de Protección y Bienestar Animal en entidades públicas y privadas, de orden nacional y territorial, cuando el supervisor así lo requiera. 10. Las demás que sean designadas por el supervisor del contrato y guarden relación con el objeto contractual.</t>
  </si>
  <si>
    <t>El valor del contrato a celebrar es hasta por la suma de SESENTA MILLONES DE PESOS M/CTE ($ 60.000.000), incluido los impuestos a que haya lugar.</t>
  </si>
  <si>
    <t>https://community.secop.gov.co/Public/Tendering/OpportunityDetail/Index?noticeUID=CO1.NTC.8103167&amp;isFromPublicArea=True&amp;isModal=true&amp;asPopupView=true</t>
  </si>
  <si>
    <t>El término estrictamente indispensable para que el contratista cumpla con el objeto y obligaciones contractuales será de SIETE (7) MESES QUINCE (15) DÍAS, o hasta 31 de diciembre de 2025, lo primero que ocurra.</t>
  </si>
  <si>
    <t>RODOLFO JOSÉ CARREÑO GARRIDO</t>
  </si>
  <si>
    <t>https://www.funcionpublica.gov.co/dafpIndexerBHV/hvSigep/detallarHV/S4645164-8003-5</t>
  </si>
  <si>
    <t>Prestación de servicios profesionales al Ministerio de Ambiente y Desarrollo Sostenible para apoyar jurídicamente a la Subdirección Administrativa y Financiera.</t>
  </si>
  <si>
    <t>1. Realizar análisis y emitir los conceptos jurídicos que sean requeridos por la Subdirección Administrativa y Financiera en los asuntos jurídicos y administrativos de su competencia. 2. Proyectar, corregir y revisar los actos administrativos que deba proferir la Subdirección Administrativa y financiera, así como revisar y conceptuar sobre la legalidad de los actos administrativos sometidos a revisión o concepto de la dependencia. 3. Revisar las consultas y peticiones de carácter jurídico elevadas a la Subdirección Administrativa y Financiera, sobre los asuntos de competencia del Ministerio, en los casos en que sea solicitado el supervisor del contrato. 4. Apoyar a la Subdirección Administrativa y Financiera en la gestión de insumos jurídicos y emisión oportuna de respuestas a las solicitudes provenientes de las demás dependencias del Ministerio de Ambiente y Desarrollo Sostenible, la ciudadanía, organismos de control, entidades estatales, entidades territoriales, organismos judiciales de orden nacional; que versan sobre los asuntos jurídicos a cargos de esta Subdirección. 5. Apoyar a la Subdirección Administrativa y Financiera en la planificación, análisis y gestión legal de los asuntos que demanden intervención jurídica. 6. Asistir a reuniones, comités, mesas de trabajo, talleres, juntas, consejos directivos, en las que el subdirector Administrativo y Financiero así lo requiera, en el marco del desarrollo del objeto contractual. 7. Proyectar informes y demás documentos relacionados con el objeto del contrato, que le sean solicitados por el subdirector Administrativo y Financiero. 8. Tramitar de manera oportuna todas las solicitudes que le sean asignadas por el supervisor a través de la plataforma ARCA o por cualquier otro medio o herramienta del Ministerio de Ambiente y Desarrollo Sostenible. 9. Las demás actividades que estén relacionadas con el objeto contractual y que sean asignadas por el supervisor.</t>
  </si>
  <si>
    <t>El valor del contrato a celebrar es hasta por la suma de CINCUENTA Y TRES MILLONES CUATROCIENTOS TREINTA Y TRES MIL TRESCIENTOS TREINTA Y TRES PESOS M/cte ($53.433.333), incluido los impuestos a que haya lugar.</t>
  </si>
  <si>
    <t>https://community.secop.gov.co/Public/Tendering/OpportunityDetail/Index?noticeUID=CO1.NTC.8110200&amp;isFromPublicArea=True&amp;isModal=true&amp;asPopupView=true</t>
  </si>
  <si>
    <t>El término estrictamente indispensable para que el contratista cumpla con el objeto y obligaciones contractuales será por Siete (07) meses y Diecinueve (19) días, previo cumplimiento de los requisitos de perfeccionamiento y legalización sin exceder al 31 de diciembre de 2025.</t>
  </si>
  <si>
    <t>THERLY FARJETH HERNÁNDEZ MURCIA</t>
  </si>
  <si>
    <t>https://www.funcionpublica.gov.co/dafpIndexerBHV/hvSigep/detallarHV/S347171-8003-5</t>
  </si>
  <si>
    <t>Prestar servicios profesionales a la Oficina de Negocios Verdes y Sostenibles para apoyar desde el componente jurídico, en los asuntos de su competencia.</t>
  </si>
  <si>
    <t>1. Realizar apoyo y proponer soluciones jurídicas para el cumplimiento de la normatividad vigente en los asuntos a cargo de la Oficina de Negocios Verdes y Sostenibles. 2. Apoyar jurídicamente en la proyección, revisión y gestión, según corresponda, de los procesos, trámites y documentos a cargo de la Oficina de Negocios Verdes y Sostenibles, con fundamento en las normas legales vigentes. 3. Apoyar en la proyección y revisión, según corresponda, de los requerimientos judiciales en el marco de cumplimiento de las sentencias de primera o segunda instancia que se ocasionen durante la implementación de los instrumentos económicos ambientales e incentivos a la conservación, que correspondan a la oficina. 4. Realizar el trámite del proceso de liquidación desde el componente jurídico de los contratos y/o convenios adelantados por la oficina de Negocios Verdes y Sostenibles, dentro de los términos legales correspondientes y en articulación con el Grupo de Contratos. 5. Proyectar y revisar los actos administrativos o normativos que se requieran y sean asignados por el supervisor. 6. Participar en las reuniones relacionadas con el objeto contractual para lo cual se deben allegar los soportes de la asistencia, ayudas de memoria y soporte del seguimiento a los compromisos establecidos, en caso de aplicar. 7. Las demás que determine el supervisor del contrato, relacionadas con el ejercicio de sus obligaciones y del objeto contractual.</t>
  </si>
  <si>
    <t>El valor del contrato a celebrar es hasta por la suma de CINCUENTA Y UN MILLONES TRESCIENTOS TREINTA Y TRES MIL TRESCIENTOS TREINTA Y TRES PESOS M/CTE ($51.333.333), incluido los impuestos a que haya lugar.</t>
  </si>
  <si>
    <t>ALEJANDRO BANOL SALAZAR</t>
  </si>
  <si>
    <t>ASESOR</t>
  </si>
  <si>
    <t>Despacho Viceministerio de Políticas y Normalización Ambiental</t>
  </si>
  <si>
    <t>https://community.secop.gov.co/Public/Tendering/OpportunityDetail/Index?noticeUID=CO1.NTC.8151311&amp;isFromPublicArea=True&amp;isModal=true&amp;asPopupView=true</t>
  </si>
  <si>
    <t>El término estrictamente indispensable para que el contratista cumpla con el objeto y obligaciones contractuales será de SIETE (7) MESES Y DIEZ (10) DÍAS CALENDARIO, o hasta 31 de diciembre, lo primero que ocurra.</t>
  </si>
  <si>
    <t xml:space="preserve">RODOLFO ALONSO PEREZ ASTUDILLO </t>
  </si>
  <si>
    <t>TURISMO</t>
  </si>
  <si>
    <t>DESPACHO MINISTERIO</t>
  </si>
  <si>
    <t>Prestar servicios de apoyo a la gestión al Despacho de la Ministra para adelantar el acompañamiento y cobertura de eventos institucionales de la Entidad gestionando el protocolo y desarrollo de los mismos.</t>
  </si>
  <si>
    <t>1. Apoyar la coordinación y logística de eventos del Despacho de la Ministra, garantizando la adecuada planeación, organización y ejecución de los mismos, conforme con los lineamientos, trámites y protocolos establecidos por la Entidad. 2. Brindar acompañamiento en eventos institucionales, asegurando el cumplimiento del protocolo, facilitando el desarrollo de las actividades programadas 3. Apoyar con el seguimiento de las acciones necesarias para el cumplimiento de los procesos relacionados con los acuerdos ciudadanos en los territoriós, articulando esfuerzos con las dependencias pertinentes, a fin de documentar las acciones desplegadas para su ejecución, con información actualizada para el Despacho de la Ministra. 4. Apoyar la realización de mesas de trabajo, jornadas y actividades que promuevan el diálogo, la participación y la interacción efectiva entre la comunidad y la Entidad, fortaleciendo los espacios de concertación y construcción conjunta. 5. Elaborar informes, Actas y reportes de gestión, documentando la planificación, ejecución y resultados de los eventos y acciones realizadas, con el fin de evaluar impactos, mejorar la toma de decisiones y optimizar la eficiencia en futuras actividades. 6. Apoyar la comunicación con otras dependencias y entidades para la adecuada gestión y desarrollo de los eventos institucionales, 7. Las demás asignadas por la supervisión del contralo y que guarden relación con el objeto del contrato</t>
  </si>
  <si>
    <t>El valor del contrato a celebrar es hasta por la suma de VEINTITRÉS MILLONES QUINIENTOS NOVENTA Y TRES MIL SEISCIENTOS SESENTA Y SIETE PESOS M/CTE ($23.593.667) incluido los impuestos a que haya lugar.</t>
  </si>
  <si>
    <t>DIANA MARCELA OCAMPO SOTO</t>
  </si>
  <si>
    <t>asesor código 1020 grado 13</t>
  </si>
  <si>
    <t>https://community.secop.gov.co/Public/Tendering/OpportunityDetail/Index?noticeUID=CO1.NTC.8322973&amp;isFromPublicArea=True&amp;isModal=true&amp;asPopupView=true</t>
  </si>
  <si>
    <t>El término estrictamente indispensable para que el contratista cumpla con el objeto y obligaciones contractuales será de SEIS (06) MESES Y CINCO (05) DÍAS, o hasta 31 de diciembre, lo primero que ocurra.</t>
  </si>
  <si>
    <t>YOLANA MAESTRE BELLO</t>
  </si>
  <si>
    <t>https://www.funcionpublica.gov.co/dafpIndexerBHV/hvSigep/detallarHV/S2114274-8003-5</t>
  </si>
  <si>
    <t>Prestar sus servicios profesionales a la Oficina de Tecnologías de la Información y laComunicación del Ministerio de Ambiente y Desarrollo Sostenible apoyando el desarrollo de artefactos de software de negocio que se deriven de la definición de las historias de usuario y realizar actualizaciones a desarrollos existentes que le sean asignados cumpliendo al procedimiento de gestión de proyectos de sistemas de información vigente en la entidad.</t>
  </si>
  <si>
    <t>1. Desarrollar los artefactos de software de negocio que se derivan de la definición de las historias de usuario para los proyectos de registro de solicitudes, gestión de solicitudes (bandeja de tareas, asignación de usuarios, visualizar archivos, completar tarea, menú, detalle de la solicitud, historico de acciones y otras que sean asignadas) y funcionalidades de integración para el BPM Camunda 2. Realizar actualizaciones a desarrollos de software existentes (portal público de vital, administrador de vital, buscador de vital, autenticación de vital e interoperabilidades con vital) que le sean asignados cumpliendo al procedimiento de gestión de proyectos de sistemas de información vigente en la entidad. 3. Apoyar en la ejecución de pruebas funcionales y no funcionales de los artefactos de software que le sean asignados. 4. Elaborar y actualizar la documentación técnica referente a las actualizaciones de los sistemas de información realizados que le sean asignados, de acuerdo con los procedimientos y estándares establecidos en la Oficina de Tecnologías de la Información y las Comunicaciones. 5. Documentar y versionar los productos implementados de acuerdo con los lineamientos establecidos en la Oficina de Tecnología de la Información y las Comunicaciones. 6. Participar y/o asistir a las reuniones de grupos y/o mesas de trabajo y/o comités virtuales o presenciales que sean requeridos por el supervisor relacionados con el objeto y obligaciones contractuales con el fin de generar acciones tendientes al cumplimiento de la misión de la dependencia. 7. Las demás que le sean asignadas por el supervisor del contrato, inherentes al objeto del mismo.</t>
  </si>
  <si>
    <t>El valor del contrato a celebrar es hasta por la suma TREINTA Y NUEVE MILLONES SEISCIENTOS MIL PESOS M/CTE ($39.600.000.oo), incluido los impuestos a que haya lugar.</t>
  </si>
  <si>
    <t>ALVARO CARO TOLOSA</t>
  </si>
  <si>
    <t>https://community.secop.gov.co/Public/Tendering/OpportunityDetail/Index?noticeUID=CO1.NTC.8106708&amp;isFromPublicArea=True&amp;isModal=true&amp;asPopupView=true</t>
  </si>
  <si>
    <t>El término estrictamente indispensable para que el contratista cumpla con el objeto y obligaciones contractuales será de siete (7) meses y diez (10) dias o hasta 31 de diciembre</t>
  </si>
  <si>
    <t>ELEX AHUE</t>
  </si>
  <si>
    <t>https://www.funcionpublica.gov.co/dafpIndexerBHV/hvSigep/detallarHV/S4826249-8003-5</t>
  </si>
  <si>
    <t>Prestación de servicios profesionales para la Dirección de Bosques, Biodiversidad y Servicios Ecosistémicos del Ministerio de Ambiente y Desarrollo Sostenible para el saneamiento cartográfico a los expedientes de los trámites de las sustracciones definitivas y temporales de las Reservas Forestales Nacionales por medio de los sistemas de información geográfica - SIG</t>
  </si>
  <si>
    <t>1. Realizar el saneamiento, seguimiento y actualización cartográfico de los expedientes de sustracciones de las Reservas Forestales Nacionales. 2. Generar la documentación requerida de los objetos geográficos asignados por el supervisor del contrato, para el mantenimiento de la Infraestructura de Datos Espaciales IDE del Ministerio de Ambiente y Desarrollo Sostenible. 3. Participar activamente en las reuniones, actividades o situaciones relacionadas con la temática del contrato, elaborando informes y documentos técnicos según sea necesario. 4. Cumplir con otras tareas asignadas por el supervisor del contrato que estén relacionadas con el objeto contractual.</t>
  </si>
  <si>
    <t>El valor del contrato a celebrar es hasta por la suma de VEINTICUATRO MILLONES QUINIENTOS MIL PESOS M/CTE ($ 24.500.000), incluido los impuestos a que haya lugar.</t>
  </si>
  <si>
    <t>https://community.secop.gov.co/Public/Tendering/OpportunityDetail/Index?noticeUID=CO1.NTC.8164278&amp;isFromPublicArea=True&amp;isModal=true&amp;asPopupView=true</t>
  </si>
  <si>
    <t>KEVIN STEVEN ESPINOSA AVILA</t>
  </si>
  <si>
    <t>https://www.funcionpublica.gov.co/dafpIndexerBHV/hvSigep/detallarHV/S5067973-8003-5</t>
  </si>
  <si>
    <t>Prestar servicios profesionales apoyando la gestión y el seguimiento a los compromisos definidos en planes de acción de los grupos de trabajo de la secretaria General y de la Subdirección Administrativa y Financiera.</t>
  </si>
  <si>
    <t>1. Apoyar el seguimiento a los tableros de control y/o planes de trabajo definidos por los grupos de trabajo de la Secretaria General y la Subdirección Administrativa y financiera. 2. Apoyar la gestión y cumplimiento de las actividades definidas para el despacho de Secretaria General en el plan de acción institucional u otras herramientas de planeación y gestión. 3. Apoyar la elaboración de informes y el reporte de la gestión realizada en el marco de las herramientas de planeación a cargo del despacho de Secretaria General, Subdirección Administrativa y financiera y sus grupos de trabajo. 4. Consolidar y sistematizar la información y soportes que se genere en la gestión de seguimiento a los planes y herramientas de planeación, promoviendo la transferencia de conocimiento y la gestión de la información. 5. Participar en las reuniones de trabajo convocadas, proporcionando evidencia de asistencia, memorias y seguimiento de los compromisos adquiridos. 6. Apoyar las demás actividades asignadas por la supervisión del contrato, siempre que guarden relación con el objeto contractual.</t>
  </si>
  <si>
    <t>El valor del contrato a celebrar es hasta por la suma de TREINTA Y CUATRO MILLONES SEISCIENTOS SESENTA Y SEIS MIL SEISCIENTOS SESENTA Y SIETE PESOS M/CTE ($34.666.667), incluido los impuestos a que haya lugar.</t>
  </si>
  <si>
    <t>JOHN ALEJANDRO ARISTIZABAL BEDOYA</t>
  </si>
  <si>
    <t>https://community.secop.gov.co/Public/Tendering/OpportunityDetail/Index?noticeUID=CO1.NTC.8263904&amp;isFromPublicArea=True&amp;isModal=true&amp;asPopupView=true</t>
  </si>
  <si>
    <t>El término estrictamente indispensable para que el contratista cumpla con el objeto y obligaciones contractuales será SEIS (6) MESES Y VEINTE (20) DÍAS, previo cumplimiento de los requisitos de perfeccionamiento y legalización, sin exceder al 31 de diciembre de 2025.</t>
  </si>
  <si>
    <t>ESNEYDE YUCUNA TANIMUCA</t>
  </si>
  <si>
    <t>NORMALISTA SUPERIOR</t>
  </si>
  <si>
    <t>https://www.funcionpublica.gov.co/dafpIndexerBHV/hvSigep/detallarHV/S5114068-8003-5</t>
  </si>
  <si>
    <t>Prestar servicios de apoyo a la gestión a la Secretaría General y a la Subdirección Administrativa y Financiera en actividades administrativas y operativas.</t>
  </si>
  <si>
    <t>1. Apoyar las actividades administrativas y operativas de la gestión diaria del despacho de secretaria general y de la Subdirección Administrativa y Financiera. 2. Apoyar la realización del seguimiento, al cumplimiento de los compromisos suscritos en las reuniones realizadas con la Secretaria General y/o la Subdirección Administrativa y Financiera y sus Grupos de trabajo. 3. Apoyar la consolidación de información para dar respuesta a las comunicaciones y peticiones allegadas, que sean de competencia de la Secretaria General y/o de la Subdirección Administrativa y Financiera y sus Grupos de trabajo. 4. Apoyar la organización documental de las dependencias, según los lineamientos de Gestión Documental. 5. Participar en las reuniones de trabajo convocadas, proporcionando evidencia de asistencia, memorias y seguimiento de los compromisos adquiridos. 6. Las demás actividades asignadas por la supervisión del contrato, relacionadas con el objeto contractual.</t>
  </si>
  <si>
    <t>El valor del contrato a celebrar es hasta por la suma de VEINTIOCHO MILLONES SEISCIENTOS MIL PESOS M/CTE ($28.600.000), incluido los impuestos a que haya lugar.</t>
  </si>
  <si>
    <t>https://community.secop.gov.co/Public/Tendering/OpportunityDetail/Index?noticeUID=CO1.NTC.8277163&amp;isFromPublicArea=True&amp;isModal=true&amp;asPopupView=true</t>
  </si>
  <si>
    <t>El término estrictamente indispensable para que el contratista cumpla con el objeto y obligaciones contractuales será SEIS (6) MESES Y QUINCE (15) DÍAS, previo cumplimiento de los requisitos de perfeccionamiento y legalización, sin exceder al 31 de diciembre de 2025.</t>
  </si>
  <si>
    <t>JUANA CLARA YANETH TORRES BETANCOURT</t>
  </si>
  <si>
    <t>https://www.funcionpublica.gov.co/dafpIndexerBHV/hvSigep/detallarHV/S749765-8003-5</t>
  </si>
  <si>
    <t>Prestar servicios profesionales a la Dirección de Cambio Climático y Gestión del Riesgo del Ministerio de Ambiente y Desarrollo Sostenible para apoyar la gestión del conocimiento y la producción de contenidos educativos para la apropiación y divulgación para el manejo del cambio climático y gestión del riesgo, en el marco de los planes y políticas de la materia.</t>
  </si>
  <si>
    <t>1. Acompañar de manera pedagógica eventos, jornadas y procesos de producción de contenidos educativos y divulgativos sobre lecciones aprendidas de adaptación implementadas históricamente en Colombia a sistematizar Apoyar la elaboración de la estrategia educativa y de apropiación con el fin de recopilar la información relevante para el seguimiento a las estrategias y medidas de adaptación que puedan fortalecer el sistema de monitoreo y evaluación (M&amp;E) de la adaptación en el país y los contenidos del segundo reporte bienal de transparencia. Apoyar la elaboración de contenidos educativos y de apropiación para la conceptualización, divulgación e implementación de la adaptación localmente dirigida, mediante instrumentos pedagógicos de apoyo para el servicio social para la paz, el programa jóvenes en paz y otros programas y proyectos requeridos. Apoyar la propuesta metodológica de participación de la sociedad civil en la actualización de las NDC, así como la gestión y divulgación de resultados de los insumos producidos en este proceso. Contribuir con la estructuración de la Guía pedagógica para Implementación del Enfoque diferencial en la Acción Climática, su difusión y aplicación. Contribuir con la estructuración pedagógica del documento que recoja los aportes de los sectores y territorios a los procesos de educación en cambio climático con enfoque diferencial y los lineamientos desde el Ministerio para integrar los enfoques diferencial y de derechos en los PICCT territoriales y sectoriales. Participar en reuniones relacionadas con el objeto contractual, organizando en debida forma los soportes de la asistencia y ayudas de memoria correspondientes, en las carpetas digitales dispuestas por el supervisor o el despacho de la dirección Proyectar, consolidar y gestionar respuestas a derechos de petición, solicitudes de información y demás peticiones, que le sean solicitados a través de la plataforma ARCA, o por cualquier otro medio o herramienta de la entidad relacionada con el objeto del contrato, para lo cual deberá dar cumplimiento a los términos previstos en la Ley. Todas las demás que le sean asignadas por la Dirección y que tengan relación con el objeto contractual.</t>
  </si>
  <si>
    <t>El valor del contrato a celebrar es hasta por la suma de SESENTA Y NUEVE MILLONES DE PESOS M/CTE ($69.000.000), incluido los impuestos a que haya lugar.</t>
  </si>
  <si>
    <t>https://community.secop.gov.co/Public/Tendering/OpportunityDetail/Index?noticeUID=CO1.NTC.8210977&amp;isFromPublicArea=True&amp;isModal=true&amp;asPopupView=true</t>
  </si>
  <si>
    <t>El término estrictamente indispensable para que el contratista cumpla con el objeto y obligaciones contractuales será de SEIS (6) MESES VEINTISIETE (27) DÍAS, o hasta el</t>
  </si>
  <si>
    <t>CRISTÓBAL TETEYE BOTYAY</t>
  </si>
  <si>
    <t>TECNICO PROFESIONAL EN GESTION DE RECURSOS NATURALES</t>
  </si>
  <si>
    <t>https://www.funcionpublica.gov.co/dafpIndexerBHV/hvSigep/detallarHV/S757904-8003-5</t>
  </si>
  <si>
    <t>Prestar los servicios de apoyo a la gestión a la Subdirección de Educación y Participación, para apoyar los espacios de participación en el marco de la estrategia de diálogo social de los conflictos socio ambientales en el territorio asignado.</t>
  </si>
  <si>
    <t>1. Apoyar las acciones de divulgación de los lineamientos del PND y la oferta institucional para favorecer la garantía del derecho a la participación, el acceso a la información y la incidencia de las comunidades en la toma de decisiones de carácter ambiental. 2. Apoyar las acciones para el proceso de caracterización y focalización de la conflictividad ambiental en los territorios. 3. Apoyar la articulación interinstitucional hacia la transformación de la conflictividad ambiental 4. Apoyar las implementación, sistematización y evaluación de las estrategias de diálogo social para el abordaje y transformación de la conflictividad ambiental en territorio 5. Elaborar la proyección de respuestas a solicitudes, consultas y demás asuntos que correspondan a la competencia de la Subdirección y que le sean asignados por el supervisor. 6. Participar en las reuniones relacionadas con las acciones misionales de la dependencia, dejando constancia formal de la asistencia a través de los correspondientes soportes, actas y otras fuentes de verificación pertinentes 7. Las demás obligaciones que se le asignen y que tengan relación directa con el objeto del contrato.</t>
  </si>
  <si>
    <t>El valor del contrato a celebrar es hasta por la suma de TREINTA Y SIETE MILLONES DOCIENTOS MIL PESOS M/CTE ($ 37.200.000) incluido los impuestos a que haya lugar.</t>
  </si>
  <si>
    <t>https://community.secop.gov.co/Public/Tendering/OpportunityDetail/Index?noticeUID=CO1.NTC.8122385&amp;isFromPublicArea=True&amp;isModal=true&amp;asPopupView=true</t>
  </si>
  <si>
    <t>El término estrictamente indispensable para que el contratista cumpla con el objeto y obligaciones contractuales será siete (7) meses y quince (15) días o hasta 31 de diciembre, lo primero que ocurra.</t>
  </si>
  <si>
    <t>18 INEXISTENCIA DE PLURALIDAD DE OFERENTES</t>
  </si>
  <si>
    <t>MAQUINAS PROCESOS Y LOGITICA MP&amp;L SAS</t>
  </si>
  <si>
    <t>EZECHIAS ESPINOSA JIMENEZ</t>
  </si>
  <si>
    <t>Realizar el mantenimiento preventivo y correctivo para dos (2) ascensores tipo pasajeros marca NOVA, ubicados en el edificio principal del Ministerio de Ambiente y Desarrollo Sostenible.</t>
  </si>
  <si>
    <t>1. Cumplir con plena autonomía técnica y administrativa, con las obligaciones, especificaciones y estándares definidos en la Ficha Técnica, Estudios Previos y demás documentos del proceso. 2. Elaborar y entregar dentro de los cinco (5) días después de legalizado el contrato para aprobación del supervisor del contrato el cronograma en donde se incluya las fechas de ejecución. 3. Ejecutar las diferentes labores conforme cronograma de trabajo que apruebe el supervisor de contrato. 4. Entregar un informe técnico detallado posterior a la realización de cada uno de los mantenimientos preventivos o correctivos en los ascensores, señalando las fechas de ejecución, actividades realizadas, registro fotográfico. 5. Realizar el soporte técnico con disponibilidad de atención de lunes a domingo en horario 7x24 cuando se presenten atrapamientos o fallas en los ascensores del edificio principal. 6. Realizar los acompañamientos técnicos cuando se requieran intervenir los ascensores del edificio principal con el fin de garantizar el correcto funcionamiento. Los costos de estos acompañamientos técnicos deben estar incluidos dentro de la oferta económica. 7. Abstenerse de realizar trabajos que no hayan sido autorizados por el supervisor del contrato, por ende, los costos incurridos en trabajos no autorizados no serán asumidos por la Entidad. En consecuencia, el contratista deberá solicitar la autorización previa a la intervención de los equipos y ejecución de todas las actividades. 8. Contar con el personal mínimo establecido en la ficha técnica garantizando durante toda la ejecución del contrato la permanencia e idoneidad dicho personal que intervenga en las actividades, respondiendo por la correcta y oportuna ejecución de los trabajos. 9. Solicitar al supervisor del contrato la autorización de ingreso a la Entidad por medio de correo electrónico y al momento de ejecutar las actividades permitir al personal de seguridad y vigilancia o cualquier persona autorizada por la Entidad, la revisión de los elementos que ingresen o se retiren por parte del contratista de las instalaciones. 10. Durante la permanencia en las instalaciones del Ministerio de Ambiente y Desarrollo Sostenible el contratista se obliga a identificar al personal que presta el servicio en las instalaciones 11. Dar cumplimiento a los criterios ambientales establecidos por el Ministerio y entregar los debidos soportes de ejecución conforme a los establecido en la ficha técnica. 12. Las demás que se deriven de la naturaleza y del objeto del contrato.</t>
  </si>
  <si>
    <t>la suma de CINCUENTA Y NUEVE MILLONES SEISCIENTOS CUATRO MIL SEISCIENTOS CUARENTA PESOS ($59.604.640), tal como se evidencia en el documento anexo ESTUDIO del SECTOR y PROPUESTA ECONOMICA, el cual forma parte integral del presente documento.</t>
  </si>
  <si>
    <t>A-02-02-02-008-007</t>
  </si>
  <si>
    <t>https://community.secop.gov.co/Public/Tendering/OpportunityDetail/Index?noticeUID=CO1.NTC.8250695&amp;isFromPublicArea=True&amp;isModal=true&amp;asPopupView=true</t>
  </si>
  <si>
    <t>46 CUMPLIM+ ESTABIL_CALIDAD D OBRA+ PAGO D SALARIOS_PRESTAC SOC LEGALES</t>
  </si>
  <si>
    <t>El plazo de ejecución del contrato será hasta el 31 de diciembre de 2025, contado a partir de la suscripción del acta de inicio, previo cumplimiento de los requisitos de perfeccionamiento y ejecución.</t>
  </si>
  <si>
    <t>JOHN MILTON ASPRILLA ECHEVERRIA</t>
  </si>
  <si>
    <t>https://www.funcionpublica.gov.co/dafpIndexerBHV/hvSigep/detallarHV/S529283-8003-5</t>
  </si>
  <si>
    <t>Prestar los servicios profesionales a la Oficina de Negocios Verdes y Sostenibles, para apoyar la elaboración de los insumos requeridos para viabilizar técnicamente el ajuste normativo de la Tasa por Utilización de Agua.</t>
  </si>
  <si>
    <t>1. Elaborar un plan de trabajo para la ejecución del contrato, el cual debe contener el detalle y cronograma de la observancia de las labores y/o documentos para las que fue contratado, dicho plan debe ser presentado dentro de los cinco (5) días hábiles, siguientes al cumplimiento de los requisitos de perfeccionamiento y ejecución. 2. Atender los conflictos y/o requerimientos presentados por la aplicación normativa de la Tasa por Utilización de Aguas gestionando reuniones, talleres, socializaciones y demás espacios de trabajo con distintas entidades, entes de control y sectores del territorio 3. Analizar condiciones y sustentos de la actual normativa de la tarifa mínima del recurso hídrico desde su origen, cambio (Resolución 1155 de 2017) y actual vigencia (2025), incluyendo la diferenciación entre el recurso hídrico superficial y el subterráneo. 4. Elaborar insumos para el análisis de la aplicación del índice de escasez o índice de uso del agua por las distintas Autoridades Ambientales, incluyendo la pertinencia de una eventual modificación normativa para un mejor alcance al propósito de la Tasa por Utilización de Aguas. 5. Participar en reuniones y espacios de trabajo relacionados con el objeto contractual, incluyendo aquellos de articulación con las dependencias misionales internas que tengan a su cargo los instrumentos de gestión afines a la TUA (temas de oferta y demanda), para lo cual se deben allegar los soportes de la asistencia, ayudas de memoria y soporte del seguimiento a los compromisos establecidos (en caso de suscribirse). 6. Desarrollar insumos y elaborar respuestas desde el punto de vista económico, que permitan dar atención a las solicitudes internas y/o externas (incluyendo en estas peticiones, quejas, reclamos y sugerencias) que se presenten ante el Ministerio de Ambiente y Desarrollo Sostenible y se encuentren relacionadas con el objeto contractual. 7. Las demás que le asigne el supervisor del contrato, relacionadas con el ejercicio de sus obligaciones y del objeto contractual.</t>
  </si>
  <si>
    <t>El valor del contrato a celebrar es hasta por la suma de SESENTA Y SEIS MILLONES DE PESOS M/CTE ($ 66.000.000), incluidos los impuestos a que haya lugar.</t>
  </si>
  <si>
    <t xml:space="preserve">CHRISTIAN DAVID DIAZ BULLA </t>
  </si>
  <si>
    <t>https://community.secop.gov.co/Public/Tendering/OpportunityDetail/Index?noticeUID=CO1.NTC.8281215&amp;isFromPublicArea=True&amp;isModal=true&amp;asPopupView=true</t>
  </si>
  <si>
    <t>El término estrictamente indispensable para que el contratista cumpla con el objeto y obligaciones contractuales será de SEIS (06) MESES, o hasta 31 de diciembre de 2025, lo primero que ocurra.</t>
  </si>
  <si>
    <t>CRISTIAN RODOLFO RODRÍGUEZ ZÁRATE</t>
  </si>
  <si>
    <t>https://www.funcionpublica.gov.co/dafpIndexerBHV/hvSigep/detallarHV/S4663863-8003-5</t>
  </si>
  <si>
    <t>Prestar servicios profesionales a la Subdirección de Educación y Participación para apoyar la implementación de las estrategias de diálogo social para la transformación de la conflictividad ambiental en los territorios.</t>
  </si>
  <si>
    <t>1. Apoyar acciones de identificación, caracterización, focalización de la conflictividad ambiental, en los territorios.2. Apoyar la implementación, sistematización y evaluación de las estrategias de diálogo social para el abordaje y transformación de la conflictividad ambiental en territorio 3. Apoyar la articulación interinstitucional hacia la transformación de la conflictividad ambiental. 4. Apoyar acciones de divulgación de los lineamientos del PND y la oferta institucional para favorecer la garantia del derecho a la participación, el acceso a la información y la incidencia de las comunidades en la toma de decisiones de carácter ambiental en la región asignada.
5. Apoyar la generación de insumos para la construcción de documentos técnicos, informes, y demás información relacionada con el objeto contractual 6. Elaborar la proyección de respuestas a solicitudes, consultas y demás asuntos que correspondan a la competencia de la Subdirección y que le sean asignados por el supervisor.7. Participar en las reuniones relacionadas con las acciones misionales de la dependencia, dejando constancia formal de la asistencia a través de los correspondientes soportes, actas y otras fuentes de verificación pertinentes 8. Las demás obligaciones que se le asignen y que terigan relación directa con el objeto del contrato.</t>
  </si>
  <si>
    <t>https://community.secop.gov.co/Public/Tendering/OpportunityDetail/Index?noticeUID=CO1.NTC.8132170&amp;isFromPublicArea=True&amp;isModal=true&amp;asPopupView=true</t>
  </si>
  <si>
    <t>WILMAN YOMEL ROBLESGONZALEZ</t>
  </si>
  <si>
    <t>https://www.funcionpublica.gov.co/dafpIndexerBHV/hvSigep/detallarHV/S1490429-8003-5</t>
  </si>
  <si>
    <t>Prestar servicios profesionales a la dependencia para el desarrollo de procesos pedagógicos dirigidos a comunidades étnicas.</t>
  </si>
  <si>
    <t>1. Apoyar el desarrollo de procesos pedagógicos dirigidos a comunidades étnicas, locales y rurales desde el enfoque de educación para el Programa Nacional de Educación Ambiental. 2. Apoyar las actividades de relacionamiento con pueblos étnicos en el marco de la misionalidad de la dependencia. 3. Elaborar documentos que articulen los sistemas de conocimiento tradicionales de los pueblos étnicos con la implementación del programa nacional de educación ambiental y la actualización de la Política Nacional de Educación Ambiental. 4. Brindar insumos orientados a consolidar una propuesta de ruta metodológica y pedagógica encaminada a abordar el diálogo de saberes con comunidades étnicas, locales y rurales que contribuya a la implementación de la Política Nacional de Educación Ambiental. 5. Generar apoyo técnico a las entidades del SINA para la implementación de los lineamientos desde el enfoque educativo ambiental e identidad cultural de los grupos étnico. 6. Elaborar la proyección de respuestas a solicitudes, consultas y demás asuntos que correspondan a la competencia de la Subdirección y que le sean asignados por el supervisor. 7. Participar en las reuniones relacionadas con las acciones misionales de la dependencia, dejando constancia formal de la asistencia a través de los correspondientes soportes, actas y otras fuentes de verificación pertinentes. 8. Las demás obligaciones que se le asignen y que tengan relación directa con el objeto del contrato.</t>
  </si>
  <si>
    <t>El valor del contrato a celebrar es hasta por la suma de CUARENTA Y SEIS MILLONES OCHOCIENTOS SETENTA Y CINCO MIL PESOS M/CTE ($ 46.875.000) incluido los impuestos a que haya lugar.</t>
  </si>
  <si>
    <t>https://community.secop.gov.co/Public/Tendering/OpportunityDetail/Index?noticeUID=CO1.NTC.8138417&amp;isFromPublicArea=True&amp;isModal=true&amp;asPopupView=true</t>
  </si>
  <si>
    <t>El término estrictamente indispensable para que el contratista cumpla con el objeto y obligaciones contractuales será siete (07) meses y quince (15) días, o hasta 31 de diciembre, lo primero que ocurra.</t>
  </si>
  <si>
    <t>DEIRI ALEJANDRA MANDON DUARTE</t>
  </si>
  <si>
    <t>https://www.funcionpublica.gov.co/dafpIndexerBHV/hvSigep/detallarHV/S4687362-8003-5</t>
  </si>
  <si>
    <t>Prestar servicios a la Subdirección de Educación y Participación para apoyar el proceso de actualización de la Política Nacional de Educación Ambiental.</t>
  </si>
  <si>
    <t>1. Apoyar las actividades de articulación de las políticas relacionadas con género y diversidad en el marco de las necesidades de la Subdirección dependencia. Apoyar en la construcción del documento técnico de actualización de la Política Nacional de Educación Ambiental en relación con la inclusión efectiva sobre género y diversidad. Apoyar la sistematización de experiencias, identificar buenas prácticas y propuestas en relación con la educación ambiental, para fortalecer el mapa de experiencias. Desarrollar materiales didácticos, recursos y herramientas pedagógicas que apoyen la divulgación de la Política Pública de Educación Ambiental. Apoyar el desarrollo de actividades con diferentes sectores y niveles institucionales para articular acciones educativas que contribuyen a la gestión ambiental integrada y compartida. Apoyar a la dependencia en los procesos de formación y capacitación de educadores ambientales y otros agentes sociales, fortaleciendo sus competencias pedagógicas y comunicativas en relación con género y diversidad. Apoyar a la dependencia en la implementación de la Política Nacional de Educación Ambiental, mediante el desarrollo de acciones pedagógicas y técnicas, en el marco del Programa Nacional de Educación Ambiental. Elaborar la proyección de respuestas a solicitudes, consultas y demás asuntos que correspondan a la competencia de la Subdirección y que le sean asignados por el supervisor. Participar en las reuniones relacionadas con las acciones misionales de la dependencia, dejando constancia formal de la asistencia a través de los correspondientes soportes, actas y otras fuentes de verificación pertinentes. 10. Las demás obligaciones que se le asignen y que tengan relación directa con el objeto del contrato.</t>
  </si>
  <si>
    <t>El valor del contrato a celebrar es hasta por la suma de VEINTISIETE MILLONES TRESCIENTOS SETENTA Y CINCO MIL PESOS M/CTE ($27.375.000) incluido los impuestos a que haya lugar.</t>
  </si>
  <si>
    <t>https://community.secop.gov.co/Public/Tendering/OpportunityDetail/Index?noticeUID=CO1.NTC.8131616&amp;isFromPublicArea=True&amp;isModal=true&amp;asPopupView=true</t>
  </si>
  <si>
    <t>CARLOS ALBERTO DUARTE DURAN</t>
  </si>
  <si>
    <t>https://www.funcionpublica.gov.co/dafpIndexerBHV/hvSigep/detallarHV/S805673-8003-5</t>
  </si>
  <si>
    <t>Prestar servicios profesionales a la Dirección de Asuntos Ambientales Sectorial y Urbana del Ministerio de Ambiente y Desarrollo Sostenible en la formulación de insumos técnicos para la actualización de medidas de mitigación de la contaminación atmosférica, con énfasis en carbono negro.</t>
  </si>
  <si>
    <t>1. Presentar para aprobación del supervisor un plan de trabajo (actividades, cronograma y entregables) dentro de los diez (10) días siguientes al cumplimiento de los requisitos de ejecución del contrato. 2. Apoyar técnicamente la formulación de insumos técnicos para la actualización de la Contribución Determinada a Nivel Nacional (NDC) a 2025 en lo relacionado con la reducción de emisiones de carbono negro, en el marco del cumplimiento de la Ley 2169 de 2021. 3. Apoyar el desarrollo de mesas de trabajo con actores relevantes para evaluar y fortalecer la propuesta de lineamientos para la gestión del riesgo ante la ocurrencia de episodios críticos de contaminación atmosférica. 4. Realizar la revisión y recopilación de factores de emisión locales disponibles, para avanzar en el proceso de estandarización de la elaboración de inventarios de emisión. 5. Apoyar el proceso de actualización del Decreto Único Reglamentario del Sector Ambiente y Desarrollo Sostenible, con énfasis en escenarios de riesgo por contaminación atmosférica 6. Proyectar y gestionar, dentro de los términos legales, las respuestas a peticiones, quejas, reclamos, así como requerimientos de órganos de control y demás solicitudes en temas relacionados con el objeto contractual, cuando sea requerido mediante correo electrónico o a través de la plataforma de información del Ministerio para la “Administración y Recepción de Correspondencia Ambiental (ARCA)” 7. Participar en las reuniones relacionadas con el objeto contractual, para lo cual se deben allegar los soportes de la asistencia, ayudas de memoria y soporte del seguimiento a los compromisos establecidos, en caso de aplicar. 8. Apoyar con la proyección, el reporte y las evidencias de las acciones establecidas en el Plan de Acción y/o informes solicitados por el supervisor(a) relacionados con las funciones de la Dirección de Asuntos Ambientales, Sectorial y Urbana, garantizando su conservación mediante el cargue respectivo en las carpetas digitales institucionales designadas para ello. 9. Apoyar, cuando sea requerido, las jornadas de capacitación o divulgación relacionadas con las funciones de la Dirección de Asuntos Ambientales, Sectorial y Urbana en las que la experticia del contratista sea necesaria o en las que se relacione con el objeto contractual. 10. Las demás actividades que le asigne el supervisor del contrato y que tengan relación con el objeto contractual.</t>
  </si>
  <si>
    <t>El valor del contrato a celebrar es hasta por la suma de SESENTA Y SIETE MILLONES DOSCIENTOS TREINTA Y SIETE MIL QUINIENTOS PESOS M/CTE ($67.237.500) incluido los impuestos a que haya lugar.</t>
  </si>
  <si>
    <t>https://community.secop.gov.co/Public/Tendering/OpportunityDetail/Index?noticeUID=CO1.NTC.8131592&amp;isFromPublicArea=True&amp;isModal=true&amp;asPopupView=true</t>
  </si>
  <si>
    <t>El término estrictamente indispensable para que el contratista cumpla con el objeto y obligaciones contractuales será de siete (7) meses y quince (15) días, o hasta 31 de diciembre de 2025, lo primero que ocurra.</t>
  </si>
  <si>
    <t>CARLOS ALBERTO BEDOYA TABARES</t>
  </si>
  <si>
    <t xml:space="preserve">ADMINISTRACION DE EMEPRESAS </t>
  </si>
  <si>
    <t>https://www.funcionpublica.gov.co/dafpIndexerBHV/hvSigep/detallarHV/S1567652-8003-5</t>
  </si>
  <si>
    <t>Prestar los servicios profesionales a la Oficina de Negocios Verdes y Sostenibles en el apoyo al desarrollo y formulación de estrategias de las fuentes de financiación a la oferta institucional de la oficina.</t>
  </si>
  <si>
    <t>1. Elaborar un documento de plan de trabajo para la ejecución del contrato, el cual contenga los informes a entregar y el cronograma, documento que debe ser presentado dentro de los cinco (5) días hábiles, siguientes al cumplimiento de los requisitos de perfeccionamiento y ejecución. 2. Generar estrategias para la financiación a los diferentes mecanismos que tiene la oficina frente a la oferta institucional. 3. Generar alianzas con sectores públicos y/o privados para la estructuración y financiación de proyectos asociados a las líneas de Obras por Impuestos. 4. Gestionar programas y proyectos intersectoriales que vinculen el Programa Nacional de Pago por Servicios Ambientales y el Plan Nacional de Negocios Verdes. 5. Estructurar, apoyar y realizar seguimiento a los programas y proyectos que le sean asignados por el supervisor. 6. Participar en las reuniones relacionadas con el objeto contractual (allegar los soportes de la asistencia a la misma junto con ayudas de memoria y el soporte del seguimiento a los compromisos establecidos, en caso de aplicar.) 7. Las demás que determine el supervisor del contrato, relacionadas con el ejercicio de sus obligaciones y del objeto contractual.</t>
  </si>
  <si>
    <t>El valor del contrato a celebrar es hasta por la suma de CINCUENTA Y DOS MILLONES QUINIENTOS MIL PESOS M/CTE ($52.500.000), incluido los impuestos a que haya lugar.</t>
  </si>
  <si>
    <t>https://community.secop.gov.co/Public/Tendering/OpportunityDetail/Index?noticeUID=CO1.NTC.8131995&amp;isFromPublicArea=True&amp;isModal=true&amp;asPopupView=true</t>
  </si>
  <si>
    <t>El término estrictamente indispensable para que el contratista cumpla con el objeto y obligaciones contractuales será de SIETE (7) MESES Y QUINCE (15) DÍAS CALENDARIO, o hasta 31 de diciembre, lo primero que ocurra.</t>
  </si>
  <si>
    <t>AURA JIMENA JACANAMEJOY TORO</t>
  </si>
  <si>
    <t>https://www.funcionpublica.gov.co/dafpIndexerBHV/hvSigep/detallarHV/S4899117-8003-5</t>
  </si>
  <si>
    <t>Prestar servicios profesionales a la Dirección de Asuntos Ambientales Sectorial y Urbana del Ministerio de Ambiente y Desarrollo Sostenible en la generación de insumos técnicos para el seguimiento y desarrollo de instrumentos para la prevención y control de la contaminación del aire.</t>
  </si>
  <si>
    <t>1. Presentar para aprobación del supervisor un plan de trabajo (actividades, cronograma y entregables) dentro de los diez (10) días siguientes al cumplimiento de los requisitos de ejecución del contrato. 2. Apoyar en la elaboración de un documento del avance de implementación de la Estrategia Nacional de Calidad del Aire para el periodo 2022-2024. 3. Desarrollar documentos técnicos que promuevan la transición hacia prácticas sostenibles en industrias prioritarias, orientadas a la disminución de emisiones contaminantes. 4. Apoyar en el diseño, desarrollo y seguimiento de instrumentos técnicos para promover la reducción de emisiones contaminantes a la atmósfera. 5. Proyectar y gestionar, dentro de los términos legales, las respuestas a peticiones, quejas, reclamos, así como requerimientos de órganos de control y demás solicitudes en temas relacionados con el objeto contractual, cuando sea requerido mediante correo electrónico o a través de la plataforma de información del Ministerio para la “Administración y Recepción de Correspondencia Ambiental (ARCA)” 6. Participar en las reuniones relacionadas con el objeto contractual, para lo cual se deben allegar los soportes de la asistencia, ayudas de memoria y soporte del seguimiento a los compromisos establecidos, en caso de aplicar. 7. Apoyar con la proyección, el reporte y las evidencias de las acciones establecidas en el Plan de Acción y/o informes solicitados por el supervisor(a) relacionados con las funciones de la Dirección de Asuntos Ambientales, Sectorial y Urbana, garantizando su conservación mediante el cargue respectivo en las carpetas digitales institucionales designadas para ello. 8. Apoyar, cuando sea requerido, las jornadas de capacitación o divulgación relacionadas con las funciones de la Dirección de Asuntos Ambientales, Sectorial y Urbana en las que la experticia del contratista sea necesaria o en las que se relacione con el objeto contractual. 9. Las demás actividades que le asigne el supervisor del contrato y que tengan relación con el objeto contractual</t>
  </si>
  <si>
    <t>El valor del contrato a celebrar es hasta por la suma de TREINTA Y SEIS MILLONES QUINCE MIL PESOS M/CTE ($36.015.000) incluido los impuestos a que haya lugar.</t>
  </si>
  <si>
    <t>JAIRO ORLANDO HOMES SANCHEZ</t>
  </si>
  <si>
    <t>Asesor, Código 1020, Grado 11</t>
  </si>
  <si>
    <t>Dirección de Asuntos Ambientales Sectorial y Urbana</t>
  </si>
  <si>
    <t>https://community.secop.gov.co/Public/Tendering/OpportunityDetail/Index?noticeUID=CO1.NTC.8132320&amp;isFromPublicArea=True&amp;isModal=true&amp;asPopupView=true</t>
  </si>
  <si>
    <t>WILSON NORBERTO SALAZAR HERRERA</t>
  </si>
  <si>
    <t>https://www.funcionpublica.gov.co/dafpIndexerBHV/hvSigep/detallarHV/S666764-8003-5</t>
  </si>
  <si>
    <t>Prestar servicios profesionales a la Dirección de Asuntos Ambientales Sectorial y Urbana del Ministerio de Ambiente y Desarrollo Sostenible, para apoyar el desarrollo de acciones orientadas a la implementación de la Política de Gestión Sostenible de Suelos.</t>
  </si>
  <si>
    <t>1. Presentar para aprobación del supervisor un plan de trabajo (actividades, cronograma y entregables) dentro de los diez (10) días calendario siguientes al cumplimiento de los requisitos de ejecución del contrato. 2. Generar insumos técnicos que permitan identificar el estado e implementación de la Política de Gestión Sostenible del Suelo. 3. Apoyar en la actualización del plan de acción de la Política de Gestión Sostenible del Suelo. 4. Aportar insumos técnicos para la formulación de instrumentos normativos en el marco de la Política de Gestión Sostenible del Suelo. 5. Dinamizar la Alianza Nacional por los Suelos de Colombia, promoviendo la participación de otros actores. 6. Proyectar y gestionar dentro de los plazos legales, las respuestas a derechos de petición, quejas, requerimientos de órganos de control y demás solicitudes, que sean solicitadas a través de la plataforma ARCA o por cualquier otro medio o herramienta de la entidad, relacionados con el objeto del contrato. 7. Asistir y participar en las reuniones relacionadas con el objeto contractual, siguiendo la línea institucional, soportando la asistencia con la presentación de soportes, ayudas de memoria y seguimiento documentado a los compromisos acordados, en caso de ser aplicable. 8. Contribuir con la proyección, reporte y evidencias de las acciones definidas en el Plan de Acción y/o en informes solicitados por el supervisor, relacionadas con las funciones de la Dirección de Asuntos Ambientales, Sectorial y Urbana, garantizando la conservación de la documentación mediante el respectivo cargue en las carpetas digitales institucionales asignadas. 9. Brindar apoyo y participar, cuando sea necesario en las jornadas de capacitación o divulgación vinculadas con las funciones de la Dirección de Asuntos Ambientales, Sectorial y Urbana, directamente relacionada con el objeto contractual. 10. Generar los insumos y apoyar las actividades e instancias de trabajo en los que se desarrollen temas asociados a producción y consumo responsable y economía circular y el cumplimiento de la meta del Plan Nacional de Desarrollo relacionada con los municipios de menos de 50.000 habitantes. 11. Las demás actividades que le asigne el supervisor del contrato y que tengan relación con el objeto contractual</t>
  </si>
  <si>
    <t>El valor del contrato a celebrar es hasta por la suma TREINTA Y SEIS MILLONES DE PESOS M/CTE ($36.000.000) incluido los impuestos a que haya lugar.</t>
  </si>
  <si>
    <t>https://community.secop.gov.co/Public/Tendering/OpportunityDetail/Index?noticeUID=CO1.NTC.8132331&amp;isFromPublicArea=True&amp;isModal=true&amp;asPopupView=true</t>
  </si>
  <si>
    <t>El término estrictamente indispensable para que el contratista cumpla con el objeto y obligaciones contractuales será de SEIS (6) MESES, o hasta 31 de diciembre de 2025, lo primero que ocurra.</t>
  </si>
  <si>
    <t>ALICIA VILLAFAÑA IZQUIERDO</t>
  </si>
  <si>
    <t>TECNICO EN PROCESAMIENTO DE FRUTAS Y HORTALIZAS</t>
  </si>
  <si>
    <t>https://www.funcionpublica.gov.co/dafpIndexerBHV/hvSigep/detallarHV/S1139091-8003-5</t>
  </si>
  <si>
    <t>Prestar los servicios de apoyo a la gestión a la Oficina de Negocios Verdes y Sostenibles para fortalecer la gobernanza territorial y el relacionamiento con pueblos y comunidades indígenas, en armonía con el Plan Nacional de Desarrollo.</t>
  </si>
  <si>
    <t>1. Elaborar un documento de plan de trabajo para la ejecución del contrato, el cual contenga los informes a entregar y el cronograma, documento que debe ser presentado dentro de los cinco (5) días hábiles, siguientes al cumplimiento de los requisitos de perfeccionamiento y ejecución. 2. Apoyar los procesos de relacionamiento con los Pueblos Indígenas para brindar la asistencia técnica correspondiente para el avance en el cumplimiento de los compromisos establecidos en el Plan Nacional de Desarrollo y demás enmarcados en la agenda de diálogo social. 3. Apoyar a la oficina de Negocios Verdes y Sostenibles en la promoción de acciones a nivel territorial y e interinstitucional para la incorporación del enfoque diferencial étnico en el marco del Programa Nacional de Pago por Servicios Ambientales y el Plan Nacional de Negocios Verdes, aportando al cumplimiento de compromisos del PND y de la adenda de diálogo social que tiene a cargo la ONVS. 4. Apoyar en la generación de reportes que permitan evidenciar el seguimiento y monitoreo a los procesos designados por el supervisor respecto a los derechos de los grupos étnicos desde un enfoque étnico, de género, y territorial que permita evidenciar el avance de cumplimento a los procesos que tiene a cargo la ONVS. 5. Las demás que determine el supervisor del contrato, relacionadas con el ejercicio de sus obligaciones y del objeto contractual</t>
  </si>
  <si>
    <t>El valor del contrato a celebrar es hasta por la suma de CATORCE MILLONES OCHOCIENTOS OCHENTA Y DOS MIL PESOS M/CTE ($14.882.000), incluidos los impuestos a que haya lugar.</t>
  </si>
  <si>
    <t>https://community.secop.gov.co/Public/Tendering/OpportunityDetail/Index?noticeUID=CO1.NTC.8150689&amp;isFromPublicArea=True&amp;isModal=true&amp;asPopupView=true</t>
  </si>
  <si>
    <t>El término estrictamente indispensable para que el contratista cumpla con el objeto y obligaciones contractuales será de SIETE (07) MESES, o hasta 31 de diciembre de 2025, lo primero que ocurra.</t>
  </si>
  <si>
    <t>SANTIAGO ALVAREZ VARGAS</t>
  </si>
  <si>
    <t>ADMINISTRACION DE SISTEMAS INFORMATICOS</t>
  </si>
  <si>
    <t>https://www.funcionpublica.gov.co/dafpIndexerBHV/hvSigep/detallarHV/S5115945-8003-5</t>
  </si>
  <si>
    <t>Prestar los servicios de apoyo a la gestión a la Oficina de Negocios Verdes y Sostenibles, desde el componente tecnológico para la actualización de herramientas que permitan la consolidación y presentación de la información asociada a los instrumentos económicos ambientales.</t>
  </si>
  <si>
    <t>1. Elaborar un documento de plan de trabajo para la ejecución del contrato, el cual contenga los informes a entregar y el cronograma, documento que debe ser presentado dentro de los cinco (5) días hábiles, siguientes al cumplimiento de los requisitos de perfeccionamiento y ejecución. 2. 2. Prestar apoyo a la Oficina de Negocios Verdes y Sostenibles en proceso de gestión, recolección, organización, validación, y sistematización de información; así como la actualización de las bases de datos de las tasas ambientales, incentivos y negocios verdes a partir de los reportes de información enviados por las autoridades ambientales. 3. Mantener y actualizar las herramientas tecnológicas y sitios web destinados a la promoción y fomento de los negocios verdes. 4. Apoyar la consolidación y presentación de la información asociada a reportes e informes de los instrumentos económicos, incentivos a la conservación y negocios verdes. 5. Prestar apoyo tecnológico a la Oficina de Negocios Verdes y Sostenibles durante la realización de talleres, ferias y mesas técnicas que sean adelantadas con las autoridades ambientales, entidades territoriales, sector privado y demás actores. 6. Las demás que le asigne el supervisor del contrato, relacionadas con el ejercicio de sus obligaciones y del objeto contractual.</t>
  </si>
  <si>
    <t>El valor del contrato a celebrar es hasta por la suma de TREINTA Y SIETE MILLONES CIENTO SEIS MIL SEISCIENTOS SESENTA Y SIETE PESOS M/CTE ($ 37.106.667), incluidos los impuestos a que haya lugar.</t>
  </si>
  <si>
    <t>https://community.secop.gov.co/Public/Tendering/OpportunityDetail/Index?noticeUID=CO1.NTC.8149474&amp;isFromPublicArea=True&amp;isModal=true&amp;asPopupView=true</t>
  </si>
  <si>
    <t>El término estrictamente indispensable para que el contratista cumpla con el objeto y obligaciones contractuales será de SIETE (07) MESES DIEZ (10) DÍAS CALENDARIO, o hasta 31 de diciembre de 2025, lo primero que ocurra.</t>
  </si>
  <si>
    <t>PAOLA MORA CABEZA</t>
  </si>
  <si>
    <t>https://www.funcionpublica.gov.co/dafpIndexerBHV/hvSigep/detallarHV/S1626612-8003-5</t>
  </si>
  <si>
    <t>Prestación de servicios profesionales a la Dirección de Asuntos Marinos, Costeros y Recursos Acuáticos del Ministerio de Ambiente y Desarrollo Sostenible que apoye en la elaboración de lineamientos técnicos y normativos para el mejoramiento de la calidad ambiental marino costera, en especial en lo relacionado con sedimentos marinos.</t>
  </si>
  <si>
    <t>1. Proporcionar asistencia técnica para desarrollar las actividades estipuladas en el procedimiento P-M-INA 09 del MINAMBIENTE, relacionadas con la elaboración del instrumento normativo de criterios de calidad de sedimentos marinos en Colombia. 2. Realizar la solicitud y revisión de información técnica proveniente de fuentes secundarias para la elaboración del documento técnico de soporte del instrumento normativo. 3. Apoyar la gestión interinstitucional para el desarrollo del instrumento normativo de criterios de calidad de sedimentos con actores nacionales y regionales. 4. Apoyar la formulación e implementación de actividades de fortalecimiento de capacidades multiactor en temáticas asociadas a la gestión de la calidad ambiental marina. 5.Gestionar o suministrar los insumos para elaboración de conceptos, ayudas de memoria, actas, dar respuesta a los derechos de petición (PQRS), requerimientos de sentencias y entes de control relacionados con el objeto contractual con criterios de calidad y oportunidad dando cumplimiento a los términos legales. 6. Apoyar la formulación, implementación y el seguimiento de proyectos relacionados con medidas para la gestión de sedimentos marino-costeros y dragados en zonas costeras. 7. Mantener actualizada la información del drive (Carpeta digital) de la DAMCRA de los trámites asignados. 8. Las demás actividades relacionadas con el desarrollo del objeto del presente contrato.</t>
  </si>
  <si>
    <t>El valor del contrato a celebrar es hasta por la suma de CUARENTA Y NUEVE MILLONES DE PESOS M/CTE ($49.000.000), incluido los impuestos a que haya lugar.</t>
  </si>
  <si>
    <t>https://community.secop.gov.co/Public/Tendering/OpportunityDetail/Index?noticeUID=CO1.NTC.8134497&amp;isFromPublicArea=True&amp;isModal=true&amp;asPopupView=true</t>
  </si>
  <si>
    <t>El término estrictamente indispensable para que el contratista cumpla con el objeto y obligaciones contractuales será SIETE (7) MESES, o hasta 31 de diciembre, lo primero que ocurra.</t>
  </si>
  <si>
    <t>RUHT ESTHER LOPEZ ACOSTA</t>
  </si>
  <si>
    <t>TECNOLOGIA EN SILVICULTURA Y APROVECHAMIENTO DE PLANTACIONES FORESTALES</t>
  </si>
  <si>
    <t>https://www.funcionpublica.gov.co/dafpIndexerBHV/hvSigep/detallarHV/S2786274-8003-5</t>
  </si>
  <si>
    <t>Prestar servicios de apoyo a la gestión a la Dirección de Cambio Climático y Gestión del Riesgo del Ministerio de Ambiente y Desarrollo sostenible para apoyar al grupo de adaptación en los asuntos relacionados con gestión del cambio climático de los pueblos y comunidades indígenas</t>
  </si>
  <si>
    <t>1. Contribuir en la gestión administrativa y el apoyo técnico necesario para el seguimiento de la Plataforma de Comunidades Locales y Pueblos Indígenas (LCIPP) en el marco de la Convención de las Naciones Unidas sobre el Cambio Climático (CMNUCC) y el desarrollo de las actividades necesarias para la preparación de la COP 30, en articulación con los profesionales del grupo de adaptación y acorde con las directrices de la coordinación del grupo. 2. Apoyar la gestión administrativa necesaria para el seguimiento de la Plataforma Regional Amazónica en el marco de la Organización de Tratado de Cooperación Amazónica – OTCA y otras iniciativas similares en el marco del Acuerdo de París, particularmente el Mecanismo de Pueblos Indígenas y Cambio Climático y el Foro de Conocimientos Tradicionales de Pueblos Indígenas, en articulación con los profesionales del grupo de adaptación y acorde con las directrices de la coordinación del grupo. 3. Apoyar los procesos de realización de los Diálogos Amazónicos con comunidades indígenas, como camino de preparación a la COP 30, en articulación con los profesionales del grupo de adaptación y acorde con las directrices de la coordinación del grupo. 4. Apoyar la gestión administrativa necesaria en el marco del proceso de actualización de la NDC 2025, desde el enfoque diferencial interseccional, garantizando la participación incidente de comunidades diversas, en articulación con los profesionales del grupo de adaptación y acorde con las directrices de la coordinación del grupo. 5. Participar en reuniones relacionadas con el objeto contractual, organizando en debida forma los soportes de la asistencia y ayudas de memoria correspondientes, en las carpetas digitales dispuestas por el supervisor o el despacho de la dirección 6. Proyectar, consolidar y gestionar respuestas a derechos de petición, solicitudes de información y demás peticiones, que le sean solicitados a través de la plataforma ARCA, o por cualquier otro medio o herramienta de la entidad relacionada con el objeto del contrato, para lo cual deberá dar cumplimiento a los términos previstos en la Ley. 7. Todas las demás que le sean asignadas por la Dirección y que tengan relación con el objeto contractual.</t>
  </si>
  <si>
    <t>El valor del contrato a celebrar es hasta por la suma de TREINTA Y TRES MILLONES QUINIENTOS SESENTA Y CUATRO MIL SEISCIENTOS SESENTA Y SIETE PESOS M/CTE ($33.564.667), incluido los impuestos a que haya lugar.</t>
  </si>
  <si>
    <t>CONSTANTINO HERNANDEZ GARAY</t>
  </si>
  <si>
    <t>profesional especializado grado 17 código 2028</t>
  </si>
  <si>
    <t>https://community.secop.gov.co/Public/Tendering/OpportunityDetail/Index?noticeUID=CO1.NTC.8258273&amp;isFromPublicArea=True&amp;isModal=true&amp;asPopupView=true</t>
  </si>
  <si>
    <t>El término estrictamente indispensable para que el contratista cumpla con el objeto y obligaciones contractuales será de SEIS (6) MESES DIECINUEVE (19) DÍAS, o hasta el</t>
  </si>
  <si>
    <t>MARIA JOSE CORTES MUÑOZ</t>
  </si>
  <si>
    <t>https://www.funcionpublica.gov.co/dafpIndexerBHV/hvSigep/detallarHV/S4929299-8003-5</t>
  </si>
  <si>
    <t>Prestar servicios profesionales a la Dirección de Ordenamiento Ambiental Territorial y Sistema Nacional Ambiental, para la gestión, análisis y actualización de la información que le sea requerida para fortalecer la coordinación y articulación del SINA, así como, la atención oportuna de peticiones, quejas, reclamos, sugerencias, denuncias (PQRSD) y otras solicitudes institucionales e interinstitucionales realizadas a la Dirección.</t>
  </si>
  <si>
    <t>1. Apoyar a la Dirección de Ordenamiento Ambiental Territorial y Sistema Nacional Ambiental (SINA) en la sistematización, gestión, análisis y actualización de la información que le sea requerida para fortalecer la coordinación y articulación del SINA, lo que incluye entre otros el diseño, mantenimiento y actualización permanente del repositorio de información de la Dirección, la generación de reportes y demás acciones relacionadas. 2. Elaborar y actualizar de manera permanente bases de datos y fichas técnicas contextuales de las entidades ambientales del SINA, lo que comprende entre otros, la integración de sus cuerpos colegiados y registro y reporte de los temas estratégicos tratados en éstos; Plan de Acción, informes de avance e informes finales con sus respectivos soportes; y demás información estratégica que maneje la Dirección, dando lugar a la generación de los informes a que haya lugar. 3. Apoyar en la gestión, proyección de respuestas y trámite de solicitudes, así como, en la asignación de la correspondencia, documentos y comunicaciones por el sistema ARCA, participando a su vez, en el proceso de relacionamiento con la Unidad Coordinadora para el Gobierno Abierto como enlace para la gestión eficiente de las peticiones, quejas, reclamos, sugerencias y denuncias (PQRSD) a cargo de la Dirección de Ordenamiento Ambiental Territorial y Sistema Nacional Ambiental. 4. Apoyar a la Dirección de Ordenamiento Ambiental Territorial y Sistema Nacional Ambiental cuando haya lugar, en la gestión, seguimiento y traslado por competencia a las áreas técnicas de las alertas realizadas por parte de la Defensoría del Pueblo. 5. Apoyar en la gestión, traslado, seguimiento, consolidación y proyección de respuestas, según corresponda, de los requerimientos e información relacionada con las solicitudes efectuadas a la Dirección de Ordenamiento Ambiental Territorial y Sistema Nacional Ambiental, por parte de Órganos de Control y Congreso de la República, con el fin de dar atención oportuna a los mismos. 6. Las demás obligaciones que le sean asignadas y que guarden relación directa con la naturaleza del objeto contractual.</t>
  </si>
  <si>
    <t>El valor del contrato a celebrar es hasta por la suma de TREINTA Y NUEVE MILLONES SEISCIENTOS MIL PESOS ($39.600.000) , incluido los impuestos a que haya lugar.</t>
  </si>
  <si>
    <t xml:space="preserve">ALEJANDRO CHAVES VILLAMIZAR </t>
  </si>
  <si>
    <t>https://community.secop.gov.co/Public/Tendering/OpportunityDetail/Index?noticeUID=CO1.NTC.8136059&amp;isFromPublicArea=True&amp;isModal=true&amp;asPopupView=true</t>
  </si>
  <si>
    <t>El término estrictamente indispensable para que el contratista cumpla con el objeto y obligaciones contractuales será 7 meses y 10 días, o hasta 31 de diciembre de 2025, lo primero que ocurra.</t>
  </si>
  <si>
    <t>KAREN LORENA LONDOÑO MURCIA</t>
  </si>
  <si>
    <t>https://www.funcionpublica.gov.co/dafpIndexerBHV/hvSigep/detallarHV/S2324778-8003-5</t>
  </si>
  <si>
    <t>Prestar servicios profesionales a la Dirección de Asuntos Ambientales Sectorial y Urbana del Ministerio de Ambiente y Desarrollo Sostenible, para la generación de insumos técnicos orientados al seguimiento y control de emisiones provenientes de fuentes móviles en circulación.</t>
  </si>
  <si>
    <t>1. Presentar para aprobación del supervisor un plan de trabajo (actividades, cronograma y entregables) dentro de los diez (10) días siguientes al cumplimiento de los requisitos de ejecución del contrato. 2. Apoyar en la generación de insumos técnicos y formulación de instrumentos normativos para el seguimiento y control de emisiones contaminantes generadas por fuentes móviles en circulación. 3. Apoyar la generación de insumos técnicos y el proceso de fortalecimiento para la verificación de los límites máximos permisibles de emisión de contaminantes al aire generados por fuentes móviles mediante prueba estática. 4. Apoyar técnicamente la generación de insumos técnicos y adelantar la gestión necesaria en el marco de la regulación de energéticos de combustión para el sector transporte, en lo relacionado con emisiones atmosféricas. 5. Apoyar el proceso de actualización del Decreto Único Reglamentario del Sector Ambiente y Desarrollo Sostenible, con énfasis en emisiones contaminantes generadas por fuentes móviles en circulación. 6. Proyectar y gestionar, dentro de los términos legales, las respuestas a peticiones, quejas, reclamos, así como requerimientos de órganos de control y demás solicitudes en temas relacionados con el objeto contractual, cuando sea requerido mediante correo electrónico o a través de la plataforma de información del Ministerio para la “Administración y Recepción de Correspondencia Ambiental (ARCA)” 7. Participar en las reuniones relacionadas con el objeto contractual, para lo cual se deben allegar los soportes de la asistencia, ayudas de memoria y soporte del seguimiento a los compromisos establecidos, en caso de aplicar. 8. Apoyar con la proyección, el reporte y las evidencias de las acciones establecidas en el Plan de Acción y/o informes solicitados por el supervisor(a) relacionados con las funciones de la Dirección de Asuntos Ambientales, Sectorial y Urbana, garantizando su conservación mediante el cargue respectivo en las carpetas digitales institucionales designadas para ello. 9. Apoyar, cuando sea requerido, las jornadas de capacitación o divulgación relacionadas con las funciones de la Dirección de Asuntos Ambientales, Sectorial y Urbana en las que la experticia del contratista sea necesaria o en las que se relacione con el objeto contractual. 10. Las demás actividades que le asigne el supervisor del contrato y que tengan relación con el objeto contractual.</t>
  </si>
  <si>
    <t>El valor del contrato a celebrar es hasta por la suma de SESENTA Y DOS MILLONES DOSCIENTOS CINCUENTA MIL PESOS M/CTE ($62.250.000) incluido los impuestos a que haya lugar.</t>
  </si>
  <si>
    <t>https://community.secop.gov.co/Public/Tendering/OpportunityDetail/Index?noticeUID=CO1.NTC.8136948&amp;isFromPublicArea=True&amp;isModal=true&amp;asPopupView=true</t>
  </si>
  <si>
    <t>PABLO EMILIO DE LA CRUZ NASSAR</t>
  </si>
  <si>
    <t>https://www.funcionpublica.gov.co/dafpIndexerBHV/hvSigep/detallarHV/S1049473-8003-5</t>
  </si>
  <si>
    <t>Prestación de servicios profesionales a la DOAT apoyando en el manejo de información y la creación de directrices de ordenamiento territorial y políticas en el marco de la EOTAA para los territorios priorizados en el PND.</t>
  </si>
  <si>
    <t>1. Apoyar técnicamente a la Dirección de Ordenamiento Ambiental del Territorio (DOAT) en el análisis e interpretación de información socioterritorial, con énfasis en contextos con diversidad cultural, como insumo para la formulación de directrices y políticas en el marco de la Estrategia de Ordenamiento Territorial y Ambiental del Agua (EOTAA). 2. Revisar y analizar bibliografía, fuentes secundarias e instrumentos técnicos y normativos relevantes para integrar dimensiones sociales y culturales en el ordenamiento ambiental del territorio, particularmente en relación con la gestión del recurso hídrico en regiones priorizadas por el PND. 3. Apoyar la elaboración y revisión de documentos técnicos que fortalezcan la gestión de información social, económica y territorial, en el marco de la planificación del ordenamiento ambiental en los territorios priorizados. 4. Participar en espacios de discusión y análisis técnico sobre herramientas de política pública para el ordenamiento ambiental del territorio, contribuyendo con informes y aportes que incorporen la dimensión socioterritorial. 5. Apoyar la articulación técnica interinstitucional mediante insumos conceptuales y metodológicos que permitan integrar variables sociales y culturales en la definición y seguimiento de estrategias de ordenamiento territorial enfocadas en la EOTAA. 6. Desarrollar productos técnicos e informes analíticos que reflejen el aporte conceptual del componente social en el ordenamiento ambiental del territorio, en concordancia con los objetivos de la EOTAA y el PND. 7. Apoyar en la proyección de respuestas y gestión de PQRS que le sean asignadas relacionados con su objeto contractual 8. Las demás actividades que le sean asignadas por el supervisor del contrato y que estén directamente relacionadas con el objeto contractual.</t>
  </si>
  <si>
    <t>El valor del contrato a celebrar es hasta por la suma de OCHENTA Y OCHO MILLONES DE PESOS ($88.000.000) , incluido los impuestos a que haya lugar.</t>
  </si>
  <si>
    <t>https://community.secop.gov.co/Public/Tendering/OpportunityDetail/Index?noticeUID=CO1.NTC.8142739&amp;isFromPublicArea=True&amp;isModal=true&amp;asPopupView=true</t>
  </si>
  <si>
    <t>EDISON JAVIER VELASQUEZ RODRIGUEZ</t>
  </si>
  <si>
    <t>https://www.funcionpublica.gov.co/dafpIndexerBHV/hvSigep/detallarHV/S4661357-8003-5</t>
  </si>
  <si>
    <t>Prestar servicios profesionales especializados a la Secretaría General, la Subdirección Administrativa y Financiera, para apoyar las actividades del sistema de gestión de calidad de la entidad.</t>
  </si>
  <si>
    <t>1. Apoyar la ejecución de las actividades del Plan de Trabajo Anual en Seguridad y Salud en el Trabajo, así como las acciones orientadas al fortalecimiento del Sistema Integrado de Gestión de calidad, en coordinación con el grupo de servicios administrativos de la Subdirección Administrativa y Financiera y en articulación con el grupo de Talento Humano, bajo lineamientos de la oficina asesora de planeación. 2. Participar en la atención de auditorías de los procesos de la Secretaria General y la SAF en lo relacionado con los Sistemas de Gestión de calidad de la entidad. 3. Apoyar y dar asistencia técnica en la revisión, actualización o formulación del plan de emergencias y contingencias, plan de seguridad y salud en el trabajo de la entidad, cuando sea requerido. 4. Coadyuvar a la inclusión del componente de Seguridad y Salud en el Trabajo, Calidad y Ambiente, en los estudios de necesidad y conveniencia de la Secretaria General y SAF, así como, en las etapas precontractual, contractual y postcontractual, de los contratos que incidan en los Sistemas de Gestión de Calidad de la Entidad 5. Brindar acompañamiento técnico a comités o mesas de trabajo del Ministerio relacionadas con el SIG, aportando insumos técnicos para la toma de decisiones. 6. Apoyar la implementación de controles operacionales en Seguridad y Salud en el Trabajo, y planes de mejoramiento a cargo de la Subdirección Administrativa y Financiera. 7. Participar en las reuniones de trabajo convocadas, proporcionando evidencia de asistencia, memorias y seguimiento de los compromisos adquiridos. 8. Apoyar las demás actividades asignadas por la supervisión del contrato, siempre que guarden relación con el objeto contractual.</t>
  </si>
  <si>
    <t>El valor del contrato a celebrar es hasta por la suma de SETENTA Y SEIS MILLONES DE PESOS M/CTE ($76.000.000), incluido los impuestos a que haya lugar.</t>
  </si>
  <si>
    <t>https://community.secop.gov.co/Public/Tendering/OpportunityDetail/Index?noticeUID=CO1.NTC.8300562&amp;isFromPublicArea=True&amp;isModal=true&amp;asPopupView=true</t>
  </si>
  <si>
    <t>El término estrictamente indispensable para que el contratista cumpla con el objeto y obligaciones contractuales será SEIS (6) MESES Y DIEZ (10) DÍAS, o hasta 31 de diciembre de la vigencia, lo primero que ocurra.</t>
  </si>
  <si>
    <t>MARY ISABEL ALVIRA GOMEZ</t>
  </si>
  <si>
    <t>https://www.funcionpublica.gov.co/dafpIndexerBHV/hvSigep/detallarHV/S458093-8003-5</t>
  </si>
  <si>
    <t>Prestar servicios profesionales para apoyar a la Oficina Asesora de Planeación del Ministerio de Ambiente y Desarrollo Sostenible en la gestión de proyectos del Fondo de Compensación Ambiental – FCA, actuando como enlace técnico con las Corporaciones beneficiarias y brindando soporte a la Secretaría Técnica, conforme a los lineamientos del Comité del Fondo y la normativa vigente.</t>
  </si>
  <si>
    <t>1. Apoyar de manera integral a la Oficina Asesora de Planeación en el ejercicio de la secretaría técnica del Fondo de Compensación Ambiental – FCA, mediante la preparación, revisión de los informes y apoyo logístico y operativo de las sesiones del comité, velando por el cumplimiento de los lineamientos normativos y el adecuado seguimiento a los compromisos adquiridos. 2. Realizar el acompañamiento técnico a las entidades beneficiarias de los Fondos en el proceso de presentación y entrega de proyectos de inversión, verificando el cumplimiento de los requisitos establecidos en los términos de referencia de cada convocatoria y en los reglamentos operativos vigentes. 3. Brindar apoyo a las Corporaciones durante la etapa de estructuración, en la gestión oportuna de los pronunciamientos técnicos requeridos para la viabilidad de los proyectos y el seguimiento a la presentación oportuna de los informes de avance y finales de la ejecución de los proyectos. 4. Consolidar y actualizar permanentemente el registro de los proyectos de inversión en las bases de datos oficiales de la Oficina Asesora de Planeación, garantizando su trazabilidad hasta el cierre, con el fin de generar reportes e informes periódicos, emitir alertas sobre riesgos o hitos críticos y garantizar el control sobre el estado de los proyectos para responder a los requerimientos de las secretarías técnicas, comités, entidades beneficiarias y entes de control. 5. Atender y dar respuesta oportuna a las comunicaciones remitidas por clientes internos y externos, relacionadas con las funciones y obligaciones del contrato, garantizando de ser necesario la trazabilidad de la información con las demás dependencias del Ministerio, así como asistir a las reuniones convocadas por el supervisor del contrato, brindando el acompañamiento técnico que se requiera y haciendo seguimiento a los compromisos que se generen en dichos espacios. 6. Realizar las demás actividades solicitadas por el supervisor que tengan relación con el objeto contractual</t>
  </si>
  <si>
    <t>El valor del contrato a celebrar es hasta por la suma de CINCUENTA Y SEIS MILLONES NOVECIENTOS OCHENTA MIL PESOS M/CTE ($56.980.000,00), incluido los impuestos a que haya lugar.</t>
  </si>
  <si>
    <t>https://community.secop.gov.co/Public/Tendering/OpportunityDetail/Index?noticeUID=CO1.NTC.8148493&amp;isFromPublicArea=True&amp;isModal=true&amp;asPopupView=true</t>
  </si>
  <si>
    <t>El término estrictamente indispensable para que el contratista cumpla con el objeto y obligaciones contractuales será 7 meses, o hasta 31 de diciembre, lo primero que ocurra.</t>
  </si>
  <si>
    <t>YOLVANA DE JESUS ROMERO PUSHAINA</t>
  </si>
  <si>
    <t>https://www.funcionpublica.gov.co/dafpIndexerBHV/hvSigep/detallarHV/S4600236-8003-5</t>
  </si>
  <si>
    <t>Prestar los servicios de apoyo a la gestión en el despacho de la Sra Ministra de Ambiente y Desarrollo Sostenible, en las actividades de manejo y uso de caja menor a cargo del despacho, así como en el proceso y tramite de comisiones y autorizaciones de viaje del equipo de trabajo del despacho.</t>
  </si>
  <si>
    <t>1. Apoyar los tramites de uso de caja menor, legalización de consumo. 2. Presentar los informes de corte de uso de caja menor, requeridos contablemente y por plan de acción. 3. Apoyar técnicamente el trámite de solicitud de comisiones y autorizaciones de viaje para el equipo del despacho de la Ministra. 4. Apoyar el seguimiento y revisión de los informes de legalización de las comisiones y autorizaciones de viaje del equipo del despacho de la Ministra. 5. Apoyar la sistematización y organización de la información y la documentación que se produzca en la gestión de actividades relacionadas, asegurando la transferencia de conocimiento. 6. Las demás actividades asignadas por la supervisión del contrato, que guarden relación con el objeto contractual.</t>
  </si>
  <si>
    <t>El valor del contrato a celebrar es hasta por la suma de TREINTA Y SEIS MILLONES DOSCIENTOS OCHO MIL PESOS M/cte ($36.208.000), incluido los impuestos a que haya lugar.</t>
  </si>
  <si>
    <t>https://community.secop.gov.co/Public/Tendering/OpportunityDetail/Index?noticeUID=CO1.NTC.8168088&amp;isFromPublicArea=True&amp;isModal=true&amp;asPopupView=true</t>
  </si>
  <si>
    <t>El término estrictamente indispensable para que el contratista cumpla con el objeto y obligaciones contractuales será SIETE (7) MESES Y NUEVE (9) DÍAS, previo cumplimiento de los requisitos de perfeccionamiento y legalización, sin exceder al 31 de diciembre de 2025.</t>
  </si>
  <si>
    <t>WILLIAM DAVID CHAVARRO POLO</t>
  </si>
  <si>
    <t>https://www.funcionpublica.gov.co/dafpIndexerBHV/hvSigep/detallarHV/S837831-8003-5</t>
  </si>
  <si>
    <t>Prestar los servicios profesionales en la Oficina de Negocios Verdes y Sostenibles en la estructuración financiera y presupuestal de programas y proyectos de fortalecimiento y fomento de incentivos a la conservación y negocios verdes con enfoque de apertura comercial, economía para el desarrollo e internacionalización de estas iniciativas productivas de aprovechamiento sostenible.</t>
  </si>
  <si>
    <t>1. Elaborar un documento de plan de trabajo para la ejecución del contrato, el cual contenga los informes a entregar y el cronograma, documento que debe ser presentado dentro de los cinco (5) días hábiles, siguientes al cumplimiento de los requisitos de perfeccionamiento y ejecución. Apoyar técnicamente la estructuración financiera y presupuestal de programas y proyectos de fortalecimiento y fomento de incentivos a la conservación y negocios verdes. Apoyar el desarrollo e implementación del Programa de Empresas Ancla como mecanismo de fortalecimiento y encadenamientos de los negocios verdes y sostenibles, y la articulación con el sector privado y público, nacional e internacional, para la generación de oportunidades y cierre de brechas de los negocios verdes. Realizar las actividades técnicas en los procesos de los negocios verdes y sostenibles en materia de empleos verdes, biocomercio, internacionalización de los NV y la articulación interministerial que permitan la incidencia y el impulso de los negocios verdes y sostenibles en las cadenas de valor y productivas. Desarrollar estrategias de fortalecimiento de Cadenas de Valor de productos de la economía Forestal y de la Biodiversidad. Formular y estructurar planes de negocios para productos de la economía forestal y de loa biodiversidad. Hacer el análisis de mercado para los productos de la economía forestal y de la biodiversidad para priorizar los de mayor potencial comercial y tamaño de mercado. Participar en las reuniones relacionadas con el objeto contractual (allegar los soportes de la asistencia a la misma junto con ayudas de memoria y el soporte del seguimiento a los compromisos establecidos, en caso de aplicar.) Las demás que determine el supervisor del contrato, relacionadas con el ejercicio de sus obligaciones y del objeto contractual.</t>
  </si>
  <si>
    <t>El valor del contrato a celebrar es hasta por la suma de CINCUENTA Y UN MILLONES TRESCIENTOS TREINTA Y TRES MIL TRESCIENTOS TREINTA Y TRES PESOS M/CTE ($ 51.333.333), incluido los impuestos a que haya lugar.</t>
  </si>
  <si>
    <t>https://community.secop.gov.co/Public/Tendering/OpportunityDetail/Index?noticeUID=CO1.NTC.8150624&amp;isFromPublicArea=True&amp;isModal=true&amp;asPopupView=true</t>
  </si>
  <si>
    <t>PAOLA ANDREA GUTIÉRREZ RIVEROS</t>
  </si>
  <si>
    <t>https://www.funcionpublica.gov.co/dafpIndexerBHV/hvSigep/detallarHV/S2446367-8003-5</t>
  </si>
  <si>
    <t>Prestar los servicios profesionales a la Oficina de Negocios Verdes y sostenibles para apoyar desde el componente técnico, el seguimiento y evaluación de la implementación de incentivos a la conservación e instrumentos económicos - Tasa compensatoria por utilización permanente de la Reserva Forestal Protectora Bosque Oriental de Bogotá.</t>
  </si>
  <si>
    <t>1. Elaborar un documento de plan de trabajo para la ejecución del contrato, el cual contenga los informes a entregar y el cronograma, documento que debe ser presentado dentro de los cinco (5) días hábiles, siguientes al cumplimiento de los requisitos de perfeccionamiento y ejecución. 2. Realizar el seguimiento a la implementación de la Tasa Compensatoria por utilización permanente de la Reserva Forestal Protectora Bosque Oriental de Bogotá, teniendo en cuenta los reportes entregados por la Autoridad Ambiental Competente, recolección de información primaria con otros actores activos de la tasa y el análisis cualitativo y cuantitativo de información suministrada. 3. Elaborar la metodología para la evaluación de la Tasa Compensatoria por utilización permanente de la Reserva Forestal Protectora Bosque Oriental de Bogotá, y los insumos técnicos requeridos para definir los criterios de priorización como parte de esta evaluación, con su respectiva aplicación. 4. Desarrollar insumos y elaborar respuestas a las solicitudes recibidas y comunicaciones emitidas por la Oficina de Negocios Verdes y Sostenibles en lo relacionado con el objeto del contrato. 5. Realizar la gestión, estructuración y elaboración de proyectos o programas de Pago por Servicios Ambientales para Reserva Forestal Protectora Bosque Oriental de Bogotá. 6. Apoyar el seguimiento y/o evaluación de programas o proyectos de pago por servicios ambientales en la Reserva Forestal Protectora Bosque Oriental de Bogotá, presentados al Ministerio de Ambiente y Desarrollo Sostenible. 7. Las demás que le asigne el supervisor del contrato, relacionadas con el ejercicio de sus obligaciones y del objeto contractual.</t>
  </si>
  <si>
    <t>El valor del contrato a celebrar es hasta por la suma de TREINTA Y CUATRO MILLONES SISCIENTOS SESENTA Y SEIS MIL SEISCIENTOS SESENTA Y SIETE PESOS M/CTE ($ 34.666.667), incluidos los impuestos a que haya lugar.</t>
  </si>
  <si>
    <t>https://community.secop.gov.co/Public/Tendering/OpportunityDetail/Index?noticeUID=CO1.NTC.8239150&amp;isFromPublicArea=True&amp;isModal=true&amp;asPopupView=true</t>
  </si>
  <si>
    <t>El término estrictamente indispensable para que el contratista cumpla con el objeto y obligaciones contractuales será de SEIS (06) MESES (20) DÍAS CALENDARIO, o hasta 31 de diciembre de 2025, lo primero que ocurra.</t>
  </si>
  <si>
    <t>SOCHIL IRANA CHAMORRO CALDERA</t>
  </si>
  <si>
    <t>https://www.funcionpublica.gov.co/dafpIndexerBHV/hvSigep/detallarHV/S4166881-8003-5</t>
  </si>
  <si>
    <t>Prestar servicios profesionales a la Dirección de Asuntos Ambientales Sectorial y Urbana del Ministerio de Ambiente y Desarrollo Sostenible, para apoyar la formulación de la Política de Producción y Consumo Responsable con enfoque de Economía Circular.</t>
  </si>
  <si>
    <t>1. Elaborar y presentar al supervisor un plan detallado de trabajo, que incluya actividades, cronograma y entregables, en un plazo máximo de diez (10) días calendario tras cumplir con los requisitos de ejecución establecidos en el contrato. 2. Llevar a cabo los procesos participativos con grupos de interés y comunidades en el marco de la formulación y socialización de la política de producción y consumo responsable con enfoque en economía circular. 3. Participar en la elaboración del plan de acción y formulación de la política de producción y consumo responsable con enfoque en economía circular con acciones a corto (2025-2027), mediano (2027-2030) y largo plazo (2030-2035), realizando el reporte en la carpeta establecida por OAP de conformidad con la metodología establecida en MADSIG. 4. Apoyar la realización de talleres territoriales de la política de producción y consumo responsable con enfoque en economía circular, generando los reportes y memoria de los insumos aportados durante cada una de las sesiones en territorio. 5. Apoyar y consolidar las respuestas a los comentarios por parte de la ciudadanía y grupos de interés, con respecto de las observaciones de los procesos formulación, y durante el proceso de consulta una vez se publique el documento de política para comentarios. 6. Proyectar y gestionar de manera oportuna y en cumplimiento de los marcos legales correspondientes, las respuestas a peticiones, quejas, reclamos, así como los requerimientos de órganos de control y otras solicitudes vinculadas al objeto contractual. Esto se llevará a cabo mediante correo electrónico o a través de la plataforma de información del Ministerio, conocida como la "Administración y Recepción de Correspondencia Ambiental (ARCA)". 7. Asistir y participar en las reuniones relacionadas con el objeto contractual, siguiendo la línea institucional, soportando la asistencia con la presentación de soportes, ayudas de memoria y seguimiento documentado a los compromisos acordados, en caso de ser aplicable. 8. Contribuir con la proyección, reporte y evidencias de las acciones definidas en el Plan de Acción y/o en informes solicitados por el supervisor relacionadas con las funciones de la Dirección de Asuntos Ambientales, Sectorial y Urbana, garantizando la conservación de la documentación mediante el respectivo cargue en las carpetas digitales institucionales asignadas. 9. Brindar apoyo y participar, cuando sea necesario en las jornadas de capacitación o divulgación vinculadas con las funciones de la Dirección de Asuntos Ambientales, Sectorial y Urbana, directamente relacionada con el objeto contractual. 10. Las demás actividades que le asigne el supervisor del contrato y que tengan relación con el objeto contractual.</t>
  </si>
  <si>
    <t>El valor del contrato a celebrar es hasta por la suma TREINTA Y CINCO MILLONES SETECIENTOS CINCUENTA MIL PESOS M/CTE ($35.750.000) incluido los impuestos a que haya lugar.</t>
  </si>
  <si>
    <t>https://community.secop.gov.co/Public/Tendering/OpportunityDetail/Index?noticeUID=CO1.NTC.8178531&amp;isFromPublicArea=True&amp;isModal=true&amp;asPopupView=true</t>
  </si>
  <si>
    <t>El término estrictamente indispensable para que el contratista cumpla con el objeto y obligaciones contractuales será de SEIS (6) MESES Y QUINCE (15) DIAS, o hasta 31 de diciembre de 2025, lo primero que ocurra.</t>
  </si>
  <si>
    <t>RAQUEL CRISTINA PATRON HERRERA</t>
  </si>
  <si>
    <t>https://www.funcionpublica.gov.co/dafpIndexerBHV/hvSigep/detallarHV/S4655135-8003-5</t>
  </si>
  <si>
    <t>Prestar servicios profesionales para apoyar a la Oficina Asesora de Planeación del Ministerio de Ambiente y Desarrollo Sostenible, en la gestión de recaudo del Fondo de Compensación Ambiental (FCA), mediante la articulación de acciones que permitan el cobro efectivo de los aportes adeudados por las Corporaciones, así como el acompañamiento en la atención de requerimientos relacionados con los fondos del Ministerio.</t>
  </si>
  <si>
    <t>1. Prestar asistencia técnica a la Oficina Asesora de Planeación del Ministerio de Ambiente y Desarrollo Sostenible en la formulación, seguimiento y ejecución de acciones que permitan el recaudo efectivo de los recursos adeudados al Fondo de Compensación Ambiental – FCA por parte de las Corporaciones Autónomas Regionales, conforme a la normatividad vigente. 2. Brindar apoyo para la adecuada articulación institucional con las dependencias internas del Ministerio y con las entidades externas competentes, realizando las acciones que se requieran para el recaudo del FCA, en concordancia con los lineamientos impartidos por la Oficina Asesora de Planeación. 3. Elaborar informes técnicos periódicos que contengan el análisis del estado de cartera del FCA, el comportamiento del recaudo y demás insumos técnicos requeridos por el supervisor del contrato para la adecuada toma de decisiones institucionales. 4. Redactar y consolidar comunicaciones periódicas dirigidas a las Corporaciones beneficiarias del FCA, con los conceptos, evaluaciones e informes de seguimiento sobre el avance en la ejecución de los recursos de inversión y funcionamiento asignados, incluyendo saldos de vigencias anteriores, en el marco del monitoreo y acompañamiento institucional. 5. Brindar apoyo técnico en la respuesta y trámite de derechos de petición, requerimientos, consultas y demás solicitudes recibidas por el Ministerio relacionadas con el Fondo de Compensación Ambiental – FCA y demás fondos que administre el Ministerio, cuando así se requiera. 6. Realizar las demás actividades solicitadas por el supervisor que tengan relación con el objeto contractual.</t>
  </si>
  <si>
    <t>https://community.secop.gov.co/Public/Tendering/OpportunityDetail/Index?noticeUID=CO1.NTC.8170080&amp;isFromPublicArea=True&amp;isModal=true&amp;asPopupView=true</t>
  </si>
  <si>
    <t>959 - CESION</t>
  </si>
  <si>
    <t>YAMAIRI LINET ESTARITA LOPEZ</t>
  </si>
  <si>
    <t xml:space="preserve"> El valor sin ejecutar y que se cede del Contrato de Prestación de Servicios Profesionales No. 959 de 2025 es de CUARENTA Y TRES MILLONES CIENTO CUARENTA Y DOS MIL PESOS M/CTE ($43.142.000,00) incluidos impuestos a que haya lugar.</t>
  </si>
  <si>
    <t>MIGUEL ALEJANDRO MORENO RESTREPO</t>
  </si>
  <si>
    <t>Coordinador del Grupo de Apoyo Técnico, Evaluación y Seguimiento a Proyectos de Inversión</t>
  </si>
  <si>
    <t>El término estrictamente indispensable para que el contratista cumpla con el objeto y obligaciones contractuales será 5 meses 8 DIAS, o hasta 31 de diciembre, lo primero que ocurra.</t>
  </si>
  <si>
    <t>JHOVANNY ARLEX MESTIZO</t>
  </si>
  <si>
    <t>https://www.funcionpublica.gov.co/dafpIndexerBHV/hvSigep/detallarHV/S4740498-8003-5</t>
  </si>
  <si>
    <t>El valor del contrato a celebrar es hasta por la suma de TREINTA Y NUEVE MILLONES NOVECIENTOS SESENTA Y SEIS MIL SEISCIENTOS SESENTA Y SIETE PESOS M/CTE ($ 39.966.667) incluido los impuestos a que haya lugar.</t>
  </si>
  <si>
    <t>https://community.secop.gov.co/Public/Tendering/OpportunityDetail/Index?noticeUID=CO1.NTC.8165472&amp;isFromPublicArea=True&amp;isModal=true&amp;asPopupView=true</t>
  </si>
  <si>
    <t>El término estrictamente indispensable para que el contratista cumpla con el objeto y obligaciones contractuales será siete (7) meses, ocho (8) días calendario o hasta 31 de diciembre, lo primero que ocurra.</t>
  </si>
  <si>
    <t>ADRIANA ISSIS RAMOS DOMINGUEZ</t>
  </si>
  <si>
    <t>https://www.funcionpublica.gov.co/dafpIndexerBHV/hvSigep/detallarHV/S4153028-8003-5</t>
  </si>
  <si>
    <t>Prestar los servicios profesionales a la oficina de negocios verdes y sostenibles en el apoyo técnico a las tipologías de negocios verdes desde el componente forestal dentro de los programas y proyectos en el marco de la implementación Plan Nacional de Negocios Verdes.</t>
  </si>
  <si>
    <t>1.Realizar un plan de trabajo detallado para el desarrollo de las obligaciones del contrato, en donde se detallen los productos y el cronograma de entrega acordado por la supervisión. Este documento debe ser presentado dentro de los cinco (5) días hábiles siguientes al cumplimiento de los requisitos de perfeccionamiento y ejecución. Mapear, identificar y clasificar los Negocios Verdes forestales o a fines y sus especies, para lograr la propuesta e implementación de estrategias que permitan su fortalecimiento desde las acciones de la oficina e incentivos a la conservación. Desarrollar lineamientos, instrumentos y estrategias que permitan el cumplimiento de permisos y demás requisitos a los negocios verdes que trabajan a fin al sector forestal para su escalonamiento y fortalecimiento. Acompañar, estructurar y evaluar proyectos desde el componente forestal e incentivos a la conservación en articulación con la unidad de proyectos de la oficina de negocios verdes y los lineamientos brindados para tal fin. 5, Participar en las reuniones relacionadas con el objeto contractual, para lo cual se deben allegar los soportes de asistencias, ayudas de memoria y soportes de la asistencia, ayudas de memoria y soportes de seguimiento a los compromisos establecidos en caso de aplicar. Las demás que determine el supervisor del contrato, relacionadas con el ejercicio de sus obligaciones y del objeto contractual.</t>
  </si>
  <si>
    <t>El valor del contrato a celebrar es hasta por la suma de CINCUENTA MILLONES CIENTO SESENTA Y SEIS MIL SEISCIENTOS SESENTA Y SIETE PESOS M/CTE ($ 50.166.667), incluido los impuestos a que haya lugar.</t>
  </si>
  <si>
    <t>https://community.secop.gov.co/Public/Tendering/OpportunityDetail/Index?noticeUID=CO1.NTC.8172401&amp;isFromPublicArea=True&amp;isModal=true&amp;asPopupView=true</t>
  </si>
  <si>
    <t>El término estrictamente indispensable para que el contratista cumpla con el objeto y obligaciones contractuales será de SIETE (07) MESES CINCO (05) DÍAS, o hasta 31 de diciembre de 2025, lo primero que ocurra.</t>
  </si>
  <si>
    <t>MARIA MARGARITA RIOS ARIZA</t>
  </si>
  <si>
    <t>https://www.funcionpublica.gov.co/dafpIndexerBHV/hvSigep/detallarHV/S706117-8003-5</t>
  </si>
  <si>
    <t>Prestar los servicios profesionales a la Oficina de Negocios Verdes y Sostenibles para apoyar desde el componente técnico, la consolidación, seguimiento a compromisos y respuestas a solicitudes internas y externas de índole administrativo y judicial, mediante la actualización de las herramientas de seguimiento y apoyo en los procesos de articulación.</t>
  </si>
  <si>
    <t>1.Elaborar documento plan de trabajo para la ejecución del contrato, el cual contenga los productos y el cronograma de entrega conforme a lo acordado por la supervisión. Documento que debe ser presentado con el primer informe para el inicio y seguimiento contractual. Realizar gestión, para el cumplimiento y seguimiento a los avances relativos a el cumplimiento de sentencias y demás pronunciamientos judiciales, relacionadas con la Oficina de Negocios Verdes, mediante la actualización de las herramientas de seguimiento y apoyando los procesos de articulación necesarias al interior de la entidad, con las entidades del SINA y demás entidades responsables del cumplimiento. 3. Elaborar los insumos necesarios para atender los requerimientos internos y externos en materia de procesos judiciales, cumplimiento de las sentencias de primera o segunda instancia, cuyo cumplimiento le corresponda a la Oficina de Negocios Verdes y Sostenibles. Apoyar en la revisión, estructuración y seguimiento, a los diferentes convenios y/o contratos que se deriven del cumplimiento de un fallo y/o requerimiento judicial, y se encuentren relacionados con las funciones misionales asignadas a los diferentes grupos que integran la Oficina de Negocios Verdes y Sostenibles. Proyectar, consolidar y gestionar respuestas a derechos de petición, solicitudes, información y demás peticiones, que le sean solicitados por el supervisor, en la plataforma ARCA, o por cualquier otro medio o herramienta de la entidad relacionado con el objeto del contrato, para lo cual deberá dar cumplimiento a los términos previstos en la ley. Participar en reuniones relacionadas con el objeto contractual, para lo cual se deben allegar los soportes de la asistencia, ayudas de memoria y soporte del seguimiento a los compromisos establecidos, en caso de aplicar. Las demás que determine el supervisor del contrato, relacionadas con el ejercicio de sus obligaciones y del objeto contractual.</t>
  </si>
  <si>
    <t>El valor del contrato a celebrar es hasta por la suma de CUARENTA Y NUEVE MILLONES SETECIENTOS MIL PESOS M/CTE ($ 49.700.000), incluidos los impuestos a que haya lugar.</t>
  </si>
  <si>
    <t>https://community.secop.gov.co/Public/Tendering/OpportunityDetail/Index?noticeUID=CO1.NTC.8184729&amp;isFromPublicArea=True&amp;isModal=true&amp;asPopupView=true</t>
  </si>
  <si>
    <t>El término estrictamente indispensable para que el contratista cumpla con el objeto y obligaciones contractuales será de SIETE (07) MESES TRES (03) DÍAS CALENDARIO, o hasta 31 de diciembre de 2025, lo primero que ocurra.</t>
  </si>
  <si>
    <t>UAIRA ATY ALVAREZ IZQUIERDO</t>
  </si>
  <si>
    <t>https://www.funcionpublica.gov.co/dafpIndexerBHV/hvSigep/detallarHV/S4986432-8003-5</t>
  </si>
  <si>
    <t>Prestación de servicios profesionales en calidad de abogado a la Oficina Asesora Jurídica, para la defensa jurídica del Ministerio de Ambiente y Desarrollo Sostenible en las acciones administrativas y jurídicas relacionadas los asuntos de pueblos indígenas, la protección de los recursos naturales y del patrimonio ambiental de la Nación, así como el acompañamiento jurídico y la revisión y estructuración de asuntos relacionados con los pueblos indígenas puestos a consideración de la Oficina Asesora Jurídica.</t>
  </si>
  <si>
    <t>1. Adelantar las acciones judiciales y extrajudiciales necesarias para la eficaz defensa de los intereses del Ministerio de Ambiente y Desarrollo Sostenible, incluida la vigilancia y seguimiento a los procesos que le hayan sido asignados respecto de asuntos relacionados con pueblos indígenas, la protección de los recursos naturales y el patrimonio ambiental de la Nación, ejerciendo la representación judicial y extrajudicial de la entidad y su intervención en todas las actuaciones procesales, administrativas, acciones constitucionales y demás que le corresponda realizar conforme a la ley. 2. Apoyar desde el componente jurídico, la estructuración y revisión de asuntos en materia de pueblos indígenas puestos a consideración de la Oficina Asesora Jurídica, así como el acompañamiento jurídico en el marco de los espacios que se convoquen derivados de los procesos de consulta previa o espacios de dialogo con instancias de autoridades indígenas e interinstitucionales relacionadas. 3. Mantener actualizadas y realizar el registro, de la información y las actuaciones de todos los procesos y trámites a su cargo, de todas y cada una de las plataformas de gestión documental y jurídica que para tal efecto tiene dispuesta la Oficina Asesora Jurídica (Arca, eKogui, Samai, etc.), o las que en un futuro se puedan adquirir la entidad, siguiendo las directrices del Sistema Integrado de Gestión de Calidad. 4. Presentar y generar, cuando a ello hubiere lugar, ayudas de memoria, conceptos y las fichas de seguimiento junto con su respectiva actualización sobre los procesos, sus sentencias y órdenes judiciales, identificando en estas las que son de competencia del Ministerio y las Direcciones Técnicas del mismo y demás entidades con las cuales se debe interactuar para su cumplimiento y cuando la Oficina Asesora Jurídica lo requiera, sustentar ante el Comité correspondiente, en los formatos establecidos para el efecto, la posición jurídica que sugiere adoptar el Ministerio de Ambiente y Desarrollo Sostenible en las diferentes etapas procesales. 5. Participar en el desarrollo de las diferentes reuniones, visitas requeridas y demás actividades en el cumplimiento del objeto del contrato. 6. Proyectar, consolidar y gestionar respuestas a derechos de petición, quejas, reclamos, solicitudes de información, conceptos y demás peticiones y requerimientos relacionados con el objeto del contrato, que le sean solicitados por la supervisión, para lo cual deberá dar cumplimiento a los términos previstos en la Ley. 7. Las demás actividades asignadas por el Supervisor del Contrato y que estén relacionadas con el objeto contractual.</t>
  </si>
  <si>
    <t>El valor del contrato a celebrar es hasta por la suma de TREINTA Y NUEVE MILLONES CUATROCIENTOS DIECISEIS MIL SEISCIENTOS SESENTA Y SIETE PESOS M/CTE ($39.416.667) incluido los impuestos a que haya lugar</t>
  </si>
  <si>
    <t>https://community.secop.gov.co/Public/Tendering/OpportunityDetail/Index?noticeUID=CO1.NTC.8177180&amp;isFromPublicArea=True&amp;isModal=true&amp;asPopupView=true</t>
  </si>
  <si>
    <t>El término estrictamente indispensable para que el contratista cumpla con el objeto y obligaciones contractuales será Siete (7) meses y cinco (5) días calendario, o hasta 31 de diciembre, lo primero que ocurra.</t>
  </si>
  <si>
    <t>YALILA ELSA ALEGRÍA ALEGRÍA</t>
  </si>
  <si>
    <t>https://www.funcionpublica.gov.co/dafpIndexerBHV/hvSigep/detallarHV/S4628133-8003-5</t>
  </si>
  <si>
    <t>Prestar servicios profesionales a la Oficina de Negocios Verdes y Sostenibles en la gestión, organización y desarrollo de espacios de divulgación de la oferta misional y de las estrategias y eventos de promoción y fomento de los negocios verdes a nivel nacional.</t>
  </si>
  <si>
    <t>1. Elaborar un documento de plan de trabajo para la ejecución del contrato, el cual contenga los informes a entregar y el cronograma, documento que debe ser presentado dentro de los cinco (5) días hábiles, siguientes al cumplimiento de los requisitos de perfeccionamiento y ejecución. 2. Elaborar y gestionar acciones internas y externas requeridas para la organización y realización de los espacios y demás eventos programados por parte de la Oficina de Negocios Verdes y Sostenibles. 3. Realizar el apoyo técnico en las actividades operativas y logísticas para el cierre y liquidación de los acuerdos, contratos o acciones desarrolladas para la implementación de estos espacios y estrategias de fomento y promoción. 4. Realizar el seguimiento estadístico y logístico para la recopilación de información estratégica dentro de los espacios y demás eventos programados por parte de la Oficina de Negocios Verdes y Sostenibles. 5. Realizar informes técnicos de la planeación, desarrollo y cierre de los espacios feriales y demás eventos que realice la oficina. 6. Participar en las reuniones relacionadas con el objeto contractual para lo cual se deben allegar los soportes de la asistencia, ayudas de memoria y soporte del seguimiento a los compromisos establecidos, en caso de aplicar. 7. Las demás que determine el supervisor del contrato, relacionadas con el ejercicio de sus obligaciones y del objeto contractual.</t>
  </si>
  <si>
    <t>El valor del contrato a celebrar es hasta por la suma de TREINTA Y SEIS MILLONES SEISCIENTOS SESENTA Y SEIS MIL SEISCIENTOS SESENTA Y SIETE PESOS M/CTE ($36.666.667), incluido los impuestos a que haya lugar.</t>
  </si>
  <si>
    <t>https://community.secop.gov.co/Public/Tendering/OpportunityDetail/Index?noticeUID=CO1.NTC.8231456&amp;isFromPublicArea=True&amp;isModal=true&amp;asPopupView=true</t>
  </si>
  <si>
    <t>El término estrictamente indispensable para que el contratista cumpla con el objeto y obligaciones contractuales será de SEIS (6) MESES Y VEINTE (20) DÍAS</t>
  </si>
  <si>
    <t>SILVIA JOHANA GUANTIVA REY</t>
  </si>
  <si>
    <t>https://www.funcionpublica.gov.co/dafpIndexerBHV/hvSigep/detallarHV/S2396899-8003-5</t>
  </si>
  <si>
    <t>Prestar los servicios profesionales a la Oficina de Negocios Verdes y Sostenibles para el apoyo a la formulación y el seguimiento de programas o proyectos de Pago por Servicios Ambientales y Negocios Verdes en el tema de economía circular.</t>
  </si>
  <si>
    <t>1. Elaborar un documento de plan de trabajo para la ejecución del contrato, el cual contenga los informes a entregar y el cronograma, documento que debe ser presentado dentro de los cinco (5) días hábiles, siguientes al cumplimiento de los requisitos de perfeccionamiento y ejecución. 2. Apoyar el seguimiento técnico de programas o proyectos de Negocios Verdes y Pago por Servicios Ambientales presentados a los diferentes instrumentos de financiación, desde el componente de economía circular con enfoque en residuos. 3. Apoyar la evaluación de proyectos, documentos o reportes técnicos en el marco de los proyectos y/o programas del Fondo para le Vida y la Biodiversidad que se desarrollan en núcleos de desarrollo forestal y de la biodiversidad en la Amazonia. 4. Establecer instancias de capacitación y fortalecimiento con las Autoridades Ambientales, actores del SINA, alcaldías y/o gobernaciones, desde el componente de economía circular. 5. Formular, estructurar y gestionar proyectos de la ONVS para las ecorregiones priorizadas por el Ministerio que contribuyan directamente con las metas del PND 2022-2026. 6. Elaborar evaluaciones y conceptos técnicos sobre proyectos o instrumentos que le sean asignados por el supervisor, bajo los lineamientos dados desde la oficina de Negocios Verdes y Sostenibles 7. Asistir a las reuniones relacionadas con el objeto contractual (allegar los soportes de la asistencia a la misma junto con ayudas de memoria y el soporte del seguimiento a los compromisos establecidos, en caso de aplicar). 8. Las demás que determine el supervisor del contrato, relacionadas con el ejercicio de sus obligaciones y del objeto contractual.</t>
  </si>
  <si>
    <t>El término estrictamente indispensable para que el contratista cumpla con el objeto y obligaciones contractuales será de SIETE (7) MESES CALENDARIO, o hasta 31 de diciembre, lo primero que ocurra.</t>
  </si>
  <si>
    <t>https://community.secop.gov.co/Public/Tendering/OpportunityDetail/Index?noticeUID=CO1.NTC.8182619&amp;isFromPublicArea=True&amp;isModal=true&amp;asPopupView=true</t>
  </si>
  <si>
    <t>SAMIRNA CHILATRA RIVERA</t>
  </si>
  <si>
    <t>https://www.funcionpublica.gov.co/dafpIndexerBHV/hvSigep/detallarHV/S1210094-8003-5</t>
  </si>
  <si>
    <t>Prestar los servicios profesionales a la Oficina de Negocios Verdes y Sostenibles para la dinamización de modelos de financiación y la aplicación de incentivos a la conservación ambiental y oferta institucional de la oficina en el marco de áreas de manejo especial con énfasis en cumplimiento del procedimiento de delimitación Páramos.</t>
  </si>
  <si>
    <t>1. Elaborar un documento de plan de trabajo para la ejecución del contrato, el cual contenga los informes a entregar y el cronograma, documento que debe ser presentado dentro de los cinco (5) días hábiles, siguientes al cumplimiento de los requisitos de perfeccionamiento y ejecución. 2. Identificar y gestionar mecanismos que permitan apalancamiento financiero para el fomento de aplicación de incentivos bajo sistemas productivos sostenibles en ecosistemas estratégicos de Páramos. 3. Desarrollar el modelo financiero aplicable para el cumplimiento del ineludible 6 a cargo de la oficina en los procesos de delimitación de los Páramos priorizados por el Ministerio. 4. Realizar apoyo técnico en el cumplimiento de lo ordenado bajo la Resolución 1195 del 2018 que se encuentre a cargo de la Oficina de Negocios Verdes y la representación en los espacios y manejo de comunidades, a fines a estos compromisos. 5. Participar en las reuniones relacionadas con el objeto contractual para lo cual se deben allegar los soportes de la asistencia, ayudas de memoria y soporte del seguimiento a los compromisos establecidos, en caso de aplicar. 6. Las demás que determine el supervisor del contrato, relacionadas con el ejercicio de sus obligaciones y del objeto contractual.</t>
  </si>
  <si>
    <t>El valor del contrato a celebrar es hasta por la suma de CUARENTA Y CINCO MILLONES QUINIENTOS MIL PESOS M/CTE ($45.500.000), incluido los impuestos a que haya lugar.</t>
  </si>
  <si>
    <t>https://community.secop.gov.co/Public/Tendering/OpportunityDetail/Index?noticeUID=CO1.NTC.8200158&amp;isFromPublicArea=True&amp;isModal=true&amp;asPopupView=true</t>
  </si>
  <si>
    <t>El término estrictamente indispensable para que el contratista cumpla con el objeto y obligaciones contractuales será de SIETE (7) MESES, o hasta 31 de diciembre, lo primero que ocurra.</t>
  </si>
  <si>
    <t>ERIC SANTIAGO YUCUNA LETUAMA</t>
  </si>
  <si>
    <t>https://www.funcionpublica.gov.co/dafpIndexerBHV/hvSigep/detallarHV/S1054212-8003-5</t>
  </si>
  <si>
    <t>Prestar servicios profesionales en el Despacho de la Ministra, para el estudio, análisis y planificación de las salidas a territorio de la Ministra, identificando y alertando sobre posibles riesgos en territorio</t>
  </si>
  <si>
    <t>1. Recopilar, analizar e interpretar datos para identificar tendencias, patrones en las salidas a territorio de la Ministra identificando y alertando sobre posibles riesgos en territorio. 2. Apoyar al despacho de la Ministra en el desarrollo de estrategias para evitar posibles riesgos en territorio. 3. Realizar la gestión interinstitucional y con autoridades de orden nacional y territorial, en el marco de la logística de desplazamiento de la Ministra. 4. Apoyar la definición del protocolo de seguridad de desplazamiento de la Ministra, en coordinación con el grupo de talento humano - SST. 5. Las demás actividades asignadas por la supervisión del contrato, que guarden relación con el objeto contractual.</t>
  </si>
  <si>
    <t>El valor del contrato a celebrar es hasta por la suma de TREINTA Y CINCO MILLONES SETECIENTOS SEIS MIL SEISCIENTOS SESENTA Y SIETE PESOS M/CTE ($35.706.667), incluido los impuestos a que haya lugar.</t>
  </si>
  <si>
    <t>https://community.secop.gov.co/Public/Tendering/OpportunityDetail/Index?noticeUID=CO1.NTC.8230799&amp;isFromPublicArea=True&amp;isModal=true&amp;asPopupView=true</t>
  </si>
  <si>
    <t>El término estrictamente indispensable para que el contratista cumpla con el objeto y obligaciones contractuales será SEIS (6) MESES Y VEINTISEIS (26) DÍAS, previo cumplimiento a los requisitos de perfeccionamiento y ejecución sin exceder el 31 de diciembre de 2025.</t>
  </si>
  <si>
    <t>RONALD YESID RAMIREZ GRACIA</t>
  </si>
  <si>
    <t>INGENIERIA DE DISEÑO Y AUTOMATIZACION ELECTRONICA</t>
  </si>
  <si>
    <t>https://www.funcionpublica.gov.co/dafpIndexerBHV/hvSigep/detallarHV/S1626544-8003-5</t>
  </si>
  <si>
    <t>Prestación de servicios profesionales a la Dirección de Bosques, Biodiversidad y Servicios Ecosistémicos del Ministerio de Ambiente y Desarrollo Sostenible, brindar apoyo técnico, realizar las actividades de mantenimiento, ajustes y nuevas mejoras y la administración técnica del Libro de Operaciones Forestales en Línea – LOFL del Sistema Nacional de Trazabilidad de Forestal.</t>
  </si>
  <si>
    <t>1. Elaborar las historias de usuario, casos de pruebas, informes de ejecución de casos pruebas y demás artefactos establecidos por el Ministerio, para los nuevos requerimientos funcionales y ajustes de incidentes para el módulo de Libro de Operaciones Forestales en Línea - LOFL. 2. Desarrollar, implementar y gestionar los despliegues para mejoras funcionales – técnicas, así como la solución a incidentes que garanticen la operación del módulo de Libro de Operaciones Forestales en Línea - LOFL conforme a los lineamientos del del Ministerio. 3. Dar soporte técnico y atender los incidentes técnicos presentados y reportados por parte de los usuarios funcionales del módulo del Libro de Operaciones Forestales en Línea - LOFL de acuerdo con lo definido en los acuerdos de nivel de servicio - ANS para LOFL. 4. Actualizar documentación técnica conforme a los desarrollos y mejoras realizados tales como manual técnico, manual de instalación, diccionario de datos, entre otros así mismo los repositorios asignados para el módulo de Libro de Operaciones Forestales en Línea - LOFL. 5. Brindar soporte técnico para la administración técnica de los módulos que conforman el sistema nacional de trazabilidad forestal. 6. Las demás actividades que estén relacionadas con el objeto contractual y que sean asignadas por el supervisor</t>
  </si>
  <si>
    <t>https://community.secop.gov.co/Public/Tendering/OpportunityDetail/Index?noticeUID=CO1.NTC.8198407&amp;isFromPublicArea=True&amp;isModal=true&amp;asPopupView=true</t>
  </si>
  <si>
    <t>El término estrictamente indispensable para que el contratista cumpla con el objeto y obligaciones contractuales será de SEIS (6) MESES y VEINTIOCHO (28) DÍAS, o hasta 31 de diciembre de 2025, lo primero que ocurra.</t>
  </si>
  <si>
    <t>ANDRÉS FELIPE VILLALBA JEREZ</t>
  </si>
  <si>
    <t>https://www.funcionpublica.gov.co/dafpIndexerBHV/hvSigep/detallarHV/S4418929-8003-5</t>
  </si>
  <si>
    <t>Prestar los servicios profesionales a la Oficina de Negocios Verdes y Sostenibles para acompañar la estructuración, evaluación y seguimiento de los proyectos gestionados desde la ONVS desde el componente de turismo sostenible.</t>
  </si>
  <si>
    <t>1. Elaborar un documento de plan de trabajo para la ejecución del contrato, el cual contenga los informes a entregar y el cronograma, documento que debe ser presentado dentro de los cinco (5) días hábiles, siguientes al cumplimiento de los requisitos de perfeccionamiento y ejecución. 2. Apoyar en el desarrollo, estructura e implementación de proyectos de Pago por Servicios Ambientales y Negocios Verdes con énfasis en el componente de turismo sostenible. 3. Gestionar alianzas y procesos de articulación interna y externa e instrumentos y herramientas técnica que fortalezcan el desarrollo de los procesos de turismo sostenible que se requieran desde la ONVS. 4. Apoyar en las evaluaciones y conceptos técnicos sobre proyectos o instrumentos que le sean asignados por el supervisor, de acuerdo con los lineamientos dados desde la Oficina de Negocios Verdes y Sostenibles. 5. Las demás que determine el supervisor del contrato, relacionadas con el ejercicio de sus obligaciones y del objeto contractual.</t>
  </si>
  <si>
    <t>El valor del contrato a celebrar es hasta por la suma de TREINTA Y OCHO MILLONES QUINIENTOS MIL PESOS M/CTE ($38.500.000), incluidos los impuestos a que incluidos los impuestos a que haya lugar.</t>
  </si>
  <si>
    <t>https://community.secop.gov.co/Public/Tendering/OpportunityDetail/Index?noticeUID=CO1.NTC.8197927&amp;isFromPublicArea=True&amp;isModal=true&amp;asPopupView=true</t>
  </si>
  <si>
    <t>El término estrictamente indispensable para que el contratista cumpla con el objeto y obligaciones contractuales será de SIETE MESES (07) CALENDARIO, o hasta 31 de diciembre de 2025, lo primero que ocurra.</t>
  </si>
  <si>
    <t>CAMILO ANDRES MARIN ESCOBAR</t>
  </si>
  <si>
    <t>https://www.funcionpublica.gov.co/dafpIndexerBHV/hvSigep/detallarHV/S2539896-8003-5</t>
  </si>
  <si>
    <t>Prestar servicios profesionales al despacho de la Ministra, en articulación con el Grupo de Comunicaciones, para apoyar procesos de comunicación estratégica, en general, y los correspondientes al relacionamiento con el Congreso de la República, en particular; así como en la atención de eventos realizados por el Ministerio de Ambiente y Desarrollo Sostenible en los cuales se divulgue la gestión institucional de la entidad oa los que se reciban invitación, con su seguimiento respectivo.</t>
  </si>
  <si>
    <t>1. Apoyar en procesós de comunicación estratégica y posicionamiento de la Ministra de Ambiente. 2. Servir como enlace del despacho de la Ministra con el Grupo de comunicaciones en los temas que le sean asignados. 3. Asesorar en la estrategia de comunicaciones respecto al relacionamiento de la Ministra con el Congreso de la República, incluyendo el cubrimiento de debates de control político, audiencias, proyectos de ley estratégicos y reuniones con congresistas.4. Recibír, verificar y organizar desde una óptica de posicionamiento estratégico, la asistencia y participación de la Ministra a las invitaciones que sean allegadas, según solicitud del despacho.
5. Respaldar a la Oficina de Comunicaciones para la difusión en diferentes medios de comunicación con el suministro de la información recabada en los distintos eventos o actuaciones en que el Ministerio de Ambiente asista y participe con la Ministra y en que se le haya brindado asistencia.6. Las demás actividades asignadas por la supervisión, de acuerdo con el objeto del contrato.</t>
  </si>
  <si>
    <t>El valor del contrato a celebrar es hasta por la suma de CIENTO DIEZ MILLONES CINCUENTA MIL PESOS M/CTE ($110,050.000), incluidos los impuestos a que incluidos los impuestos a que haya lugar.</t>
  </si>
  <si>
    <t>https://community.secop.gov.co/Public/Tendering/OpportunityDetail/Index?noticeUID=CO1.NTC.8202552&amp;isFromPublicArea=True&amp;isModal=true&amp;asPopupView=true</t>
  </si>
  <si>
    <t>El término estrictamente indispensable para que el contratista cumpla con el objeto y obligaciones contractuales será SIETE (7) MESES Y TRES (3) DÍAS, previo cumplimiento de los requisitos de perfeccionamiento y legalización, sin exceder al 31 de diciembre de 2025.</t>
  </si>
  <si>
    <t>MAGDALIT HOLGUIN SANTA</t>
  </si>
  <si>
    <t>https://www.funcionpublica.gov.co/dafpIndexerBHV/hvSigep/detallarHV/S793451-8003-5</t>
  </si>
  <si>
    <t>Prestar los servicios profesionales a la Dirección de Bosques, Biodiversidad y Servicios Ecosistémicos del Ministerio de Ambiente y Desarrollo Sostenible, para apoyar la consolidación del observatorio de espeleología y el catastro espeleológico establecido en la Ley 2237 de 2022</t>
  </si>
  <si>
    <t>1. Realizar la recopilación información de Espeleocol y demás entidades de catastro para la conformación del observatorio espeleológico 2. Proponer y gestionar la estructura del observatorio y del catastro espeleológico 3. Realizar y asistir a las reuniones con SGC y entidades de la mesa interinstitucional en el marco de la Ley 2237 de 2022, brindando el acompañamiento técnico necesario y elaborando las ayudas de memoria y actas correspondientes 4. Generar los insumos técnicos necesarios como bases de datos, geodatabase, información, contactos, entre otros 5. Las demás que le sean asignadas por el supervisor del contrato y que tengan relación con el objeto contractua</t>
  </si>
  <si>
    <t>El valor del contrato a celebrar es hasta por la suma de (TREINTA Y NUEVE MILLONES DE PESOS M/CTE ($ 39.000.000) los impuestos a que haya lugar.</t>
  </si>
  <si>
    <t>https://community.secop.gov.co/Public/Tendering/OpportunityDetail/Index?noticeUID=CO1.NTC.8201993&amp;isFromPublicArea=True&amp;isModal=true&amp;asPopupView=true</t>
  </si>
  <si>
    <t>ÁNGELA PATRICIA RIVERA GALVIS</t>
  </si>
  <si>
    <t>RELACIONES ECONOMICAS INTERNACIONALES</t>
  </si>
  <si>
    <t>https://www.funcionpublica.gov.co/dafpIndexerBHV/hvSigep/detallarHV/S341959-8003-5</t>
  </si>
  <si>
    <t>Prestar servicios profesionales al Despacho de la Ministra de Ambiente y Desarrollo Sostenible, para apoyar la participación de Colombia en negociaciones internacionales sobre medio ambiente, con énfasis en el posicionamiento estratégico del sector ambiental, la implementación de tratados ratificados oa ser negociados por el país, y el fortalecimiento de capacidades de los equipos técnicos nacionales en negociación</t>
  </si>
  <si>
    <t>1. Brindar acompañamiento al Despacho de la Ministra de Ambiente y Desarrollo Sostenible en la planeación estratègica, líneas de acción y posicionamientos técnicos y políticos del sector ambiental, en el marco de procesos de negociación internacional, particularmente aquellos relativos a los tratados multilaterales ambientales ratificados por Colombia. 2. Apoyar al Despacho de la Ministra en la representación del Ministerio de Ambiente y Desarrollo Sostenible, en procesos de negociación nacional e internacional relacionados, con sustancias quimicas y desechos peligrosos, incluidos el Convenio de Basilea, el Convenio de Minamata, las negociaciones del tratado de plásticos y otros espacios relevantes, de acuerdo con las directrices del Despacho. 3. Gestionar con las direcciones técnicas competentes, procesos de fortalecimiento de capacidades y formación de equipos técnicos nacionales de negociadores, especialmente los pertenecientes a comunidades indigenas, afrodescendientes y/o campesinas con el fin de promover su participación efectiva e informada, en foros internacionales ambientales. 4. Organizar y gestionar, en articulación con la Oficina de Asuntos Internacionales, los procesos necesarios para la elaboración de documentos de posición, documentos guía, insumos técnicos, conceptuales y estratégicos, que contribuyan al posicionamiento del sector ambiental colombiano en espacios de negociación multilateral, asi como apoyar la coordinación interinstitucional requerida dentro del SINA para los tratados señalados en la obligación 5. Realizar seguimiento a los compromisos adquiridos por Colombia en materia ambiental internacional con respecto a los tratados señalados en la obligación 2 y apoyar al Despacho, en la articulación de respuestas frente a requerimientos de entidades nacionales e internacionales, otros países y organizaciones sobre el cumplimiento e implementación de los compromisos internacionales. 6. Las demás actividades que le sean asignadas por la supervisión del contrato y estén relacionadas con el objeto del contrato.</t>
  </si>
  <si>
    <t>El valor del contrato a celebrar es hasta por la suma de CIENTO DIESCINUEVE MILLONES DE PESOS M/CTE ($119,000.000), incluidos los impuestos a que incluidos los impuestos a que haya lugar.</t>
  </si>
  <si>
    <t>https://community.secop.gov.co/Public/Tendering/OpportunityDetail/Index?noticeUID=CO1.NTC.8206862&amp;isFromPublicArea=True&amp;isModal=true&amp;asPopupView=true</t>
  </si>
  <si>
    <t>El término estrictamente indispensable para que el contratista cumpla con el objeto y obligaciones contractuales será SIETE (7) MESES , previo cumplimiento de los requisitos de perfeccionamiento y legalización, sin exceder al 31 de diciembre de 2025.</t>
  </si>
  <si>
    <t>JAIME RODRIGO MARTINEZ ORTIZ</t>
  </si>
  <si>
    <t>https://www.funcionpublica.gov.co/dafpIndexerBHV/hvSigep/detallarHV/S831290-8003-5</t>
  </si>
  <si>
    <t>Prestar servicios profesionales para apoyar a la Oficina Asesora de Planeación del Ministerio de Ambiente y Desarrollo Sostenible en la asistencia técnica, para la estructuración de proyectos y el fortalecimiento de capacidades institucionales y territoriales en el marco de las convocatorias del Sistema General de Regalías (SGR).</t>
  </si>
  <si>
    <t>1. Brindar asistencia técnica y/o metodológica en la estructuración de proyectos del SGR, asegurando el cumplimiento de requisitos normativos, técnicos y financieros en cada fase del proceso. 2. Apoyar el desarrollo de capacitaciones dirigidas a actores o grupos étnicos, fortaleciendo sus capacidades en formulación, estructuración, viabilidad y ejecución de proyectos en el marco del SGR. 3. Actuar como enlace con las entidades proponentes, órganos y actores del SGR en las fases de viabilidad y aprobación, garantizando el acompañamiento técnico y/o metodológico en la orientación para el cumplimiento de los requisitos establecidos. 4. Analizar los resultados de las fases de verificación y evaluación técnica, proponiendo ajustes técnicos y metodológicos, así como estrategias para la optimización y gestión eficiente de los proyectos del SGR. 5. Proyectar respuestas a Peticiones, Quejas, Reclamos (PQR), citaciones o derechos de petición en el marco de las funciones del Ministerio en relación con el Sistema General de Regalías. 6. Todas las demás funciones asignadas por el supervisor del contrato y que tengan relación con el objeto contractual, garantizando el cumplimiento de las responsabilidades y la alineación con los procedimientos.</t>
  </si>
  <si>
    <t>El valor del contrato a celebrar es hasta por la suma de SETENTA Y DOS MILLONES DE PESOS M/CTE ($72.000.000,00), incluido los impuestos a que haya lugar.</t>
  </si>
  <si>
    <t>https://community.secop.gov.co/Public/Tendering/OpportunityDetail/Index?noticeUID=CO1.NTC.8207300&amp;isFromPublicArea=True&amp;isModal=true&amp;asPopupView=true</t>
  </si>
  <si>
    <t>El término estrictamente indispensable para que el contratista cumpla con el objeto y obligaciones contractuales será de 8 meses o hasta 31 de diciembre 2026, lo primero que ocurra.</t>
  </si>
  <si>
    <t>JIMENA GOMEZ ESPINOSA</t>
  </si>
  <si>
    <t>https://www.funcionpublica.gov.co/dafpIndexerBHV/hvSigep/detallarHV/S4211138-8003-5</t>
  </si>
  <si>
    <t>Prestar servicios profesionales al grupo de mitigación de la Dirección de Cambio Climático y Gestión del Riesgo del Ministerio de Ambiente y Desarrollo Sostenible para apoyar al grupo de mitigación en la articulación desde el punto de vista funcional (temático), del desarrollo y operación del Registro Nacional de Emisiones de Gases Efecto Invernadero - RENARE.</t>
  </si>
  <si>
    <t>1. Apoyar en la gestión de usuarios, registro y evaluación de las iniciativas de mitigación de GEI en el RENARE, alineado con las políticas y planes nacionales vigentes 2. Brindar apoyo en el levantamiento y análisis de información, así como en la estructuración del RENARE en la plataforma tecnológica del Ministerio, en sus fases de factibilidad, formulación, implementación y cierre, alineado con las políticas y planes nacionales vigentes. 3. Gestionar las solicitudes hacia la Oficina TICs del Ministerio de Ambiente y Desarrollo Sostenible para el desarrollo y evolución de la plataforma RENARE. 4. Apoyar en la articulación con Oficina de TICs y el equipo técnico de RENARE, mesas de trabajo periódicas para establecer planes de mejora y seguimientos a las actividades concertadas previamente. 5. Apoyar en la construcción, revisión y aprobación de documentos técnicos para la operación del RENARE, incluyendo protocolos, manuales de usuario y documentos de apoyo. 6. Generar insumos técnicos para la estructuración de piezas normativas, y para la implementación de los mecanismos de mercados en articulación con la plataforma RENARE 7. Participar en reuniones relacionadas con el objeto contractual, organizando en debida forma los soportes de la asistencia y ayudas de memoria correspondientes, en las carpetas digitales dispuestas por el supervisor o el despacho de la dirección 7. Participar en reuniones relacionadas con el objeto contractual, organizando en debida forma los soportes de la asistencia y ayudas de memoria correspondientes, en las carpetas digitales dispuestas por el supervisor o el despacho de la dirección 8. Proyectar, consolidar y gestionar respuestas a derechos de petición, solicitudes de información y demás peticiones, que le sean solicitados a través de la plataforma ARCA, o por cualquier otro medio o herramienta de la entidad relacionada con el objeto del contrato, para lo cual deberá dar cumplimiento a los términos previstos en la Ley. 9. Todas las demás que le sean asignadas por la Dirección y que tengan relación con el objeto contractual</t>
  </si>
  <si>
    <t>https://community.secop.gov.co/Public/Tendering/OpportunityDetail/Index?noticeUID=CO1.NTC.8213506&amp;isFromPublicArea=True&amp;isModal=true&amp;asPopupView=true</t>
  </si>
  <si>
    <t>El término estrictamente indispensable para que el contratista cumpla con el objeto y obligaciones contractuales será de SEIS (6) MESES VEINTISIETE (27) días, o hasta el 31 de diciembre de 2025 (lo primero que ocurra), contados a partir del cumplimiento de los requisitos de ejecución previo perfeccionamiento del contrato.</t>
  </si>
  <si>
    <t>CARLOS ANDRES BARRAGAN DIAZ</t>
  </si>
  <si>
    <t>https://www.funcionpublica.gov.co/dafpIndexerBHV/hvSigep/detallarHV/S2285932-8003-5</t>
  </si>
  <si>
    <t>Prestar servicios profesionales al Viceministerio de Ordenamiento Ambiental del Territorio para apoyar la articulación estratégica con la Dirección de Ordenamiento Ambiental del Territorio y el Sistema Nacional Ambiental (SINA) en el desarrollo de instrumentos, estrategias metodológicas y conceptuales, así como en actividades y procesos relacionados con el Ordenamiento Ambiental del Territorio.</t>
  </si>
  <si>
    <t>1. Apoyar la elaboración e implementación de metodologías que faciliten la gestión del conocimiento en los procesos estratégicos relacionados con la Dirección de Ordenamiento Ambiental del Territorio y el SINA, asegurando su adaptación a los contextos socio-culturales y poblacionales específicos. Contribuir a la articulación entre el Viceministerio de Ordenamiento Ambiental del Territorio y la Dirección de Ordenamiento Ambiental del Territorio y el SINA, mediante el apoyo en la gestión de necesidades y la consolidación de información para favorecer respuestas oportunas y estratégicas a las solicitudes y temas de interés del Viceministerio. Apoyar la formulación e implementación de estrategias y procesos que fomenten la participación activa, incidente e inclusiva de los actores sociales en los territorios priorizados en el Plan Nacional de Desarrollo. Acompañar el seguimiento y desarrollo de acciones, procesos e instancias relacionadas con el ordenamiento territorial alrededor del agua, en el marco de los lineamientos establecidos. Apoyar la participación en reuniones y espacios intra e interinstitucionales e intersectoriales relacionados con el Ordenamiento Ambiental del Territorio, con el propósito de dinamizar los procesos y fortalecer la gestión estratégica del Viceministerio. Proyectar, consolidar y gestionar respuestas a derechos de petición, solicitudes de información y demás peticiones relacionadas con el objeto del contrato, a través de la plataforma ARCA o cualquier otro medio institucional, garantizando el cumplimiento de los términos previstos en la ley.</t>
  </si>
  <si>
    <t>El valor del contrato a celebrar es hasta por la suma de SETENTA MILLONES DE PESOS M/CTE ($70.000.000) incluidos los impuestos a que haya lugar.</t>
  </si>
  <si>
    <t>https://community.secop.gov.co/Public/Tendering/OpportunityDetail/Index?noticeUID=CO1.NTC.8207338&amp;isFromPublicArea=True&amp;isModal=true&amp;asPopupView=true</t>
  </si>
  <si>
    <t>El término estrictamente indispensable para que el contratista cumpla con el objeto y obligaciones contractuales será de siete (7) meses o hasta el 31 de diciembre lo primero que ocurra.</t>
  </si>
  <si>
    <t>DIANA MARIA TELLEZ CASTIBLANCO</t>
  </si>
  <si>
    <t>https://www.funcionpublica.gov.co/dafpIndexerBHV/hvSigep/detallarHV/S4401025-8003-5</t>
  </si>
  <si>
    <t>Prestar los servicios profesionales a la Oficina de Negocios Verdes y Sostenibles en el apoyo a la estructuración técnica de programas y proyectos con enfoque en restauración ecológica, como también la armonización y puesta en marcha de los incentivos a la conservación en sistemas productivos sostenibles desde el enfoque del plan nacional de negocios verdes.</t>
  </si>
  <si>
    <t>1. Realizar un documento con el plan de trabajo para la ejecución del contrato, el cual contenga los productos y el cronograma de entrega conforme a lo acordado por la supervisión. Documento que debe ser presentado con el primer informe para el inicio y seguimiento contractual. Realizar el acompañamiento técnico en el diseño e implementación de mecanismos, estrategias e incentivos ambientales para el escalonamiento de iniciativas económicas, sistemas productivos sostenibles y acciones de conservación, restauración y preservación en el marco de la implementación de la resolución de NV y PSA. Desarrollar asistencias técnicas en la estructuración y evaluación de propuestas y proyectos del sector ambiente relacionadas a las competencias de la ONVS y con aplicación a los diferentes fondos de financiación del sector ambiente sobre todo en el tema de restauración ecológica. Apoyar técnicamente en la generación de lineamientos y herramientas necesarias para la implementación de los incentivos ambientales en sistemas productivos sostenibles Articular la implementación de PSA en sistemas productivos sostenibles a la luz del Plan Nacional de Negocios Verdes. Elaborar los lineamientos técnicos para el cálculo del valor de las acciones de preservación, restauración y uso sostenible financiables en el marco de los proyectos de Pago por Servicios Ambientales y otros incentivos a la conservación en áreas de especial interés ambiental. Apoyar el seguimiento y/o evaluación programas o proyectos en lo referente a PSA de regulación y calidad hídrica presentados a las diferentes fuentes y/o mecanismos de financiación con las que cuenta el Ministerio. Las demás que determine el supervisor del contrato, relacionadas con el ejercicio de sus obligaciones y del objeto contractual.</t>
  </si>
  <si>
    <t>El valor del contrato a celebrar es hasta por la suma de CUARENTA Y TRES MILLONES SETECIENTOS CINCUENTA MIL PESOS M/CTE ($ 43.750.000), incluidos los impuestos a que haya lugar.</t>
  </si>
  <si>
    <t>https://community.secop.gov.co/Public/Tendering/OpportunityDetail/Index?noticeUID=CO1.NTC.8216666&amp;isFromPublicArea=True&amp;isModal=true&amp;asPopupView=true</t>
  </si>
  <si>
    <t>JENNY MARCELA SALGUERO CRUZ</t>
  </si>
  <si>
    <t>https://www.funcionpublica.gov.co/dafpIndexerBHV/hvSigep/detallarHV/S1354369-8003-5</t>
  </si>
  <si>
    <t>Prestar servicios de apoyo a la Dirección de Cambio Climático y Gestión del Riesgo del Ministerio de Ambiente y Desarrollo Sostenible para apoyar la gestión y desarrollo del eje estratégico de acción relacionado con la cooperación internacional, en el marco del Plan de acción y las competencias misionales del área.</t>
  </si>
  <si>
    <t>1.Apoyar el despacho de la Dirección en el seguimiento a la agenda, la articulación de actividades y trabajo conjunto con otras dependencias del Ministerio, entidades públicas, organizaciones privadas y entes de cooperación internacional, en el marco de su objeto contractual, preparando el material y/o ayudas de memoria a que haya lugar. 2. Apoyar la gestión, elaboración, formulación y articulación de proyectos y/o programas financiados o por financiar con recursos de cooperación internacional que apoyen o coadyuven la gestión del cambio climático en el marco del plan de Acción de la Dirección y los diferentes compromisos y metas a cargo. 3. Realizar el seguimiento a la ejecución de proyectos, programas y recursos provenientes de cooperación internacional relacionados o enfocados en la gestión del cambio climático, que permita identificar, mapear y consolidar las actividades desarrolladas y los productos recibidos, y su impacto en el Plan de acción, metas y compromisos de la DCCGR. 4. Apoyar en la consolidación y desarrollo de una agenda de trabajo conjunto entre la dirección y sus diferentes grupos de trabajo, y los entes u organizaciones cooperantes internacionales, enfocada en la construcción y ejecución de proyectos, programas y acciones en materia de cambio climático y gestión del riesgo, que sean priorizadas por la Dirección. 5. Apoyar la elaboración de las ayudas de memoria para el Director(a), de las temáticas inherentes proyectos, programas y acciones articuladas con la cooperación internacional, así como las derivadas de los comités directivos de proyectos, sector ambiente y demás en los que se encuentre delegado el director técnico. 6. Participar en reuniones relacionadas con el objeto contractual, organizando en debida forma los soportes de la asistencia y ayudas de memoria correspondientes, en las carpetas digitales dispuestas por el supervisor o el despacho de la dirección 7. Proyectar, consolidar y gestionar respuestas a derechos de petición, solicitudes de información y demás peticiones, que le sean solicitados a través de la plataforma ARCA, o por cualquier otro medio o herramienta de la entidad relacionada con el objeto del contrato, para lo cual deberá dar cumplimiento a los términos previstos en la Ley. 8. Todas las demás que le sean asignadas por la Dirección y que tengan relación con el objeto contractual.</t>
  </si>
  <si>
    <t>El valor del contrato a celebrar es hasta por la suma de OCHENTA Y NUEVE MILLONES SETECIENTOS MIL PESOS M/CTE ($89.700.000), incluido los impuestos a que haya lugar.</t>
  </si>
  <si>
    <t>El término estrictamente indispensable para que el contratista cumpla con el objeto y obligaciones contractuales será de SEIS (6) MESES VEINTISIETE (27) DÍAS, o hasta el 31 de diciembre de 2025 (lo primero que ocurra), contados a partir del cumplimiento de los requisitos de ejecución previo perfeccionamiento del contrato.</t>
  </si>
  <si>
    <t xml:space="preserve">ORDEN DE COMPRA </t>
  </si>
  <si>
    <t>15 ACUERDO MARCO</t>
  </si>
  <si>
    <t>UNION TEMPORAL CLEAN BOGOTA</t>
  </si>
  <si>
    <t>ROBINSON RUBIO ROJAS</t>
  </si>
  <si>
    <t>Prestación de servicios de aseo, limpieza, cafetería y jardinería con suministros de insumos de aseo y cafetería, alquiler de equipos, maquinaria y demás bienes necesarios para el adecuado funcionamiento de las instalaciones del Ministerio de Ambiente y Desarrollo Sostenible.</t>
  </si>
  <si>
    <t xml:space="preserve">1. (7.39) Constituir y allegar a la entidad compradora una garantía de cumplimiento y de responsabilidad civil 
extracontractual para la orden de compra dentro de los TRES (3) DÍAS HÁBILES siguientes a la colocación 
de esta, a favor de la entidad compradora, por el valor, amparos y vigencia establecidas en la cláusula 16.  
2. (7.40) Suscribir el acta de inicio en un plazo no superior a OCHO (8) DÍAS HÁBILES por cada orden de 
compra con la entidad compradora. 
3. (7.41) Iniciar y entregar los bienes para la prestación del Servicio Integral de Aseo y Cafetería en las 
instalaciones de la Entidad Compradora en un plazo máximo de OCHO (8) DÍAS HÁBILES después de la 
colocación de la Orden de Compra si cuenta con menos de tres sedes, este término puede ser ampliado 
hasta DIEZ (10) DÍAS HÁBILES si la Orden de Compra cuenta con más de tres sedes en la misma ciudad, 
ciudades distintas o municipios, así mismo, se aplicaría el plazo a DOCE (12) DÍAS HÁBILES si la Orden 
de Compra cuenta con más de tres sedes ubicadas cada una en ciudades diferentes o municipios dentro de una misma región. En todo caso, si el plazo es menor o mayor, la fecha de inicio podrá ser acordada 
entre las partes de común acuerdo, dejando la evidencia del acuerdo en el acta de inicio. El Proveedor debe prestar el Servicio Integral de Aseo y Cafetería con todos los insumos y los elementos, equipos y 
maquinaria solicitados, desde el primer día de inicio de la operación.    
4. (7.42) Entregar a la entidad compradora las fichas técnicas de los bienes suministrados, en caso tal que 
la entidad lo requiera.  5. (7.43) Entregar la NSO o RSA de los bienes que indica el anexo 4 de acuerdo con lo regulado por el 
INVIMA cuando la Entidad lo requiera para su verificación.  
6. (7.44) Entregar a la Entidad Compradora cuando se inicie la ejecución de la Orden de Compra, si esta lo 
requiere, la siguiente información del personal que prestará los servicios de aseo y cafetería, 
mantenimiento, y Servicio Especial: (i) hojas de vida; (ii) afiliaciones al Sistema de Seguridad Social 
Integral y ARL; y (iii) certificados de formación y acreditación de acuerdo con el Anexo 3 del pliego de 
condiciones.  
7. (7.45) Realizar el cobro de los bienes o de los servicios prestados de acuerdo con las disposiciones del 
Acuerdo Marco, facturando de conformidad con lo establecido en la cláusula 11. 
8. (7.46) Solicitar a la Entidad Compradora la información, formatos, plazos, etc., para el trámite del pago de 
las facturas y/o cuentas de cobro a través del Supervisor designado por la entidad. 
9. (7.47) Entregar la información requerida por las Entidades Compradoras para registrar al Proveedor en 
sus sistemas de pago.  
10. (7.48) En caso de fuerza mayor o caso fortuito que impida la ejecución de la orden de compra, el proveedor 
deberá presentar a la Entidad Compradora los soportes que permitan justificar esta situación. En este 
caso, la Entidad Compradora realizará la verificación y validación de los soportes y, de considerarlo 
necesario, podrá acordar con el proveedor la suspensión de la ejecución de la orden de Compra con una 
fecha de reinicio cierta.  
11. (7.49) Ejecutar las Órdenes de Compra manteniendo las condiciones con las cuales adquirió puntaje 
técnico adicional o fue favorecido en un desempate, durante la vigencia del Acuerdo Marco y la vigencia 
de la última orden de compra que le sea colocada.  
12. (7.50) Cumplir con la legislación colombiana y normativa aplicable en la materia.  
13. (7.51) Facturar de conformidad con lo establecido en la cláusula 11 
14. (7.52) Cumplir con las disposiciones del Acuerdo Marco durante la vigencia de todas las Órdenes de 
Compra, aun cuando estas excedan la vigencia de este. El Proveedor debe seguir cumplir con las 
obligaciones derivadas del Acuerdo Marco y de la Orden de Compra mientras los pagos de la entidad son 
formalizados.  
15. (7.53) Entregar a la Entidad Compradora un acuerdo comercial, contrato o cualquier documento que 
evidencie una relación comercial entre el proveedor y quien suministra el café social, asimismo, suministrar 
el café social producido por pequeños productores locales o productores locales agropecuarios cuando la 
Entidad Compradora lo requiera. 
16. (7.54) Asumir el pago de salarios, prestaciones e indemnizaciones de carácter laboral del personal que 
contrate para la ejecución del Acuerdo Marco y las correspondientes Órdenes de Compra, lo mismo que 
el pago de honorarios, los impuestos, gravámenes, aportes y servicios de cualquier género que 
establezcan las leyes colombianas y demás erogaciones necesarias para la ejecución de las Órdenes de 
Compra. Es entendido que todos estos gastos han sido estimados por el proveedor al momento de la 
presentación de la Cotización, conforme con la necesidad de la Entidad Compradora. 
17. (7.55) Cumplir con los procesos definidos en la guía de Proveedores del Acuerdo Marco.  
18. (7.56) Responder en las condiciones dentro del término previsto en los documentos del proceso a todas 
las solicitudes de cotización de las Entidades Compradoras. La no cotización en los términos descritos obligará a que las Entidades Compradoras reporten a Colombia Compra Eficiente la situación y que esta 
última proceda a adelantar el procedimiento administrativo sancionatorio por presunto incumplimiento de las obligaciones generales derivadas del Acuerdo Marco.  19. (7.57) Cumplir con lo establecido en la Resolución 0689 de 2016 del Ministerio del Medio Ambiente o aquello que lo derogue, modifique o sustituya, la cual establece que los jabones y detergentes a utilizar deben contener concentraciones de fósforo iguales o inferiores a 0.65%.  
20. (7.58) Abstenerse de cotizar precios por debajo de los precios mínimos o por encima de los precios máximos de conformidad con la fórmula de la Cláusula 9. Los precios cotizados mayores a los máximos 
establecidos para cada Proveedor de acuerdo con la Cláusula 9, se entienden como cotizados a los precios del catálogo. 
21. (7.59) Garantizar que ninguna de las condiciones y especificaciones técnicas establecidas en el Acuerdo 
Marco y en el pliego de condiciones generan costos adicionales a las Entidades Compradoras.  
22. (7.60) Cumplir con los plazos establecidos en el Acuerdo Marco.  
23. (7.61) Abstenerse de modificar o alterar la información y las fórmulas de cálculo de la Solicitud de 
Cotización y de los formatos disponibles en la Tienda Virtual del Estado Colombiano, así como el 
simulador.  
24. (7.62) Mantener las condiciones de calidad, legalidad, certificados, etc., exigidas por Colombia Compra 
Eficiente para la selección de proveedores según haya sido establecido en el pliego de condiciones del 
proceso.  
25. (7.63) Mantener actualizada la información requerida por el SIIF.  
26. (7.64) Cumplir con los términos y condiciones de la Tienda Virtual del Estado Colombiano.  
27. (7.65) Mantener actualizadas las garantías según lo establecido en la cláusula 16 
28. (7.68) Publicar las facturas en la Tienda Virtual del Estado Colombiano, según las opciones que cuente la 
plataforma.  
29. (7.73) Cumplir con los tiempos y obligaciones definidos en los Documentos del Proceso. El tiempo de 
entrega empieza a correr después de la colocación de la Orden de Compra.  
30. (7.74) Implementar para cada orden de compra en cada Entidad Comprador un plan de apoyo a la gestión 
ambiental dentro del plazo de inicio de la prestación del servicio, el cual deberá contemplar por lo menos 
los siguientes puntos:  I) Políticas e instrucciones para incentivar el uso eficiente y racional de los recursos 
naturales como el agua, la energía y el gas en las instalaciones de las Entidades Compradoras durante la 
prestación del servicio.  II) Protocolo para la disposición final de los residuos peligrosos (El proveedor solo 
cumplirá con esta obligación cuando la entidad no contemple dentro de su Plan de Gestión Ambiental un 
protocolo para la gestión de residuos peligrosos), III) Protocolo de gestión de residuos no peligrosos que 
incluye lineamientos y capacitación para recoger, clasificar, envasar y disponer adecuadamente los 
residuos no peligrosos en los lugares ubicados en las instalaciones de la Entidad Compradora señalados 
para este fin, haciendo posible su reciclaje y posterior aprovechamiento. 
31. (7.76) Cumplir las fechas de pago de los salarios de los operarios que prestan el Servicio Integral de Aseo 
y Cafetería en la Entidad Compradora, de acuerdo con lo acordado en el Acta de Inicio de la Orden de 
Compra. 
32. (7.78) Suministrar para la última factura el documento que evidencie que el proveedor se encuentra a paz 
y salvo del pago de la liquidación del subordinado, o en su defecto el proveedor podrá aportar el contrato 
en el cual se demuestre la continuidad de la relación laboral con el trabajador posterior a la terminación 
de la Orden de Compra.  
33. (7.79) Cumplir con el pago de los aportes de seguridad social, prestaciones sociales, aportes parafiscales, 
horas extras, dominicales, festivos, recargos nocturnos, indemnizaciones, liquidación de prestaciones e 
incapacidades y demás costos derivados de la relación laboral con el personal que cumple las labores cubiertas por el Acuerdo Marco y con todo su personal, conforme a las fechas establecidas en la normativa 
vigente.   34. (7.80) Cumplir todos los costos, gastos, erogaciones asociadas al personal, como prestaciones sociales, contribuciones, dotaciones, capacitaciones, incapacidades, costos asociados a la seguridad industrial, los Exámenes Básicos de Seguridad y cualquier otro costo o gasto requerido para cumplir con la normativa laboral colombiana. 35. (7.81) El proveedor deberá suministrar al personal la dotación adecuada correspondiente a sus labores y conforme al clima donde se presta el servicio, la cual deberá ser suministrada en los términos de ley, procurado que su presentación personal sea la adecuada.  36. (7.82) El proveedor deberá suministrar al personal todos los elementos de protección personal de conformidad con la normatividad legal vigente de acuerdo con la actividad que cumpla; y garantizar que 
su personal cuente y utilice apropiadamente todos los elementos de seguridad industrial.  37. (7.83) Cuidar las instalaciones, bienes y equipos de la Entidad Compradora durante la prestación del 
Servicio Integral de Aseo y Cafetería.  38. (7.84) Entregar a las Entidades Compradoras la información que requieran para verificar el cumplimiento 
de las obligaciones laborales, de seguridad industrial y de salud ocupacional del Proveedor y/o de los 
operarios que prestan el Servicio Integral de Aseo y Cafetería en la Entidad.  
39. (7.85) Diligenciar y obtener los permisos de trabajo que sean requeridos en los diferentes departamentos 
y municipios para que el personal pueda llevar a cabo las actividades necesarias para la prestación del 
Servicio Integral de Aseo y Cafetería.   
40. (7.86) Capacitar permanentemente a su personal en todos los temas relacionados a las labores de aseo, 
cafetería, mantenimiento y Servicio Especial asegurando así que cuenta con conocimientos vigentes y 
que aplica las buenas prácticas del mercado, así como las alusivas a la seguridad y salud en el trabajo.  
41. (7.87) Cumplir con lo dispuesto en el artículo 19, 20, 21 y 22 del capítulo III de la Decisión 706 del 2008 
de la Comunidad Andina sobre la información que debe contener el envase o el empaque de los productos 
de higiene doméstica y productos absorbentes.  
42. (7.88) Cumplir con los atributos de etiquetado y rotulado de conformidad con lo descrito en las 
Resoluciones 333 de 2011 y 2674 de 2013 para los alimentos y materia primas en su fabricación hasta la 
entrada en vigencia de la resolución 810 de 2021 y aquellas que la modifique, adicione o derogue.   
43. (7.89) Garantizar el cumplimiento de todos los protocolos de Bioseguridad y protección definidos por el 
Gobierno Nacional y la entidad compradora para evitar y/o mitigar la propagación del Covid -19 así como 
cualquier epidemia o pandemia futura para la ejecución de sus actividades derivadas de la orden de 
compra.  
44. (7.90) Cumplir con la NTC 5465:2006 emitida por el Instituto Colombiano de Normas Técnicas y 
Certificación - ICONTEC, la cual describe los requisitos para el rotulado o etiquetado de productos de 
Aseo y Limpieza.  
45. (7.91) Cumplir las condiciones y los ANS establecidos en los pliegos de condiciones de acuerdo con los 
servicios y bienes solicitados y los niveles de servicio. 
46. (7.92) Cumplir con las obligaciones y compromisos que se desprendan con ocasión del cumplimiento de 
los criterios y normatividad ambiental y de sostenibilidad asociada a la prestación del Servicio Integral de 
Aseo y Cafetería 
47. (7.93) Garantizar un gestor comercial en cada una de las regiones en las que el proveedor resulte 
adjudicado. El representante comercial se activará una vez sean contratadas más de 90 operarias en una 
o diferentes órdenes de compra adjudicadas en la misma región.  48. (7.94) Informar a la Entidad Compradora y a Colombia Compra Eficiente los datos de contacto del gestor 
comercial, incluidos nombre, correo electrónico y teléfono asignado a cada una de las regiones una vez se cumpla la condición indicada en la cláusula 7 y cuando así lo solicite.  
49. (7.95) Garantizar que el personal cuente con los exámenes médicos pertinentes para la ejecución de sus labores dando cumplimiento a la normatividad legal aplicable en la materia. 
50. (7.96) Asignar a cada Orden de Compra un coordinador de tiempo parcial sin que implique un costo adicional para la Entidad Compradora y coordinar su horario de visita en conjunto con la Entidad 
Compradora. Si la Entidad Compradora solicita un coordinador de tiempo completo para una sede, no es necesaria la asignación de un coordinador de tiempo parcial para esa sede por parte del Proveedor.   
51. (7.97) Prestar el Servicio Integral de Aseo y Cafetería con los Bienes de Aseo y Cafetería con elementos, equipos y maquinaria en buenas condiciones para su funcionamiento de tal forma que no representen un 
obstáculo para la ejecución eficiente de las labores del personal.  52. (7.98) Asumir todos los costos de almacenamiento, transporte y manejo de los Bienes de Aseo y Cafetería 
hasta que sean entregados en el lugar que requiera la Entidad Compradora.   53. (7.99) Responder ante la Entidad Compradora y ante terceros por la divulgación indebida o el manejo 
inadecuado de la información entregada por la Entidad Compradora para el desarrollo de las actividades contratadas.  
54. (7.101) El Proveedor puede contratar con un tercero la prestación total o parcial del Servicio Especial de Jardinería, sin perder su responsabilidad por la prestación del Servicio Especial y el cumplimiento de las 
condiciones establecidas en el Acuerdo Marco.   55. (7.102) Aplicar descuento si así se requiere al precio de los servicios en las facturas entregadas a la Entidad Compradora en el caso que los servicios prestados no hayan cumplido con lo establecido en los ANS. 56. (7.103) Reemplazar el personal que presta el servicio Integral de Aseo y Cafetería en las condiciones establecidas en el Anexo 2 del pliego de condicione.  
57. (7.104) Cumplir con las especificaciones técnicas establecidas en el Anexo 4 del pliego de condiciones y con las especificaciones técnicas ofrecidas.  58. (7.105) Realizar el cambio de los elementos, equipos o maquinaria en mal estado o funcionamiento inadecuado que impida el cumplimiento de la actividad una vez sea notificado por la Entidad Compradora dentro los TRES (3) DÍAS CALENDARIO siguientes al reporte, este plazo podrá extenderse al día siguiente en aquellos casos que el tercer día sea festivo.      59. (7.106) El Proveedor debe prestar el Servicio Integral de Aseo y Cafetería con los Bienes de Aseo y 
Cafetería de las marcas incluidas en el Catálogo. En caso de requerir un reemplazo de marca deberá ser 
acreditada la cadena de distribución en los términos establecidos en el pliego de condiciones.  
60. (7.107) Mantener la debida confidencialidad de la información que pueda llegar a conocer durante la ejecución de la Orden de Compra. 61. (7.108) Disponer de los canales de comunicación y tiempos de atención requeridos para cada una de las Regiones de Cobertura en la que resulte adjudicatario, y responder las solicitudes de las Entidades Compradoras a través de ellos, de acuerdo con lo establecido en el formato 11 de la oferta presentada por el proveedor. 62. (7.109) Responder a los reclamos, consultas y/o solicitudes de las Entidades Compradoras eficaz y oportunamente, de acuerdo con lo establecido en el presente documento. Considerar a cada una de las Entidades Compradoras como clientes prioritarios. 63. (7.114) Garantizar que el transporte de sustancias químicas cuenta con plan de contingencia y plan de 
emergencias. Lo anterior para el proveedor de transporte de las sustancias, en el marco del cumplimiento del Decreto 1609 de 2002 o aquella que lo derogue, modifique o sustituya.  
64. (7.115) Cumplir con las obligaciones y compromisos que se derivan con ocasión del cumplimiento de los 
criterios y normatividad ambiental y de sostenibilidad asociada a la prestación del Servicio Integral de 
Aseo y Cafetería. 
65. (7.116) Garantizar que las sustancias químicas a utilizar durante la ejecución del contrato para procesos 
tales como, limpieza, jardinería, mantenimiento locativo o cualquier otro procedimiento, contarán con las 
fichas u hojas de datos de seguridad de los productos químicos utilizados. Dichas hojas deberán 
mantenerse actualizadas en idioma español y en lugar de fácil acceso y a la vista del personal que se 
encarga de la manipulación de las sustancias químicas. Lo anterior, en el marco de lo estipulado en el 
Decreto 1496 de 2018, Resolución 773 de 2021, la normatividad relacionada con el Sistema Globalmente 
Armonizado o aquella que lo derogue, modifique o sustituya. 
66. (7.118) El Proveedor deberá acatar los lineamientos o instrucciones únicamente por parte del Supervisor 
de la Orden de Compra, por el representante legal y/u ordenador del gasto de la Entidad Compradora. 
67. (7.119) Mantener actualizadas en valor y vigencia las garantías de cumplimiento y responsabilidad civil 
extracontractual según lo establecido en la Cláusula 16. 
68. (7.121) Una vez adjudicada la Orden de Compra, La entidad compradora determinará junto con el 
proveedor los lineamientos para dar estricto cumplimiento a la vinculación de población en pobreza 
extrema o desplazados por la violencia, personas en proceso de reintegración o reincorporación o sujetos 
de especial protección constitucional. El proveedor deberá contar en la ejecución de la orden de compra 
con el porcentaje definido en el evento de cotización de conformidad con lo establecido en el artículo 
2.2.1.2.4.2.16 del Decreto 1082 de 2015. Es de anotar que, la participación de los sujetos anteriormente 
mencionados en la ejecución del contrato se fomentará previo análisis de su oportunidad y conveniencia 
en los Documentos del Proceso, teniendo en cuenta el objeto contractual y el alcance de las obligaciones 
por parte de la Entidad Compradora. 
69. Las demás establecidas en el Acuerdo Marco de Precios del servicio integral de aseo y cafetería CCE
126-2023 # Proceso: CCENEG-063-01-2022 </t>
  </si>
  <si>
    <t>A-02-02-02-006-003</t>
  </si>
  <si>
    <t>https://operaciones.colombiacompra.gov.co/tienda-virtual-del-estado-colombiano/ordenes-compra/146908</t>
  </si>
  <si>
    <t xml:space="preserve">El plazo de ejecución será hasta el treinta (30) de noviembre de 20254, previo cumplimiento de los requisitos de 
perfeccionamiento y legalización. </t>
  </si>
  <si>
    <t>SARA AOROZCO CASTAÑEDA</t>
  </si>
  <si>
    <t>https://www.funcionpublica.gov.co/dafpIndexerBHV/hvSigep/detallarHV/S2671622-8003-5</t>
  </si>
  <si>
    <t>Prestar servicios profesionales para apoyar a la Oficina Asesora de Planeación del Ministerio de Ambiente y Desarrollo Sostenible, en la gestión de información y procesos administrativos asociados al Sistema General de Regalías (SGR).</t>
  </si>
  <si>
    <t>1. Apoyar en la definición, implementación y seguimiento al plan de trabajo para los desarrollos técnicos en el sistema de información de las convocatorias de la Asignación Ambiental y el 20% del mayor recaudo del SGR, atendiendo los lineamientos y directrices impartidas por la Oficina de Tecnologías de la Información y Comunicación del Ministerio. 2. Gestionar las historias de usuario, las pruebas funcionales, los despliegues y los soportes del sistema de información de las convocatorias de la Asignación Ambiental y el 20% del mayor recaudo en el marco del SGR. 3. Prestar apoyo técnico y metodológico en la definición, almacenamiento y consolidación de la información y bases de datos con las gestiones, productos y resultados de las convocatorias de la Asignación Ambiental y el 20% del mayor recaudo del SGR. 4. Desarrollar y optimizar herramientas e instrumentos de análisis y visualización, integrando información geoespacial y estadística, para mejorar la planificación de la inversión y la toma de decisiones. 5. Generar y consolidar reportes, informes y presentaciones con el análisis consolidado y los resultados de la gestión de los recursos de la Asignación Ambiental y el 20% del mayor recaudo del SGR. 6. Participar en el desarrollo de las etapas de viabilidad, priorización, aprobación y ejecución los proyectos de inversión de la Asignación Ambiental y el 20% del mayor recaudo del Sistema General de Regalías. 7. Proyectar respuestas a Peticiones, Quejas, Reclamos (PQR), citaciones o derechos de petición en el marco de las funciones del Ministerio en relación con el Sistema General de Regalías.</t>
  </si>
  <si>
    <t>El valor del contrato a celebrar es hasta por la suma de CIENTO OCHO MILLONES DE PESOS M/CTE ($108.000.000,00), incluido los impuestos a que haya lugar.</t>
  </si>
  <si>
    <t>https://community.secop.gov.co/Public/Tendering/OpportunityDetail/Index?noticeUID=CO1.NTC.8285152&amp;isFromPublicArea=True&amp;isModal=true&amp;asPopupView=true</t>
  </si>
  <si>
    <t>El término estrictamente indispensable para que el contratista cumpla con el objeto y obligaciones contractuales será de 12 meses.  Lo anterior en atención a lo señalado en el artículo 128 de la Ley 2056 de 2020 “POR LA CUAL SE REGULA LA ORGANIZACIÓN Y EL FUNCIONAMIENTO DEL SISTEMA GENERAL DE REGALÍAS", que reza: “Artículo 128. Plurianualidad. Los componentes del Sistema Presupuestal del Sistema General de Regalías deben propender porque este opere con un horizonte de mediano plazo, en el cual se puedan identificar los ingresos del mismo y se definan presupuestos que abarquen una bienalidad, la cual comienza el 1º de enero y termina el 31 de diciembre del año siguiente al de su inicio”.</t>
  </si>
  <si>
    <t>Prestar servicios profesionales a la Dirección de Cambio Climático y Gestión del Riesgo del Ministerio de Ambiente y Desarrollo sostenible, para apoyar en diferentes asuntos estratégicos el marco de las negociaciones internacionales multilaterales y la cooperación internacional.</t>
  </si>
  <si>
    <t>El valor del contrato a celebrar es hasta por la suma de SETENTA Y CINCO MILLONES NOVECIENTOS MIL PESOS M/CTE ($75.900.000), incluido los impuestos a que haya lugar.</t>
  </si>
  <si>
    <t>https://community.secop.gov.co/Public/Tendering/OpportunityDetail/Index?noticeUID=CO1.NTC.8263719&amp;isFromPublicArea=True&amp;isModal=true&amp;asPopupView=true</t>
  </si>
  <si>
    <t>El término estrictamente indispensable para que el contratista cumpla con el objeto y obligaciones contractuales será de SEIS (6) MESES DIECIOCHO (18) DÍAS, o hasta el 31 de diciembre de 2025 (lo primero que ocurra), contados a partir del cumplimiento de los requisitos de ejecución previo perfeccionamiento del contrato.</t>
  </si>
  <si>
    <t>JUAN SEBASTIÁN DURAN NIEVES</t>
  </si>
  <si>
    <t>https://www.funcionpublica.gov.co/dafpIndexerBHV/hvSigep/detallarHV/S2757377-8003-5</t>
  </si>
  <si>
    <t>Prestar servicios profesionales para apoyar a la Oficina Asesora de Planeación del Ministerio de Ambiente y Desarrollo Sostenible, en la gestión integral técnico normativa de cada una de las fases del ciclo de inversión del Sistema General de Regalías SGR</t>
  </si>
  <si>
    <t>1. Asistir al Ministerio en la elaboración de lineamientos e informes relacionados con la planeación estratégica de la inversión de los recursos de la Asignación Ambiental y el 20% del mayor recaudo y de la Asignación de Ciencia, Tecnología e innovación del Sistema General de Regalías, para garantizar la coherencia con los lineamientos normativos, técnicos y de política pública del Ministerio de Ambiente y Desarrollo Sostenible. 2. Apoyar al Ministerio de Ambiente y Desarrollo Sostenible en las metodologías e instrumentos para el desarrollo de las actividades relacionadas con la evaluación técnica a los proyectos de inversión que participan de las convocatorias ambientales para ser financiados con recursos de la Asignación Ambiental y el 20% del mayor recaudo del Sistema General de Regalías. 3. Prestar apoyo al Ministerio de Ambiente y Desarrollo Sostenible en el cumplimiento y seguimiento a las funciones como miembro del vértice de Gobierno Nacional del Órgano Colegiado de Administración y Decisión (OCAD) de la Asignación para la Ciencia, Tecnología e Innovación, así como de los requerimientos que se deriven de la Asignación para la Ciencia, Tecnología e Innovación Ambiental del SGR. 4. Brindar apoyo técnico y conceptual en el seguimiento a la ejecución de los proyectos de inversión aprobados con recursos de la Asignación Ambiental y el 20% del mayor recaudo del Sistema General de Regalías. 5. Proyectar respuestas a Peticiones, Quejas, Reclamos (PQR), citaciones o derechos de petición en el marco de las funciones del Ministerio en relación con el Sistema General de Regalías. 6. Todas las demás funciones asignadas por el supervisor del contrato y que tengan relación con el objeto contractual, garantizando el cumplimiento de las responsabilidades y la alineación con los procedimientos del Ministerio de Ambiente y Desarrollo Sostenible en relación con el Sistema General de Regalías.</t>
  </si>
  <si>
    <t>El valor del contrato a celebrar es hasta por la suma de NOVENTA Y SIETE MILLONES SEISCIENTOS MIL PESOS M/CTE ($97.600.000,00), incluido los impuestos a que haya lugar.</t>
  </si>
  <si>
    <t>https://community.secop.gov.co/Public/Tendering/OpportunityDetail/Index?noticeUID=CO1.NTC.8239410&amp;isFromPublicArea=True&amp;isModal=true&amp;asPopupView=true</t>
  </si>
  <si>
    <t>El término estrictamente indispensable para que el contratista cumpla con el objeto y obligaciones contractuales será de 8 meses o hasta 31 de diciembre de 2026, lo primero que ocurra.</t>
  </si>
  <si>
    <t>XIMENA CARVAJAL GARZON</t>
  </si>
  <si>
    <t>https://www.funcionpublica.gov.co/dafpIndexerBHV/hvSigep/detallarHV/S444052-8003-5</t>
  </si>
  <si>
    <t>Prestar servicios profesionales para apoyar a la Oficina Asesora de Planeación del Ministerio de Ambiente y Desarrollo Sostenible en la planeación de la inversión, evaluación de proyectos y el desarrollo del componente técnico ambiental para el cumplimiento de las funciones del Ministerio en el marco de la gestión de los recursos del Sistema General de Regalías.</t>
  </si>
  <si>
    <t>1. Apoyar la planeación estratégica de la inversión de los recursos de la Asignación Ambiental y el 20% del mayor recaudo en el marco de las funciones en el Sistema General de Regalías, para garantizar la coherencia con los lineamientos normativos, técnicos y de política pública del Ministerio de Ambiente y Desarrollo Sostenible. 2. Apoyar la elaboración de los términos de referencia de las convocatorias de las asignaciones del SGR relacionadas con el sector de Ambiente y Desarrollo Sostenible. 3. Prestar soporte técnico, conceptual y metodológico sobre lineamientos e instrumentos relacionados con el SGR. 4. Asistir al Ministerio de Ambiente y Desarrollo Sostenible en el desarrollo de las actividades relacionadas con la evaluación técnica a los proyectos de inversión que participan de las convocatorias ambientales para ser financiados con recursos de la Asignación Ambiental y el 20% del mayor recaudo del Sistema General de Regalías. 5. Proyectar respuestas a Peticiones, Quejas, Reclamos (PQR), citaciones o derechos de petición en el marco de las funciones del Ministerio en relación con el Sistema General de Regalías. 6. Todas las demás asignadas por el supervisor del contrato y que tengan relación con el objeto contractual.</t>
  </si>
  <si>
    <t>El valor del contrato a celebrar es hasta por la suma de CIENTO VEINTE MILLONES DE PESOS M/CTE ($120.000.000,00), incluido los impuestos a que haya lugar.</t>
  </si>
  <si>
    <t>https://community.secop.gov.co/Public/Tendering/OpportunityDetail/Index?noticeUID=CO1.NTC.8236779&amp;isFromPublicArea=True&amp;isModal=true&amp;asPopupView=true</t>
  </si>
  <si>
    <t>El término estrictamente indispensable para que el contratista cumpla con el objeto y obligaciones contractuales será de 12 meses o hasta 31 de diciembre 2026, lo primero que ocurra. PLAZO DE EJECUCIÓN del Sistema Presupuestal del Sistema General de Regalías deben propender porque este opere con un horizonte de mediano plazo, en el cual se puedan identificar los Lo anterior en at</t>
  </si>
  <si>
    <t>ANDRÉS EDUARDO LOZANO BURGOS</t>
  </si>
  <si>
    <t>https://www.funcionpublica.gov.co/dafpIndexerBHV/hvSigep/detallarHV/S445228-8003-5</t>
  </si>
  <si>
    <t>Prestar servicios profesionales para apoyar a la Oficina Asesora de Planeación del Ministerio de Ambiente y Desarrollo Sostenible en el cumplimiento y seguimiento de las funciones asignadas al Ministerio en la gestión de la asistencia técnica, planeación de la inversión, convocatorias, evaluación, viabilidad, aprobación y ejecución de los proyectos de inversión del Sistema General de Regalías, con destinación ambiental</t>
  </si>
  <si>
    <t>1. Elaborar informes técnicos y consolidar la información sobre los avances y resultados de los procesos y/o ciclo de los proyectos en el marco de las funciones del Ministerio en relación con el SGR. 2. Proponer criterios, indicadores de gesticón y recomendaciones para la efectiva operación y gestión de los recursos en el marco de las funciones del Ministerio en relación con el Sistema General de Regalías. 3. Apoyar la articulación con la Mesa de Coordinación de la Asignación Ambiental y el 20% del mayor recaudo, en seguimiento a los acuerdos de la instancia. 4. Gestionar la articulación con entidades territoriales, sectoriales o intersectoriales para la mejora de procesos de planeación, evaluación, aprobación y seguimiento de los proyectos del SGR, asegurando la alineación con los lineamientos técnicos y normativos. 5. Proyectar respuestas a Peticiones, Quejas, Reclamos (PQR), citaciones o derechos de petición en el marco de las funciones del Ministerio en relación con el Sistema General de Regalías. 6. Todas las demás asignadas por el supervisor del contrato y que tengan relación con el objeto contractual.</t>
  </si>
  <si>
    <t>El valor del contrato a celebrar es hasta por la suma de CIENTO CINCUENTA Y SEIS MILLONES DE PESOS M/CTE ($156.000.000,00), incluido los impuestos a que haya lugar.</t>
  </si>
  <si>
    <t>https://community.secop.gov.co/Public/Tendering/OpportunityDetail/Index?noticeUID=CO1.NTC.8257037&amp;isFromPublicArea=True&amp;isModal=true&amp;asPopupView=true</t>
  </si>
  <si>
    <t>El término estrictamente indispensable para que el contratista cumpla con el objeto y obligaciones contractuales será de 12 meses o hasta 31 de diciembre de 2026, lo primero que ocurra.</t>
  </si>
  <si>
    <t>LAURA JULIANA ALVAREZ ESPITIA</t>
  </si>
  <si>
    <t>Prestar servicios profesionales para apoyar a la Oficina Asesora de Planeación del Ministerio de Ambiente y Desarrollo Sostenible, en el seguimiento de las actividades técnicas y operativas asociadas a los recursos del Sistema General de Regalías (SGR).</t>
  </si>
  <si>
    <t>1. Realizar seguimiento al trámite de los proyectos de inversión postulados a las convocatorias del Sistema General de Regalías dirigidas a la conservación de las áreas ambientales estratégicas y la lucha nacional contra la deforestación, mediante la recopilación de información en bases de datos. 2. Atender los requerimientos presentados por actores internos y externos respecto a las actuaciones de la Oficina Asesora de Planeación en torno al Sistema General de Regalías a través de la elaboración de las respuestas o la preparación de los insumos solicitados. 3. Asistir la implementación de las etapas de viabilidad y aprobación de los proyectos de inversión que forman parte de la lista de elegibles de las convocatorias de la Asignación Ambiental y el 20% del mayor recaudo del Sistema General de Regalías. 4. Apoyar la gestión presupuestal por medio del seguimiento a las apropiaciones distribuidas al Ministerio de Ambiente y Desarrollo Sostenible para el ejercicio de sus funciones como órgano del Sistema General de Regalías y entidad del orden nacional que emite conceptos técnicos. 5. Todas las demás asignadas por el supervisor del contrato y que tengan relación con el objeto contractual.</t>
  </si>
  <si>
    <t>El valor del contrato a celebrar es hasta por la suma de OCHENTA Y CUATRO MILLONES DE PESOS M/CTE ($84.000.000,00), incluido los impuestos a que haya lugar.</t>
  </si>
  <si>
    <t>https://community.secop.gov.co/Public/Tendering/OpportunityDetail/Index?noticeUID=CO1.NTC.8310099&amp;isFromPublicArea=True&amp;isModal=true&amp;asPopupView=true</t>
  </si>
  <si>
    <t>ANDRÉS ARTURO MÉNDEZ DELGADO</t>
  </si>
  <si>
    <t>https://www.funcionpublica.gov.co/dafpIndexerBHV/hvSigep/detallarHV/S1976656-8003-5</t>
  </si>
  <si>
    <t>Prestar servicios profesionales en la gestión jurídica estratégica de la Dirección de Asuntos Ambientales Sectorial y Urbana del Ministerio de Ambiente y Desarrollo Sostenible, para la articulación interinstitucional, el relacionamiento territorial y la articulación sectorial frente a las metas del PND 2022-2026 y providencias judiciales, con especial atención en el sector minero energético.</t>
  </si>
  <si>
    <t>1. Contribuir en la elaboración, revisión, seguimiento y ejecución de los proyectos de actos legislativos, leyes, reglamentación, políticas, planes, programas, proyectos, acciones, estrategias y demás instrumentos normativos en donde participe la Dirección de Asuntos Ambientales, Sectorial y Urbana (DAASU). 2. Apoyar jurídicamente a la Dirección en la orientación, articulación institucional, interinstitucional e intersectorial en las responsabilidades de la DAASU derivadas del Plan de acción, providencias judiciales, requerimientos de entes de control y compromisos con las comunidades relacionadas con el sector minero energético, que le sean designados por la Supervisión. 3. Apoyar jurídicamente a la Dirección en el análisis, revisión y/o elaboración de pronunciamientos, recomendaciones, conceptos, insumos e informes técnicos del sector minero energético, que le sean designados por la Supervisión. 4. Proyectar, gestionar y/o revisar, dentro de los plazos legales, las respuestas a derechos de petición, quejas, requerimientos de órganos de control y demás solicitudes relacionadas con el objeto contractual, que sean solicitadas a través de la plataforma ARCA o por cualquier otro medio o herramienta de la entidad. 5. Apoyar a la supervisión en el seguimiento y control de la ejecución de los contratos o convenios asignados por el Director de la DAASU, garantizando el cumplimiento de las obligaciones contractuales. 6. Asistir a reuniones, mesas de trabajo y demás espacios o instancias en las que sea designado por el supervisor del contrato, relacionados con el objeto y las obligaciones contractuales, entregando soportes documentales tales como listados de asistencia o ayudas de memoria y evidencia del seguimiento a los compromisos adquiridos, cuando corresponda.7. Cumplir con las demás obligaciones que le sean asignadas por el supervisor del contrato, inherentes a la naturaleza del objeto contractual.</t>
  </si>
  <si>
    <t>YIOVANI PALECHOR MOPAN</t>
  </si>
  <si>
    <t>https://community.secop.gov.co/Public/Tendering/OpportunityDetail/Index?noticeUID=CO1.NTC.8239621&amp;isFromPublicArea=True&amp;isModal=true&amp;asPopupView=true</t>
  </si>
  <si>
    <t>El término estrictamente indispensable para que el contratista cumpla con el objeto y obligaciones contractuales será SEIS (6) MESES Y VEINTE (20) DIAS, o hasta 31 de diciembre de 2025, lo primero que ocurra.</t>
  </si>
  <si>
    <t>MYLENA CASAS LINEROS</t>
  </si>
  <si>
    <t>https://www.funcionpublica.gov.co/dafpIndexerBHV/hvSigep/detallarHV/S2804174-8003-5</t>
  </si>
  <si>
    <t>Prestar servicios profesionales a la Oficina de Negocios Verdes y Sostenibles del Ministerio de Ambiente y Desarrollo Sostenible para fortalecer la gobernanza territorial y el relacionamiento con pueblos y comunidades indígenas, apoyando la identificación, estructuración y ejecución de políticas, programas y proyectos con enfoque diferencial y de derechos, en armonía con el Plan Nacional de Desarrollo, el Plan Nacional de Negocios Verdes, el Programa Nacional de Pagos por Servicios Ambientales y la Estrategia de Paz Total del Gobierno Nacional.</t>
  </si>
  <si>
    <t>El valor del contrato a celebrar es hasta por la suma de TREINTA Y SEIS MILLONES SEISCIENTOS SESENTA Y SEIS MIL SEISCIENTOS SESENTA Y SIETE PESOS M/CTE ($ 36.666.667), incluido los impuestos a que haya lugar.</t>
  </si>
  <si>
    <t>https://community.secop.gov.co/Public/Tendering/OpportunityDetail/Index?noticeUID=CO1.NTC.8244355&amp;isFromPublicArea=True&amp;isModal=False</t>
  </si>
  <si>
    <t>El término estrictamente indispensable para que el contratista cumpla con el objeto y obligaciones contractuales será de SEIS (06) MESES VEINTE (20) DÍAS, o hasta 31 de diciembre de 2025, lo primero que ocurra.</t>
  </si>
  <si>
    <t>LEIDY PAOLA ALCANTAR CAICEDO</t>
  </si>
  <si>
    <t>https://www.funcionpublica.gov.co/dafpIndexerBHV/hvSigep/detallarHV/S1295851-8003-5</t>
  </si>
  <si>
    <t>Prestar servicios profesionales para apoyar a la Oficina Asesora de Planeación del Ministerio de Ambiente y Desarrollo Sostenible en la planeación de la inversión, verificación, evaluación, viabilidad y aprobación de proyectos ambientales y de ciencia, tecnología e innovación, para el cumplimiento de las funciones del Ministerio en el marco de la gestión de los recursos del Sistema General de Regalías.</t>
  </si>
  <si>
    <t>1. Apoyar la planeación estratégica de la inversión de los recursos de la Asignación Ambiental y el 20% del mayor recaudo y de la Asignación de Ciencia, Tecnología e innovación del Sistema General de Regalías, para garantizar la coherencia con los lineamientos normativos, técnicos y de política pública del Ministerio de Ambiente y Desarrollo Sostenible. 2. Asistir al Ministerio de Ambiente y Desarrollo Sostenible en el desarrollo de las actividades relacionadas con la evaluación técnica a los proyectos de inversión que participan de las convocatorias ambientales para ser financiados con recursos de la Asignación Ambiental y el 20% del mayor recaudo del Sistema General de Regalías. 3. Prestar apoyo al Ministerio de Ambiente y Desarrollo Sostenible en el cumplimiento de las funciones como miembro del vértice de Gobierno Nacional del Órgano Colegiado de Administración y Decisión (OCAD) de la Asignación para la Ciencia, Tecnología e Innovación, así como de los requerimientos que se deriven de la Asignación para la Ciencia, Tecnología e Innovación Ambiental del SGR. 4. Brindar apoyo en la elaboración de los conceptos técnicos y otros relacionados con el ciclo de inversión en cumplimiento de la normativa vigente del Sistema General de Regalías. 5. Proyectar respuestas a Peticiones, Quejas, Reclamos (PQR), citaciones o derechos de petición en el marco de las funciones del Ministerio en relación con el Sistema General de Regalías. 6. Todas las demás asignadas por el supervisor del contrato y que tengan relación con el objeto contractual.</t>
  </si>
  <si>
    <t>El valor del contrato a celebrar es hasta por la suma de CIENTO CATORCE MILLONES DE PESOS M/CTE ($114.000.000,00), incluido los impuestos a que haya lugar.</t>
  </si>
  <si>
    <t>https://community.secop.gov.co/Public/Tendering/OpportunityDetail/Index?noticeUID=CO1.NTC.8253713&amp;isFromPublicArea=True&amp;isModal=true&amp;asPopupView=true</t>
  </si>
  <si>
    <t>El término estrictamente indispensable para que el contratista cumpla con el objeto y obligaciones contractuales será de 12 meses o hasta 31 de diciembre 2026, lo primero que ocurra.</t>
  </si>
  <si>
    <t>ANDRES MAURICIO CORTES LADINO</t>
  </si>
  <si>
    <t>BIOLOGIA AMBIENTAL</t>
  </si>
  <si>
    <t>https://www.funcionpublica.gov.co/dafpIndexerBHV/hvSigep/detallarHV/S862026-8003-5</t>
  </si>
  <si>
    <t>Prestar los servicios profesionales a la Oficina de Negocios Verdes y sostenibles para apoyar desde el componente técnico, el seguimiento y evaluación de la implementación de la Tasa compensatoria por Caza de Fauna Silvestre.</t>
  </si>
  <si>
    <t>1. Elaborar un documento de plan de trabajo para la ejecución del contrato, el cual contenga los informes a entregar y el cronograma, documento que debe ser presentado dentro de los cinco (5) días hábiles, siguientes al cumplimiento de los requisitos de perfeccionamiento y ejecución. 2. Realizar los aportes técnicos que permitan la actualización del documento Manual de Implementación de la Tasa Compensatoria por Caza de Fauna Silvestre, y apoyar en su acompañamiento de elaboración, edición y distribución dentro del marco de instrumentos documentales, de acuerdo a los requerimientos de la oficina. 3. Realizar el seguimiento a la implementación de la Tasa Compensatoria por Caza de Fauna Silvestre, correspondiente a la vigencia 2024, teniendo en cuenta los reportes entregados por la Autoridades Ambientales Competentes, recolección de información primaria con otros actores activos de la tasa y el análisis cualitativo y cuantitativo de información suministrada. 4. Elaborar la metodología para la evaluación de la Tasa Compensatoria por Caza de Fauna Silvestre, y los insumos técnicos requeridos para definir los criterios de priorización como parte de esta evaluación, con su respectiva aplicación. 5. Responder y atender desde el componente técnico, las solicitudes internas y/o externas (incluyendo en estas peticiones, quejas, reclamos y sugerencias) que se presenten ante el Ministerio de Ambiente y Desarrollo Sostenible y se encuentren relacionadas con la Tasa Compensatoria por Caza de Fauna Silvestre. 6. Participar en reuniones relacionadas con el objeto contractual, para lo cual se deben allegar los soportes de la asistencia, ayudas de memoria y soporte del seguimiento a los compromisos establecidos, en caso de aplicar. 7. Las demás que le asigne el supervisor del contrato, relacionadas con el ejercicio de sus obligaciones y del objeto contractual.</t>
  </si>
  <si>
    <t>El valor del contrato a celebrar es hasta por la suma de CUARENTA Y DOS MILLONES SEISCIENTOS OCHENTA Y TRES MIL TRESCIENTOS TREINTA Y TRES PESOS ($42.683.333), incluidos los impuestos a que haya lugar.</t>
  </si>
  <si>
    <t>https://community.secop.gov.co/Public/Tendering/OpportunityDetail/Index?noticeUID=CO1.NTC.8250133&amp;isFromPublicArea=True&amp;isModal=true&amp;asPopupView=true</t>
  </si>
  <si>
    <t>El término estrictamente indispensable para que el contratista cumpla con el objeto y obligaciones contractuales será de SEIS (06) MESES DIECISIETE (17) DÍAS CALENDARIO, o hasta 31 de diciembre de 2025, lo primero que ocurra.</t>
  </si>
  <si>
    <t>KATTY  STEPHANY DUSSAN URRIAGO</t>
  </si>
  <si>
    <t>MERCADEO Y PUBLICIDAD</t>
  </si>
  <si>
    <t>https://www.funcionpublica.gov.co/dafpIndexerBHV/hvSigep/detallarHV/S5134591-8003-5</t>
  </si>
  <si>
    <t>Prestar servicios profesionales para apoyar a la Oficina Asesora de Planeación del Ministerio de Ambiente y Desarrollo Sostenible, en la realización de acciones encaminadas a la gestión de los proyectos de inversión presentados a través de los diferentes fondos del Ministerio de Ambiente y Desarrollo Sostenible o en marco del cumplimiento de las funciones de la oficina, desde el seguimiento, reporte y pronunciamientos.</t>
  </si>
  <si>
    <t>1. Apoyar en la revisión de pronunciamientos técnicos emitidos por evaluadores sobre proyectos presentados por entidades a los diferentes fondos atendiendo los lineamientos y directrices impartidas por la Oficina Asesora de Planeación, conforme a los procedimientos definidos por ésta, reportándolo en el formato establecido y entregándolo para el repositorio de los proyectos garantizando que los conceptos técnicos cumplan con los criterios de viabilidad y elegibilidad definidos en los lineamientos técnicos y operativos. 2. Mantener las bases de datos con la información de los proyectos presentados al Ministerio de acuerdo con las convocatorias FONAM, FCA, SGR, actualizando periódicamente las bases para reflejar los cambios reportados en los informes oficiales y manteniendo coherencia con los planes operativos 3. Apoyar en el seguimiento de proyectos de inversión, presentados por las entidades del Sector Ambiente y Desarrollo Sostenible y los entes territoriales, así como de los diferentes fondos del Ministerio, atendiendo los lineamientos y directrices impartidas por la Oficina Asesora de Planeación, acorde a la revisión de documentos presentados o generar conceptos o solicitud de ajustes o de pronunciamientos técnicos o de modificaciones presentadas de los POA, reportándolo en el formato establecido y entregándolo para el repositorio de los proyectos. 4. Apoyar en la revisión o elaboración o actualización o divulgación de los procedimientos o metodologías o guías técnicas o manuales internos o proyectos tipo, respecto a las temáticas de responsabilidad del ministerio, para la evaluación y seguimiento de proyectos de inversión presentados por las entidades del sector ambiente y desarrollo sostenible y entidades territoriales, así como participar en las reuniones requeridas por el supervisor relacionadas con el objeto contractual para lo cual se deben allegar los soportes de la asistencia, ayudas de memoria y soporte del seguimiento a los compromisos establecidos, en caso de aplicar. 5. Proyectar las solicitudes de información peticiones conceptos quejas y reclamos dentro de los términos legales establecidos que efectúen los usuarios internos y externos de la entidad relacionados con sus funciones garantizando que los reportes y respuestas sean claros trazables y ajustados a los formatos estándar aprobados por la Oficina Asesora de Planeación</t>
  </si>
  <si>
    <t>El valor del contrato a celebrar es hasta por la suma de CUARENTA Y CINCO MILLONES QUINIENTOS MIL PESOS M/CTE ($45.500.000,00), incluido los impuestos a que haya lugar.</t>
  </si>
  <si>
    <t>https://community.secop.gov.co/Public/Tendering/OpportunityDetail/Index?noticeUID=CO1.NTC.8257080&amp;isFromPublicArea=True&amp;isModal=true&amp;asPopupView=true</t>
  </si>
  <si>
    <t>El término estrictamente indispensable para que el contratista cumpla con el objeto y obligaciones contractuales será 6 meses y 15 días calendario, o hasta 30 de diciembre, lo primero que ocurra.</t>
  </si>
  <si>
    <t>CAMILO ANDRÉS CARDOZO LEÓN</t>
  </si>
  <si>
    <t>Prestación de servicios profesionales a la unidad coordinadora para el gobierno abierto y servicio a la ciudadanía para la proyección y revisión de documentos jurídicos que sean competencia de las dependencias</t>
  </si>
  <si>
    <t>1. Proyectar, gestionar y realizar seguimiento a las PQRSD que requieran respuesta de fondo o traslado a otras entidades, garantizando su adecuada trazabilidad, y el cumplimiento de los términos y condiciones establecidos en la normatividad vigente. 2. Gestionar y responder las peticiones vencidas de las dependencias asignadas por el supervisor, con el fin de evacuarlas y mantener actualizado el sistema Arca. 3. Apoyar en la elaboración de actos administrativos requeridos por la supervisión 4. Elaborar conceptos jurídicos y realizar análisis normativos, jurisprudenciales u otros que sean solicitados por el supervisor, en el marco de las funciones asignadas a la unidad y en cumplimiento del ordenamiento jurídico vigente. 5. Apoyar en la gestión y revisión de las respuestas a los insumos requeridos por la Oficina Asesora Jurídica para la atención de acciones de tutela. 6. Las demás actividades que sean asignadas por el supervisor del contrato y estén relacionadas directamente con el objeto contractual</t>
  </si>
  <si>
    <t>https://community.secop.gov.co/Public/Tendering/OpportunityDetail/Index?noticeUID=CO1.NTC.8342545&amp;isFromPublicArea=True&amp;isModal=true&amp;asPopupView=true</t>
  </si>
  <si>
    <t>El término estrictamente indispensable para que el contratista cumpla con el objeto y obligaciones contractuales será SEIS (06) MESES, o hasta 31 de diciembre de la vigencia, lo primero que ocurra.</t>
  </si>
  <si>
    <t>MAIRA YARITZA SERNA ORTIZ</t>
  </si>
  <si>
    <t>https://www.funcionpublica.gov.co/dafpIndexerBHV/hvSigep/detallarHV/S1201546-8003-5</t>
  </si>
  <si>
    <t>Prestar servicios profesionales para apoyar a la Oficina Asesora de Planeación del Ministerio de Ambiente y Desarrollo Sostenible en la formulación, ejecución y seguimiento de las funciones del Ministerio en el marco de la gestión de recursos del SGR, desde un enfoque étnico, poblacional y diferencial.</t>
  </si>
  <si>
    <t>1. Apoyar la planeación estratégica de la inversión de los recursos de la Asignación Ambiental y el 20% del mayor recaudo del Sistema General de Regalías, para garantizar la coherencia con los lineamientos normativos, técnicos y de política pública del Ministerio de Ambiente y Desarrollo Sostenible y la inclusión del enfoque étnico, poblacional y diferencial 2. Proponer criterios técnicos de orden social y poblacional para fortalecer la equidad e inclusión en los términos de referencia de las convocatorias del SGR, en alineación con los lineamientos estratégicos y normativos. 3. Apoyar el relacionamiento, articulación y seguimiento a acuerdos con las instancias de decisión de participación étnica del SGR. 4. Brindar asistencia técnica y/o metodológica en la estructuración de proyectos del SGR con enfoque diferencial, asegurando el cumplimiento de requisitos normativos, técnicos y financieros en cada fase del proceso. 5. Apoyar el desarrollo de capacitaciones dirigidas a actores o grupos étnicos, fortaleciendo sus capacidades en formulación, estructuración, viabilidad y ejecución de proyectos en el marco del SGR. 6. Proyectar respuestas a Peticiones, Quejas, Reclamos (PQR), citaciones o derechos de petición en el marco de las funciones del Ministerio en relación con el Sistema General de Regalías. 7. Todas las demás asignadas por el supervisor del contrato y que tengan relación con el objeto contractual.</t>
  </si>
  <si>
    <t>https://community.secop.gov.co/Public/Tendering/OpportunityDetail/Index?noticeUID=CO1.NTC.8257533&amp;isFromPublicArea=True&amp;isModal=true&amp;asPopupView=true</t>
  </si>
  <si>
    <t>El término estrictamente indispensable para que el contratista cumpla con el objeto y obligaciones contractuales será de 8 meses o hasta 31 de diciembre de 2026, lo primero que ocurra.  Lo anterior en atención a lo señalado en el artículo 128 de la Ley 2056 de 2020 “POR LA CUAL SE REGULA LA ORGANIZACIÓN Y EL FUNCIONAMIENTO DEL SISTEMA GENERAL DE REGALÍAS", que reza: “Artículo 128. Plurianualidad. Los componentes del Sistema Presupuestal del Sistema General de Regalías deben propender porque este opere con un horizonte de mediano plazo, en el cual se puedan identificar los ingresos del mismo y se definan presupuestos que abarquen una bienalidad, la cual comienza el 1º de enero y termina el 31 de diciembre del año siguiente al de su inicio”.</t>
  </si>
  <si>
    <t>LAURA CAMILA ALEJANDRA  RODRÍGUEZ SÁNCHEZ</t>
  </si>
  <si>
    <t>https://www.funcionpublica.gov.co/dafpIndexerBHV/hvSigep/detallarHV/S856068-8003-5</t>
  </si>
  <si>
    <t>Prestar servicios profesionales para apoyar el diseño e implementación de acciones de participación ciudadana implementadas en el marco de los procesos estratégicos asociados a las dinámicas de Diálogo Social llevadas a cabo por la Subdirección de Educación y Participación.</t>
  </si>
  <si>
    <t>1. Apoyar el diseño e implementación del Sistema Nacional de Diálogo para la Transformación de la Conflictividad Ambiental en los territorios priorizados. 2. Apoyar los procesos de articulación intra e interinstitucional con miras a la implementación de las acciones de participación y diálogo social, para la transformación de la conflictividad. 3. Brindar apoyo para la elaboración de los lineamientos técnicos y metodológicos a los enlaces territoriales de la Subdirección, frente a los procesos de diálogo social y participación ciudadana. 4. Apoyar la elaboración de documentos técnicos, informes y reportes requeridos en el marco del objeto contractual. 5. Elaborar la proyección de respuestas a solicitudes, consultas y demás asuntos que correspondan a la competencia de la Subdirección y que le sean asignados por el supervisor. 6. Participar en las reuniones relacionadas con las acciones misionales de la dependencia, dejando constancia formal de la asistencia a través de los correspondientes soportes, actas y otras fuentes de verificación pertinentes. 7. Las demás obligaciones que se le asignen y que tengan relación directa con el objeto del contrato.</t>
  </si>
  <si>
    <t>El valor del contrato a celebrar es hasta por la suma de SESENTA Y TRES MILLONES TRESCIENTOS TREINTA Y TRES MIL TRESCIENTOS TREINTA Y TRES PESOS M/CTE ($63.333.333) incluido los impuestos a que haya lugar.</t>
  </si>
  <si>
    <t>https://community.secop.gov.co/Public/Tendering/OpportunityDetail/Index?noticeUID=CO1.NTC.8295038&amp;isFromPublicArea=True&amp;isModal=true&amp;asPopupView=true</t>
  </si>
  <si>
    <t>El término estrictamente indispensable para que el contratista cumpla con el objeto y obligaciones contractuales será de seis (06) meses y diez (10) días, o hasta 31 de diciembre, lo primero que ocurra.</t>
  </si>
  <si>
    <t>CLAUDIA MILENA TRUJILLO PERDOMO</t>
  </si>
  <si>
    <t>Prestar servicios profesionales para el apoyo administrativo y documental en la Secretaría General y sus grupos de trabajo, incluyendo la verificación de información, el acompañamiento a procesos institucionales y la gestión de actividades requeridas por la entidad.</t>
  </si>
  <si>
    <t>1. Apoyar en la organización, actualización y control de los documentos e informes administrativos requeridos por la Secretaría General y sus grupos de trabajo, conforme a los lineamientos establecidos por la entidad. 2. Acompañar el desarrollo de actividades técnicas y operativas, brindando asistencia en la planificación, seguimiento y ejecución de acciones en el marco del proyecto de inversión de la dependencia 3. Acompañar el seguimiento y monitoreo periódico a las actividades desarrolladas en los departamentos del norte del país, verificando su cumplimiento con las estrategias, proyectos, planes y programas del Ministerio de Ambiente y Desarrollo Sostenible. 4. Apoyar en la elaboración de la planeación estratégica de la dependencia, así como en la definición de metas y objetivos, con el fin de garantizar el cumplimiento de las funciones institucionales y la alineación con las políticas, programas y planes del sector. 5. Dar apoyo en la supervisión realizando la revisión, gestión y trámite de las cuentas de cobro que le sean asignadas por la supervisión. 6. Socializar periódicamente los avances de las actividades desarrolladas en los territorios, presentando resultados, observaciones y recomendaciones ante el equipo técnico y/o supervisor del contrato. 7. Las demás actividades asignadas por el supervisor, siempre que estén relacionadas con el objeto y las funciones del grupo</t>
  </si>
  <si>
    <t>El valor del contrato a celebrar es hasta por la suma de CINCUENTA Y NUEVE MILLONES DE PESOS M/CTE ($59.000.000), incluido los impuestos a que haya lugar.</t>
  </si>
  <si>
    <t>https://community.secop.gov.co/Public/Tendering/OpportunityDetail/Index?noticeUID=CO1.NTC.8371222&amp;isFromPublicArea=True&amp;isModal=true&amp;asPopupView=true</t>
  </si>
  <si>
    <t>El término estrictamente indispensable para que el contratista cumpla con el objeto y obligaciones contractuales será CINCO (05) MESES VEINTISIETE (27) DÍAS, o hasta 31 de diciembre de la vigencia, lo primero que ocurra.</t>
  </si>
  <si>
    <t>STEPHANIA RECALDE GARCIA</t>
  </si>
  <si>
    <t>https://www.funcionpublica.gov.co/dafpIndexerBHV/hvSigep/detallarHV/S1181847-8003-5</t>
  </si>
  <si>
    <t>Prestar servicios profesionales a la Dirección de Cambio Climático y Gestión del Riesgo del Ministerio de Ambiente y Desarrollo Sostenible para el apoyo transversal, en el relacionamiento con pueblos indígenas, desde un enfoque diferencial interseccional.</t>
  </si>
  <si>
    <t>1.Apoyar los asuntos de planificación, formulación de proyectos y asignación de partidas presupuesto en relación con la gestión del cambio climático de los pueblos indígenas, en el marco de actuación e instancias del Sistema Nacional de Cambio Climático (Sisclima) y el Plan nacional de Desarrollo 2.Apoyar desde el punto de vista técnico, la supervisión y el seguimiento a la ejecución de los convenios y proyectos relacionados con el cumplimiento a los compromisos del Plan Nacional de Desarrollo 2022 2026 de las Comunidades Indígenas. 3.Apoyar la elaboración de insumos técnicos para la conceptualización, divulgación e implementación de la adaptación localmente dirigida considerando los diversos enfoques determinados en las bases conceptuales del Plan Nacional de Adaptación al Cambio Climático PNACC. 4. Apoyar la elaboración una estrategia de recopilación de información relevante para seguimiento a las estrategias y medidas de adaptación de los planes con alcance a pueblos indígenas, que puedan fortalecer el sistema de monitoreo y evaluación (M&amp;E) de la adaptación en el país y los contenidos del segundo Reporte Bienal de Transparencia. 5. Apoyar la actualización de la NDC 2025, desde el enfoque diferencial interseccional, garantizando la participación y respeto a los derechos de los pueblos Indígenas. 6. Apoyar la elaboración de Salvaguardas Sociales y Ambientales de las iniciativas de mitigación de gases de efecto invernadero, desde el punto de vista social. 7. Participar en reuniones relacionadas con el objeto contractual, organizando en debida forma los soportes de la asistencia y ayudas de memoria correspondientes, en las carpetas digitales dispuestas por el supervisor o el despacho de la dirección 8. Proyectar, consolidar y gestionar respuestas a derechos de petición, solicitudes de información y demás peticiones, que le sean solicitados a través de la plataforma ARCA, o por cualquier otro medio o herramienta de la entidad relacionada con el objeto del contrato, para lo cual deberá dar cumplimiento a los términos previstos en la Ley. 9. Todas las demás que le sean asignadas por la Dirección y que tengan relación con el objeto contractual.</t>
  </si>
  <si>
    <t>El valor del contrato a celebrar es hasta por la suma de CINCUENTA Y NUEVE MILLONES CUATROCIENTOS MIL PESOS M/CTE ($59.400.000), incluido los impuestos a que haya lugar.</t>
  </si>
  <si>
    <t>https://community.secop.gov.co/Public/Tendering/OpportunityDetail/Index?noticeUID=CO1.NTC.8265979&amp;isFromPublicArea=True&amp;isModal=true&amp;asPopupView=true</t>
  </si>
  <si>
    <t>JORDY ANIBAL GOMEZ REY</t>
  </si>
  <si>
    <t>https://www.funcionpublica.gov.co/dafpIndexerBHV/hvSigep/detallarHV/S4646306-8003-5</t>
  </si>
  <si>
    <t>Prestar Servicios Profesionales para apoyar en la gestión de los procesos jurídicos adelantados por la Subdirección de Educación y Participación.</t>
  </si>
  <si>
    <t>1. Realizar análisis de legalidad a los actos administrativos y documentos de carácter jurídico generados por la dependencia, garantizando su conformidad con la normativa vigente y sugiriendo los ajustes necesarios. 2. Brindar apoyo jurídico a la Subdirección de Educación y Participación, para el desarrollo de acciones relacionadas con las dinámicas gremiales y sectoriales. 3. Elaborar la proyección de respuestas a solicitudes, consultas y demás asuntos que correspondan a la competencia de la Subdirección y que le sean asignados por el supervisor. 4. Participar en las reuniones relacionadas con las acciones misionales de la dependencia, dejando constancia formal de la asistencia a través de los correspondientes soportes, actas y otras fuentes de verificación pertinentes. Las demás obligaciones que se le asignen y que tengan relación directa con el objeto del contrato.</t>
  </si>
  <si>
    <t>El valor del contrato a celebrar es hasta por la suma de CUARENTA Y TRES MILLONES SEISCIENTOS TREINTA Y TRES MIL TRESCIENTOS TREINTA Y TRES PESOS M/CTE ($43.633.333) incluido los impuestos a que haya lugar.</t>
  </si>
  <si>
    <t>https://community.secop.gov.co/Public/Tendering/OpportunityDetail/Index?noticeUID=CO1.NTC.8294675&amp;isFromPublicArea=True&amp;isModal=true&amp;asPopupView=true</t>
  </si>
  <si>
    <t>El término estrictamente indispensable para que el contratista cumpla con el objeto y obligaciones contractuales será de seis (6) meses, siete (7) días calendario o hasta 31 de diciembre, lo primero que ocurra.</t>
  </si>
  <si>
    <t>CAMILA ANDREA VILLEGAS MOSQUERA</t>
  </si>
  <si>
    <t>https://www.funcionpublica.gov.co/dafpIndexerBHV/hvSigep/detallarHV/S2063738-8003-5</t>
  </si>
  <si>
    <t>Prestar los servicios profesionales en la Oficina de Negocios Verdes y Sostenibles para el apoyo técnico en el desarrollo de acciones que promuevan el cumplimiento del Acuerdo Final para la Construcción de una Paz Estable y Duradera, desde el enfoque diferencial étnico, de género, paz y territorial.</t>
  </si>
  <si>
    <t>1. Elaborar un plan de trabajo alineado con una estrategia de relacionamiento con las entidades del sector paz para garantizar la adecuada ejecución del contrato. Este plan deberá incluir los informes a entregar, así como un cronograma detallado de actividades, y deberá ser presentado dentro de los cinco (5) días hábiles siguientes al cumplimiento de los requisitos de perfeccionamiento y ejecución contractual. 2. Estructurar, evaluar y realizar seguimiento a los programas y/o proyectos asignados por el supervisor, garantizando la incorporación de los enfoques diferencial étnico, de género, paz y territorial, así como el cumplimiento de los objetivos relacionados con la sostenibilidad ambiental y la reconciliación en los territorios priorizados, de acuerdo a los requerimientos de la oficina. 3. Brindar acompañamiento técnico a iniciativas y estrategias de Pagos por Servicios Ambientales (PSA), PSA para la Paz y Negocios Verdes, asegurando que estas promuevan el cumplimiento del Acuerdo Final para la Construcción de una Paz Estable y Duradera, y se alineen con la Estrategia de Paz Total del Gobierno Nacional, con un enfoque específico en la participación de la población víctima, reincorporada, étnica y de género. 4. Acompañar en los procesos de diálogo de paz como estrategia de relacionamiento interinstitucional para la inclusión de la perspectiva de restauración ambiental a través de los Pagos por Servicios Ambientales (PSA) para la Paz, PSA y Negocios Verdes, promoviendo su integración como herramientas clave en la construcción de la estrategia del Ministerio denominada “Paz con la Naturaleza.” 5. Apoyar en la elaboración de documentos técnicos y metodológicos que reflejen los avances alcanzados por la Oficina de Negocios Verdes y el Ministerio de Ambiente en el cumplimiento de los compromisos derivados del Acuerdo de Paz, y los aportes del sector Ambiental a la construcción de la política de paz total incorporando el enfoque de derechos humanos como eje transversal. 6. Brindar asistencia técnica para el cumplimiento de las acciones en las que se relaciona a la Oficina de Negocios Verdes y Sostenibles respecto a la Sentencia T-302 de 2017 en garantía de los derechos de los pueblos indígenas, así mismo para otras medidas judiciales que vinculen pueblos étnicos a través de un enfoque interseccional que salvaguarde la integridad cultural y territorial. 7. Asistir a las reuniones relacionadas con el objeto contractual (allegar los soportes de la asistencia a la misma junto con ayudas de memoria y el soporte del seguimiento a los compromisos establecidos, en caso de aplicar). 8. Las demás que determine o asigne el supervisor del presente contrato, que guarden relación con el objeto contractual y el ejercicio de sus obligaciones.</t>
  </si>
  <si>
    <t>CUARENTA Y CUATRO MILLONES TRESCIENTOS TREINTA Y TRES MIL TRESCIENTOS TREINTA Y TRES PESOS M/CTE ($44.333.333), incluidos los impuestos a que haya lugar.</t>
  </si>
  <si>
    <t>https://community.secop.gov.co/Public/Tendering/OpportunityDetail/Index?noticeUID=CO1.NTC.8286005&amp;isFromPublicArea=True&amp;isModal=true&amp;asPopupView=true</t>
  </si>
  <si>
    <t>El término estrictamente indispensable para que el contratista cumpla con el objeto y obligaciones contractuales será de SEIS (06) MESES DIEZ (10) DÍAS CALENDARIO, o hasta 31 de diciembre de 2025, lo primero que ocurra.</t>
  </si>
  <si>
    <t>BENJAMIN JACANAMIJOY TISOY</t>
  </si>
  <si>
    <t>Prestar servicios profesionales para apoyar a la Oficina Asesora de Planeación del Ministerio de Ambiente y Desarrollo Sostenible, en el desarrollo de la campaña de comunicación SOMOSIG, a través de la ejecución y seguimiento de las actividades que permitan la generación de estrategias y piezas gráficas relacionadas con el Sistema Integrado de Gestión y el Modelo Integrado de Planeación y Gestión.</t>
  </si>
  <si>
    <t>1. Apoyar la planeación de la estrategia global de comunicación del Sistema Integrado de Gestión, así como, las campañas y tácticas derivadas para el cumplimiento de sus objetivos, apoyando a la Oficina Asesora de Planeación, fortaleciendo la imagen institucional manteniendo la línea e identidad gráfica del Ministerio. 2. Apoyar la producción o actualización de acuerdo con el plan de medios derivado de la estrategia de comunicación de piezas de audio, audiovisuales o multimedia para publicación permanente en medios virtuales e internos del Ministerio con material del Sistema Integrado de Gestión, y los solicitados por la Oficina Asesora de Planeación, para el cumplimiento de los objetivos de la estrategia de Comunicación del SIG y su fortalecimiento. 3. Apoyar la producción del material gráfico necesario para las campañas comunicativas planteadas dentro de la estrategia de comunicación del SIG, y los requeridos por la Oficina Asesora de Planeación, dando prioridad al cumplimiento de los objetivos planteados en la estrategia de Comunicación del SIG. 4. Desarrollar un nuevo medio de comunicación del Sistema Integrado de Gestión, por medio de la herramienta online SOMOSIG consignando allí piezas comunicativas, boletines periódicos y material virtual del Sistema Integrado de Gestión y la Oficina Asesora de Planeación, para el cumplimiento de los objetivos planteados en la estrategia de Comunicación del SIG. 5. Apoyar en diseño e imagen la actualización de los documentos e información de la herramienta SOMOSIG en el proceso de actualización permanente y desarrollos de dicha herramienta. 6. Preparar, ejecutar o apoyar las reuniones o actividades pertinentes para la estrategia de comunicación del SIG y las demás relacionadas con el grupo del Sistema Integrado de Gestión y la Oficina Asesora de Planeación. 7. Las demás relacionadas con el objeto del Contrato.</t>
  </si>
  <si>
    <t>El valor del contrato a celebrar es hasta por la suma de TREINTA Y SEIS MILLONES SEISCIENTOS SESENTA Y SEIS MIL PESOS M/CTE ($36.666.000,00), incluido los impuestos a que haya lugar.</t>
  </si>
  <si>
    <t>https://community.secop.gov.co/Public/Tendering/OpportunityDetail/Index?noticeUID=CO1.NTC.8279562&amp;isFromPublicArea=True&amp;isModal=true&amp;asPopupView=true</t>
  </si>
  <si>
    <t>El término estrictamente indispensable para que el contratista cumpla con el objeto y obligaciones contractuales será 6 meses y 14 días calendario, o hasta 30 de diciembre de 2025, lo primero que ocurra.</t>
  </si>
  <si>
    <t>CAMILO ERNESTO TROCHEZ SEGURA</t>
  </si>
  <si>
    <t>Prestar servicios profesionales al Ministerio de Ambiente y Desarrollo Sostenible, para apoyar la elaboración de informes técnicos, el seguimiento y monitoreo de proyectos de cooperación nacional e internacional, relacionados con temas de paz.</t>
  </si>
  <si>
    <t>1. Apoyar en el seguimiento de proyectos relacionados con paz y brindar las recomendaciones oportunas. 2. Crear espacios de relacionamiento con organismos internacionales, para acordar proyectos de cooperación relacionados con la paz. 3. Apoyar la elaboración de documentos técnicos que sean requeridos en el marco del cumplimiento de la estrategia ambiental y el proceso de Paz enfocados a estrategias de educación y comunicación para la paz. 4. Proyectar oportunamente las respuestas a peticiones, requerimientos y solicitudes de información relacionadas con el objeto del contrato. 5. Participar en las reuniones relacionadas con las acciones misionales de la dependencia, dejando constancia formal de la asistencia a través de los correspondientes soportes, actas y otras fuentes de verificación pertinentes. 6. Las demás asignadas por la supervisión del contrato y que guarden relación con el objeto del contrato.</t>
  </si>
  <si>
    <t>El valor del contrato a celebrar es hasta por la suma de TREINTA Y SIETE MILLONES QUINIENTOS MIL PESOS M/CTE ($37.500.000) incluido los impuestos a que haya lugar.</t>
  </si>
  <si>
    <t>https://community.secop.gov.co/Public/Tendering/OpportunityDetail/Index?noticeUID=CO1.NTC.8275597&amp;isFromPublicArea=True&amp;isModal=true&amp;asPopupView=true</t>
  </si>
  <si>
    <t xml:space="preserve">KAREN SILVANA BERDEJO CARRILLO </t>
  </si>
  <si>
    <t>Prestar servicios profesionales para apoyar a la Oficina Asesora de Planeación del Ministerio de Ambiente y Desarrollo Sostenible, para la articulación y la realización de las actividades necesarias de fortalecimiento y mejora del Modelo Integrado de Planeación y Gestión, así como del Programa de Transparencia y Ética Pública en cumplimiento a las normas y políticas vigentes</t>
  </si>
  <si>
    <t>1. Apoyar la elaboración de instrumentos de gestión que permitan fortalecer el desempeño institucional y sectorial teniendo en el marco de lo establecido en el Modelo Integrado de Planeación y Gestión y demás normas y políticas asociadas vigentes. 2. Apoyar las responsabilidades de la Secretaría Técnica en la programación y elaboración de insumos para las cesiones de los Comités de Gestión y Desempeño, tanto institucional como sectorial, así como, elaborar las actas y realizar el seguimiento a los compromisos adquiridos en las sesiones realizadas. 3. Realizar acciones que permitan consolidar la Información y realizar el reporte del Formato Único de reporte de Avance en la Gestión (FURAG) o la herramienta que lo modifique o sustituya y otros reportes relacionados a nivel institucional y sectorial durante el plazo de ejecución del contrato, así como, articular la formulación, implementación y monitoreo del plan de acción del Modelo Integrado de Planeación y Gestión. 4. Proponer y desarrollar contenidos para el desarrollo de estrategias de comunicación, socialización o capacitación necesarias para el fortalecimiento en la toma de conciencia del Modelo Integrado de Planeación y Gestión. 5. Articular las acciones necesarias que permitan la formulación, actualización y monitoreo del Programa de Transparencia y Ética Pública y el acompañamiento permanente con las dependencias del Ministerio. 6. Las demás asignadas por el supervisor y relacionadas con el objeto del presente contrato.</t>
  </si>
  <si>
    <t>El valor del contrato a celebrar es hasta por la suma de CUARENTA Y CINCO MILLONES DOSCIENTOS SESENTA Y SEIS MIL SEISCIENTOS SESENTA Y SIETE PESOS M/CTE ($45.266.667,00), incluido los impuestos a que haya lugar.</t>
  </si>
  <si>
    <t>https://community.secop.gov.co/Public/Tendering/OpportunityDetail/Index?noticeUID=CO1.NTC.8279970&amp;isFromPublicArea=True&amp;isModal=true&amp;asPopupView=true</t>
  </si>
  <si>
    <t>El término estrictamente indispensable para que el contratista cumpla con el objeto y obligaciones contractuales será 6 meses y 14 días calendario o hasta 30 de diciembre de 2025, lo primero que ocurra.</t>
  </si>
  <si>
    <t>BILLY ALEXANDER AVILA SANCHEZ</t>
  </si>
  <si>
    <t>HISTORIA</t>
  </si>
  <si>
    <t>Prestar servicios profesionales para apoyar la articulación interinstitucional de los procesos de paz para el Ministerio de Ambiente y Desarrollo Sostenible.</t>
  </si>
  <si>
    <t>1. Apoyar la planeación de las actividades de articulación interinstitucional enmarcadas en los procesos de paz. Apoyar la gestión de espacios requeridos para el desarrollo de las actividades relacionadas con el objeto del contrato Apoyar la elaboración de documentos técnicos que sean requeridos en el marco del cumplimiento de la estrategia ambiental y el proceso de Paz enfocados a estrategias de educación y comunicación para la paz. Apoyar en la generación de reportes, consolidando la información relacionada con el proceso de paz. Apoyar la recopilación de información geográfica para la elaboración de informes requeridos en el marco de los procesos de paz. Apoyar los procesos de sistematización de la información generada en las actividades de paz y resultados obtenidos. Proyectar oportunamente las respuestas a peticiones, requerimientos y solicitudes de información relacionadas con el objeto del contrato. Participar en las reuniones relacionadas con las acciones misionales de la dependencia, dejando constancia formal de la asistencia a través de los correspondientes soportes, actas y otras fuentes de verificación pertinentes. Las demás asignadas por la supervisión del contrato y que guarden relación con el objeto del contrato.</t>
  </si>
  <si>
    <t>El valor del contrato a celebrar es hasta por la suma de TREINTA Y SIETE MILLONES QUINIENTOS MIL PESOS M/CTE ($37.500.000) incluido los impuestos a que haya lugar</t>
  </si>
  <si>
    <t>https://community.secop.gov.co/Public/Tendering/OpportunityDetail/Index?noticeUID=CO1.NTC.8279651&amp;isFromPublicArea=True&amp;isModal=true&amp;asPopupView=true</t>
  </si>
  <si>
    <t>YAHIR GIOVANNY OSTOS NARANJO</t>
  </si>
  <si>
    <t>Prestar servicios profesionales para apoyar a la Oficina Asesora de Planeación del Ministerio de Ambiente y Desarrollo Sostenible en la gestión de procesos técnicos y administrativos y en asistencia técnica para la estructuración de proyectos en el marco de las convocatorias del Sistema General de Regalías (SGR).</t>
  </si>
  <si>
    <t>1. Brindar asistencia técnica y/o metodológica en la estructuración de proyectos del SGR, asegurando el cumplimiento de requisitos normativos, técnicos y financieros en cada fase del proceso. Apoyar el desarrollo de capacitaciones dirigidas a actores o grupos étnicos, fortaleciendo sus capacidades en formulación, estructuración, viabilidad y ejecución de proyectos en el marco del SGR. Acompañar la gestión presupuestal de los recursos de funcionamiento e inversión del SGR asignados para el cumplimiento de las funciones del Ministerio en relación con el SGR. Gestionar la información relacionada con el ciclo de los proyectos de inversión de los recursos del SGR con destinación ambiental, garantizando la integridad y disponibilidad de los datos. Proyectar respuestas a Peticiones, Quejas, Reclamos (PQR), citaciones o derechos de petición en el marco de las funciones del Ministerio en relación con el Sistema General de Regalías.</t>
  </si>
  <si>
    <t>https://community.secop.gov.co/Public/Tendering/OpportunityDetail/Index?noticeUID=CO1.NTC.8349322&amp;isFromPublicArea=True&amp;isModal=true&amp;asPopupView=true</t>
  </si>
  <si>
    <t>NANCY ELIZABETH PUJIMUY ROMERO</t>
  </si>
  <si>
    <t>Prestar servicios profesionales a la Dirección de Cambio Climático y Gestión del Riesgo del Ministerio de Ambiente y Desarrollo Sostenible para apoyar al grupo de Gestión del Riesgo en la gestión y elaboración de insumos técnicos en temas clave de la gestión del riesgo, con enfoque en Soluciones Basadas en la Naturaleza (SbN), la asistencia técnica en la Evaluación de Daños y Necesidades Ambientales, y apoyar en el fortalecimiento de la articulación inter e intra-institucional, mediante el seguimiento y monitoreo de eventos de emergencias que involucren al sector ambiental.</t>
  </si>
  <si>
    <t>1. Facilitar la articulación intra e interinstitucional requerida para el seguimiento y análisis de fenómenos atmosféricos, hidrológicos, geológicos y eventos asociados, como incendios forestales y otros eventos críticos, participando en espacios como reuniones, salas de crisis, puestos de mando unificado - PMU's y demás escenarios que faciliten la toma de decisiones, conforme al protocolo establecido por el Grupo de Gestión de Riesgo de la Dirección de Cambio Climático y Gestión del Riesgo. 2. Brindar apoyo en la consolidación y actualización del sistema de información empleado para eventos de variabilidad climática, incluyendo la recopilación y sistematización de datos sobre los eventos ocurridos, áreas impactadas y otros datos relevantes, con el fin de generar informes periódicos a partir de información proveniente de diversas fuentes. 3. Asistir técnicamente a las Corporaciones Autónomas Regionales y Autoridades Ambientales Urbanas en la exposición, capacitación y aplicación de la actualización de la herramienta de Evaluación de Daños y Necesidades Ambientales Continental (EDANA-C), facilitando el reconocimiento de su implementación, las lecciones aprendidas y su constante actualización a través de mesas de trabajo y actividades de articulación. 4. Apoyar técnicamente en el desarrollo de iniciativas y proyectos orientados a soluciones basadas en la naturaleza (SbN), con un enfoque en ecoreducción (Eco-RRD), variabilidad climática e incendios forestales. 5. Participar en reuniones relacionadas con el objeto contractual, organizando en debida forma los soportes de la asistencia y ayudas de memoria correspondientes, en las carpetas digitales dispuestas por el supervisor o el despacho de la dirección 6. Proyectar, consolidar y gestionar respuestas a derechos de petición, solicitudes de información y demás peticiones, que le sean solicitados a través de la plataforma ARCA, o por cualquier otro medio o herramienta de la entidad relacionada con el objeto del contrato, para lo cual deberá dar cumplimiento a los términos previstos en la Ley. 7. Todas las demás que le sean asignadas por la Dirección y que tengan relación con el objeto contractual.</t>
  </si>
  <si>
    <t>El valor del contrato a celebrar es hasta por la suma de CINCUENTA Y DOS MILLONES SETECIENTOS MIL PESOS M/CTE ($52.700.000), incluido los impuestos a que haya lugar.</t>
  </si>
  <si>
    <t>https://community.secop.gov.co/Public/Tendering/OpportunityDetail/Index?noticeUID=CO1.NTC.8317652&amp;isFromPublicArea=True&amp;isModal=true&amp;asPopupView=true</t>
  </si>
  <si>
    <t>El término estrictamente indispensable para que el contratista cumpla con el objeto y obligaciones contractuales será de SEIS (6) MESES SEIS (06) DÍAS, o hasta el 31 de diciembre de 2025 (lo primero que ocurra), contados a partir del cumplimiento de los requisitos de ejecución previo perfeccionamiento del contrato.</t>
  </si>
  <si>
    <t>ADRIANA VARGAS CASTILLO</t>
  </si>
  <si>
    <t>Prestar servicios profesionales al despacho de la Ministra y de la secretaria general del Ministerio de Ambiente y Desarrollo Sostenible, para apoyar el relacionamiento y la gestión administrativa con el Fondo para la Vida y la Biodiversidad.</t>
  </si>
  <si>
    <t>1. Apoyar al secretario general o quien haga sus veces, en la preparación y revisión de los temas de comité fiduciario y otros espacios de coordinación con el Fondo para la Vida y la Biodiversidad, dejando memoria de los compromisos generados para el posterior seguimiento 2. Apoyar el relacionamiento estratégico y administrativo entre la secretaria general, el despacho de la ministra y el Fondo para la Vida y la Biodiversidad. 3. Participar en la documentación de los procesos y sistematización de la información que se genere en el relacionamiento con el Fondo, conforme a la normatividad del Fondo para la Vida y la Biodiversidad y el sistema de gestión de calidad del Ministerio. 4. Participar en las reuniones de trabajo convocadas, proporcionando evidencia de asistencia, memorias y seguimiento de los compromisos adquiridos. 5. Apoyar las demás actividades asignadas por la supervisión del contrato, siempre que guarden relación con el objeto contractual.</t>
  </si>
  <si>
    <t>El valor del contrato a celebrar es hasta por la suma de TREINTA Y TRES MILLONES CUATROCIENTOS CINCUENTA Y TRES MIL TRESCIENTOS TREINTA Y TRES PESOS M/CTE ($33.453.333), incluido los impuestos a que haya lugar.</t>
  </si>
  <si>
    <t>https://community.secop.gov.co/Public/Tendering/OpportunityDetail/Index?noticeUID=CO1.NTC.8296104&amp;isFromPublicArea=True&amp;isModal=true&amp;asPopupView=true</t>
  </si>
  <si>
    <t>El término estrictamente indispensable para que el contratista cumpla con el objeto y obligaciones contractuales será SEIS (6) MESES Y TRECE (13) DÍAS, previo cumplimiento de los requisitos de perfeccionamiento y legalización, sin exceder al 31 de diciembre de 2025.</t>
  </si>
  <si>
    <t>WILSON CAPERA RODRIGUEZ</t>
  </si>
  <si>
    <t>Prestar servicios profesionales para apoyar a la Oficina Asesora de Planeación del Ministerio de Ambiente y Desarrollo Sostenible, en todos los procesos y trámites jurídicos administrativos y de gestión fiscal o contractuales que sean competencia de esta Oficina y de los fondos respecto de los cuales la OAP, ejerce la secretaría técnica.</t>
  </si>
  <si>
    <t>1. Proyectar o revisar actos administrativos a que haya lugar relacionados con el objeto del contrato que en derecho correspondan y que deba emitir la Oficina Asesora de Planeación en cumplimiento de las diferentes obligaciones que tiene esta señalada en la normativa vigente o en los diferentes fondos como secretaría técnica. 2. Suministrar la información jurídica necesaria para la toma de decisiones que requiera el Jefe de la Oficina Asesora de Planeación, respecto de los temas a tratar en los diferentes comités en los que la Oficina ejerza la secretaria técnica. 3. Revisar las respuestas a las solicitudes que presenten las Entidades del Orden Nacional Público o Privado o las dependencias del Ministerio o entidades del Sector de Ambiente y Desarrollo Sostenible, acción de tutela y requerimientos de los entes de control y cuya competencia sea de la Oficina Asesora de Planeación. 4. Revisar o proyectar los documentos que durante la etapa precontractual deban firmar los supervisores y/o la Jefatura de la Oficina Asesora de Planeación del Ministerio de Ambiente, así como las actas de liquidación de los procesos de competencia de la Oficina. 5. Realizar las recomendaciones jurídicas respecto de las actualizaciones que deban surtirse a reglamentos, manuales o documentos de los diferentes Fondos. 6. Brindar apoyo jurídico a la Oficina como secretaría técnica, en los procesos y trámites correspondientes a la gestión de recaudo del Fondo de Compensación Ambiental (FCA), respecto de los aportes adeudados por las Corporaciones. 7. Apoyar a los supervisores en el seguimiento y revisión de informes de actividades de los contratos de prestación de servicios de la OAP. 8. Asistir y hacer acompañamiento jurídico en las diferentes mesas de trabajo, visitas, audiencias donde sea requerido o sesiones de comité de los Fondos en los que hace parte la Oficina Asesora de Planeación del Ministerio de Ambiente y Desarrollo Sostenible. 9. Las demás actividades asignadas por parte del supervisor del contrato relacionadas con el objeto contractual.</t>
  </si>
  <si>
    <t>El valor del contrato a celebrar es hasta por la suma de SESENTA Y UN MILLONES SEISCIENTOS SESENTA Y SEIS MIL SEISCIENTOS SESENTA Y SIETE PESOS M/CTE ($61.666.667,00), incluido los impuestos a que haya lugar.</t>
  </si>
  <si>
    <t>https://community.secop.gov.co/Public/Tendering/OpportunityDetail/Index?noticeUID=CO1.NTC.8306825&amp;isFromPublicArea=True&amp;isModal=true&amp;asPopupView=true</t>
  </si>
  <si>
    <t>El término estrictamente indispensable para que el contratista cumpla con el objeto y obligaciones contractuales será de 6 meses y 5 días calendario o hasta 31 de diciembre, lo primero que ocurra.</t>
  </si>
  <si>
    <t>JOSEFINA EDITH CARREÑO CORPUS</t>
  </si>
  <si>
    <t>Prestar servicios profesionales, para apoyar en temas jurídicos del despacho de la Dirección de Gestión Integral del Recurso Hídrico del Ministerio de Ambiente y Desarrollo Sostenible</t>
  </si>
  <si>
    <t>1. Apoyar desde el componente jurídico a través de la elaboración de conceptos, impulso, gestión y recomendaciones necesarias para avanzar en el cumplimiento de la sentencia del rio cauca o de aquellas sentencias que le sean requeridas por la supervisión 2. Brindar impulso jurídico a las iniciativas normativas que adelanta la dependencia a través del apoyo en su elaboración y gestión interna o externa. 3. Actuar como enlace de la dependencia frente a los asuntos que le sean requeridas por la supervisión del contrato. 4. Preparar, acompañar y participar en el desarrollo de las diferentes reuniones, visitas requeridas y demás actividades en el cumplimiento del objeto del contrato. 5. Proyectar, consolidar y gestionar respuestas a derechos de petición, quejas, reclamos, solicitudes de información, conceptos y demás peticiones y requerimientos relacionados con el objeto del contrato, que le sean solicitados por la supervisión, para lo cual deberá dar cumplimiento a los términos previstos en la Ley. 6. Las demás actividades asignadas por el Supervisor del Contrato y que estén relacionadas con el objeto contractual.</t>
  </si>
  <si>
    <t>El valor del contrato a celebrar es hasta por la suma de Setenta Millones Ochocientos Mil PESOS MCTE ($70.800.000) incluido los impuestos a que haya lugar.</t>
  </si>
  <si>
    <t>TASHANNY JAY ROBINSON</t>
  </si>
  <si>
    <t>https://community.secop.gov.co/Public/Tendering/OpportunityDetail/Index?noticeUID=CO1.NTC.8313782&amp;isFromPublicArea=True&amp;isModal=true&amp;asPopupView=true</t>
  </si>
  <si>
    <t>El término estrictamente indispensable para que el contratista cumpla con el objeto y obligaciones contractuales será de Seis (06) Meses o hasta 31 de diciembre, lo primero que ocurra.</t>
  </si>
  <si>
    <t>SULMA IXYOMARA RODRIGUEZ FAJARDO</t>
  </si>
  <si>
    <t>Prestar servicios profesionales a la Dirección de Cambio Climático y Gestión del Riesgo del Ministerio de Ambiente y Desarrollo Sostenible para el apoyo transversal, en la incorporación del enfoque diferencial interseccional en la acción climática.</t>
  </si>
  <si>
    <t>1. Facilitar la comprensión del enfoque comunitario y diferencial interseccional a las y los funcionarios y contratistas vinculados a la DCCGR y los actores que lo requieran, para su aplicación en la acción climática sectorial y territorial, a partir de espacios de socialización y capacitación periódicos de acuerdo con el plan de trabajo presentado al supervisor 2. Contribuir con la estructuración de la Guía para Implementación del Enfoque diferencial comunitario en la Acción Climática, su difusión y aplicación. 3. Contribuir en la construcción de lineamientos para la integración de la educación en Cambio climático desde una perspectiva comunitaria con enfoque diferencial interseccional, en las políticas públicas, instrumentos de políticas y normativos, en el marco del cumplimiento de metas de la NDC y apoyar el desarrollo de procesos de asistencia técnica y acompañamiento a sectores y territorios al respecto. 4. Apoyar la inclusión del enfoque comunitario y diferencial interseccional, en la actualización de la NDC 2025, con la participación de actores sociales de la sociedad civil y la Interinstitucionalidad. 5. Apoyar desde el punto de vista social, la elaboración de Salvaguardas Sociales y Ambientales de las iniciativas de mitigación de gases de efecto invernadero, con enfoque diferencial interseccional. 6. Participar en reuniones relacionadas con el objeto contractual, organizando en debida forma los soportes de la asistencia y ayudas de memoria correspondientes, en las carpetas digitales dispuestas por el supervisor o el despacho de la dirección 7. Proyectar, consolidar y gestionar respuestas a derechos de petición, solicitudes de información y demás peticiones, que le sean solicitados a través de la plataforma ARCA, o por cualquier otro medio o herramienta de la entidad relacionada con el objeto del contrato, para lo cual deberá dar cumplimiento a los términos previstos en la Ley. 8. Todas las demás que le sean asignadas por la Dirección y que tengan relación con el objeto contractual.</t>
  </si>
  <si>
    <t>El valor del contrato a celebrar es hasta por la suma de CUARENTA Y CINCO MILLONES DE PESOS M/CTE ($45.000.000), incluido los impuestos a que haya lugar.</t>
  </si>
  <si>
    <t>https://community.secop.gov.co/Public/Tendering/OpportunityDetail/Index?noticeUID=CO1.NTC.8484416&amp;isFromPublicArea=True&amp;isModal=true&amp;asPopupView=true</t>
  </si>
  <si>
    <t>El término estrictamente indispensable para que el contratista cumpla con el objeto y obligaciones contractuales será de CINCO (5) MESES, o hasta el 31 de diciembre de 2025 (lo primero que ocurra), contados a partir del cumplimiento de los requisitos de ejecución previo perfeccionamiento del contrato.</t>
  </si>
  <si>
    <t>MÍNIMA CUANTÍA</t>
  </si>
  <si>
    <t>14 MÍNIMA CUANTÍA</t>
  </si>
  <si>
    <t>IPMC-001-2025</t>
  </si>
  <si>
    <t>EVALUA SALUD IPS SAS</t>
  </si>
  <si>
    <t>WILLIAM JAVIER MORALES NARANJO</t>
  </si>
  <si>
    <t>Prestar el servicio para la realización de exámenes médicos ocupacionales, esquema de vacunación y análisis de puesto de trabajo para los servidores de la entidad.</t>
  </si>
  <si>
    <t>1. Presentar y mantener vigente la licencia que lo habilita para la prestación de servicios en Seguridad y Salud en el Trabajo, expedida por la respectiva Secretaría de Salud, para personas jurídicas. 2. Cumplir con el objeto del contrato, las especificaciones técnicas mínimas y demás requerimientos propios de la prestación del servicio, contenidos en los documentos del proceso de selección, así como en la propuesta presentada, que para todos los efectos forma parte integral del contrato. 3. Presentar las hojas de vida y soportes que acrediten la experiencia y formación académica del Equipo mínimo de trabajo, en donde se evidencie el cumplimiento de los requisitos establecidos en la Invitación Pública dentro de los dos (2) días hábiles siguientes al cumplimiento de los requisitos de ejecución del contrato, para su aprobación y como requisito previo para la suscripción del acta inicio. 4. Presentar a la supervisión del contrato, a los dos (2) días hábiles siguientes a la suscrición del acta de inicio, ficha técnica donde se describa las características técnicas de unidades o consultorios móviles que se utilizarán para la prestación del servicio extramural, presentando imágenes y documentación para su validación. 5. Presentar a la supervisión del contrato mediante correo electrónico, dentro de los dos (2) días hábiles a la suscripción del acta de inicio, copia del certificado de calibración de los equipos mínimos utilizados en la prestación del servicio. 6. Garantizar la disponibilidad del equipo mínimo requerido con el fin de garantizar la prestación ininterrumpida del servicio, en caso de falta de alguno de los integrantes del equipo mínimo el contratista deberá garantizar la prestación del servicio con personal de iguales o superiores características al inicialmente presentado. 7. Estudiar y conocer en forma detallada los estudios y documentos previos, especificaciones técnicas y documentos relacionados con las actividades necesarias para el adecuado desarrollo de las actividades. 8. Comunicar y capacitar al personal sobre los perfiles de cargo, profesiograma del Ministerio, actividades y riesgos propios de la Entidad al personal del contratista de acuerdo con la información enviada por el Ministerio al inicio del contrato. 9. Prestar los servicios de salud en consultorios habilitados por la autoridad competente, durante la ejecución del contrato deberá contar con mínimo 3 sedes propias para la prestación del servicio de manera directa y sin subcontratación; por lo cual, las sedes deben estar habilitadas con todos los servicios por la Secretaría de Salud a nombre del contratista o sus integrantes, y estar ubicadas en diferentes zonas de la ciudad de Bogotá. 10. Presentar a la supervisión del contrato mediante correo electrónico, dentro de los dos (2) días hábiles siguientes a la suscripción del acta de inicio, los protocolos, documentos o especificaciones técnicas de los exámenes, valoraciones y demás actividades del contrato, adjunto al cronograma o planificación de actividades. 11. Realizar los exámenes y valoraciones médicas ocupacionales, exámenes paraclínicos y pruebas de laboratorio con personal que cuente con la competencia, licencias, certificaciones o permisos emitidos por la autoridad competente. 12. Prestar los servicios de medicina ocupacional con profesionales especialistas en salud ocupacional con licencia vigente expedida por la autoridad competente de acuerdo con la Resolución 908 de 2025, y curso en Seguridad y Salud en el Trabajo establecido en las normas vigentes para el Sistema de Gestión de la Seguridad y Salud en el Trabajo. 13. Emitir de manera clara, las recomendaciones o restricciones laborales, así como el ingreso del trabajador a las acciones específicas de los Sistemas de Vigilancia Epidemiológica del Sistema de Gestión de Seguridad y Salud en el Trabajo. 14. Disponer de herramientas tecnológicas y procedimientos para la asignación de citas o programación de los exámenes; según la programación acordada con el supervisor del contrato. La programación estará a cargo del contratista. El contratista deberá informar por medio de correo electrónico los casos de inasistencia o incumplimiento por parte del trabajador a las evaluaciones médicas ocupacionales. 15. Desplazar los profesionales y equipos necesarios a la sede del Ministerio de Ambiente y Desarrollo Sostenible, para el desarrollo de la totalidad de los exámenes y valoraciones médicas, vacunación y demás actividades objeto del contrato, de acuerdo con la programación acordada con el supervisor del contrato. 16. Disponer de unidades móviles (vehículos con consultorios equipados para atención médica) o consultorios portátiles privados, dotados con todos los equipos necesarios para garantizar la calidad del servicio, para realizar los exámenes y valoraciones médicas al personal de la sede del Ministerio. 17. Coordinar la logística y ubicación de la unidad móvil o consultorios portátiles totalmente privados, en áreas adecuadas y disponibles en la sede, dando cumplimiento a lo establecido en la Resolución 3100 de 2019 o la norma que se encuentre vigente durante la ejecución. 18. Diligenciar y hacer firmar por cada usuario los documentos legales (autorizaciones, comunicaciones o consentimientos) necesarios para la realización de los exámenes practicados y anexarlos a la historia clínica ocupacional. 19. Desarrollar todas las actividades, evaluaciones, exámenes, diagnósticos, estudios y valoraciones ocupacionales objeto del contrato, según lo establecido en las normas vigentes que regulan la materia y especificaciones técnicas. 20. Atender, manejar y reportar los eventos adversos que se generen durante la prestación del servicio. 21. Garantizar la integridad de los usuarios durante la prestación de los servicios. 22. Durante la prestación de los servicios, debe garantizar el cumplimiento de normas de bioseguridad en sus instalaciones, así como en la sede del Ministerio. 23. Garantizar la conservación que requieran las vacunas, muestras u otros elementos, durante el transporte y desplazamientos a lugares de aplicación o análisis. 24. Entregar a cada usuario el carné de vacunación (cuando aplique), en el cual se incluyan los datos de las vacunas aplicadas según esquemas de vacunación y los datos para la trazabilidad e inocuidad del producto. Se deberá enviar copia de estos a la entidad. 25. Informar y entregar a cada usuario el concepto o recomendaciones correspondientes a los exámenes o valoraciones practicadas; y cuando sea solicitado por el usuario, informar el procedimiento para la entrega de la historia clínica. 26. Entregar a cada usuario que lo requiera, la historia clínica, los resultados de los exámenes médicos ocupacionales y exámenes complementarios. Para la entrega de dichos resultados el contratista deberá tener en cuenta lo establecido en el parágrafo 3 del artículo 2.2.4.6.12 del Decreto 1072 de 2015. 27. Custodiar las historias clínicas ocupacionales, los resultados de los exámenes y valoraciones individuales e información personal de los servidores del Ministerio que correspondan a la ejecución del contrato. 28. Entregar al supervisor del contrato mes vencido, copia física y digital de los certificados de aptitud y conceptos o recomendaciones individuales correspondientes, en los cuales se refleje el análisis de los resultados de los exámenes y valoraciones médicas realizadas.</t>
  </si>
  <si>
    <t>El valor del contrato a celebrar es hasta por la suma de CINCUENTA MILLONES DE PESOS M/CTE ($50.000.000)), incluido los impuestos a que haya lugar.</t>
  </si>
  <si>
    <t>A-02-02-02-009-003</t>
  </si>
  <si>
    <t>LIUDMILA POVEDA  VARGAS</t>
  </si>
  <si>
    <t>https://community.secop.gov.co/Public/Tendering/OpportunityDetail/Index?noticeUID=CO1.NTC.8245838&amp;isFromPublicArea=True&amp;isModal=true&amp;asPopupView=true</t>
  </si>
  <si>
    <t>El plazo de ejecución del presente contrato será hasta el 31 de diciembre de 2025 o hasta agotar el presupuesto oficial estimado, término contado a partir del cumplimiento de los requisitos de perfeccionamiento y ejecución del contrato.</t>
  </si>
  <si>
    <t>EIKA DE LA ROSA MEZA</t>
  </si>
  <si>
    <t>Prestar servicios profesionales a la Dirección de Cambio Climático y Gestión de Riesgo del Ministerio de Ambiente y Desarrollo Sostenible para apoyar al grupo de adaptación en los asuntos de planificación y gestión del cambio climático con jóvenes de comunidades locales, en el marco del Plan Nacional de Adaptación al Cambio Climático.</t>
  </si>
  <si>
    <t>1. Apoyar la elaboración de insumos técnicos para la conceptualización, divulgación e implementación de la adaptación localmente dirigida, considerando los diversos enfoques determinados en las bases conceptuales del Plan Nacional de Adaptación al Cambio Climático PNACC. 2. Apoyar la elaboración de una estrategia de recopilación de información relevante para el seguimiento a las estrategias y medidas de adaptación en comunidades locales, que puedan fortalecer el sistema de monitoreo y evaluación (M&amp;E) de la adaptación en el país y los contenidos del segundo Reporte Bienal de Transparencia. 3. Apoyar como enlace técnico ante SEP, Ministerio de la Igualdad y la Equidad, Ministerio del Interior y otras instancias requeridas, para la implementación del Programa Jóvenes en Paz, en las áreas priorizadas, a través de Comunidades de Conocimiento para la Justicia Climática. 4. Canalizar la participación de organizaciones de jóvenes en instancias nacionales e internacionales relacionadas con la gestión del cambio climático. 5. Apoyar la participación de jóvenes en la actualización de la NDC 2025, desde un enfoque de derechos, en línea con el convenio de Escazú. 6. Participar en reuniones relacionadas con el objeto contractual, organizando en debida forma los soportes de la asistencia y ayudas de memoria correspondientes, en las carpetas digitales dispuestas por el supervisor o el despacho de la dirección 7. Proyectar, consolidar y gestionar respuestas a derechos de petición, solicitudes de información y demás peticiones, que le sean solicitados a través de la plataforma ARCA, o por cualquier otro medio o herramienta de la entidad relacionada con el objeto del contrato, para lo cual deberá dar cumplimiento a los términos previstos en la Ley. 8. Todas las demás que le sean asignadas por la Dirección y que tengan relación con el objeto contractual</t>
  </si>
  <si>
    <t>El valor del contrato a celebrar es hasta por la suma de CINCUENTA Y DOS MILLONES SETECIENTOS MIL PESOS M/CTE ($52.700.000)), incluido los impuestos a que haya lugar.</t>
  </si>
  <si>
    <t>https://community.secop.gov.co/Public/Tendering/OpportunityDetail/Index?noticeUID=CO1.NTC.8315909&amp;isFromPublicArea=True&amp;isModal=true&amp;asPopupView=true</t>
  </si>
  <si>
    <t>El término estrictamente indispensable para que el contratista cumpla con el objeto y obligaciones contractuales será de SEIS (6) MESES SEIS (6) DÍAS, o hasta el 31 de</t>
  </si>
  <si>
    <t>DANIELA FERNANDA PÉREZ MESA</t>
  </si>
  <si>
    <t>Prestar servicios profesionales a la Dirección de Cambio Climático y Gestión de Riesgo del Ministerio de Ambiente y Desarrollo Sostenible para apoyar al grupo de adaptación al cambio climático en el diseño conceptual y técnico del sistema de monitoreo y evaluación de la adaptación como insumo para la Comunicación Nacional sobre Cambio Climático.</t>
  </si>
  <si>
    <t>1.Desarrollar una hoja de ruta para abordar el sistema de monitoreo y evaluación (M&amp;E) de la adaptación al cambio climático del país, incluyendo la recopilación de información relevante de adaptación al cambio climático del nivel nacional y territorial. 2. Aportar al diagnóstico del Sistema M&amp;E de la adaptación a nivel nacional y territorial (incluye marco normativo y lineamientos de política) incluyendo alineación a los lineamientos internacionales de la convención Marco de Naciones Unidas para el cambio climático CMNUCC, el Acuerdo de Paris (meta global de adaptación) y casos exitosos internacionales. 3. Consolidar el diseño conceptual y técnico del sistema M&amp;E de la adaptación alineado con y las necesidades nacionales establecidas en el Plan nacional de adaptación al cambio climático PNACC 4. Apoyar al comité técnico del Sistema Nacional de Cambio Climático (SNICC) en el desarrollo de lineamientos técnicos relacionado con la coordinación y operación del sistema de M&amp;E de Adaptación, del Sistema Integrador de Información sobre Vulnerabilidad, Riesgo y Adaptación (SIIVRA) y los demás sistemas, herramientas e instrumentos vinculados al SNICC, desarrollando una propuesta de articulación del sistema M&amp;E de la adaptación con el SNICC. 5. Apoyar la participación del Ministerio en el Comité de Información Técnico Científica de Cambio Climático de la Comisión Interinstitucional de cambio climático CICC por medio del grupo de Adaptación. 6. Apoyar como enlace técnico con el Departamento Nacional de Planeación y la Unidad Nacional de Gestión del Riesgo, en el proceso de implementación, evaluación y/o actualización del Plan Nacional de Adaptación al Cambio Climático. 7. Participar en reuniones relacionadas con el objeto contractual, organizando en debida forma los soportes de la asistencia y ayudas de memoria correspondientes, en las carpetas digitales dispuestas por el supervisor o el despacho de la dirección. 8. Proyectar, consolidar y gestionar respuestas a derechos de petición, solicitudes de información y demás peticiones, que le sean solicitados a través de la plataforma ARCA, o por cualquier otro medio o herramienta de la entidad relacionada con el objeto del contrato, para lo cual deberá dar cumplimiento a los términos previstos en la Ley. 9. Todas las demás que le sean asignadas por la Dirección y que tengan relación con el objeto contractual</t>
  </si>
  <si>
    <t>El valor del contrato a celebrar es hasta por la suma de CINCUENTA Y UN MILLONES DE PESOS M/CTE ($51.000.000), incluido los impuestos a que haya lugar.</t>
  </si>
  <si>
    <t>GUERRA VARGAS</t>
  </si>
  <si>
    <t>https://community.secop.gov.co/Public/Tendering/OpportunityDetail/Index?noticeUID=CO1.NTC.8340427&amp;isFromPublicArea=True&amp;isModal=true&amp;asPopupView=true</t>
  </si>
  <si>
    <t>El término estrictamente indispensable para que el contratista cumpla con el objeto y obligaciones contractuales será de SEIS (06) MESES, o hasta el 31 de diciembre de 2025 (lo primero que ocurra), contados a partir del cumplimiento de los requisitos de ejecución previo perfeccionamiento del contrato.</t>
  </si>
  <si>
    <t>FRANCISCO JAVIER LARA SABOGAL</t>
  </si>
  <si>
    <t>Prestar servicios profesionales a la Subdirección de Educación y Participación para gestionar y dar respuesta oportuna a las peticiones, requerimientos e informes solicitados por entes de control, el Congreso de la República y otras áreas de la entidad, relacionados con los procesos de paz y demás asuntos de competencia de la dependencia.</t>
  </si>
  <si>
    <t>provenientes de entes de control, el Congreso de la República y otras áreas internas, garantizando su adecuada canalización y registro para su atención oportuna. 2. Apoyar en la elaboración de respuestas jurídicas y conceptuales a los requerimientos relacionados con procesos de paz y asuntos ambientales, redactando y sustentando respuestas claras, precisas y fundamentadas, asegurando que se ajusten a la normativa vigente y a los lineamientos institucionales en materia de educación, participación ambiental y procesos de paz. 3. Apoyar la coordinación con las áreas técnicas y jurídicas del Ministerio, la consolidación de información y documentos requeridos, articulando con equipos internos para recopilar, validar y consolidar información necesaria para responder a las solicitudes, promoviendo la eficiencia y la coherencia institucional. 4. Hacer seguimiento al cumplimiento de los plazos y calidad de las respuestas emitidas monitoreando los tiempos de respuesta y la calidad de los documentos enviados, asegurando la satisfacción de los requerimientos y la mejora continua de los procesos internos. 5. Apoyar en la sistematización y archivo de la documentación relacionada con las peticiones y respuestas a requerimientos, organizando y manteniendo actualizados los archivos físicos y digitales de las solicitudes, respuestas e informes, garantizando la trazabilidad y la disponibilidad de la información para auditorías y consultas futuras. 6. Elaborar informes periódicos de gestión sobre la atención de peticiones y requerimientos, preparar reportes que consoliden el estado y los resultados de la gestión de solicitudes relacionadas con el proceso de paz, identificando tendencias, debilidades y oportunidades de mejora en los procesos de respuesta institucional. 7. Documentar, analizar y reportar los avances, retos y logros de las iniciativas implementadas por el Ministerio de Ambiente y Desarrollo Sostenible en relación con el acuerdo de paz, apoyando en la generación de insumos para la toma de decisiones, la rendición de cuentas y la replicabilidad de buenas prácticas en otros contextos. 8. Elaborar la proyección de respuestas a solicitudes, consultas y demás asuntos que correspondan a la competencia de la Subdirección y que le sean asignados por el supervisor relacionados con el objeto del contrato. 9. Participar en las reuniones relacionadas con las acciones misionales de la dependencia, dejando constancia formal de la asistencia a través de los correspondientes soportes, actas y otras fuentes de verificación pertinentes. 10. Las demás obligaciones que se le asignen y que tengan relación directa con el objeto del contrato.</t>
  </si>
  <si>
    <t>El valor del contrato a celebrar es hasta por la suma de CUARENTA Y OCHO MILLONES DE PESOS M/CTE ($ 48.000.000) incluido los impuestos a que haya lugar.</t>
  </si>
  <si>
    <t>https://community.secop.gov.co/Public/Tendering/OpportunityDetail/Index?noticeUID=CO1.NTC.8317279&amp;isFromPublicArea=True&amp;isModal=true&amp;asPopupView=true</t>
  </si>
  <si>
    <t>El término estrictamente indispensable para que el contratista cumpla con el objeto y obligaciones contractuales será seis (06) meses, o hasta el 31 de diciembre, lo primero que ocurra.</t>
  </si>
  <si>
    <t>GEORGINA CAROLINA CAMACHO MARTINEZ</t>
  </si>
  <si>
    <t>Prestación de servicios profesionales para apoyar a la Subdirección Administrativa y Financiera en la gestión, trámite y ejecución de las actividades logísticas requeridas por las dependencias, así como el seguimiento administrativo y técnico del contrato de operador logístico.</t>
  </si>
  <si>
    <t>1. Realizar el acompañamiento a las dependencias responsables en la gestión del contrato del operador logístico, controlando la organización, administración, operación y ejecución en el desarrollo de las actividades. Esto con el propósito de garantizar el cumplimiento efectivo de las tareas asignadas a las distintas áreas del Ministerio. 2. Elaborar informes detallados sobre el cumplimiento del contrato del operador logístico, incluyendo el análisis de la planeación, ejecución y una verificación minuciosa de las solicitudes de servicios y actividades programadas. Esto con el propósito de realizar el seguimiento y control efectivos de la ejecución presupuestal del contrato. 3. Realizar el acompañamiento a las cuentas presentadas por el proveedor, asegurándose de que cumplan con todos los requisitos necesarios para su ejecución y pago. 4. Comunicar de manera oportuna al supervisor del contrato, las novedades, información y requerimientos que sean remitidos a través de correos electrónicos y oficios, entre otros que afecte la prestación del servicio. 5. Brindar atención, información y dar orientación personalizada al personal interno y externo sobre los diferentes temas relacionados con los eventos que se encuentre involucrado el Ministerio. 6. Realizar la verificación y registro de las evidencias para la legalización de cada evento que las áreas presenten a la supervisión.</t>
  </si>
  <si>
    <t>El valor del contrato a celebrar es hasta por la suma de TREINTA Y CINCO MILLONES DE PESOS M/cte ($35.000.000) incluido los impuestos a que haya lugar.</t>
  </si>
  <si>
    <t>https://community.secop.gov.co/Public/Tendering/OpportunityDetail/Index?noticeUID=CO1.NTC.8319111&amp;isFromPublicArea=True&amp;isModal=true&amp;asPopupView=true</t>
  </si>
  <si>
    <t>El término estrictamente indispensable para que el contratista cumpla con el objeto y obligaciones contractuales será de CINCO (5) MESES previo cumplimiento de los requisitos de perfeccionamiento y ejecución del contrato, sin exceder el 31 de diciembre de 2025.</t>
  </si>
  <si>
    <t>2 MENOR CUANTÍA</t>
  </si>
  <si>
    <t>SAMC-001-2025</t>
  </si>
  <si>
    <t>UT AXA-MAPFRE-MADS-SAMC-001-2025</t>
  </si>
  <si>
    <t>LEIDY YULIEDT ORJUELA VILLEGAS - LUIS DAVID ARCILA HOYOS</t>
  </si>
  <si>
    <t>Adquisición de las pólizas que conforman el programa de seguros incluyendo la póliza de seguro contra todo riesgo, con el fin de tener la adecuada protección de los bienes e intereses patrimoniales del Ministerio de Ambiente y Desarrollo Sostenible, así como de aquellos por los que sea legalmente responsable o le corresponda asegurar en virtud de las disposiciones legales o contractuales</t>
  </si>
  <si>
    <t>1. Ejecutar el(los) contratos de seguro adjudicados en los términos y condiciones señalados en el pliego de condiciones y en la propuesta presentada por el ASEGURADOR, y de conformidad con las normas legales que los regulen. 2. Expedir la Nota de Cobertura de las pólizas correspondientes al presente proceso de selección de conformidad con las necesidades de la entidad. 3. Suministrar un número de teléfono a través del cual la Entidad, en el marco de la ejecución de este contrato, recibirá atención disponible y preferencial, ello, con el propósito de brindar ayuda inmediata a la entidad, en caso de atención de siniestros. 4. Realizar las modificaciones, inclusiones o exclusiones de personas, las adiciones o prórrogas, en las mismas condiciones contratadas para el seguro. 5. Parágrafo primero: En el evento de que la siniestralidad del programa de seguros sea mayor al 70% durante el plazo inicialmente contratado, de mutuo acuerdo se podrán negociar los términos y condiciones para las adiciones o prórrogas. 6. Parágrafo segundo: Para la determinación del porcentaje de siniestralidad se incluirá el valor de los siniestros pagados y en reserva. 7. Expedir la(s) respectiva(s) pólizas de seguro con sus correspondientes anexos y modificaciones que llegaren a tener en un plazo máximo de cinco (5) días siguientes a la fecha de la expedición de la nota de Cobertura, en los términos previstos en el pliego de condiciones y en la propuesta presentada por el ASEGURADOR, y en general observando las normas contenidas en el Código de Comercio y demás concordantes. 8. Atender y pagar las reclamaciones y siniestros que presente la entidad, o sus beneficiarios, en los términos, plazos y condiciones señalados en la oferta presentada y de conformidad con la legislación vigente, sin dilaciones. 9. Pagar el valor de las indemnizaciones dentro del plazo legal o el convenido contractualmente. 10.Suministrar la estadística de siniestralidad presentada, cuando el supervisor o el intermediario de seguros lo requiera. 11.Cumplir las demás actividades que le sean encomendadas y que se encuentren relacionadas con el objeto del contrato.</t>
  </si>
  <si>
    <t>A-02-02-02-007-001</t>
  </si>
  <si>
    <t>https://community.secop.gov.co/Public/Tendering/OpportunityDetail/Index?noticeUID=CO1.NTC.8230288&amp;isFromPublicArea=True&amp;isModal=False</t>
  </si>
  <si>
    <t>2 FIDUCIA MERCANTIL EN GARANTÍA</t>
  </si>
  <si>
    <t>El plazo de ejecución corresponderá a la fecha máxima del vencimiento de los seguros contratados, previa suscripción del acta de inicio y cumplimiento de los requisitos de perfeccionamiento y ejecución. Parágrafo: El MINISTERIO DE AMBIENTE Y DESARROLLO SOSTENIBLE requiere contratar las pólizas relacionadas en la descripción de la necesidad y en los anexos técnicos que hacen parte del proceso de contratación por un término no inferior a TRESCIENTOS CINCUENTA Y SIETE (357) DÍAS, contados a partir de las fechas de vencimiento de cada una de las pólizas objeto de contratación en el presente proceso de selección.</t>
  </si>
  <si>
    <t>JOHANNA PAOLA TORRES PEDRAZA</t>
  </si>
  <si>
    <t>Prestar servicios profesionales de facilitación y mediación intercultural para el Ministerio de Ambiente y Desarrollo Sostenible, orientados a la promoción de procesos de paz en territorios campesinos.</t>
  </si>
  <si>
    <t>1. Apoyar el diseño e implementación de la estrategia ambiental en el marco del acuerdo de paz, posconflicto y acciones humanitarias en territorios campesinos tales como Zonas de Reserva Campesina, Territorios Campesinos Agroalimentarios, entre otras. 2. Gestionar el desarrollo de actividades en territorio para la implementación de estrategias de paz y resolución de conflictos ambientales, garantizando el seguimiento a compromisos, la articulación con actores locales y la inclusión de enfoques diferenciales y de género. 3. Apoyar la elaboración de documentos técnicos que sean requeridos en el marco del cumplimiento de las obligaciones contractuales y el diseño e implementación de la estrategia ambiental con el campesinado y la agenda de Paz con la naturaleza. 4. Apoyar en la realización de informes respecto de las actividades, avances y resultados sobre los procesos de paz que adelanta el Ministerio. 5. Proyectar oportunamente las respuestas -a peticiones, - requerimientos y solicitudes de información relacionadas con el objeto del contrato. 6. Participar en las reuniones relacionadas con las acciones misionales de la dependencia, dejando constancia -formal de la asistencia. a través de los correspondientes soportes, actas y otras fuentes de verificación pertinentes. 7. Las demás asignadas por la supervisión del contrato y que guarden relación con el objeto del contrato</t>
  </si>
  <si>
    <t>El valor del contrato a celebrar es hasta por la suma de CUARENTA Y OCHO MILLONES DE PESOS M/CTE ($48.000.000) incluido los impuestos a que haya lugar.</t>
  </si>
  <si>
    <t>https://community.secop.gov.co/Public/Tendering/OpportunityDetail/Index?noticeUID=CO1.NTC.8329970&amp;isFromPublicArea=True&amp;isModal=true&amp;asPopupView=true</t>
  </si>
  <si>
    <t>STEFANNY GERALDINNE LEON PIÑEROS</t>
  </si>
  <si>
    <t>Prestar servicios profesionales a la Dirección de Bosques, Biodiversidad y Servicios Ecosistémicos, para apoyar la planificación y ejecución de programas, actividades y acciones orientadas a la evaluación y vigilancia de las enfermedades de los animales silvestres y control de animales silvestres introducidos, ferales y asilvestrados.</t>
  </si>
  <si>
    <t>1. Apoyar técnicamente la elaboración e implementación del Plan Nacional Sectorial Ambiental de Vigilancia Activa y Pasiva de la Rabia de origen silvestre en Colombia. Apoyar técnicamente la elaboración e implementación del Plan Nacional Sectorial Ambiental de Vigilancia Activa y Pasiva de la fiebre amarilla que circula en animales silvestres en Colombia. Apoyar técnicamente la elaboración e implementación del Plan Nacional Sectorial Ambiental de Vigilancia Activa y Pasiva de la influenza aviar en Colombia. Apoyar técnicamente la elaboración e implementación del Plan Nacional Sectorial Ambiental para el control y gestión del riesgo del caracol africano en Colombia. Apoyar la generación de protocolos y documentos técnicos, que sirvan como insumo al ajuste normativo que, en materia de animales silvestres introducidos, ferales, y asilvestrados sean necesarios. Las demás que le sean asignadas por el supervisor en el marco del objeto contractual.</t>
  </si>
  <si>
    <t>El valor del contrato a celebrar es hasta por la suma de (TREINTA Y UN MILLONES DOCIENTOS MIL PESOS M/CTE ($ 31.200.000) los impuestos a que haya lugar.</t>
  </si>
  <si>
    <t>CLAUDIA LUZ RODRIGUEZ</t>
  </si>
  <si>
    <t>PROFESIONAL ESPECIALIZADO 09 CODIGO 2028 GRADO 24</t>
  </si>
  <si>
    <t>https://community.secop.gov.co/Public/Tendering/OpportunityDetail/Index?noticeUID=CO1.NTC.8331923&amp;isFromPublicArea=True&amp;isModal=true&amp;asPopupView=true</t>
  </si>
  <si>
    <t>MABEL ANDREA CARMONA LOZANO</t>
  </si>
  <si>
    <t>Prestar servicios profesionales brindando acompañamiento en asuntos técnicos y administrativos relacionados con la implementación de iniciativas que requieran levantamiento de información, procesos de socialización, diálogo intercultural y mecanismos de consulta previa u otras formas de participación diferenciada, con el fin de fortalecer los procesos estratégicos adelantados por la Dirección de Ordenamiento Ambiental Territorial y SINA, así como la articulación institucional e interinstitucional en el marco de sus funciones misionales.</t>
  </si>
  <si>
    <t>1. Apoyar en los procesos y actuaciones que adelante la Dirección de Ordenamiento Ambiental Territorial y SINA en el marco de sus funciones misionales, incorporando la comprensión de dinámicas sociales, culturales y comunitarias que inciden en la implementación del marco ambiental. 2. Elaborar, revisar y/o ajustar conceptos, informes, lineamientos, proyectos, guías, estrategias y demás documentos requeridos para el análisis de asuntos técnicos, administrativos, e interinstitucionales, asegurando su coherencia con el marco legal, las políticas ambientales nacionales y la diversidad sociocultural de los territorios involucrados. 3. Participar en espacios de articulación y coordinación institucional e interinstitucional, brindando respaldo con sensibilidad intercultural a las acciones y compromisos que se deriven de dichos escenarios, promoviendo el reconocimiento de los sistemas normativos propios de las comunidades étnicas y el diálogo entre saberes. 4. Realizar análisis de instrumentos, propuestas o proyectos técnicos y normativos que se requieran, considerando sus implicaciones sociales, culturales y territoriales, con el fin de fortalecer la pertinencia normativa y la gobernanza ambiental inclusiva en el marco de las competencias de la Dirección. 5. Proyectar respuestas a solicitudes, quejas y demás peticiones internas y externas allegadas a la Dirección de Ordenamiento Ambiental Territorial y SINA, integrando al análisis técnico una comprensión contextualizada de los territorios y actores involucrados. 6. Ejecutar las demás actividades que le asigne el supervisor del contrato y que guarden relación directa con el objeto contractual.</t>
  </si>
  <si>
    <t>https://community.secop.gov.co/Public/Tendering/OpportunityDetail/Index?noticeUID=CO1.NTC.8332164&amp;isFromPublicArea=True&amp;isModal=true&amp;asPopupView=true</t>
  </si>
  <si>
    <t>JUAN ALBERTO CORTES GOMEZ</t>
  </si>
  <si>
    <t>El valor del contrato a celebrar es hasta por la suma de CINCUENTA Y ÚN MILLONES DE PESOS M/CTE ($51.000.000) incluido los impuestos a que haya lugar.</t>
  </si>
  <si>
    <t>https://community.secop.gov.co/Public/Tendering/OpportunityDetail/Index?noticeUID=CO1.NTC.8334908&amp;isFromPublicArea=True&amp;isModal=true&amp;asPopupView=true</t>
  </si>
  <si>
    <t>CST CONSULTORÍA EN SISTEMAS Y TECNOLOGÍA SAS</t>
  </si>
  <si>
    <t>MARITZA MARTINEZ BLANCO</t>
  </si>
  <si>
    <t>Contratar el soporte y mantenimiento del software de inventario SALIN, requerido para la administración y manejo de los bienes muebles e inmuebles del Ministerio de Ambiente y Desarrollo Sostenible</t>
  </si>
  <si>
    <t>1, Cumplir con el objeto del contrato en los términos y condiciones establecidos en los estudios previos, especificaciones técnicas y demás documentos que hacen parte el expediente contractual. Entregar dentro de la primera semana de ejecución del contrato, el plan de trabajo por parte del contratista para aprobación de la supervisión a cargo del Grupo de Servicios Administrativos. Cumplir con los procedimientos y lineamientos de la Oficina Tecnologías de la Información y la Comunicación (OTIC), para el soporte y mantenimiento del aplicativo de Información (Salin). Mantener durante la ejecución del contrato, las condiciones presentadas aceptadas con la oferta, en forma permanente, para atender sus obligaciones, respetando y cumpliendo con las condiciones establecidas por la Entidad. Suscribir con el Supervisor el Acta de confidencialidad de la información establecida en SOMOSIG y lo establecido en el Manual de Contratación de la Entidad. Realizar Transferencia de conocimiento al personal del almacén en el funcionamiento de los diferentes módulos del software SALIN compuesto por los módulos Almacén e inventarios; Activos Fijos y Depreciación, en la versión Estándar. Para lo anterior, se deben entregar las evidencias de realización de las mismas y grabaciones audiovisuales que puedan ser reproducidas en los sistemas de información del Ministerio. Prestar el servicio de soporte y bolsa por horas de mantenimiento del software versión estándar SALIN, compuesto por los módulos de: Almacén e inventarios; Activos Fijos y Depreciación, conforme con la propuesta presentada. 8. Permitir la creación y definición de permisos para los distintos usuarios los cuales deben registrar las novedades de los inventarios de la entidad. Apoyar en el monitoreo de la parametrización y configuración del sistema de información del aplicativo de Información (Salin). 10. Prestar asistencia general, remota y el soporte telefónico de lunes a viernes en horario de oficina de 8:00 a.m. a 12:00 p.m. y 2 p.m. a 5:00 p.m., y para la atención presencial con respuesta máxima de doce (12) horas hábiles. 11. Presentar un informe general de ejecución al cierre del contrato en el cual se evidencie el cumplimiento de cada una de las obligaciones pactadas con los correspondientes soportes documentales según corresponda. 12. Las demás que se deriven de la naturaleza y del objeto del contrato</t>
  </si>
  <si>
    <t>El presupuesto oficial para la presente contratación es de CUARENTA Y SEIS MILLONES CIENTO DOS MIL NOVECIENTOS OCHENTA PESOS M/CTE ($ 46.102.980) incluido IVA y demás impuestos.</t>
  </si>
  <si>
    <t>https://community.secop.gov.co/Public/Tendering/OpportunityDetail/Index?noticeUID=CO1.NTC.8368731&amp;isFromPublicArea=True&amp;isModal=true&amp;asPopupView=true</t>
  </si>
  <si>
    <t>El término estrictamente indispensable para que el contratista cumpla con el objeto y obligaciones contractuales será de SEIS (6) MESES Y QUINCE (15) DÍAS CALENDARIO, o hasta 31 de diciembre de 2025, lo primero que ocurra.</t>
  </si>
  <si>
    <t>JOSÉ MAURICIO BALDION ALZATE</t>
  </si>
  <si>
    <t>Prestar servicios profesionales de apoyo jurídico a la Dirección de Ordenamiento Ambiental Territorial y SINA, en la implementación de acciones orientadas al proceso de modernización y fortalecimiento del Sistema Nacional Ambiental – SINA, mediante el análisis, formulación y armonización del marco normativo aplicable, el seguimiento jurídico a instrumentos de planificación ambiental y territorial, la elaboración de conceptos e insumos legales, y la articulación normativa interinstitucional e intersectorial, en el marco de las competencias legales del Ministerio.</t>
  </si>
  <si>
    <t>1. Apoyar la elaboración de conceptos jurídicos e insumos normativos, requeridos por la DOAT para el desarrollo de sus funciones misionales, especialmente en temas de planificación ambiental, gestión territorial y articulación normativa con otros sectores. 2. Realizar seguimiento jurídico a los instrumentos de planificación ambiental y territorial, que sean de competencia o interés de la DOAT, y apoyar en la revisión de su alineación con las normas ambientales nacionales y regionales. 3. Apoyar procesos de articulación institucional e intersectorial, participando en mesas técnicas, espacios de coordinación o comités, aportando análisis normativos y recomendaciones jurídicas que fortalezcan el ordenamiento ambiental territorial. 4. Apoyar jurídicamente las actividades desarrolladas por el Grupo SINA en el marco de sus funciones misionales. 5. Apoyar con la proyección y tramite de las respuestas a derechos de petición, solicitudes de órganos de control y demás solicitudes internas y externas que le sean asignadas a la dirección 6. Ejecutar las demás actividades que le asigne el supervisor del contrato y que guarden relación directa con el objeto contractual.</t>
  </si>
  <si>
    <t>El valor del contrato a celebrar es hasta por la suma de SESENTA Y CUATRO MILLONES NOVECIENTOS MIL PESOS ($64.900.000), incluido los impuestos a que haya lugar.</t>
  </si>
  <si>
    <t>https://community.secop.gov.co/Public/Tendering/OpportunityDetail/Index?noticeUID=CO1.NTC.8373189&amp;isFromPublicArea=True&amp;isModal=true&amp;asPopupView=true</t>
  </si>
  <si>
    <t>El término estrictamente indispensable para que el contratista cumpla con el objeto y obligaciones contractuales será 5 meses y 15 días, o hasta 31 de diciembre de 2025, lo primero que ocurra.</t>
  </si>
  <si>
    <t>XUXA ROSEANNE SANCHEZ LYNTON</t>
  </si>
  <si>
    <t>Prestar servicios profesionales al despacho de la Ministra de Ambiente y Desarrollo Sostenible, para brindar apoyo territorial en la gestión ambiental y articulación interinstitucional, en el marco de las políticas, los lineamientos y las estrategias definidas por la entidad.</t>
  </si>
  <si>
    <t>1. Asistir, acompañar y hacer seguimiento a los diferentes eventos y espacios realizados por el Ministerio en el territorio, y presentar las ayudas de memorias y alertas que surjan de los mismos. 2. Apoyar la inclusión de comunidades locales, organizaciones sociales, sectores productivos e instituciones en los distintos espacios, allegando los soportes de compromisos adquiridos en dichos espacios realizando el seguimiento y acompañamiento de acuerdos estratégicos para registrar avances. 3. Apoyar la articulación interinstitucional y la cooperación entre entidades del orden nacional, territorial y/o local, promoviendo sinergias para la gestión sostenible del territorio y el desarrollo de estrategias de gestión ambiental conjuntas, dentro del marco de las políticas definidas por esta cartera ministerial. 4. Brindar seguimiento y articular los espacios de participación, gestión y transformación de las diferentes problemáticas ambientales que se presenten en el territorio, identificando oportunidades para optimizar la gestión institucional e incidiendo en la planeación estratégica canalizando información relevante hacia el Despacho de la Ministra. 5. Elaborar informes mensuales sobre el avance de las actividades desarrolladas, sistematizando y reportando logros, retos y recomendaciones en el aplicativo o base de datos que le sea proporcionado para optimizar la transparencia, eficiencia y efectividad de los procesos de participación y concertación ambiental. 6. Las demás actividades asignadas por la supervisión, de acuerdo con el objeto del contrato.</t>
  </si>
  <si>
    <t>El valor del contrato a celebrar es hasta por la suma de CUARENTA Y TRES MILLONES CIENTO SESENTA Y SEIS MIL SEISCIENTOS SESENTA Y SIETE PESOS M/CTE ($43.166.667), incluido los impuestos a que haya lugar.</t>
  </si>
  <si>
    <t>SAN ANDRES</t>
  </si>
  <si>
    <t xml:space="preserve">PROVIDENCIA Y SANTA CATALINA </t>
  </si>
  <si>
    <t>https://community.secop.gov.co/Public/Tendering/OpportunityDetail/Index?noticeUID=CO1.NTC.8338938&amp;isFromPublicArea=True&amp;isModal=true&amp;asPopupView=true</t>
  </si>
  <si>
    <t>El término estrictamente indispensable para que el contratista cumpla con el objeto y obligaciones contractuales será SEIS (6) MESES Y CINCO (5) DIAS, previo cumplimiento de los requisitos de perfeccionamiento y legalización, sin exceder al 31 de diciembre de 2025.</t>
  </si>
  <si>
    <t>FRANKLIN JAIR MARTÍNEZ ACOSTA</t>
  </si>
  <si>
    <t>Prestar servicios profesionales brindado apoyo administrativo territorial en la gestiones del despacho de la Ministra de Ambiente y Desarrollo Sostenible y efectuar seguimiento a la articulación interinstitucional que le sea asignada, en el marco de las políticas, los lineamientos y las estrategias definidas por la entidad.</t>
  </si>
  <si>
    <t>1. Asistir y participar en reuniones de trabajo con organismos públicos, privados y comunidades, garantizando el seguimiento adecuado a los asuntos de gestión territorial y la correcta atención de los compromisos institucionales. 2. Participar en las agendas territoriales, brindando apoyo administrativo en el desarrollo de las actividades y en el seguimiento de los compromisos asumidos por el Despacho de la Ministra. ______________________________________________________________________________________ Ministerio de Ambiente y Desarrollo Sostenible Dirección: Calle 37 #8 - 40, Bogotá D.C., Colombia Conmutador: (+57) 601 332 3400 – 3133463676 Página 15|30 F-A-CTR-52: V10 – 29/10/2024 Línea Gratuita: (+57) 01 8000 919301 3. Apoyar la preparación de informes, oficios, solicitudes de información y demás comunicaciones que sean requeridas por el Ministerio, asegurando la correcta atención de los asuntos dentro de su competencia. 4. Recolectar, organizar y sistematizar información relevante del territorio, relacionada con procesos comunitarios, ambientales o de gobernanza, que contribuya a la toma de decisiones por parte del Ministerio. 5. Hacer seguimiento a los compromisos interinstitucionales y comunitarios adquiridos en el territorio, documentando avances, identificando dificultades y proponiendo soluciones o ajustes necesarios, en alineación con las políticas y directrices del Ministerio. 6. Identificar oportunidades de fortalecimiento institucional a partir de las lecciones aprendidas en las actividades territoriales, con el fin de optimizar la gestión estratégica del Ministerio en los territorios. 7. Brindar apoyo en la recolección y transmisión de información relevante del territorio al Despacho de la Ministra, garantizando que las observaciones, alertas o solicitudes identificadas en campo sean comunicadas de manera oportuna para su adecuado seguimiento y gestión. 8. Apoyar la atención a las demás actividades inherentes que le sean asignadas y surjan como consecuencia de la naturaleza y ejecución del objeto contractual.</t>
  </si>
  <si>
    <t>El valor del contrato a celebrar es hasta por la suma de TREINTA MILLONES DE PESOS M/CTE ($30.000.000), incluido los impuestos a que haya lugar.</t>
  </si>
  <si>
    <t>GUAINIA</t>
  </si>
  <si>
    <t>https://community.secop.gov.co/Public/Tendering/OpportunityDetail/Index?noticeUID=CO1.NTC.8347680&amp;isFromPublicArea=True&amp;isModal=true&amp;asPopupView=true</t>
  </si>
  <si>
    <t>El término estrictamente indispensable para que el contratista cumpla con el objeto y obligaciones contractuales será SEIS (6) MESES, previo cumplimiento de los requisitos de perfeccionamiento y legalización, sin exceder al 31 de diciembre de 2025.</t>
  </si>
  <si>
    <t>EVELIN JULIANE RUIZ NARVÁEZ</t>
  </si>
  <si>
    <t>ADMINISTRACION FINANCIERA</t>
  </si>
  <si>
    <t>Prestar servicios profesionales para el apoyo financiero y presupuestal en la Secretaría General y sus grupos de trabajo, de acuerdo con los lineamientos establecidos por el Ministerio de Ambiente y Desarrollo Sostenible.</t>
  </si>
  <si>
    <t>1. Apoyar a la Secretaría General y sus grupos de trabajo en la gestión y seguimiento del presupuesto, mediante la elaboración de informes, revisión de rendiciones, análisis financiero y demás actividades relacionadas con la ejecución presupuestal. 2. Acompañar el seguimiento y monitoreo periódico a las actividades desarrolladas en los departamentos del sur del país, verificando su cumplimiento con las estrategias, planes y programas del Ministerio de Ambiente y Desarrollo Sostenible. 3. Brindar apoyo en la entrega de los insumos necesarios para atender las PQRSD relacionadas con el objeto del contrato. 4. Apoyar en la revisión, gestión y trámite de las cuentas de cobro que le sean asignadas por la supervisión. 5. Asistir a las reuniones, comités, sesiones y demás actividades requeridas por el supervisor del contrato, en el marco de sus funciones y del objeto contractual. 6. Las demás actividades asignadas por el supervisor, siempre que estén relacionadas con el objeto y las funciones del grupo.</t>
  </si>
  <si>
    <t>El valor del contrato a celebrar es hasta por la suma de CINCUENTA Y NUEVE MILLONES SEISCIENTOS SESENTA Y SEIS MIL SEISCIENTOS SESENTA Y SIETE PESOS M/CTE ($59.666.667), incluido los impuestos a que haya lugar.</t>
  </si>
  <si>
    <t>https://community.secop.gov.co/Public/Tendering/OpportunityDetail/Index?noticeUID=CO1.NTC.8347232&amp;isFromPublicArea=True&amp;isModal=False</t>
  </si>
  <si>
    <t>El término estrictamente indispensable para que el contratista cumpla con el objeto y obligaciones contractuales será CINCO (05) MESES VEINTINUEVE (29) DÍAS calendario o hasta 31 de diciembre de la vigencia, lo primero que ocurra.</t>
  </si>
  <si>
    <t>JULY KATHERINE MENDEZ CLAVIJO</t>
  </si>
  <si>
    <t>1. Asistir, acompañar y hacer seguimiento a los diferentes eventos y espacios realizados por el Ministerio en el territorio, y presentar las ayudas de memorias y alertas que surjan de los mismos. 2. Apoyar la inclusión de comunidades locales, organizaciones sociales, sectores productivos e instituciones en los distintos espacios, allegando los soportes de compromisos adquiridos en dichos espacios realizando el seguimiento y acompañamiento de acuerdos estratégicos para registrar avances 3. Apoyar la articulación interinstitucional y la cooperación entre entidades del orden nacional, territorial y/o local, promoviendo sinergias para la gestión sostenible del territorio y el desarrollo de estrategias de gestión ambiental conjuntas, dentro del marco de las políticas definidas por esta cartera ministerial. 4. Brindar seguimiento y articular los espacios de participación, gestión y transformación de las diferentes problemáticas ambientales que se presenten en el territorio, identificando oportunidades para optimizar la gestión institucional e incidiendo en la planeación estratégica canalizando información relevante hacia el Despacho de la Ministra. 5. Elaborar informes mensuales sobre el avance de las actividades desarrolladas, sistematizando y reportando logros, retos y recomendaciones en el aplicativo o base de datos que le sea proporcionado para optimizar la transparencia, eficiencia y efectividad de los procesos de participación y concertación ambiental. 6. Las demás actividades asignadas por la supervisión, de acuerdo con el objeto del contrato.</t>
  </si>
  <si>
    <t>El valor del contrato a celebrar es hasta por la suma de TREINTA Y SIETE MILLONES TRESCIENTOS TREINTA Y TRES MIL TRESCIENTOS TREINTA Y TRES PESOS M/CTE ($37.333.333), incluido los impuestos a que haya lugar.</t>
  </si>
  <si>
    <t>CASANARE</t>
  </si>
  <si>
    <t>https://community.secop.gov.co/Public/Tendering/OpportunityDetail/Index?noticeUID=CO1.NTC.8411687&amp;isFromPublicArea=True&amp;isModal=true&amp;asPopupView=true</t>
  </si>
  <si>
    <t>El término estrictamente indispensable para que el contratista cumpla con el objeto y obligaciones contractuales será CINCO (5) MESES Y DIEZ (10) DIAS, o hasta 31 de diciembre de la vigencia, lo primero que ocurra.</t>
  </si>
  <si>
    <t>DANIEL FELIPE CLAVIJO MUNAR</t>
  </si>
  <si>
    <t>Prestar servicios profesionales para apoyar a la Oficina Asesora de Planeación del Ministerio de Ambiente y Desarrollo Sostenible en el soporte operativo para el seguimiento de los proyectos de inversión, en el marco de las funciones asignadas a la Oficina.</t>
  </si>
  <si>
    <t>1. Apoyar actividades de ordenamiento, conformación de expedientes electrónicos físicos, híbridos y/o electrónicos relacionados con los proyectos de inversión, conforme a las directrices del equipo técnico y de gestión documental. 2. Apoyar en la recopilación y revisión formal de los formatos y documentos utilizados en el seguimiento de proyectos de inversión, verificando su diligenciamiento completo y adecuado antes de su consolidación institucional. 3. Asistir en el control y actualización de cronogramas de seguimiento, alertando sobre fechas clave o requerimientos documentales próximos a vencer, bajo la orientación del equipo técnico. 4. Gestionar las solicitudes realizadas por usuarios internos y externos asignados, verificando solicitud - respuesta con soportes adjuntos y la correcta clasificación, dispuestos en el gestor documental de Administración y Recepción de Correspondencia Ambiental -ARCA. 5. Apoyar en la preparación de documentos logísticos previos a las reuniones o sesiones de evaluación, tales como listados de asistencia, oficios de convocatoria y hojas de control de participante. 6. Asistir a las reuniones, capacitaciones y/o eventos que sean requeridos, que tenga relación con el objeto contractual.</t>
  </si>
  <si>
    <t>El valor del contrato a celebrar es hasta por la suma de TREINTA MILLONES OCHOCIENTOS CINCUENTA Y TRES MIL TRESCIENTOS TREINTA Y TRES PESOS M/CTE ($30.853.333), incluido los impuestos a que haya lugar.</t>
  </si>
  <si>
    <t>https://community.secop.gov.co/Public/Tendering/OpportunityDetail/Index?noticeUID=CO1.NTC.8405469&amp;isFromPublicArea=True&amp;isModal=true&amp;asPopupView=true</t>
  </si>
  <si>
    <t>El término estrictamente indispensable para que el contratista cumpla con el objeto y obligaciones contractuales será 5 meses y 28 días.</t>
  </si>
  <si>
    <t xml:space="preserve">FERNANDO ANTONIO DIAZ BERNAL </t>
  </si>
  <si>
    <t>LICENCIATURA EN LINGUISTICA Y LITERATURA</t>
  </si>
  <si>
    <t>Prestar servicios profesionales a la dependencia para el desarrollo de procesos de participación dirigidos a comunidades étnicas.</t>
  </si>
  <si>
    <t>1. Apoyar como enlace y facilitador entre la Subdirección de Educación y Participación y las organizaciones, estructuras y formas organizativas de pueblos y comunidades indígenas, dinamizando los procesos participativos y asegurando la comunicación efectiva entre las partes. 2. Apoyar técnicamente y acompañar los procesos de consulta previa, libre e informada, garantizando que se respeten los derechos, costumbres y formas de vida de los pueblos indígenas involucrados. 3. Monitorear y reportar el avance en la implementación de acuerdos y compromisos adquiridos en escenarios de diálogo, elaborando alertas tempranas ante posibles riesgos de incumplimiento. 4. Elaborar actas, informes, matrices de seguimiento, entre otros, que documenten de manera rigurosa cada etapa del proceso, asegurando su trazabilidad y disponibilidad para auditorías externas. 5. Recopilar, organizar y sistematizar la documentación relevante de los procesos participativos y de consulta previa, asegurando su adecuada conservación y disponibilidad para auditorías y seguimiento. 6. Gestionar y apoyar la capacitación y fortalecimiento de capacidades de líderes y representantes indígenas en temas relacionados con derechos, mecanismos de participación y gestión pública. 7. Atender y gestionar inquietudes, solicitudes y controversias que surjan en el desarrollo de los procesos de diálogo y consulta, proponiendo soluciones concertadas y respetuosas de la autonomía indígena. 8. Elaborar la proyección de respuestas a solicitudes, consultas y demás asuntos que correspondan a la competencia de la Subdirección y que le sean asignados por el supervisor relacionados con el objeto del contrato. 9. Participar en las reuniones relacionadas con las acciones misionales de la dependencia, dejando constancia formal de la asistencia a través de los correspondientes soportes, actas y otras fuentes de verificación pertinentes. 10. Las demás obligaciones que se le asignen y que tengan relación directa con el objeto del contrato.</t>
  </si>
  <si>
    <t>El valor del contrato a celebrar es hasta por la suma de CUARENTA Y NUEVE MILLONES OCHOCIENTOS SESENTA Y SEIS MIL SEISCIENTOS SESENTA Y SIETE PESOS M/CTE ($49.866.667) incluido los impuestos a que haya lugar.</t>
  </si>
  <si>
    <t>https://community.secop.gov.co/Public/Tendering/OpportunityDetail/Index?noticeUID=CO1.NTC.8359245&amp;isFromPublicArea=True&amp;isModal=true&amp;asPopupView=true</t>
  </si>
  <si>
    <t>El término estrictamente indispensable para que el contratista cumpla con el objeto y obligaciones contractuales será de cinco (5) meses, veintiséis (26) días calendario, o hasta 31 de diciembre, lo primero que ocurra.</t>
  </si>
  <si>
    <t>DUBIS JUDITH MONTALVO MEJÍA</t>
  </si>
  <si>
    <t>El valor del contrato a celebrar es hasta por la suma CUARENTA Y UN MILLONES TRESCIENTOS MIL PESOS M/CTE ($41.300.000), incluido los impuestos a que haya lugar.</t>
  </si>
  <si>
    <t>SUCRE</t>
  </si>
  <si>
    <t>https://community.secop.gov.co/Public/Tendering/OpportunityDetail/Index?noticeUID=CO1.NTC.8372845&amp;isFromPublicArea=True&amp;isModal=true&amp;asPopupView=true</t>
  </si>
  <si>
    <t>El término estrictamente indispensable para que el contratista cumpla con el objeto y obligaciones contractuales será CINCO (5) MESES VENTISIETE (27) DÍAS, o hasta 31 de diciembre de la vigencia, lo primero que ocurra.</t>
  </si>
  <si>
    <t>MARIA VIOLETA MEDINA QUISCUE</t>
  </si>
  <si>
    <t>Prestar servicios profesionales a la Oficina de Asuntos Internacionales del Ministerio de Ambiente y Desarrollo Sostenible para brindar apoyo técnico en asuntos relacionados con Pueblos Indígenas y Comunidades Locales en las instancias internacionales en las que participa Colombia.</t>
  </si>
  <si>
    <t>1.Brindar apoyo a la Oficina de Asuntos Internacionales en la formulación, revisión y posicionamiento de la delegación de Colombia en temas relacionados con Pueblos Indígenas y Comunidades Locales en foros y procesos internacionales. Apoyar a la Oficina de Asuntos Internacionales en la preparación de su participación en las negociaciones internacionales relacionadas con los intereses de pueblos indígenas y comunidades legales en el marco de los compromisos internacionales. Gestionar la preparación de documentos de posición, discursos, intervenciones y declaraciones oficiales, en el marco de los compromisos internacionales del país, con el fin de incorporar elementos relacionados con el enfoque étnico diferencial. Apoyar la coordinación con otras dependencias del Ministerio de Ambiente y Desarrollo Sostenible y entidades del orden nacional, a fin de asegurar una postura coherente y articulada del país en los escenarios internacionales. Apoyar a la Oficina de Asuntos Internacionales en la inclusión del enfoque étnico diferencial en el marco de procesos, negociaciones o instancias internacionales, con el fin de promover la participación y el diálogo con los pueblos indígenas y comunidades locales. Apoyar la elaboración de propuestas para la articulación de acciones entre las diferentes iniciativas de cooperación y los diversos actores territoriales socios con el fin de garantizar el respeto de las salvaguardas y estándares sociales y ambientales. Apoyar la preparación logística y técnica de las reuniones internacionales e interinstitucionales relacionadas con el objeto contractual y que sean indicadas por el supervisor. Gestionar de manera oportuna las PQRSDF y requerimientos presentados por parte de los diferentes solicitantes y entes de control, conforme a la competencia de la OAI. Las demás que le asigne el supervisor del contrato y que tengan relación directa con el objeto contractual.</t>
  </si>
  <si>
    <t>El valor del contrato a celebrar es hasta por la suma de (TREINTA Y DOS MILLONES SEISCIENTOS TREINTA Y TRES MIL TRECIENTOS TREINTA Y TRES PESOS M/CTE ($32.633.333) incluidos los impuestos a que haya lugar.</t>
  </si>
  <si>
    <t>DANIELA DURAN GONZALEZ</t>
  </si>
  <si>
    <t>https://community.secop.gov.co/Public/Tendering/OpportunityDetail/Index?noticeUID=CO1.NTC.8369077&amp;isFromPublicArea=True&amp;isModal=true&amp;asPopupView=true</t>
  </si>
  <si>
    <t>El término estrictamente indispensable para que el contratista cumpla con el objeto y obligaciones contractuales será de cinco (5) meses y (28) veintiocho días, o hasta 31 de diciembre de 2025, lo primero que ocurra.</t>
  </si>
  <si>
    <t>JACKSSON CHAVARRO VERGARA</t>
  </si>
  <si>
    <t>ADMINISTRADRO PUBLICO</t>
  </si>
  <si>
    <t>Prestar servicios profesionales brindado apoyo administrativo territorial en las gestiones del despacho de la Ministra de Ambiente y Desarrollo Sostenible y efectuar seguimiento a la articulación interinstitucional que le sea asignada, en el marco de las políticas, los lineamientos y las estrategias definidas por la entidad.</t>
  </si>
  <si>
    <t>1. Asistir y participar en reuniones de trabajo con organismos públicos, privados y comunidades, garantizando el seguimiento adecuado a los asuntos de gestión territorial y la correcta atención de los compromisos institucionales. 2. Participar en las agendas territoriales, brindando apoyo administrativo en el desarrollo de las actividades y en el seguimiento de los compromisos asumidos por el Despacho de la Ministra. 3. Apoyar la preparación de informes, oficios, solicitudes de información y demás comunicaciones que sean requeridas por el Ministerio, asegurando la correcta atención de los asuntos dentro de su competencia. 4. Recolectar, organizar y sistematizar información relevante del territorio, relacionada con procesos comunitarios, ambientales o de gobernanza, que contribuya a la toma de decisiones por parte del Ministerio. 5. Hacer seguimiento a los compromisos interinstitucionales y comunitarios adquiridos en el territorio, documentando avances, identificando dificultades y proponiendo soluciones o ajustes necesarios, en alineación con las políticas y directrices del Ministerio. 6. Identificar oportunidades de fortalecimiento institucional a partir de las lecciones aprendidas en las actividades territoriales, con el fin de optimizar la gestión estratégica del Ministerio en los territorios. 7. Brindar apoyo en la recolección y transmisión de información relevante del territorio al Despacho de la Ministra, garantizando que las observaciones, alertas o solicitudes identificadas en campo sean comunicadas de manera oportuna para su adecuado seguimiento y gestión. 8. Apoyar la atención a las demás actividades inherentes que le sean asignadas y surjan como consecuencia de la naturaleza y ejecución del objeto contractual.</t>
  </si>
  <si>
    <t>El valor del contrato a celebrar es hasta por la suma de VEINTISIETE MILLONES TRESCIENTOS TREINTA Y TRES MIL TRESCIENTOS TREINTA Y TRES PESOS M/CTE ($27.333.333), incluido los impuestos a que haya lugar.</t>
  </si>
  <si>
    <t>https://community.secop.gov.co/Public/Tendering/OpportunityDetail/Index?noticeUID=CO1.NTC.8441065&amp;isFromPublicArea=True&amp;isModal=true&amp;asPopupView=true</t>
  </si>
  <si>
    <t>El término estrictamente indispensable para que el contratista cumpla con el objeto y obligaciones contractuales será CINCO (5) MESES CATORCE (14) DÍAS, o hasta 31 de diciembre de la vigencia, lo primero que ocurra.</t>
  </si>
  <si>
    <t>JHON FREDY ARANGO TRUJILLO</t>
  </si>
  <si>
    <t>1. Asistir, acompañar y hacer seguimiento a los diferentes eventos y espacios realizados por el Ministerio en el territorio, y presentar las ayudas de memorias y alertas que surjan de los mismos. 2. Apoyar la inclusión de comunidades locales, organizaciones sociales, sectores productivos e instituciones en los distintos espacios, allegando los soportes de compromisos adquiridos en dichos espacios realizando el seguimiento y acompañamiento de acuerdos estratégicos para registrar avances.3. Apoyar la articulación interinstitucional y la cooperación entre entidades del orden nacional, territorial y/o local, promoviendo sinergias para la gestión sostenible del territorio y el desarrollo de estrategias de gestión ambiental conjuntas, dentro del marco de las políticas definidas por esta cartera ministerial. 4. Brindar seguimiento y articular los espacios de participación, gestión y transformación de las diferentes problemáticas ambientales que se presenten en el territorio, identificando oportunidades para optimizar la gestión institucional e incidiendo en la planeación estratégica canalizando información relevante hacia el Despacho de la Ministra. 5. Elaborar informes mensuales sobre el avance de las actividades desarrolladas, sistematizando y reportando logros, retos y recomendaciones en el aplicativo o base de datos que le sea proporcionado para optimizar la transparencia, eficiencia y efectividad de los procesos de participación y concertación ambiental. 6. Las demás actividades asignadas por la supervisión, de acuerdo con el objeto del contrato.</t>
  </si>
  <si>
    <t>216-7-2025</t>
  </si>
  <si>
    <t>VAUPES</t>
  </si>
  <si>
    <t>MITU</t>
  </si>
  <si>
    <t>https://community.secop.gov.co/Public/Tendering/OpportunityDetail/Index?noticeUID=CO1.NTC.8403227&amp;isFromPublicArea=True&amp;isModal=true&amp;asPopupView=true</t>
  </si>
  <si>
    <t>JAIME ASIS VELASQUEZ CAMARGO</t>
  </si>
  <si>
    <t>El valor del contrato a celebrar es hasta por la suma de TREINTA MILLONES DOSCIENTOS CINCUENTA MIL PESOS M/CTE ($ 30.250.000) incluido los impuestos a que haya lugar.</t>
  </si>
  <si>
    <t>https://community.secop.gov.co/Public/Tendering/OpportunityDetail/Index?noticeUID=CO1.NTC.8385309&amp;isFromPublicArea=True&amp;isModal=true&amp;asPopupView=true</t>
  </si>
  <si>
    <t>El término estrictamente indispensable para que el contratista cumpla con el objeto y obligaciones contractuales será cinco (5) meses y quince (15) días, o hasta 31 de diciembre, lo primero que ocurra.</t>
  </si>
  <si>
    <t>ANA MILENA PARRA ARIZA</t>
  </si>
  <si>
    <t>FISIOTERAPIA</t>
  </si>
  <si>
    <t>Prestación de Servicios profesionales al Grupo de Talento Humano para apoyar las actividades relacionadas con el Sistema de Gestión Integral del proceso de Administración de Talento Humano y acompañar la implementación del Sistema de Seguridad y Salud en el Trabajo en materia de riesgo biomecánico.</t>
  </si>
  <si>
    <t>1. Apoyar en la elaboración y monitoreo de las metas del Plan de Acción Institucional, mediante la recopilación, análisis y reporte de la información gestionada por el Grupo de Talento Humano, así como proponer acciones de mejora pertinentes. 2. Formular y realizar seguimiento de los riesgos identificados en los mapas de riesgo de gestión, corrupción y seguridad de la información, relacionados con el Proceso de Administración del Talento Humano. 3. Apoyar en la elaboración y monitoreo de las acciones de mejora reportadas en auditorías internas o externas al Proceso de Administración del Talento Humano. 4. Realizar la formulación, actualización y optimización de los documentos del Sistema de Gestión Integral relacionados con el Proceso de Administración del Talento Humano. 5. Asistir a las reuniones del Sistema de Gestión Integral y en aquellas que el supervisor requiera su presencia, relacionadas con el objeto contractual. 6. Apoyar la implementación de las actividades del PVE, en materia de riesgo biomecánico de la Entidad 7. Apoyar la inspección de puestos de trabajo en sede o en casa que se adelanten bajo el proceso de teletrabajo 8. Apoyar las actividades de medicina laboral, en materia de mesa laboral, revisión enfermedades y accidentes laborales</t>
  </si>
  <si>
    <t>El valor del contrato a celebrar es hasta por la suma de TREINTA Y OCHO MILLONES QUINIENTOS MIL PESOS M/CTE ($38.500.000), incluido los impuestos a que haya lugar.</t>
  </si>
  <si>
    <t>https://community.secop.gov.co/Public/Tendering/OpportunityDetail/Index?noticeUID=CO1.NTC.8393032&amp;isFromPublicArea=True&amp;isModal=true&amp;asPopupView=true</t>
  </si>
  <si>
    <t>El término estrictamente indispensable para que el contratista cumpla con el objeto y obligaciones contractuales será CINCO (5) MESES Y QUINCE (15) DÍAS, o hasta 31 de diciembre de la vigencia, lo primero que ocurra.</t>
  </si>
  <si>
    <t>LIBRO 4</t>
  </si>
  <si>
    <t>Contratar el servicio de publicación en el diario oficial, de los actos administrativos proferidos por el Ministerio de Ambiente y Desarrollo Sostenible, de acuerdo con las disposiciones legales vigentes.</t>
  </si>
  <si>
    <t>El valor del presente Contrato es por la suma de SETENTA MILLONES DE PESOS ($70.000.000) M/CTE, incluido IVA y todos los impuestos de ley. El valor del contrato corresponderá a la prestación efectiva y real del servicio.</t>
  </si>
  <si>
    <t>https://community.secop.gov.co/Public/Tendering/OpportunityDetail/Index?noticeUID=CO1.NTC.8388234&amp;isFromPublicArea=True&amp;isModal=true&amp;asPopupView=true</t>
  </si>
  <si>
    <t>Hasta 31 de diciembre de 2025 o hasta agotar recursos.</t>
  </si>
  <si>
    <t>CINDY LORENA LOTE RAYO</t>
  </si>
  <si>
    <t>Prestar servicios profesionales al Ministerio de Ambiente y Desarrollo Sostenible, para apoyar la gestión y el seguimiento de la cooperación internacional, así como el seguimiento a los compromisos adquiridos en el marco de las negociaciones internacional en materia de ambiental.</t>
  </si>
  <si>
    <t>1. Apoyar a la Oficina de Asuntos Internacionales en la participación y organización de reuniones, talleres y espacios técnicos convocados por el Ministerio o por instancias internacionales. Brindar apoyo a la oficina de asuntos internacionales en la construcción, seguimiento de documentos y en la preparación de insumos técnicos relacionados con los compromisos ambientales internacionales. Apoyar en la comunicación interna y externa del jefe de Oficina de Asuntos Internacionales, incluyendo la redacción y revisión de comunicaciones oficiales, memorandos, oficios, correos electrónicos y actas. Apoyar a la Oficina de Asuntos Internacionales en el análisis y seguimiento estratégico de la agenda de alto nivel en materia ambiental asegurando la identificación de prioridades, actores clave y oportunidades de articulación. Realizar seguimiento a los compromisos adquiridos en materia ambiental por el jefe de Oficina de Asuntos Internacionales en reuniones, eventos o comunicaciones, verificando su cumplimiento en los tiempos establecidos. Apoyar la participación del sector ambiental en espacios internacionales como conferencias de las partes, articulando con dependencias del Ministerio. Gestionar de manera oportuna las PQRSDF y requerimientos por parte de los diferentes solicitantes y entes de control conforme a la competencia de la OAI. Las demás que le asigne el supervisor del contrato y que tengan relación directa con el objeto contractual</t>
  </si>
  <si>
    <t>El valor del contrato a celebrar es hasta por la suma de (TREINTA Y OCHO MILLONES QUINIENTOS MIL PESOS M/CTE ($38.500.000) incluidos los impuestos a que haya lugar.</t>
  </si>
  <si>
    <t>https://community.secop.gov.co/Public/Tendering/OpportunityDetail/Index?noticeUID=CO1.NTC.8417755&amp;isFromPublicArea=True&amp;isModal=true&amp;asPopupView=true</t>
  </si>
  <si>
    <t>El término estrictamente indispensable para que el contratista cumpla con el objeto y obligaciones contractuales será de cinco (5) meses y quince (15) días, o hasta 31 de diciembre de 2025, lo primero que ocurra.</t>
  </si>
  <si>
    <t>CAROLINA CANAVAL LARGO</t>
  </si>
  <si>
    <t>1. Asistir y participar en reuniones de trabajo con organismos públicos, privados y comunidades, garantizando el seguimiento adecuado a los asuntos de gestión territorial y la correcta atención de los compromisos institucionales. Participar en las agendas territoriales, brindando apoyo administrativo en el desarrollo de las actividades y en el seguimiento de los compromisos asumidos por el Despacho de la Ministra. 3. Apoyar la preparación de informes, oficios, solicitudes de información y demás comunicaciones que sean requeridas por el Ministerio, asegurando la correcta atención de los asuntos dentro de su competencia. 4. 5. 6. Recolectar, organizar y sistematizar información relevante del territorio, relacionada con procesos comunitarios, ambientales o de gobernanza, que contribuya a la toma de decisiones por parte del Ministerio. Hacer seguimiento a los compromisos interinstitucionales y comunitarios adquiridos en el territorio, documentando avances, identificando dificultades y proponiendo soluciones o ajustes necesarios, en alineación con las políticas y directrices del Ministerio. Identificar oportunidades de fortalecimiento institucional a partir de las lecciones aprendidas en las actividades territoriales, con el fin de optimizar la gestión estratégica del Ministerio en los territorios. 7. Brindar apoyo en la recolección y transmisión de información relevante del territorio al Despacho de la Ministra, garantizando que las observaciones, alertas o solicitudes identificadas en campo sean comunicadas de manera oportuna para su adecuado seguimiento y gestión. 8. 3.2. 1. 2. 3. 4. 5. 6. 7. 8. Apoyar la atención a las demás actividades inherentes que le sean asignadas y surjan como consecuencia de la naturaleza y ejecución del objeto contractual.</t>
  </si>
  <si>
    <t>El valor del contrato a celebrar es hasta por la suma de VEINTISEIS MILLONES VALOR DEL CONTRATO SEISCIENTOS SESENTA Y SEIS MIL SEISCIENTOS SESENTA Y SIETE M/CTE ($26.666.667), incluid</t>
  </si>
  <si>
    <t>CALDAS</t>
  </si>
  <si>
    <t>https://community.secop.gov.co/Public/Tendering/OpportunityDetail/Index?noticeUID=CO1.NTC.8407635&amp;isFromPublicArea=True&amp;isModal=true&amp;asPopupView=true</t>
  </si>
  <si>
    <t xml:space="preserve">LIZZIE FERNANDA CERON GIRON </t>
  </si>
  <si>
    <t>1. Apoyar acciones de identificación, caracterización, focalización de la conflictividad ambiental, en los territorios. 2. Apoyar la implementación, sistematización y evaluación de las estrategias de diálogo social para el abordaje y transformación de la conflictividad ambiental en territorio 3. Apoyar la articulación interinstitucional hacia la transformación de la conflictividad ambiental. Apoyar acciones de divulgación de los lineamientos del PND y la oferta institucional para favorecer la garantía del derecho a la participación, el acceso a la información y la incidencia de las comunidades en la toma de decisiones de carácter ambiental en la región asignada. 4. Apoyar la generación de insumos para la construcción de documentos técnicos, informes, y demás información relacionada con el objeto contractual 5. Elaborar la proyección de respuestas a solicitudes, consultas y demás asuntos que correspondan a la competencia de la Subdirección y que le sean asignados por el supervisor. 6. Participar en las reuniones relacionadas con las acciones misionales de la dependencia, dejando constancia formal de la asistencia a través de los correspondientes soportes, actas y otras fuentes de verificación pertinentes. 7. Las demás obligaciones que se le asignen y que tengan relación directa con el objeto del contrato.</t>
  </si>
  <si>
    <t>INIRIDA</t>
  </si>
  <si>
    <t>https://community.secop.gov.co/Public/Tendering/OpportunityDetail/Index?noticeUID=CO1.NTC.8405714&amp;isFromPublicArea=True&amp;isModal=true&amp;asPopupView=true</t>
  </si>
  <si>
    <t>JENNY HAAEL SANTIESTEBAN GAMBOA</t>
  </si>
  <si>
    <t>ADMINISTRACION Y FINANZAS</t>
  </si>
  <si>
    <t>Prestar servicios profesionales a la Dirección de Cambio Climático y Gestión del Riesgo del Ministerio de Ambiente y Desarrollo Sostenible para apoyar en la articulación de actividades misionales y de gestión institucional del despacho de la dirección</t>
  </si>
  <si>
    <t>1. Apoyar al despacho del Director(a) en el seguimiento, control y monitoreo de las labores misionales y los ejes estratégicos de gestión trazados, implementando una metodología organizacional que permita la articulación con los demás instrumentos de planificación y seguimiento establecidos institucionalmente para el reporte y control de ejecución de actividades, metas y objetivos establecidos, generando los informes correspondientes requeridos por el despacho. 2. Apoyar la elaboración de informes, actas y ayudas de memoria de los diferentes espacios y reuniones del Director(a), así como aquellos que resulten o sean necesarios para diferentes instancias, comités o reuniones internas y externas en las que participe el Director(a) o su delegado. 3. Apoyar actividades de revisión, enrutamiento y respuesta de correos remitidos al despacho de la dirección, de conformidad con los asuntos de competencia de esta área técnica 4. Apoyar al despacho de la dirección en el enrutamiento a las diferentes solicitudes y/ peticiones de actores internos y externos, a través de correo electrónico y plataforma de gestión documental ARCA, utilizada por el Ministerio, adelantando el control y seguimiento en relación con tiempos de respuesta oportuna. 5. Apoyar actividades de gestión y organización documental correspondientes al despacho del director(a), en relación con memorandos, oficios, ayudas de memoria, actas y demás documentos propios de la gestión desarrollada. 6. Apoyar el desarrollo logístico de reuniones y/o eventos requeridos para el desarrollo de la gestión institucional tendiente al cumplimiento de las funciones misionales y los ejes estratégicos de acción, que sean requeridos por el despacho de la Dirección de Cambio Climático y gestión del riesgo. 7.Apoyar al despacho de la dirección en el desarrollo de actividades organizacionales tales como programación y coordinación de agenda, control de reuniones y comités, en articulación con las demás dependencias del Ministerio. 8. Apoyar el trámite y elaboración de informes, gestionar solicitudes de comisión, coordinar reservas, consecución de tiquetes con las demás áreas correspondientes, así como legalizaciones a través del sistema Ulises o cualquier otro sistema, requeridos para los diferentes equipos de la Dirección de Cambio Climático y Gestión del Riesgo. 9. Consolidar y organizar la información y bases de datos del despacho de la dirección, en la plataforma o nube digital dispuesta para ello, de conformidad con las instrucciones del Director(a). 10. Todas las demás que le sean asignadas por la Dirección y que tengan relación con el objeto contractual.</t>
  </si>
  <si>
    <t>El valor del contrato a celebrar es hasta por la suma de VEINTIOCHO MILLONES DOSCIENTOS CINCUENTA Y TRES MIL PESOS M/CTE ($28.253.333), incluido los impuestos a que haya lugar.</t>
  </si>
  <si>
    <t>https://community.secop.gov.co/Public/Tendering/OpportunityDetail/Index?noticeUID=CO1.NTC.8439327&amp;isFromPublicArea=True&amp;isModal=true&amp;asPopupView=true</t>
  </si>
  <si>
    <t>El término estrictamente indispensable para que el contratista cumpla con el objeto y obligaciones contractuales será de CINCO (5) MESES TRECE (13) DÍAS, o hasta el 31 de diciembre de 2025 (lo primero que ocurra), contados a partir del cumplimiento de los requisitos de ejecución previo perfeccionamiento del contrato.</t>
  </si>
  <si>
    <t>EDGAR DANIEL INSUASTY MIRAÑA</t>
  </si>
  <si>
    <t>Prestar servicios de apoyo a la gestión en el Despacho de la Ministra, mediante el desarrollo de actividades administrativas, logísticas y de seguimiento, que contribuyan al cumplimiento oportuno y eficiente de las funciones asignadas al despacho.</t>
  </si>
  <si>
    <t>1. Hacer seguimiento a los compromisos, solicitudes y requerimientos que reciba o genere el Despacho de la ministra, gestionando con las dependencias responsables para asegurar su atención oportuna. 2. Brindar apoyo logístico en el desarrollo de las actividades del Despacho de la Ministra, incluyendo la preparación de insumos, gestión de agendas, apoyo en convocatorias, alistamiento de espacios y seguimiento a requerimientos operativos, conforme a las instrucciones de la supervisión. 3. Brindar apoyo en la respuesta oportuna de las PQRSD que le sean asignadas por el supervisor del contrato 4. Cumplir con las demás actividades asignadas por la supervisión, siempre que guarden relación con el objeto del contrato.</t>
  </si>
  <si>
    <t>El valor del contrato a celebrar es hasta por la suma de DIECINUEVE MILLONES CIENTO TREINTA MIL PESOS M/CTE ($19.130.000), incluido los impuestos a que haya lugar.</t>
  </si>
  <si>
    <t>https://community.secop.gov.co/Public/Tendering/OpportunityDetail/Index?noticeUID=CO1.NTC.8517725&amp;isFromPublicArea=True&amp;isModal=true&amp;asPopupView=true</t>
  </si>
  <si>
    <t>El término estrictamente indispensable para que el contratista cumpla con el objeto y obligaciones contractuales será CINCO (5) MESES, o hasta 31 de diciembre de la vigencia, lo primero que ocurra.</t>
  </si>
  <si>
    <t xml:space="preserve">JENNIFER DANIELA MORENO CASTILLO </t>
  </si>
  <si>
    <t>Prestación de servicios profesionales al grupo de comunicaciones del Ministerio de Ambiente y Desarrollo Sostenible, para la creación, producción y edición de contenidos periodísticos, piezas gráficas y audiovisuales; relacionamiento con medios de comunicación para la divulgación y difusión de los planes, programas y proyectos de la entidad, así como para la difusión de los eventos internacionales y nacionales que se adelanten para consolidar posiciones sobre temas relevantes de la entidad.</t>
  </si>
  <si>
    <t>1. Apoyar la elaboración de productos de contenido para ser divulgados hacia públicos objetivos por medio de los canales de comunicación propios de la Entidad. 2.Brindar acompañamiento en las actividades de cubrimiento a los eventos donde participe el ministerio, generando visibilidad a los voceros propios de la entidad 3.Apoyar la gestión de convocatorias de medios periodísticos hacia eventos de relevancia para el ministerio. 4.Brindar acompañamiento en la redacción de contenidos informativos como columnas, boletines de prensa y comunicados, entre otros, relacionados con temas ambientales del resorte del Ministerio. 5. Asistir como enlace periodístico con áreas internas y externas del Ministerio, que sean asignadas por la supervisión el contrato para garantizar la difusión de los mensajes. 6. Apoyar el cubrimiento periodístico de las actividades desarrolladas por las dependencias al interior del Ministerio, conforme las solicitudes efectuadas por el supervisor del contrato 7. Brindar acompañamiento al Grupo de Comunicaciones en la recolección de datos de tráfico y alcance de las publicaciones en medios de comunicación, mediante la medición de acciones y monitoreo con el fin de generar informes que permitan reacción del Ministeriode Ambiente y Desarrollo Sostenible con celeridad. 8. Apoyar el proceso de implementación de las estrategias de comunicación organizacional en la Entidad. 9. Asistir a las reuniones citadas por el grupo de Comunicaciones y a todas aquellas que tengan que ver con el objeto del presente contrato. 10. Las demás que sean solicitadas por el Supervisor/a del contrato y que estén relacionadas con el objeto contractual</t>
  </si>
  <si>
    <t>El valor del contrato a celebrar es hasta por la suma de TREINTA Y OCHO MILLONES DOSCIENTOS SESENTA Y SEIS MIL SEISCIENTOS SESENTA Y SIETE PESOS M/CTE ($38.266.667), incluido los impuestos a que haya lugar.</t>
  </si>
  <si>
    <t>ANGELA MARIA PARRA RIVERA</t>
  </si>
  <si>
    <t>https://community.secop.gov.co/Public/Tendering/OpportunityDetail/Index?noticeUID=CO1.NTC.8441147&amp;isFromPublicArea=True&amp;isModal=true&amp;asPopupView=true</t>
  </si>
  <si>
    <t>El término estrictamente indispensable para que el contratista cumpla con el objeto y obligaciones contractuales será 05 MESES Y 14 DÍAS CALENDARIO, o hasta 31 de diciembre, lo primero que ocurra.</t>
  </si>
  <si>
    <t>SANDRA YINETH MORENO PALACIOS</t>
  </si>
  <si>
    <t>Prestación de servicios profesionales al Grupo de Comunicaciones del Ministerio de Ambiente y Desarrollo Sostenible para verificar, modificar y gestionar los contenidos periodísticos con relación a los programas, proyectos y planes que adelanta la Entidad</t>
  </si>
  <si>
    <t>1. Apoyar la revisión y modificación de la redacción e información de los comunicados, columnas, ayudas de memoria, bullets y demás productos desarrollados en el Grupo de Comunicaciones. 2. Brindar acompañamiento al desarrollo de las estrategias de comunicaciones para promover la difusión de las actividades, programas y proyectos que adelanta la entidad. 3. Apoyar el seguimiento a las asignaciones realizadas a los periodistas del Grupo de Comunicaciones, garantizando su publicación y entrega oportuna mediante reuniones de equipo. 4. Asistir al Grupo de Comunicaciones en el cubrimiento de eventos y/o actividades a las que asista la Ministra o los delegados que sean asignados por el supervisor del contrato. 5. Brindar apoyo en la convocatoria de las ruedas de prensa y demás eventos que desarrolle el Ministerio o en los que sea invitado. 6. Apoyar el seguimiento y desarrollo de proyectos o temas asignados por el supervisor del contrato. 7. Asistir al Grupo de Comunicaciones en las diversas reuniones en las que se requiera su acompañamiento 8. Las demás que sean solicitadas por el Supervisor/a del contrato y que estén relacionadas con el objeto contractual</t>
  </si>
  <si>
    <t>https://community.secop.gov.co/Public/Tendering/OpportunityDetail/Index?noticeUID=CO1.NTC.8449994&amp;isFromPublicArea=True&amp;isModal=true&amp;asPopupView=true</t>
  </si>
  <si>
    <t>El término estrictamente indispensable para que el contratista cumpla con el objeto y obligaciones contractuales será 05 MESES Y 10 DÍAS CALENDARIO, o hasta 31 de diciembre, lo primero que ocurra.</t>
  </si>
  <si>
    <t>JAROL DAVID MERIZALDE ACOSTA</t>
  </si>
  <si>
    <t>Prestar servicios profesionales a la Subdirección Administrativa y Financiera y sus grupos de trabajo en las diferentes fases de contratación.</t>
  </si>
  <si>
    <t>1.Apoyar a la subdirección administrativa y financiera en la revisión, estructuración y gestión de la documentación requerida para la celebración de los contratos de prestación de Servicios profesionales y de apoyo a la gestión. 2. Revisar, ajustar y elaborar los documentos pertinentes y llevar a cabo todas las actividades jurídicas que se requieran respecto de procesos de selección bajo la modalidad de mínima cuantía, con sujeción a la normatividad que rige la contratación y el manual de contratación del Ministerio 3. Adelantar la revisión de los expedientes contractuales y proyectar las actas de liquidación de los contratos y/o convenios suscritos por la subdirección administrativa y financiera. 4. Proyectar las adiciones, reducciones y aclaraciones y demás solicitudes que requiera el supervisor del contrato. 5. Proyectar y gestionar ante el grupo de contratos los documentos y actividades pertinentes dentro del procedimiento de cierres de contratos dentro de la plataforma SECOP II o su equivalente, que le sean asignados por la supervisión 6. Proyectar y gestionar las respuestas a peticiones o requerimientos que sean allegados ante la Subdirección Administrativa y Financiera respecto de contratos y convenios. 7. Las demás que sean requeridas por la supervisión en el marco del objeto contractual.</t>
  </si>
  <si>
    <t>El valor del contrato a celebrar es hasta por la suma de TREINTA Y TRES MILLONES DE PESOS M/cte ($33.000.000), incluido los impuestos a que haya lugar.</t>
  </si>
  <si>
    <t>https://community.secop.gov.co/Public/Tendering/OpportunityDetail/Index?noticeUID=CO1.NTC.8431734&amp;isFromPublicArea=True&amp;isModal=true&amp;asPopupView=true</t>
  </si>
  <si>
    <t>El término estrictamente indispensable para que el contratista cumpla con el objeto y obligaciones contractuales será de CINCO (5) MESES Y QUINCE (15) DIAS, previo cumplimiento de los requisitos de perfeccionamiento y legalización, sin exceder al 31 de diciembre de 2025.</t>
  </si>
  <si>
    <t>DIANA ALEJANDRA QUIGUA GONZALEZ</t>
  </si>
  <si>
    <t>Prestar servicios profesionales jurídicos para apoyar los procesos de articulación y seguimiento entre el Ministerio de ambiente y desarrollo sostenible y los pueblos indígenas, en el marco de la garantía de derechos, y demás acciones relacionadas con el enfoque étnico, conforme a la normatividad vigente y lineamientos institucionales.</t>
  </si>
  <si>
    <t>1. Brindar apoyo jurídico desde el despacho de la Ministra para el seguimiento y apoyo en la implementación de políticas, planes y programas con enfoque étnico y de género, con el fin de promover el reconocimiento y respeto por la diversidad poblacional. 2. Gestionar las actividades necesarias para el reconocimiento de la diversidad en las acciones transversales del Ministerio, alineadas con las prioridades de atención a los grupos étnicos y en concordancia con lo establecido en el Plan Nacional de Desarrollo. 3. Articular con las diferentes dependencias de la entidad la implementación de acciones destinadas al reconocimiento de la diversidad, así como la gestión y seguimiento de los indicadores étnicos en el marco del Plan Nacional de Desarrollo. 4. Acompañar y participar, desde la perspectiva jurídica, en las reuniones, mesas de trabajo e instancias de participación que se realicen con pueblos indígenas y comunidades étnicas, así como en las reuniones de articulación interna del Ministerio. 5. Apoyar la elaboración de conceptos jurídicos que integren componentes de Derechos Humanos, enfoque de género y reconocimiento de la diversidad, siempre que sean requeridos. 6. Asistir en la identificación y propuesta de alternativas de atención a la población étnica, desde la perspectiva de derechos humanos y enfoque de género, en las políticas públicas y programas gestionados por la entidad. 7. Realizar análisis jurídicos y recomendaciones sobre la incorporación de enfoques étnicos y de género en la formulación, revisión y evaluación de políticas, proyectos y normativas del Ministerio, asegurando su alineación con los marcos legales nacionales e internacionales en materia de derechos de los pueblos indígenas y comunidades étnicas. 8. Dar respuesta oportuna a las peticiones recibidas en el despacho de la Ministra relacionadas con derechos humanos, enfoque de género, atención a la población étnica y otras solicitudes vinculadas con el objeto contractual. 9. Apoyar las demás actividades asignadas por la supervisión del contrato, siempre que guarden relación con el objeto contractual.</t>
  </si>
  <si>
    <t>El valor del contrato a celebrar es hasta por la suma de SESENTA Y SEIS MILLONES DE PESOS M/CTE ($66.000.000), incluido los impuestos a que haya lugar.</t>
  </si>
  <si>
    <t>https://community.secop.gov.co/Public/Tendering/OpportunityDetail/Index?noticeUID=CO1.NTC.8426324&amp;isFromPublicArea=True&amp;isModal=true&amp;asPopupView=true</t>
  </si>
  <si>
    <t>El término estrictamente indispensable para que el contratista cumpla con el objeto y obligaciones contractuales será CINCO (5) MESES Y QUINCE (15) DIAS, previo cumplimiento de los requisitos de perfeccionamiento y legalización, sin exceder al 31 de diciembre de 2025.</t>
  </si>
  <si>
    <t>YEIMY ALEJANDRA IZQUIERDO CUJAR</t>
  </si>
  <si>
    <t>El valor del contrato a celebrar es hasta por la suma TREINTA Y SIETE MILLONES TRESCIENTOS TREINTA Y TRES MIL TRESCIENTOS TREINTA Y TRES PESOS M/CTE ($37.333.333), incluido los impuestos a que haya lugar.</t>
  </si>
  <si>
    <t>CESAR</t>
  </si>
  <si>
    <t>https://community.secop.gov.co/Public/Tendering/OpportunityDetail/Index?noticeUID=CO1.NTC.8424619&amp;isFromPublicArea=True&amp;isModal=true&amp;asPopupView=true</t>
  </si>
  <si>
    <t>LAURA CRISTINA AMARANTA MEDINA CARRILLO</t>
  </si>
  <si>
    <t>Prestar servicios profesionales a la Oficina de Control Interno del Ministerio de Ambiente y Desarrollo Sostenible, apoyar jurídicamente en el seguimiento y evaluación del Sistema de Control Interno en los componentes asociados a las políticas de defensa jurídica y mejora normativa del Modelo Integrado de Planeación y Gestión - MIPG, y demás actividades asignadas en el Plan Anual de Auditorías 2025.</t>
  </si>
  <si>
    <t>1. Presentar el plan de trabajo del contrato a más tardar a los diez (10) días hábiles contados desde el inicio de este, bajo los mismos parámetros establecidos para el plan anual de auditorías de la Oficina de Control Interno de la vigencia 2025. 2. Apoyar las actividades que sean asignadas en el plan anual de auditorías de la vigencia 2025 de la Oficina de Control Interno, verificando el cumplimiento del Sistema de Control Interno del Ministerio, que sean afines con el objeto contractual en el marco de su especialidad y experticia. 3. Apoyar jurídicamente a la Oficina de Control Interno, en asuntos relacionados con el Sistema de Control Interno, el Modelo Integrado de Planeación y Gestión (MIPG) y su interrelación con el programa de transparencia y ética en el sector público – PTEP y demás normas aplicables a sus funciones. 4. Apoyar en la revisión jurídica de los informes, actas y documentos técnicos generados por la Oficina de Control Interno, con el fin de verificar que se ajusten a los lineamientos normativos vigentes, así como formular observaciones o recomendaciones cuando sea pertinente. 5. Apoyar a la Oficina de Control Interno en la atención de requerimientos como enlace del Ministerio ante la Contraloría General de la República – CGR que se surtan de los procesos de auditorías, actuaciones especiales de fiscalización y/o Denuncias Ciudadanas que se surtan en la ejecución de la vigencia 2025. 6. Apoyar jurídicamente el seguimiento a los planes de mejoramiento institucional, derivados de auditorías internas o externas, identificando posibles riesgos jurídicos o debilidades de cumplimiento normativo. 7. Apoyar la actualización del normograma del proceso de Evaluación Independiente (EIN), así como el análisis jurídico de resoluciones internas vigentes con el fin de formular recomendaciones para su actualización o mejora, conforme a los lineamientos del Modelo Integrado de Planeación y Gestión – MIPG y el Sistema de Control Interno. 8. Proyectar, consolidar, gestionar y organizar respuestas a derechos de petición y la producción documental asignadas por la Oficina de Control Interno relacionadas con el objeto del contrato, en las herramientas, plataformas y sistemas de gestión documental empleados por el Ministerio, dando cumplimiento a las disposiciones normativas legales y las promovidas por el Archivo General de la Nación y el Ministerio de las Tecnologías de la Información y Comunicación. 9. Realizar actividades programadas a fortalecer el rol de enfoque a la prevención, bajo el alcance de las herramientas y sistemas de información del Ministerio. 10. Participar en reuniones y visitas en el marco de los roles asignados a las Oficinas de Control Interno autorizados y/o designadas por el supervisor del contrato relacionados con el objeto y obligaciones contractuales. 11. Desplazarse fuera de la ciudad de Bogotá D.C., cuando sea requerido, con el fin de apoyar la organización y participación en Comités Sectoriales de Auditoría Interna, espacios institucionales o interinstitucionales de rendición de cuentas ante la ciudadanía, así como en cualquier otra actividad relacionada con el cumplimiento del objeto contractual que le sea asignada por la supervisión. 12. Las demás que le sean asignadas por el supervisor del contrato y que sean afines con el objeto contractual en el marco de su especialidad y experticia.</t>
  </si>
  <si>
    <t>El valor del contrato a celebrar es hasta por la suma de CUARENTA Y CINCO MILLONES TRESCIENTOS TREINTA Y TRES MIL TRESCIENTOS TREINTA Y TRES PESOS M/CTE ($45.333.333) incluidos los impuestos a que haya lugar.</t>
  </si>
  <si>
    <t>https://community.secop.gov.co/Public/Tendering/OpportunityDetail/Index?noticeUID=CO1.NTC.8435322&amp;isFromPublicArea=True&amp;isModal=true&amp;asPopupView=true</t>
  </si>
  <si>
    <t>El término estrictamente indispensable para que el contratista cumpla con el objeto y obligaciones contractuales será de cinco (05) meses y diez (10) días, o hasta 31 de diciembre de 2025, lo primero que ocurra.</t>
  </si>
  <si>
    <t>SANDRA LILIANA ROMERO QUIÑONES</t>
  </si>
  <si>
    <t>Prestar servicios de apoyo técnico, administrativo y logístico, específicamente en lo relacionado con la coordinación efectiva entre las autoridades ambientales y las autoridades y organizaciones indígenas, la gestión documental y normativa, el seguimiento a las acciones de concertación interinstitucional y la elaboración de informes técnicos, en el marco de las competencias de la Dirección de Ordenamiento Ambiental Territorial y del Sistema Nacional Ambiental (SINA).</t>
  </si>
  <si>
    <t>1. Apoyar con la recopilación, organización y análisis de documentos relacionados con el Decreto 1275 de 2024, brindando información relevante para la asesoría técnica y legal en temas de competencias ambientales de las autoridades indígenas. 2. Facilitar la comunicación y la coordinación entre las autoridades ambientales y las entidades indígenas involucradas, documentando las reuniones con los elementos relevantes para garantizar el cumplimiento de los principios de coordinación y complementariedad establecidos en el Decreto 1275 de 2024. 3. Apoyar en la planificación y desarrollo de talleres, mesas de concertación y capacitaciones para la construcción e implementación de Planes de Ordenamiento Ambiental Indígena y el Decreto 1275 de 2024, asegurando que se respeten los enfoques interculturales y jurídicos previstos. 4. Apoyar la elaboración de reportes periódicos sobre el avance en la implementación de las medidas y avances del plan de acción de la DOAT identificando y destacando los retos y las oportunidades identificadas. 5. Apoyar con la gestión logística para las reuniones y eventos relacionados con la implementación del Decreto y el cumplimiento de compromisos del PND incluyendo la reserva de espacios, coordinación de participantes y distribución de materiales. 6. Todas las demás que le sean asignadas por el supervisor del contrato.</t>
  </si>
  <si>
    <t>El valor del contrato a celebrar es hasta por la suma de SESENTA Y CINCO MILLONES DE PESOS ($65.000.000), incluido los impuestos a que haya lugar.</t>
  </si>
  <si>
    <t>https://community.secop.gov.co/Public/Tendering/OpportunityDetail/Index?noticeUID=CO1.NTC.8446012&amp;isFromPublicArea=True&amp;isModal=true&amp;asPopupView=true</t>
  </si>
  <si>
    <t>El término estrictamente indispensable para que el contratista cumpla con el objeto y obligaciones contractuales será 5 meses, o hasta 31 de diciembre de 2025, lo primero que ocurra.</t>
  </si>
  <si>
    <t>NATALIA VEGA PALACIOS</t>
  </si>
  <si>
    <t>Prestar servicios profesionales para apoyar a la Oficina Asesora de Planeación del Ministerio de Ambiente y Desarrollo Sostenible, en los procesos relacionados con la socialización y divulgación de actividades, avances y resultados en el marco del Sistema General de Regalías (SGR).</t>
  </si>
  <si>
    <t>1. Apoyar la planificación y ejecución de actividades de divulgación y relacionamiento con actores y grupos étnicos en el marco de las convocatorias del SGR, asegurando la claridad y accesibilidad de la información. 2. Apoyar como enlace con la Oficina Asesora de Comunicaciones del Ministerio para el desarrollo y publicación de contenidos audiovisuales sobre las actividades relacionadas con la Asignación Ambiental y el 20% del mayor recaudo del SGR. 3. Proponer y elaborar piezas gráficas y audiovisuales de contenidos técnicos y normativos del SGR, para la difusión de convocatorias, lineamientos, procesos y resultados del SGR en distintos canales y plataformas, bajo los lineamientos institucionales establecidos. 4. Apoyar la planificación y ejecución de eventos, capacitaciones y espacios de socialización de las convocatorias y proyectos del SGR. 5. Todas las demás que sean asignadas por el supervisor del contrato y tengan relación con el objeto contractual.</t>
  </si>
  <si>
    <t>El valor del contrato a celebrar es hasta por la suma de CIENTO DIECINUEVE MILLONES DE PESOS M/CTE ($119.000.000,00), incluido los impuestos a que haya lugar.</t>
  </si>
  <si>
    <t>https://community.secop.gov.co/Public/Tendering/OpportunityDetail/Index?noticeUID=CO1.NTC.8456197&amp;isFromPublicArea=True&amp;isModal=true&amp;asPopupView=true</t>
  </si>
  <si>
    <t>El término estrictamente indispensable para que el contratista cumpla con el objeto y obligaciones contractuales será de 14 meses.  Lo anterior en atención a lo señalado en el artículo 128 de la Ley 2056 de 2020 “POR LA CUAL SE REGULA LA ORGANIZACIÓN Y EL FUNCIONAMIENTO DEL SISTEMA GENERAL DE REGALÍAS", que reza: “Artículo 128. Plurianualidad. Los componentes del Sistema Presupuestal del Sistema General de Regalías deben propender porque este opere con un horizonte de mediano plazo, en el cual se puedan identificar los ingresos del mismo y se definan presupuestos que abarquen una bienalidad, la cual</t>
  </si>
  <si>
    <t xml:space="preserve">ACUERDO INTERINSTITUCIONAL </t>
  </si>
  <si>
    <t>EL DEPARTAMENTO NACIONAL DE PLANEACIÓN n.° DNP-1034-2025 EL MINISTERIO DE AMBIENTE Y DESARROLLO SOSTENIBLE n.° 1053-de-20251 PARQUES NACIONALES NATURALES DE COLOMBIA n.° 367-de-2025 LA SUPERINTENDENCIA DE NOTARIADO Y REGISTRO n. 2219-2025, EL INSTITUTO GEOGRÁFICO AGUSTÍN CODAZZI n. 5548-de-20251 Y EL FONDO PARA LA VACCIÓN AMBIENTAL-Y LA NIÑEZ n.° 153 de 2025.</t>
  </si>
  <si>
    <t>YIOVANI PALECHOR MOPAN - MARTHA CECILIA DIAZ LEGUIZAMON - ROOSVELT RODRIGUEZ RENGIFO - MARTHA LUCIA PARRA GARCIA- NATALIA ARANGO VELEZ</t>
  </si>
  <si>
    <t>PRIMERA. OBJETO DEL ACUERDO: Establecer las condiciones generales y compromisos de las partes que ejecutan el Componente 5 "Catastro multipropósito en áreas ambientalmente protegidas para fortalecer la gestión sostenible" (EΙ Componente 5) del "Programa para la Adopción e implementación de un Catastro Multipropósito Rural - Urbano", como parte de las estrategias para la implementación de la política pública de Catastro Multipropósito (El Proyecto) y como parte del programa de cooperación "Territorios Forestales Sostenibles" (TEFOS).</t>
  </si>
  <si>
    <t>VER MINUTA</t>
  </si>
  <si>
    <t>https://www.contratos.gov.co/consultas/detalleProceso.do?numConstancia=25-22-109717</t>
  </si>
  <si>
    <t>Que, teniendo en cuenta que conforme a los lineamientos del BANCO MUNDIAL se requiere llevar a cabo el proceso de cierre del Proyecto, el plazo del Acuerdo incluirá dicho periodo, por lo cual el Acuerdo estará vigente hasta el 31 de diciembre de 2026.</t>
  </si>
  <si>
    <t>BLANCA ISABEL FORERO DIAZ</t>
  </si>
  <si>
    <t>El valor del contrato a celebrar es hasta por la suma de VEINTISIETE MILLONES QUINIENTOS MIL PESOS M/CTE ($ 27.500.000) incluido los impuestos a que haya lugar.</t>
  </si>
  <si>
    <t>https://community.secop.gov.co/Public/Tendering/OpportunityDetail/Index?noticeUID=CO1.NTC.8522827&amp;isFromPublicArea=True&amp;isModal=true&amp;asPopupView=true</t>
  </si>
  <si>
    <t>El término estrictamente indispensable para que el contratista cumpla con el objeto y obligaciones contractuales será cinco (5) meses, o hasta 31 de diciembre, lo primero que ocurra.</t>
  </si>
  <si>
    <t>CAJA DE COMPENSACION FAMILIAR COMPENSAR</t>
  </si>
  <si>
    <t>Contratar el apoyo para el desarrollo de las actividades que, en el marco de ejecución del plan de bienestar social, estímulos e incentivos, requiera el Ministerio de Ambiente y Desarrollo Sostenible.</t>
  </si>
  <si>
    <t>1) Presentar un cronograma o plan de trabajo, dentro de los cinco (5) días hábiles siguientes al cumplimiento de los requisitos de ejecución con las fechas estimadas del desarrollo de las actividades contempladas en la Ficha Técnica, el cual podrá ser objeto de ajustes por parte del supervisor del contrato durante la ejecución del mismo 2) Dar cumplimiento a las actividades señaladas en el Anexo Técnico, la oferta económica presentada al Ministerio, y los términos establecidos en el contrato. 3) Cumplir con las normas de seguridad y salud en el trabajo vigentes para el desarrollo de las actividades objeto del contrato. 4) Proveer, todos los bienes y servicios necesarios para el cumplimiento del contrato, las actividades a desarrollar se realizarán de conformidad con las necesidades de la Entidad, con lo señalado en el anexo técnico, la oferta económica, atendiendo a lo dispuesto en el plan de bienestar e incentivos. 5) Designar al día hábil siguiente a la suscripción del contrato un coordinador con su respectivo suplente, el cual será el enlace entre el Ministerio y el contratista para el desarrollo y seguimiento de las actividades objeto del contrato, el Ministerio se reserva el derecho a solicitar su cambio previa solicitud y justificación del supervisor. 6) Coordinar con el Ministerio la elaboración de un cronograma para el desarrollo de las actividades objeto del contrato. 7) Desarrollar las actividades previa solicitud por parte del supervisor del contrato. 8) Disponer del personal idóneo y suficiente para el desarrollo de las actividades objeto del contrato, el Ministerio se reserva el derecho de solicitar cambio de personal para el desarrollo de las actividades previa solicitud y justificación. 9) Disponer de instalaciones adecuadas para la realización de las actividades objeto del contrato, y contar con los permisos y licencias correspondientes. 10) Garantizar la logística de confirmación de las actividades y de los eventos (equipos, ayudas audiovisuales, alimentos, transporte, boletas de ingreso a atracciones y/o actividades culturales, recreativas o deportivas, materiales y demás apoyo logístico necesario) y el montaje completo de los equipos, materiales y los elementos que se requieran en el desarrollo de cada una de las actividades a realizar, de acuerdo con las especificaciones señaladas por el supervisor del contrato. 11) Brindar el servicio de transporte, cuando sea requerido, en perfectas condiciones técnico-mecánicas, de seguridad, de aseo y contar con todos los seguros, permisos, licencias y demás documentación para la prestación del servicio requerido. 12) Coordinar con el supervisor del contrato las inscripciones de los servidores públicos de la entidad y sus familias de una manera ágil, fácil y expedita que permitan el cabal cumplimiento de las actividades objeto del contrato. 13) Cumplir con las disposiciones normativas relativas al suministro de alimentos y bebidas, la alimentación brindada deberá ser de óptima calidad y contar con prácticas optimas de manufactura, preparación, conservación, higiene, manipulación, presentación y distribución de alimentos. 14) Adelantar las reuniones de preparación y evaluación de las actividades que sean solicitadas por el supervisor, con la presencia del personal encargado de cada actividad, atendiendo las disposiciones que para el efecto le señale el supervisor. 15) Presentar al supervisor un informe sobre la ejecución del contrato, el cual debe contener: a) Cantidad de actividades desarrolladas en el respectivo periodo; b) Planillas de asistencia a las actividades objeto del contrato; c) Registro fotográfico de las actividades ejecutadas durante el respectivo período; d) Soportes de las actividades ejecutadas durante el respectivo período; f) Evaluación de la actividad 16) Cumplir con los criterios de ambientales estipulados por el Ministerio, de conformidad con lo establecido en el Anexo Técnico y presentar los respectivos soportes. 17) Informar a la entidad dentro de las 24 horas siguientes al conocimiento de hechos o circunstancias que puedan incidir en la no oportuna o debida ejecución del contrato o que puedan poner en peligro los intereses legítimos de la Entidad. 18) En el evento que, por situaciones de necesidades del servicio, fuerza mayor caso fortuito no pueden llevarse a cabo las actividades señaladas en el anexo técnico y la Oferta económica, estos podrán ser sustituidas por otras actividades relacionadas con las líneas previstas en el plan de bienestar social e incentivos, el supervisor coordinará con la Caja de Compensación la ejecución de dichos servicios.</t>
  </si>
  <si>
    <t>El valor del contrato a celebrar es hasta por la suma de CUATROCIENTOS CINCUENTA MILLONES DE PESOS M/CTE ($450.000.000) incluido IVA, impuesto del timbre y todos los impuestos a que haya lugar, amparado en el Certificado de Disponibilidad Presupuestal No. 6125 del 8 de enero de 2025 con el rubro presupuestal A-02-02-02-009-007 OTROS SERVICIOS</t>
  </si>
  <si>
    <t>CANAL REGIONAL DE TELEVISION S.A.S</t>
  </si>
  <si>
    <t>JHON ALEJANDRO LINARES CAMBEROS</t>
  </si>
  <si>
    <t>Prestación de servicios de comunicación y tácticos operativos al Grupo de Comunicaciones del Ministerio de Ambiente y Desarrollo Sostenible como central de medios para fortalecer la socialización de las políticas públicas sostenibles, medioambientales, servicios, programas, divulgación y comunicación relacionados con la actividad institucional del Ministerio; así como realizando la medición de impacto y sistematización, prácticas y manejo ambiental, su impacto y percepción en la ciudadanía y públicos de interés</t>
  </si>
  <si>
    <t>1. Cumplir con plena autonomía técnica y administrativa, con las actividades, lineamientos y estándares definidos en las Condiciones técnicas exigidas. 2. Realizar y ejecutar los planes de medios requeridos para la difusión de las estrategias de comunicación de acuerdo con lo establecido por el grupo de comunicaciones del Ministerio de Ambiente y Desarrollo Sostenible., en los tiempos, horarios y cantidad requerida por la Entidad. 3. Realizar la segmentación y compra de espacios en los diferentes medios comunicación garantizando que éstos cumplan con los horarios y franjas propuestas dentro de los planes de medios. 4. Realizar los ajustes que el supervisor del contrato requiera de los mensajes y piezas de comunicación y entregarlos en los plazos que establezca el supervisor del contrato, de acuerdo con la complejidad del servicio requerido y con su respectiva aprobación. 5. Realizar estrategias de negociación, optimas y favorables con cada medio de comunicación, desplegando las acciones necesarias que permitan acceder a espacios, franjas o audiencias que estos tengan dentro de su programación o contenido. 6. Entregar para cada pago los soportes de las acciones, estrategias, emisiones y publicaciones de los mensajes institucionales de acuerdo con los requerimientos de cada proceso, adjuntando la certificación del medio. 7. Entregar los soportes de las publicaciones y/o mensajes de acuerdo con lo establecido en la Ficha de Condiciones Técnicas. 8. Presentar al supervisor del contrato los siguientes informes documentados con sus respectivos soportes en medio magnético y electrónico: 1. Informe mensual de ejecución para pago, para lo cual deberá entregar informe radicado en los canales dispuestos por el ministerio, en el que se pueda verificar el avance del contrato en relación con las actividades, los recursos ejecutados, el control de divulgación ordenada con pruebas de emisión, en medios masivos y alternativos o el que corresponda, que indique el movimiento de las órdenes aprobadas y saldo a la fecha del valor total del contrato (en Word y Excel, desprotegidos). 2. Un informe final de la ejecución del contrato discriminando por períodos facturados por tipo de servicio prestado (en Excel, desprotegido), impreso y radicado en el Ministerio. 9. Trasladar al Ministerio todos los descuentos sobre las tarifas publicadas por los proveedores y medios de comunicación y la totalidad de bonificaciones, derivadas de los espacios de divulgación otorgados por los medios del Ministerio., para lo cual el contratista deberá presentar previamente los documentos definitivos donde conste el Acuerdo (tarifas de cada uno de los proveedores y medios para las estrategias y pautas del Ministerio)., para la correspondiente aprobación del supervisor. 10. Prestar los servicios para planear, orientar, coordinar, ejecutar, gestionar, administrar y controlar las actividades y activaciones que requiera el grupo de comunicaciones del Ministerio de Ambiente y Desarrollo Sostenible., de conformidad con las especificaciones técnicas definidas en las solicitudes de bienes y servicios, aprobadas por el supervisor del contrato. 11. Pagar a los proveedores de los servicios contratados el desarrollo de acciones de comunicación, de acuerdo con los plazos establecidos en los acuerdos comerciales que realice. Las condiciones comerciales que se pacten con los proveedores son de su responsabilidad y por ningún motivo podrá trasladarse la misma al Ministerio de Ambiente y Desarrollo Sostenible, ni condicionar la realización de una acción de comunicación a las condiciones de pago establecidas por un proveedor, como es el caso de pagos anticipados. Por ningún motivo el contratista podrá condicionar o amparar su responsabilidad frente al pago de proveedores, con el momento de realización del pago por parte del Ministerio. 12. Garantizar que todas las piezas producidas o de banco de imágenes tales como imágenes, fotografías, audios, videos y demás, cuenten con la autorización escrita de las personas que aparecen en las piezas y entregar dichas autorizaciones al supervisor del contrato. Frente a los materiales de carácter comunicacional, en cada caso se acordará entre el CONTRATISTA y el MINISTERIO la vigencia de la autorización del derecho de imagen de los actores y/o intervinientes en las piezas publicitarias. 13. El Contratista debe entregar la totalidad del material audiovisual producido al término del contrato, incluyendo todas las piezas audiovisuales, gráficas y otros elementos, en dos unidades que permitan contar con un respaldo de la información, (discos duros de almacenamiento con capacidad no inferior a 8 Terabytes). Estas unidades deben ser compatibles con sistemas y dispositivos estándar, asegurando la integridad y seguridad del contenido, y cumplir con requisitos organizativos. La entrega se llevará a cabo en la dirección designada por el Ministerio de Ambiente y Desarrollo Sostenible, quien realizará una revisión del material y notificará cualquier discrepancia identificada 14. Realizar el monitoreo diario de medios requerido, las 24 horas del día, los siete (7) días de la semana, de conformidad con los criterios señalados en el anexo técnico. 15. Garantizar la disponibilidad de un ejecutivo quien será el encargado de entregar los informes solicitados, de responder vía WhatsApp o telefónicamente todas las solicitudes e inquietudes del supervisor del contrato o de la persona que él delegue, brindar soporte a cualquier inquietud que se presente con el servicio en cualquier día y hora requerido, incluyendo fines de semana y festivos, con un tiempo de respuesta (recepción del requerimiento) no mayor a 1 hora. 16. Garantizar el funcionamiento y acceso permanente de la plataforma web dispuesta para la consulta de la información monitoreada según los requerimientos y necesidades señalados por el supervisor descritos en el anexo técnico y demás documentos precontractuales que forman parte del contrato. 17. Contar con un sistema o mecanismo de alertas en tiempo real donde se notifique -a grupos de mensajería instantánea u otros medios acordados previamente con el supervisor- la información o noticias relevantes del Ministerio de Ambiente y Desarrollo y sus entidades adscritas, que afecten directamente la imagen de la entidad o algunos de sus voceros. 18. Elaborar y remitir al supervisor de manera oportuna conforme la periodicidad descrita en el anexo técnico los informes cuantitativos y cualitativos, análisis, insumos, registros y los demás que sean necesarios, como producto del monitoreo de medios realizado.</t>
  </si>
  <si>
    <t>El valor del presente Contrato es por la suma de TRES MIL DOSCIENTOS MILLONES DE PESOS M/CTE ($3.200.000.000), incluido IVA y todos los impuestos de ley, costos directos e indirectos en los que deba incurrir TEVEANDINA S.A.S. para la ejecución de las actividades que comprenden el objeto contractual. El valor del contrato corresponderá a la prestación efectiva y real del servicio.</t>
  </si>
  <si>
    <t>https://community.secop.gov.co/Public/Tendering/OpportunityDetail/Index?noticeUID=CO1.NTC.8521867&amp;isFromPublicArea=True&amp;isModal=true&amp;asPopupView=true</t>
  </si>
  <si>
    <t>El plazo de ejecución del contrato será hasta el 20 de diciembre del 2025 o hasta el agotamiento del presupuesto, lo que suceda primero, término contado a partir del cumplimiento de los requisitos de perfeccionamiento y ejecución.</t>
  </si>
  <si>
    <t>CONVENIO INTERADMINISTRATIVO</t>
  </si>
  <si>
    <t>ENLAZA GRUPO ENERGÍA BOGOTÁ S.A.S. ESP</t>
  </si>
  <si>
    <t>EDGAR EDUARDO ORTIZ VALENCIA</t>
  </si>
  <si>
    <t>El GRUPO ENERGÍA BOGOTÁ S.A. E.S.P., como contribuyente, se compromete a ejecutar directamente y bajo su cuenta y riesgo, el proyecto de inversión “IMPLEMENTACIÓN DE UN ESQUEMA DE PAGO POR SERVICIOS AMBIENTALES (PSA) PARA PROTEGER Y PRESERVAR EL RECURSO HÍDRICO DE LA CUENCA DEL RÍO CAMARONES EN EL MUNICIPIO DE RIOHACHA, DEPARTAMENTO DE LA GUAJIRA”, identificado con código BPIN No. 20240214000051, en el marco del mecanismo de Obras por Impuestos, de conformidad con lo registrado en el Banco de Proyectos de Inversión del Sistema Unificado de Inversiones y Finanzas Públicas – SUIFP, y en cumplimiento de las condiciones técnicas, financieras y operativas establecidas en la normatividad vigente, el Manual Operativo de Obras por Impuestos.</t>
  </si>
  <si>
    <t>1. Dar cumplimiento al objeto pactado en el presente convenio, las especificaciones técnicas previstas en los estudios previos, documento técnico y demás documentos que hagan parte de la formulación del proyecto y de la resolución No. 000499 de 2025. 2. Ejecutar el proyecto de inversión que hace parte del objeto del presente Convenio conforme con lo registrado en el Banco de Proyectos de inversión de Obras por Impuestos del Sistema Unificado de Inversiones y Finanzas Públicas SUIFP y el cronograma general del proyecto. 3. Asumir directamente la gerencia del proyecto, para lo cual deberá remitir al MINISTERIO dentro de los quince (15) días siguientes a la suscripción del convenio, los términos de referencia para la contratación de la gerencia que certifiquen la idoneidad y experiencia de quien realizará la gerencia, de acuerdo con lo establecido en el presente Convenio y en el Manual Operativo de Obras por Impuestos. 4. Presentar ante el Ministerio de Ambiente las garantías requeridas a más tardar a los veinte (20) días hábiles de la suscripción del Convenio. 5. Disponer de los recursos suficientes y necesarios para realizar la ejecución del proyecto de inversión según el cronograma general del proyecto. 6. Adelantar bajo su cuenta y riesgo la subcontratación con los terceros para la realización del proyecto de inversión. 7. 8. Suscribir el Acta de Inicio de la ejecución del convenio. Dar inicio a la ejecución del proyecto dentro del plazo de ejecución previsto en el presente convenio. 9. Instalar una valla publicitaria en un sitio notoriamente visible para el público ubicado en las inmediaciones del proyecto respectivo, dentro del plazo máximo de treinta (30) días calendario al inicio de la ejecución del proyecto. 10. Reportar los avances de la ejecución del proyecto al MINISTERIO así como en el Sistema de Información de Seguimiento a Proyectos de Inversión Pública –SPI, dentro de la oportunidad señalada en el Manual Operativo de Obras por Impuestos, incluida la verificación del registro del cierre del proyecto, cuando esto ocurra. 11. Entregar la obra, bien o servicio derivado del proyecto de inversión a favor de las comunidades luego del recibo a satisfacción por parte de Minambiente. 12. Garantizar que la subcontratación que se adelante se ajuste a los precios de mercado. 13. Informar cualquier situación que se presente durante la ejecución del Convenio. 14. Las demás obligaciones derivadas del cumplimiento de las competencias como contribuyente, conforme a lo previsto en el artículo 800-1 del Estatuto Tributario, el Decreto 1147 de 2020, el Manual Operativo de Obras por Impuestos, así como a las demás disposiciones que le son propias por la naturaleza jurídica del contribuyente.</t>
  </si>
  <si>
    <t>El valor del convenio asciende hasta la suma de QUINCE MIL NOVECIENTOS OCHENTA Y CINCO MILLONES CIENTO VEINTINUEVE MIL NOVENTA Y NUEVE PESOS ($15.985.129.099), incluidos todos los costos directos e indirectos y los impuestos, tasas y contribuciones que conlleve la celebración y ejecución total del convenio, los cuales son aportados por el GRUPO ENERGÍA BOGOTÁ S.A. E.S.P., el cual se discrimina en las tablas indicadas en el documento técnico - presupuesto del proyecto, Cadena de Valor – HITOS DEL PROYECTO, que pueden ser consultados en la plataforma SUIFP.</t>
  </si>
  <si>
    <t>LA GUAJIRA</t>
  </si>
  <si>
    <t>RIOHACHA</t>
  </si>
  <si>
    <t>Jefe de Oficina de Negocios Verdes y Sostenibles (E)</t>
  </si>
  <si>
    <t>https://www.contratos.gov.co/consultas/detalleProceso.do?numConstancia=25-22-109713</t>
  </si>
  <si>
    <t>El plazo de ejecución del convenio será de CINCO (5) AÑOS, conforme con lo señalado en el cronograma del proyecto, contados a partir de la firma del acta de inicio, la cual solo puede ser suscrita cuando se cumplan las siguientes condiciones: 1. El GRUPO ENERGÍA BOGOTÁ S.A. E.S.P haya otorgado la garantía única de cumplimiento exigida en el presente convenio a favor del Ministerio de Ambiente y Desarrollo Sostenible y éste la haya aprobado. 2. El GRUPO ENERGÍA BOGOTÁ S.A. E.S.P haya constituido y/o contratado la gerencia del proyecto de conformidad con la reglamentación aplicable al mismo. 3. El GRUPO ENERGÍA BOGOTÁ S.A. E.S.P haya contratado el operador del proyecto.</t>
  </si>
  <si>
    <t>MAGDA LUCELLY MEDINA GONZALEZ</t>
  </si>
  <si>
    <t>Prestar servicios profesionales para el análisis, asignación, seguimiento integral y gestión jurídica de los derechos de petición, proyectos de ley, proposiciones, mesas técnicas y demás solicitudes allegadas al Ministerio de Ambiente y Desarrollo Sostenible por parte del Congreso de la República</t>
  </si>
  <si>
    <t>1. Realizar de forma oportuna la asignación y distribución interna de los derechos de petición, proyectos de ley, proposiciones, mesas técnicas y las demás comunicaciones provenientes del Congreso de la República a la entidad para su correcta gestión. 2. Realizar el seguimiento integral y brindar apoyo jurídico a la coordinación y articulación de las respuestas a derechos de petición, proyectos de ley, proposiciones, mesas técnicas y demás solicitudes presentadas por el Congreso de la República, con el fin de identificar sus términos de respuesta, generar alertas tempranas sobre vencimientos y apoyar la elaboración de reportes o herramientas de control (como semáforos de gestión), que faciliten la toma de decisiones y el cumplimiento oportuno por parte del Ministerio. 3. Participar en el desarrollo de las diferentes reuniones y mesas de trabajo requeridas en el cumplimiento del objeto del contrato brindando acompañamiento jurídico. 4. Proyectar, consolidar y gestionar respuestas a derechos de petición, quejas, reclamos, solicitudes de información, conceptos y demás peticiones y requerimientos relacionados con el objeto del contrato, que le sean solicitados por la supervisión, para lo cual deberá dar cumplimiento a los términos previstos en la Ley. 5. Las demás actividades asignadas por el Supervisor del Contrato y que estén relacionadas con el objeto contractual.</t>
  </si>
  <si>
    <t>El valor del contrato a celebrar es hasta por la suma de TREINTA Y SIETE MILLONES TRESCIENTOS TREINTA Y TRES MIL TRESCIENTOS TREINTA Y TRES PESOS M/CTE ($ 37.333.333) incluido los impuestos a que haya lugar.</t>
  </si>
  <si>
    <t>https://community.secop.gov.co/Public/Tendering/OpportunityDetail/Index?noticeUID=CO1.NTC.8454686&amp;isFromPublicArea=True&amp;isModal=true&amp;asPopupView=true</t>
  </si>
  <si>
    <t>El término estrictamente indispensable para que el contratista cumpla con el objeto y obligaciones contractuales será Cinco (5) meses y diez (10) días calendario, o hasta 31 de diciembre, lo primero que ocurra.</t>
  </si>
  <si>
    <t>ANGIE LICETH OSPINA HERNANDEZ</t>
  </si>
  <si>
    <t>Prestación de servicios de apoyo a la gestión del archivo documental, la administración de expedientes contractuales físicos y digitales y el levantamiento de inventario documental del Grupo de Contratos del Ministerio de Ambiente y Desarrollo Sostenible en la gestión.</t>
  </si>
  <si>
    <t>1. Brindar apoyo en el reporte y actualización de información en las bases de datos en donde se registre la gestión documental que contiene la actividad contractual a cargo del Grupo de Contratos conforme lineamientos en materia de gestión documental. 2. Apoyar el proceso de clasificación de expedientes (físicos, híbridos y electrónicos), organización documental y foliación de los archivos de gestión, elaboración de los testigos documentales y hojas de control de expedientes conforme lineamientos de gestión de calidad de la entidad. 3. Acompañar y apoyar el proceso de levantamiento de inventarios documentales de las vigencias del 2015 al 2020 y las demás que sean requeridas por el supervisor del contrato. 4. Realizar el proceso de identificación de las unidades de almacenamiento y unidades de conservación y proyectar los rótulos de cajas y carpetas en los formatos indicados por el Grupo de Gestión Documental. 5. Gestionar los procesos de consulta y préstamo documental de expedientes de la dependencia realizados por usuarios internos y externos, empleando los formatos establecidos por el Grupo de Gestión documental para tal fin, con el fin de garantizar la custodia de la documentación producida por el Grupo, generando alertas cuando el plazo otorgado para el préstamo documental se encuentre próximo a terminar. 6. Gestionar los expedientes producidos en físico, digital e híbrido, garantizando la conformación de los expedientes durante el ciclo de vida documental de acuerdo con las tablas de Retención Documental-TRD aplicadas en el Grupo de Contratos. 7. Participar en las reuniones, grupos de trabajo y comités que sean requeridos por el supervisor del contrato, relacionados con el objeto y obligaciones contractuales. 8. Proyectar informes o respuestas a derechos de petición y demás documentos relacionados con el objeto del contrato, que le sean solicitados por el supervisor, en la plataforma ARCA, o por cualquier otro medio o herramienta de la entidad. 9. Las demás que sean requeridas por la supervisión en el marco del objeto contractual.</t>
  </si>
  <si>
    <t>El valor del contrato a celebrar es hasta por la suma de VEINTE MILLONES CIENTO CINCUENTA MIL DOSCIENTOS SESENTA Y SIETE PESOS M/CTE ($20.150.267), incluido los impuestos a que haya lugar.</t>
  </si>
  <si>
    <t>https://community.secop.gov.co/Public/Tendering/OpportunityDetail/Index?noticeUID=CO1.NTC.8456307&amp;isFromPublicArea=True&amp;isModal=true&amp;asPopupView=true</t>
  </si>
  <si>
    <t>El término estrictamente indispensable para que el contratista cumpla con el objeto y obligaciones contractuales será de CINCO (5) MESES Y OCHO (8) DÍAS CALENDARIO o hasta 31 de diciembre de 2025, lo primero que ocurra.</t>
  </si>
  <si>
    <t>DANIELA ESTEFANI BENAVIDES PAZ</t>
  </si>
  <si>
    <t>Prestar los servicios profesionales como abogado para el acompañamiento jurídico a la Oficina Asesora Jurídica del Ministerio de Ambiente y Desarrollo Sostenible en la atención y proyección de respuestas a los requerimientos formulados por los entes externos de control, así como en la representación judicial y extrajudicial de la entidad, en el marco de las competencias asignadas.</t>
  </si>
  <si>
    <t>1. Proyectar, consolidar y gestionar respuestas a los requerimientos formulados por los diferentes entes externos de control, así como los derechos de petición, quejas, reclamos, solicitudes de información y demás peticiones y requerimientos tanto internos como externos relacionados con el objeto del contrato, que le sean solicitados por la supervisión, para lo cual deberá dar cumplimiento a los términos previstos en la Ley. 2. Ejercer la representación judicial y extrajudicial de la entidad en los asuntos que le sean asignados e intervenir en todas las actuaciones procesales, administrativas, acciones constitucionales y demás que le corresponda realizar conforme a la ley, incluida la vigilancia y seguimiento a los procesos que le hayan sido asignados por parte de la Oficina Asesora Jurídica a través del Coordinador del grupo de Procesos Judiciales o quien éste designe. 3. Tramitar, analizar, revisar y dar seguimiento a los procesos judiciales y conciliaciones extrajudiciales en los asuntos que le sean asignados por el supervisor del contrato. 4. Mantener actualizadas y realizar el registro, de la información y las actuaciones de todos los procesos y trámites a su cargo, de todas y cada una de las plataformas de gestión documental y jurídica que para tal efecto tiene dispuesta la Oficina Asesora Jurídica (Arca, eKogui, Samai, etc.), o las que en un futuro se puedan adquirir la entidad, siguiendo las directrices del Sistema Integrado de Gestión de Calidad. 5. Presentar y generar, cuando a ello hubiere lugar, ayudas de memoria, conceptos y las fichas de seguimiento junto con su respectiva actualización sobre los procesos, sus sentencias y órdenes judiciales, identificando en estas las que son de competencia del Ministerio y las Direcciones Técnicas del mismo y demás entidades con las cuales se debe interactuar para su cumplimiento y cuando la Oficina Asesora Jurídica lo requiera, sustentar ante el Comité correspondiente, en los formatos establecidos para el efecto, la posición jurídica que sugiere adoptar el Ministerio de Ambiente y Desarrollo Sostenible en las diferentes etapas procesales. 6. Participar en el desarrollo de las diferentes reuniones, visitas requeridas y demás actividades en el cumplimiento del objeto del contrato. 7. Las demás actividades asignadas por el Supervisor del Contrato y que estén relacionadas con el objeto contractual.</t>
  </si>
  <si>
    <t>El valor del contrato a celebrar es hasta por la suma de TREINTA Y SIETE MILLONES CIEN MIL PESOS M/CTE ($37.100.000) incluido los impuestos a que haya lugar.</t>
  </si>
  <si>
    <t>https://community.secop.gov.co/Public/Tendering/OpportunityDetail/Index?noticeUID=CO1.NTC.8465272&amp;isFromPublicArea=True&amp;isModal=true&amp;asPopupView=true</t>
  </si>
  <si>
    <t>El término estrictamente indispensable para que el contratista cumpla con el objeto y obligaciones contractuales será Cinco (5) meses y nueve (9) días calendario, o hasta 31 de diciembre, lo primero que ocurra</t>
  </si>
  <si>
    <t>ADRIANA MILENA GAMEZ</t>
  </si>
  <si>
    <t>El valor del contrato a celebrar es hasta por la suma de TREINTA Y UN MILLONES OCHOCIENTOS MIL PESOS M/CTE ($31.800.000) incluido los impuestos a que haya lugar.</t>
  </si>
  <si>
    <t>https://community.secop.gov.co/Public/Tendering/OpportunityDetail/Index?noticeUID=CO1.NTC.8465549&amp;isFromPublicArea=True&amp;isModal=true&amp;asPopupView=true</t>
  </si>
  <si>
    <t>El término estrictamente indispensable para que el contratista cumpla con el objeto y obligaciones contractuales será Cinco (5) meses y nueve (9) días calendario, o hasta 31 de diciembre, lo primero que ocurra.</t>
  </si>
  <si>
    <t>CENIT TRANSPORTE Y LOGISTICA DE HIDROCARBUROS S.A.S - CORPONARIÑO</t>
  </si>
  <si>
    <t>ANDREA DEL PILAR ORJUELA GUTIERREZ</t>
  </si>
  <si>
    <t>CENIT TRANSPORTE Y LOGISTICA DE HIDROCARBUROS S A S, como contribuyente, se compromete a ejecutar directamente y bajo su cuenta y riesgo, el proyecto de inversión “Implementación de un esquema de pago por servicios ambientales (PSA) para la reactivación económica sostenible y ambiental (RESA) en el consejo comunitario alto mira y frontera municipio de Tumaco departamento de Nariño.” identificado con código BPIN No. 20250214000036.</t>
  </si>
  <si>
    <t>1. Ejecutar el objeto pactado en el Convenio conforme con lo registrado en el Banco de Proyectos de inversión de Obras por Impuestos del Sistema Unificado de Inversiones y Finanzas Públicas -SUIFP y el cronograma general del proyecto. 2. Asumir directamente o contratar la gerencia del proyecto, para lo cual deberá remitir al Ministerio de Ambiente y Desarrollo Sostenible dentro de los quince (15) días siguientes a la suscripción del convenio, los términos de referencia para la contratación de la gerencia que certifiquen la idoneidad y experiencia de quien realizará la gerencia, de acuerdo con lo establecido en el presente Convenio y en Manual Operativo de Obras por Impuestos. 3. Presentar ante el Ministerio de Ambiente las garantías requeridas a más tardar a los cuarenta y cinco (45) días siguientes a la suscripción del Convenio. 4. Disponer de los recursos suficientes y necesarios para realizar la ejecución del proyecto de inversión según el cronograma general del proyecto. 5. Adelantar bajo su cuenta y riesgo la subcontratación con los terceros para la realización del objeto pactado en el convenio. 6. 7. Suscribir el Acta de Inicio de la ejecución del proyecto. Dar inicio a la ejecución del proyecto dentro del plazo de ejecución previsto y dando cumplimiento a los requisitos de perfeccionamiento y ejecución del presente convenio. 8. Instalar una valla publicitaria en un sitio notoriamente visible para el público ubicado en las inmediaciones del proyecto respectivo, dentro del plazo máximo de treinta (30) días calendario al inicio de la ejecución del proyecto. 9. Reportar los avances de la ejecución del proyecto al MINISTERIO y a CORPONARIÑO, así como en el Sistema de Información de Seguimiento a Proyectos de Inversión Pública –SPI, dentro de la oportunidad señalada en el Manual Operativo de Obras por Impuestos, incluido la verificación del registro del cierre del proyecto, cuando esto ocurra. 10. Entregar la obra, bien o servicio derivado del proyecto de inversión a favor de CORPONARIÑO, luego que el MINISTERIO haya emitido el recibo a satisfacción. 11. Garantizar que la subcontratación que se adelante se ajuste a los precios de mercado. 12. Informar cualquier situación que se presente durante la ejecución del Convenio. 13. Asistir a las reuniones que el MINISTERIO y/o requiera para la correcta ejecución del Convenio. 14. Las demás obligaciones derivadas del cumplimiento de las competencias como contribuyente, conforme a lo previsto en el artículo 800-1 del Estatuto Tributario, el Decreto 1147 de 2020, el Manual Operativo de Obras por Impuestos, así como a las demás disposiciones que le son propias por la naturaleza jurídica del contribuyente.</t>
  </si>
  <si>
    <t>El valor del convenio asciende hasta la suma de SIETE MIL CUATROCIENTOS TREINTA Y NUEVE MILLONES CUATROCIENTOS SESENTA Y OCHO MIL CUATROCIENTOS VEINTITRÉS PESOS MCTE.  ($7.439.468.423,00), incluidos todos los costos directos e indirectos y los impuestos, tasas y contribuciones que conlleve la celebración y ejecución total del convenio, los cuales son aportados por CENIT, el cual se discrimina en las tablas indicadas en el documento técnico - presupuesto del proyecto, Cadena de Valor – HITOS DEL PROYECTO, que pueden ser consultados en la plataforma SUIFP.</t>
  </si>
  <si>
    <t>NARIÑO</t>
  </si>
  <si>
    <t>https://www.contratos.gov.co/consultas/detalleProceso.do?numConstancia=25-22-109772&amp;g-recaptcha-response=03AFcWeA4Xc_m6e3IyDCbrTBvVwFzgavw2wy3jWKBEpm8QrO679ZOyfmgh3SAGEeByc48DfeGRMPZa-3Qs1gXFkAx5xhr8DU8y2i8FNm95CxYCFfHFeLPdH3NT7mKrxsv7snUgzEDP1rG2eteHNaUdYAQzISWZ4bemUtRk05qxBQiYNIFi9uflMAYqDjLbNgwMztjweH-sNswpkwssEsK6WvugO-Pb49mBqq2qrfLTrk00j0g0Ohvl-3m3b5lBUWHFuilOjKLBXn4XFQVD0CuhMV1R__7fd3kZH3Slsuaszk7mESeliCzAoT3tXhJsw79y8TzmBOH1pv774w76vfTAbKbovDhPG6w9IPDKisPbr6pl_XuYNTANNaP-_z6HhLHw_WyPlGIV1Wa5ky10MJWSKv2nCQVJMBLAYjoWLMwNdwswR_EEmAHqtxauB0IvtfaS7uJR3hRmJW1T9jQ3mK6uyvjWMi-VYdIeD9fNaCaoDuHKmeDe7pJrUnjzxGavxvJgzExT2e7HlQfEzNFwOq2vL4Ah3ZQ4eoKWmJ4JMJB7amaIpjyaqjIIDWC4u3bwLwiSjo8WuEP4T1Wz6madViXbpMAeCA32we0yCZEr2BPWGV6BhmO0bcfG1nDEJgaZkhkBc4luJa0_B5L4zq-aIGvoTRo5LG-kSWNOyD8wtVqWdCHuNIuIJO9n_IkDCZm3lad7RGhcZzUb8myUIO8txwHlsLMk1T1IIrunqvG-R698imaZPc-CwMlNekYlMoLMAOvK3XRrYE2er_1uYSTGKYTRMW0a0nxb_0kS5HG2tVJlczNrzHGYgkJlr1bFuU9kh1rbfTm_4P0WpyUj0S38QtK4azffc6aPKRt4CwaorPkagW9KTynYGsvDM4q0nWok596m9PwMqrAfvt0y8X--AjaNLk81SOPZWHkjSZ0WUZWaliu1breGXx3uviawee3CF_is_k_ZtC3aPl4w_fwximmYLjgLorrCUFe6VQ</t>
  </si>
  <si>
    <t>El plazo de ejecución del convenio será de TRES (3) AÑOS, conforme con lo señalado en el cronograma del proyecto, contados a partir de la firma del acta de inicio, la cual solo podrá suscribirse cuando se cumplan las siguientes condiciones: 1. CENIT haya otorgado la garantía única de cumplimiento exigida en el presente convenio a favor del Ministerio de Ambiente y Desarrollo Sostenible y éste la haya aprobado. 2. CENIT haya constituido y/o contratado la gerencia del proyecto de conformidad con la reglamentación aplicable al mismo 3. CENIT haya contratado el operador del proyecto.</t>
  </si>
  <si>
    <t>CENIT TRANSPORTE Y LOGISTICA DE HIDROCARBUROS S A S, como contribuyente, se compromete a ejecutar directamente y bajo su cuenta y riesgo, el proyecto de inversión “Preservación de ecosistemas estratégicos en zonas abastecedoras de fuentes hídricas en el Catatumbo mediante la implementación de un esquema de pagos por servicios ambientales, en los municipios de Teorama, El Tarra-Tibú, El Carmen, Convención” identificado con código BPIN No. 20250214000063.</t>
  </si>
  <si>
    <t>1. Ejecutar el objeto pactado en el Convenio conforme con lo registrado en el Banco de Proyectos de inversión de Obras por Impuestos del Sistema Unificado de Inversiones y Finanzas Públicas -SUIFP y el cronograma general del proyecto. 2. Asumir directamente o contratar la gerencia del proyecto, para lo cual deberá remitir al Ministerio de Ambiente y Desarrollo Sostenible dentro de los quince (15) días siguientes a la suscripción del convenio, los términos de referencia para la contratación de la gerencia que certifiquen la idoneidad y experiencia de quien realizará Calle 37 No. 8 - 40, Bogotá D.C., Colombia Conmutador: (+57) 601 332 3400 https://www.minambiente.gov.co/ F-A-CTR-10: V12 – 30/07/2024 Página 8 de 28 Docusign Envelope ID: 77E29982-E045-450C-AC02-6DDBAFB89595  la gerencia, de acuerdo con lo establecido en el presente Convenio y en Manual Operativo de Obras por Impuestos. 3. Presentar ante el Ministerio de Ambiente las garantías requeridas a más tardar a los cuarenta y cinco (45) días hábiles de la suscripción del Convenio. 4. Disponer de los recursos suficientes y necesarios para realizar la ejecución del proyecto de inversión según el cronograma general del proyecto. 5. Adelantar bajo su cuenta y riesgo la subcontratación con los terceros para la realización del objeto pactado en el Convenio. 6. Suscribir el Acta de Inicio de la ejecución del proyecto. 7. Dar inicio a la ejecución del proyecto dentro del plazo de ejecución previsto y dando cumplimiento a los requisitos de perfeccionamiento y ejecución del presente convenio. 8. Instalar una valla publicitaria en un sitio notoriamente visible para el público ubicado en las inmediaciones del proyecto respectivo, dentro del plazo máximo de treinta (30) días calendario al inicio de la ejecución del proyecto. 9. Reportar los avances de la ejecución del proyecto al MINISTERIO, así como en el Sistema de Información de Seguimiento a Proyectos de Inversión Pública –SPI, dentro de la oportunidad señalada en el Manual Operativo de Obras por Impuestos, incluido la verificación del registro del cierre del proyecto, cuando esto ocurra. 10. Entregar la obra, bien o servicio derivado del proyecto al Ministerio de Ambiente y Desarrollo Sostenible. 11. Garantizar que la subcontratación que se adelante se ajuste a los precios de mercado. 12. Informar cualquier situación que se presente durante la ejecución del Convenio. 13. Asistir a las reuniones que el MINISTERIO requiera para la correcta ejecución del Convenio. 14. Las demás obligaciones derivadas del cumplimiento de las competencias como contribuyente, conforme a lo previsto en el artículo 800-1 del Estatuto Tributario, el Decreto 1147 de 2020, el Manual Operativo de Obras por Impuestos, así como a las demás disposiciones que le son propias por la naturaleza jurídica del contribuyente.</t>
  </si>
  <si>
    <t>El valor del convenio asciende hasta la suma de QUINCE MIL CIENTOCINCUENTA Y TRES MILLONES SEISCIENTOS CUARENTA Y CINCO MIL OCHOCIENTOS CUARENTA Y UN PESOS MCTE. ($15.153.645.841), incluidos todos los costos directos e indirectos y los impuestos, tasas y contribuciones que conlleve la celebración y ejecución total del convenio, los cuales son aportados por CENIT S.A.S. El valor antes descrito se discrimina en las tablas indicadas en el documento técnico - presupuesto del proyecto, Cadena de Valor – HITOS DEL PROYECTO, los cuales pueden ser consultados en la plataforma SUIFP.</t>
  </si>
  <si>
    <t>NORTE DE SANTANDER</t>
  </si>
  <si>
    <t>https://www.contratos.gov.co/consultas/detalleProceso.do?numConstancia=25-22-109774&amp;g-recaptcha-response=03AFcWeA73lPgj2o98gcAuCrktS0YBdCnhydKBTlkaXX3Zz8o-I4a-GIoysb2LL_VMREobfrBszV4NcJJ9_EMflMzheWDkCFZHcItd8NM4X1bPIo8MgQcrksbc6oPx-phkmtdenBhW9x2kqqrLFPlGcN-06nuxrCAVQ0wuHmg3Gbw6lzdsbLDcWOL_R1CEZ3Y2vyAOAnhQS1ritt2NlUU5rWz3-8UxeLnVvRa5K2d1-cQW18PpZF183vZwXkznRQuP-gXhQAJ38RfDseeZUDdEn_aBBwktNNR9kFwicbwh_ikQTzCcd3Osd8xtSx3Clr4C4_XU-krPjVLuU_ky5PxTvpRKmWcYHml5xUlB0m9w7Z1EH6AaEmtYwrpP8rlvzUmtoU5PKRdrjbWfgNVpeUW8Zu7VJNKfFYavTBUU6jiapfsKRcJjb7mRqNNA09EuJnH2JHM4JhnJfxvVlT3RgFO98LZMgvyp_5TJMuczRIh2iC4-zYr6iIKq5OW5WZYQPctiTMEhn5_kqcnrk21jMvfWzgXfo_5oTcg6tyRBZk_jOH7aQ8qANstWjb9YAHyCQW-AMtLF_stI2tc3nv8vUg_AKbP4zaLEv8YzZFvNJnYlo199CaM-EC8I5D7S_kOKT2z_-oo2wf-MEOiY8ncdte-ig6NTfuY4RJf-7qz309E0UUg-sCMersMHk5hotEI-wHlXucrgi_MCbf4oReW3ehtZh-K-v7BTodFwtLDMdL5mh07uKQxY9hCKeU9ntyC1xRUsQe_60M88qBUrcDphG2KVzE7BzLhdzbCZQU-VWwSYjk8uR6ekJRx1xfMaVyJ3mh6FILV3OGFAFNP1C0cwIqk9B6TQXgklbfg8k3pfWsxB8LO2FeukHOlOnXOqOL_JrAkr3lMujmimNoE8qGxwhS-ODyFdkRaVHqi1xltBT5HTLf5FCb3bNpSmIpbraBSFPN-GUK-qeIx5fq16HtjYzqZWV4ZIdwIjvDUZ6A</t>
  </si>
  <si>
    <t>El plazo de ejecución del convenio será de TRES (3) AÑOS, conforme con lo señalado en el cronograma del proyecto, contados a partir de la firma del acta de inicio, la cual solo podrá ser suscrita cuando se cumplan las siguientes condiciones: 1. CENIT haya otorgado la garantía única de cumplimiento exigida en el presente convenio a favor del Ministerio de Ambiente y Desarrollo Sostenible y éste la haya aprobado. 2. CENIT haya constituido y/o contratado la gerencia del proyecto de conformidad con la reglamentación aplicable al mismo 3. CENIT haya contratado el operador del proyecto.</t>
  </si>
  <si>
    <t>PAULA ALEJANDRA RAMIREZ MARIN</t>
  </si>
  <si>
    <t>Prestación de servicios profesionales para apoyar al Despacho de la ministra del Ministerio de Ambiente y Desarrollo Sostenible en el manejo y uso de la caja menor, en el trámite comisiones y cuentas de cobro del despacho.</t>
  </si>
  <si>
    <t>1, Apoyar al Despacho de la Ministra en las legalizaciones de gastos y tramites de uso de la caja menor. Presentar los informes de corte de uso de caja menor, requeridos contablemente y por plan de acción. Realizar el seguimiento y revisión de los informes de legalización de las comisiones y autorizaciones de viaje del equipo del despacho de la Ministra. Apoyar la sistematización y organización de la información y la documentación que se produzca en la gestión de actividades relacionadas, asegurando la transferencia de conocimiento. Apoyar el registro y cargue de la información correspondiente al manejo de la caja menor en el Sistema Integrado de Información Financiera SIIF Nación. Apoyar al Despacho de la Ministra en los requerimientos de auditorías internas sobre el manejo de la caja menor. Apoyar al Despacho de la Ministra en la revisión de las cuentas de cobro. Las demás actividades asignadas por la supervisión del contrato, que guarden relación con el objeto contractual.</t>
  </si>
  <si>
    <t>El valor del contrato a celebrar es hasta por la suma de VEINTIOCHO MILLONES SETECIENTOS OCHENTA Y TRES MIL TRESCIENTOS TREINTA Y TRES PESOS M/cte ($28.783.333), incluido los impuestos a que haya lugar.</t>
  </si>
  <si>
    <t>https://community.secop.gov.co/Public/Tendering/OpportunityDetail/Index?noticeUID=CO1.NTC.8480067&amp;isFromPublicArea=True&amp;isModal=true&amp;asPopupView=true</t>
  </si>
  <si>
    <t>El término estrictamente indispensable para que el contratista cumpla con el objeto y obligaciones contractuales será Cinco (5) Meses Y Siete (07) Dias, previo cumplimiento de los requisitos de perfeccionamiento y legalización, sin exceder al 31 de diciembre de 2025.</t>
  </si>
  <si>
    <t>NORYS YUBELY FARIRATOFE GARCIA</t>
  </si>
  <si>
    <t>Prestar servicios de apoyo a la gestión en la Oficina Asesora Jurídica y el Grupo de Procesos Judiciales del Ministerio de Ambiente y Desarrollo Sostenible en el seguimiento y control de documentos de carácter jurídico legal, actuaciones procesales, la gestión de los procesos operativos y administrativos y demás asuntos de competencia de la Oficina Asesora Jurídica.</t>
  </si>
  <si>
    <t>1. Apoyar la gestión, seguimiento a los trámites, asignación y control de la documentación allegada y emitida por la Oficina Asesora Jurídica y el Grupo de Procesos Judiciales, garantizando su adecuada clasificación, radicación, trazabilidad y remisión oportuna. 2. Prestar apoyo en las acciones de organización, consulta y sistematización de la información generada y relacionada con las actividades de la Oficina Asesora Jurídica. 3. Apoyar los procesos operativos y administrativos requeridos por parte del Grupo de Proceso Judiciales de la oficina Asesora Jurídica. 4. Brindar apoyo en la contestación de PQRS y demás requerimientos de competencia de la Oficina Asesora jurídica, efectuando el seguimiento a los términos legales establecidos. 5. Las demás actividades asignadas por el Supervisor del Contrato y que estén relacionadas con el objeto contractual.</t>
  </si>
  <si>
    <t>El valor del contrato a celebrar es hasta por la suma de VEINTE MILLONES CIENTO CINCUENTA MIL DOSCIENTOS SESENTA Y SIETE PESOS M/CTE ($20.150.267), incluidos todos los impuestos a que haya lugar.</t>
  </si>
  <si>
    <t>https://community.secop.gov.co/Public/Tendering/OpportunityDetail/Index?noticeUID=CO1.NTC.8475295&amp;isFromPublicArea=True&amp;isModal=true&amp;asPopupView=true</t>
  </si>
  <si>
    <t>El término estrictamente indispensable para que el contratista cumpla con el objeto y obligaciones contractuales será de Cinco (5) meses y ocho (8) días calendario, o hasta 31 de diciembre, lo primero que ocurra.</t>
  </si>
  <si>
    <t>JULMER CAISARA PACAYA</t>
  </si>
  <si>
    <t>El valor del contrato a celebrar es hasta por la suma de VEINTIOCHO MILLONES CUATROCIENTOS DIECISEIS MIL SEISCIENTOS SESENTA Y SIETE PESOS M/CTE ($ 28.416.667) incluido los impuestos a que haya lugar.</t>
  </si>
  <si>
    <t>https://community.secop.gov.co/Public/Tendering/OpportunityDetail/Index?noticeUID=CO1.NTC.8492637&amp;isFromPublicArea=True&amp;isModal=true&amp;asPopupView=true</t>
  </si>
  <si>
    <t>El término estrictamente indispensable para que el contratista cumpla con el objeto y obligaciones contractuales será cinco (5) meses y cinco (05) días, o hasta 31 de diciembre, lo primero que ocurra.</t>
  </si>
  <si>
    <t>MARTHA ALEXANDRA GARCIA SILVA</t>
  </si>
  <si>
    <t>Prestación de servicios profesionales jurídicos al Grupo de Contratos del Ministerio de Ambiente y Desarrollo Sostenible para apoyar en el desarrollo de actividades previstas en el plan de mejoramiento de contraloría para la vigencia y acompañar el desarrollo de la gestión contractual de alta complejidad.</t>
  </si>
  <si>
    <t>1. Revisar y emitir concepto sobre la pertinencia en términos jurídicos, disciplinarios y fiscales sobre los documentos precontractuales de las diferentes modalidades de contratación, de conformidad con la asignación realizada por la supervisión del contrato y realizar recomendaciones sobre la regulación jurídica que más se adecue a la necesidad planteada. Apoyar en la revisión de los diferentes trámites contractuales previa aprobación de la Coordinación en plataforma Secop ii. Gestionar, publicar y dar trámite oportuno en las plataformas de contratación pública, a los procesos contractuales del Ministerio de Ambiente y Desarrollo Sostenible y del FONAM, cualquiera que sea su modalidad de selección, así como las modificaciones contractuales a que haya lugar, que le sean asignados por la supervisión, conforme a la normatividad vigente sobre la materia. Proyectar, revisar y gestionar los actos administrativos que se requieran en el desarrollo de los procesos contractuales que le sean asignados por el supervisor del contrato. Gestionar y apoyar espacios para llevar a cabo transferencia de conocimiento sobre la gestión contractual, de acuerdo con el plan de mejoramiento para la vigencia, dirigida a las diferentes áreas y dependencias del Ministerio de Ambiente y Desarrollo Sostenible. Proyectar informes y demás documentos relacionados con el objeto del contrato, que le sean solicitados por la supervisión del contrato. Formar parte de los comités de evaluación de ofertas en el componente jurídico y consolidar los informes jurídicos, financieros y técnicos, en los procesos de selección que le sean designados, así como realizar el control de legalidad de estos. Asistir a las audiencias de los procesos de selección y los Comités internos de la entidad en donde sea participé el Grupo de Contratos. Gestionar de manera oportuna las solicitudes y peticiones que le sean asignadas en la plataforma ARCA o cualquier otro aplicativo que tenga relación con el objeto del contrato, o en el aplicativo equivalente. 10. Revisar y gestionar los documentos de la fase poscontractual de los procesos de contratación del Ministerio de Ambiente y Desarrollo Sostenible y del FONAM y que le sean asignados por el supervisor del contrato. 11. Las demás que sean requeridas por la supervisión en el marco del objeto contractual</t>
  </si>
  <si>
    <t>El valor del contrato a celebrar es hasta por la suma de CINCUENTA Y UN MILLONES DE PESOS M/CTE ($ 51.000.000), incluido los impuestos a que haya lugar.</t>
  </si>
  <si>
    <t>https://community.secop.gov.co/Public/Tendering/OpportunityDetail/Index?noticeUID=CO1.NTC.8500256&amp;isFromPublicArea=True&amp;isModal=true&amp;asPopupView=true</t>
  </si>
  <si>
    <t>El término estrictamente indispensable para que el contratista cumpla con el objeto y obligaciones contractuales será de CINCO (5) MESES Y TRES (3) DÍAS CALENDARIO o hasta 31 de diciembre de 2025, lo primero que ocurra.</t>
  </si>
  <si>
    <t>CLAUDIA MARCELA GOMEZ GARCIA</t>
  </si>
  <si>
    <t>Prestación de servicios profesionales jurídicos al Grupo de Contratos del Ministerio de Ambiente y Desarrollo Sostenible apoyando la gestión contractual de la entidad en sus diferentes etapas y modalidades.</t>
  </si>
  <si>
    <t>1, Realizar la revisión del componente jurídico y proponer ajustes pertinentes a los documentos allegados por las diferentes dependencias de la entidad de los procesos contractuales que lleve a cabo el Grupo de Contratos en todas sus etapas. Apoyar en el seguimiento y actualización del estado de los trámites poscontractuales de la entidad con el fin de proponer estrategias para el cumplimiento de los términos legales y asegurar el cumplimiento de las obligaciones contractuales y la correcta finalización del acuerdo entre las partes. Revisar, gestionar oportunamente y proyectar los documentos de la fase poscontractual de los procesos de contratación del Ministerio de Ambiente y Desarrollo Sostenible y del FONAM que le sean asignados por el supervisor del contrato, así como impulsar la suscripción por las partes interesadas. Gestionar, publicar y dar trámite oportuno en las plataformas de contratación pública, a los procesos contractuales del Ministerio de Ambiente y Desarrollo Sostenible y del FONAM, cualquiera que sea su modalidad de selección y etapa contractual, así como las modificaciones y terminaciones a que haya lugar, que le sean asignados por la supervisión, conforme a la normatividad vigente sobre la materia. Proyectar, revisar y gestionar los actos administrativos que se requieran en el desarrollo de los procesos contractuales que le sean asignados por el supervisor del contrato. Formar parte de los comités de evaluación de ofertas en el componente jurídico y consolidar los informes jurídicos, financieros y técnicos, en los procesos de selección que le sean designados, así como realizar el control de legalidad de estos. Participar y apoyar jurídicamente en los Comités Internos y en las audiencias públicas relacionadas con los procesos contractuales que le hayan sido asignados, o aquellos en los que le sea requerido por la supervisión. Gestionar de manera oportuna las solicitudes y peticiones que le sean asignadas en la plataforma ARCA o cualquier otro aplicativo que tenga relación con el objeto del contrato, o en el aplicativo equivalente. 9. Las demás que sean requeridas por la supervisión en el marco del objeto contractual.</t>
  </si>
  <si>
    <t>El valor del contrato a celebrar es hasta por la suma de TREINTA Y UN MILLONES OCHOCIENTOS SETENTA Y CINCO MIL PESOS M/CTE ($31.875.000), incluido los impuestos a que haya lugar.</t>
  </si>
  <si>
    <t>https://community.secop.gov.co/Public/Tendering/OpportunityDetail/Index?noticeUID=CO1.NTC.8492795&amp;isFromPublicArea=True&amp;isModal=true&amp;asPopupView=true</t>
  </si>
  <si>
    <t>FREDDY ANANIAS URREGO GARZON</t>
  </si>
  <si>
    <t>Prestar servicios profesionales al Grupo de Talento Humano para apoyar y acompañar jurídicamente el desarrollo de los planes y programas de la dependencia</t>
  </si>
  <si>
    <t>1. Revisar los actos administrativos que se generan con ocasión a la implementación de los planes y programas del Grupo de Talento Humano 2. Apoyar la estructuración de las fases de encargo de las vacantes del Ministerio de Ambiente y Desarrollo Sostenible realizando la elaboración y revisión de los documentos que se generen. 3. Proyectar y revisar las respuestas que se generen en el área, en virtud de requerimientos internos o externos, entes de control, funcionarios y ciudadanos frente al desarrollo de los planes y programas del Grupo de Talento Humano 4. Analizar los procesos del área y proporcionar acciones de mejora en la ejecución de los planes y programas del Grupo de Talento humano permitiendo su implementación de forma eficiencia y eficaz. 5. Gestionar en la plataforma documental establecida en el Ministerio, todos las actuaciones, requerimientos, y demás relacionados con el objeto contractual asignados. 6. Realizar las demás actividades asignadas por el supervisor de acuerdo con el objeto contractual</t>
  </si>
  <si>
    <t>El valor del contrato a celebrar es hasta por la suma de TREINTA Y TRES MILLONES OCHOCIENTOS TREINTA Y TRES MIL TRESCIENTOS TREINTA Y TRES PESOS M/CTE ($33.833.333), incluido los impuestos a que haya lugar.</t>
  </si>
  <si>
    <t>https://community.secop.gov.co/Public/Tendering/OpportunityDetail/Index?noticeUID=CO1.NTC.8529401&amp;isFromPublicArea=True&amp;isModal=true&amp;asPopupView=true</t>
  </si>
  <si>
    <t>El término estrictamente indispensable para que el contratista cumpla con el objeto y obligaciones contractuales será CUATRO (4) MESES Y VEINTICINCO (25) DÍAS, o hasta 31 de diciembre de la vigencia, lo primero que ocurra.</t>
  </si>
  <si>
    <t>LINA MARCELA ARIAS ARIAS</t>
  </si>
  <si>
    <t>Prestar servicios profesionales para apoyar la integración del Acuerdo de Escazú con los procesos de paz y las políticas de educación y participación ambiental, mediante la elaboración y revisión de documentos técnicos desarrollados por la Subdirección de Educación y Participación del Ministerio de Ambiente y Desarrollo Sostenible.</t>
  </si>
  <si>
    <t>1. Apoyar la elaboración y revisión de documentos técnicos sobre el Acuerdo de Escazú y su articulación con procesos de paz para lo cual se requiere redactar, analizar y ajustar documentos técnicos que integren los principios y obligaciones del Acuerdo de Escazú con los procesos de paz, asegurando la coherencia normativa y programática con las políticas de educación y participación ambiental del Ministerio. 2. Apoyar en el diseño e implementación de estrategias con enfoque en derechos de acceso y colaborar en el desarrollo de materiales educativos, talleres y capacitaciones que promuevan el conocimiento y la apropiación social del Acuerdo de Escazú, especialmente en comunidades priorizadas en los procesos de paz. 3. Apoyar la sistematización y análisis de experiencias de participación ambiental en contextos de posconflicto, recolectando, organizando y analizando la información sobre experiencias de participación ciudadana en la gestión ambiental en zonas de posconflicto, identificando buenas prácticas, desafíos y recomendaciones para la integración efectiva de Escazú. 4. Apoyar técnicamente en la armonización de políticas públicas de educación y participación ambiental con el Acuerdo de Escazú para lo cual deberá brindar insumos técnicos para la actualización o formulación de políticas, planes y programas del Ministerio, garantizando la incorporación de los estándares de Escazú en materia de transparencia, participación y acceso a la justicia ambiental. 5. Apoyar en la organización de espacios de diálogo y consulta multiactor, organizando y facilitando talleres, mesas de trabajo y consultas con actores clave (comunidades, OSC, autoridades locales) para socializar avances y recoger insumos sobre la integración de Escazú en los procesos de paz y la gestión ambiental participativa. 6. Documentar, analizar y reportar los avances, retos y logros de las iniciativas implementadas por el Ministerio de Ambiente y Desarrollo Sostenible en relación con el acuerdo de Escazú generando insumos para la toma de decisiones, la rendición de cuentas y la replicabilidad de buenas prácticas. 7. Apoyar en la identificación y gestión de alianzas estratégicas para fortalecer la integración de Escazú y proponer y gestionar alianzas con entidades públicas, organizaciones de la sociedad civil, academia y cooperación internacional para potenciar el alcance de las acciones de educación y participación ambiental vinculadas al Acuerdo de Escazú y los procesos de paz. 8. Elaborar la proyección de respuestas a solicitudes, consultas y demás asuntos que correspondan a la competencia de la Subdirección y que le sean asignados por el supervisor relacionados con el objeto del contrato. 9. Participar en las reuniones relacionadas con las acciones misionales de la dependencia, dejando constancia formal de la asistencia a través de los correspondientes soportes, actas y otras fuentes de verificación pertinentes. 10. Las demás obligaciones que se le asignen y que tengan relación directa con el objeto del contrato</t>
  </si>
  <si>
    <t>El valor del contrato a celebrar es hasta por la suma de SETENTA Y DÓS MILLONES QUINIENTOS MIL PESOS M/CTE ($72.500.000) incluido los impuestos a que haya lugar.</t>
  </si>
  <si>
    <t>https://community.secop.gov.co/Public/Tendering/OpportunityDetail/Index?noticeUID=CO1.NTC.8523265&amp;isFromPublicArea=True&amp;isModal=true&amp;asPopupView=true</t>
  </si>
  <si>
    <t>El término estrictamente indispensable para que el contratista cumpla con el objeto y obligaciones contractuales será de cinco (5) meses, o hasta 31 de diciembre, lo primero que ocurra.</t>
  </si>
  <si>
    <t>1. Presentar para aprobación del supervisor un plan de trabajo (actividades, cronograma y entregables) dentro de los diez (10) días calendario siguientes al cumplimiento de los requisitos de ejecución del contrato. 2. Identificar el estado de implementación de la Política de Gestión Sostenible del Suelo. 3. Apoyar en la revisión de la propuesta del plan de acción generada en el año 2023, para actualizarlo con base en el análisis del estado general de implementación de la Política de Gestión Sostenible del Suelo. 4. Aportar insumos técnicos para la formulación de instrumentos normativos en el marco de la Política de Gestión Sostenible del Suelo. 5. Convocar a la Alianza nacional por el Suelo para identificar las acciones prioritarias para la implementación de la Política de Gestión Sostenible del Suelo. 6. Realizar el acompañamiento técnico en la revisión y respuesta a comentarios de las propuestas de actuaciones reglamentarias relacionadas con suelos generadas en el marco de la Ley 2327 de 2023. 7. Proyectar y gestionar dentro de los plazos legales, las respuestas a derechos de petición, quejas, requerimientos de órganos de control y demás solicitudes, que sean solicitadas a través de la plataforma ARCA o por cualquier otro medio o herramienta de la entidad, relacionados con el objeto del contrato. 8. Asistir y participar en las reuniones relacionadas con el objeto contractual, siguiendo la línea institucional, soportando la asistencia con la presentación de soportes, ayudas de memoria y seguimiento documentado a los compromisos acordados, en caso de ser aplicable. 9. Contribuir con la proyección, reporte y evidencias de las acciones definidas en el Plan de Acción y/o en informes solicitados por el supervisor, relacionadas con las funciones de la Dirección de Asuntos Ambientales, Sectorial y Urbana, garantizando la conservación de la documentación mediante el respectivo cargue en las carpetas digitales institucionales asignadas. 10. Generar los insumos y apoyar las actividades e instancias de trabajo en los que se desarrollen temas asociados a producción y consumo responsable y economía circular y el cumplimiento de la meta del Plan Nacional de Desarrollo relacionada con los municipios de menos de 50.000 habitantes. 11. Las demás actividades que le asigne el supervisor del contrato y que tengan relación con el objeto contractual</t>
  </si>
  <si>
    <t>El valor del contrato a celebrar es hasta por la suma VEINTISIETE MILLONES NOVECIENTOS MIL PESOS M/CTE ($27.900.000) incluido los impuestos a que haya lugar.</t>
  </si>
  <si>
    <t>https://community.secop.gov.co/Public/Tendering/OpportunityDetail/Index?noticeUID=CO1.NTC.8495240&amp;isFromPublicArea=True&amp;isModal=true&amp;asPopupView=true</t>
  </si>
  <si>
    <t>El término estrictamente indispensable para que el contratista cumpla con el objeto y obligaciones contractuales será de CUATRO (4) MESES Y (15) QUINCE DÍAS, o hasta 31 de diciembre de 2025, lo primero que ocurra.</t>
  </si>
  <si>
    <t xml:space="preserve">LUDY JULIETH SEPULVEDA CORREA </t>
  </si>
  <si>
    <t>Prestar servicios profesionales para apoyar la organización y seguimiento de la agenda institucional de la Ministra de Ambiente y Desarrollo Sostenible, así como la gestión de los asuntos administrativos que se generen en desarrollo de sus funciones.</t>
  </si>
  <si>
    <t>1. Apoyar la gestión y organización de la agenda institucional de la Ministra, incluyendo la programación, confirmación y seguimiento de reuniones, eventos, visitas y demás compromisos oficiales. 2. Acompañar a la Ministra en las reuniones y demás espacios institucionales que le sean asignados, tomando nota detallada de los temas tratados y de los compromisos adquiridos. 3. Administrar y realizar seguimiento al correo institucional del Despacho de la Ministra, garantizando su adecuada organización, control y canalización de los mensajes recibidos 4. Brindar apoyo administrativo al Despacho de la Ministra, incluyendo la organización de documentos, preparación de comunicaciones y demás tareas asignadas que contribuyan al cumplimiento de las funciones del cargo. 5. Las demás actividades que sean asignadas por el supervisor del contrato y estén relacionadas directamente con el objeto del contrato.</t>
  </si>
  <si>
    <t>El valor del contrato a celebrar es hasta por la suma de VEINTISÉIS MILLONES QUINIENTOS VEINTE MIL PESOS M/CTE ($26.520.000), incluido los impuestos a que haya lugar.</t>
  </si>
  <si>
    <t>https://community.secop.gov.co/Public/Tendering/OpportunityDetail/Index?noticeUID=CO1.NTC.8498677&amp;isFromPublicArea=True&amp;isModal=true&amp;asPopupView=true</t>
  </si>
  <si>
    <t>El término estrictamente indispensable para que el contratista cumpla con el objeto y obligaciones contractuales será CINCO (5) MESES Y TRES (03) DÍAS, o hasta 31 de diciembre de la vigencia, lo primero que ocurra.</t>
  </si>
  <si>
    <t>DIANA CAROLINA ROMERO RODRIGUEZ</t>
  </si>
  <si>
    <t>Prestar servicios de apoyo a la gestión al Grupo de Talento Humano en las actividades de asistencia y, apoyo administrativo y logístico, encaminados a facilitar el funcionamiento de la dependencia</t>
  </si>
  <si>
    <t>1. Apoyar en la administración, seguimiento a los trámites, asignación, gestión de solicitudes, registros pertinentes en las bases de datos allegadas al Grupo de Talento Humano mediante ARCA, correo electrónico y las demás plataformas que soporten la gestión del área. 2. Acompañar los procesos operativos, administrativos y logísticos relacionados con metas, reuniones, situaciones administrativas, eventos y demás actividades a cargo del grupo de Talento Humano. 3. Recibir y gestionar la documentación que sea allegada en medio físico conforme a los lineamientos dados por la supervisión. 4. Custodiar y mantener actualizado el archivo correspondiente a actas de Comités donde el Grupo de Talento Humano participe. 5. Cumplir con las demás obligaciones que requiera el supervisor y que estén relacionadas con el objeto del contrato</t>
  </si>
  <si>
    <t>El valor del contrato a celebrar es hasta por la suma de QUINCE MILLONES CUARENTA MIL PESOS M/CTE ($15.040.000), incluido los impuestos a que haya lugar.</t>
  </si>
  <si>
    <t>https://community.secop.gov.co/Public/Tendering/OpportunityDetail/Index?noticeUID=CO1.NTC.8500656&amp;isFromPublicArea=True&amp;isModal=true&amp;asPopupView=true</t>
  </si>
  <si>
    <t>El término estrictamente indispensable para que el contratista cumpla con el objeto y obligaciones contractuales será CINCO (5) MESES , o hasta 31 de diciembre de la vigencia, lo primero que ocurra.</t>
  </si>
  <si>
    <t>Prestación de servicios profesionales a la Dirección de Bosques, Biodiversidad y Servicios Ecosistémicos para apoyar la gestión de los instrumentos económicos ambientales, así como apoyar los trámites financieros resultado de la contratación de la dirección.</t>
  </si>
  <si>
    <t>1. Apoyar la gestión de los instrumentos económicos ambientales que sean priorizados por la dirección. 2. Apoyar al Grupo de Recursos Genéticos en evaluación y seguimientos a las solicitudes y contratos de acceso a recursos genéticos y productos derivados desde el componente financiero y económico. 3. Apoyar al Grupo de Recursos Genéticos en la elaboración de insumos para respuesta a los requerimientos de la Secretaría del Convenio sobre Diversidad Biológica en materia de participación en los beneficios por el acceso a los recursos genéticos. 4. Realizar el seguimiento de ejecución presupuestal y soportes financieros a los contratos y/o convenios suscritos o en ejecución a cargo de la DBBSE 5. Realizar todos los trámites financieros necesarios para la liquidación de los contratos y/o convenios a cargo de la Dirección de Bosques y que le sean asignados 6. Las demás que sean asignadas por el supervisor del contrato y que tengan relación con el objeto contractual.</t>
  </si>
  <si>
    <t>El valor del contrato a celebrar es hasta por la suma de VEINTINUEVE MILLONES OCHOCIENTOS SETENTA MIL PESOS M/CTE ($29.870.000), incluido los impuestos a que haya lugar.</t>
  </si>
  <si>
    <t xml:space="preserve">DELIO MENDOZA HERNANDEZ </t>
  </si>
  <si>
    <t>DIRECTOR DE BOSQUES BIODIVERSIDAD Y SERVICIOS ECOSISTÉMICOS</t>
  </si>
  <si>
    <t>https://community.secop.gov.co/Public/Tendering/OpportunityDetail/Index?noticeUID=CO1.NTC.8540628&amp;isFromPublicArea=True&amp;isModal=true&amp;asPopupView=true</t>
  </si>
  <si>
    <t>El término estrictamente indispensable para que el contratista cumpla con el objeto y obligaciones contractuales será de CUATRO (4) MESES y VEINTICINCO (25), o hasta 31 de diciembre de 2025, lo primero que ocurra.</t>
  </si>
  <si>
    <t>RICARDO MAYO CORDOBA</t>
  </si>
  <si>
    <t>Prestar los servicios profesionales a la Oficina de Negocios Verdes y Sostenibles, para apoyar desde el componente jurídico la elaboración de insumos requeridos para las iniciativas normativas reglamentarias relacionadas con instrumentos económicos e incentivos tributarios.</t>
  </si>
  <si>
    <t>El valor del contrato a celebrar es hasta por la suma de CUARENTA Y DOS MILLONES DOSCIENTOS DIECISEIS MIL SEISCIENTOS SESENTA Y SIETE PESOS M/CTE ($ 42.216.667), incluidos los impuestos a que haya lugar.</t>
  </si>
  <si>
    <t>https://community.secop.gov.co/Public/Tendering/OpportunityDetail/Index?noticeUID=CO1.NTC.8530319&amp;isFromPublicArea=True&amp;isModal=true&amp;asPopupView=true</t>
  </si>
  <si>
    <t>El término estrictamente indispensable para que el contratista cumpla con el objeto y obligaciones contractuales será de CUATRO (04) MESES VEINTINUEVE (29) DÍAS CALENDARIO, o hasta 31 de diciembre de 2025, lo primero que ocurra.</t>
  </si>
  <si>
    <t>IPMC-002-2025</t>
  </si>
  <si>
    <t>C.I. MORASU SAS</t>
  </si>
  <si>
    <t>ROSA HERMINDA MONROY MENDIETA</t>
  </si>
  <si>
    <t>Adquisición de vestido y calzado para dotación de Ley de los funcionarios del Ministerio de Ambiente y Desarrollo Sostenible.</t>
  </si>
  <si>
    <t>1. Cumplir con plena autonomía técnica y administrativa, con las actividades, lineamientos y estándares definidos en el numeral 3 “Especificaciones Técnicas” del Documento de Requerimientos Técnicos para la definición del bien o servicio (DRT). 2. Suministrar la dotación objeto del contrato a través de bonos canjeables e intransferibles, según las fechas y cantidades indicadas por el Ministerio a través del supervisor. 3. Suscribir el cronograma de entrega con el supervisor del contrato, dentro de los cinco (5) días hábiles siguientes a la ejecución del contrato. 4. Presentar la muestra física del Bono de Dotación antes de hacer la impresión de la totalidad de los bonos, en donde se evidencien las condiciones descritas en las especificaciones técnicas mínimas, dentro de los cinco (5) días hábiles siguientes al inicio de ejecución del contrato. 5. Suministrar los bonos canjeables numerados y personalizados con el nombre y la cédula de cada funcionario, en papel con membrete y sello, código de barras o banda magnética, indicando el valor, la descripción de la dotación a entregar, fecha de vencimiento. Para la seguridad de la operación de los bonos, el contratista debe incorporar en el cuerpo de estos la denominación exclusivamente canjeable para dotación vestido y calzado de labor. 6. Expedir los bonos de acuerdo con los valores y en las cantidades contratadas de acuerdo con lo requerido por el supervisor teniendo en cuenta el valor del contrato Incluida la comisión e IVA de la comisión. 7. Los bonos deben permitir el canje únicamente en los almacenes o puntos de canje con los que el contratista tenga convenio, de acuerdo con la lista presentada en la oferta. 8. Mantener el número de almacenes o puntos de canje presentados en la oferta. 9. Garantizar que los almacenes propuestos para efectuar el canje de los bonos cuenten con el suficiente surtido para redimirlos. 10. Entregar al supervisor del contrato, mes vencido, la relación en detalle de los soportes de los bonos redimidos, así como de los que no se han redimido. 11. Hacer entrega de los Bonos de Dotación con una vigencia mínima hasta el 31 de diciembre del 2025, los cuales podrán ser canjeables en los almacenes o puntos de canje ofrecidos, sin restricción alguna, podrán ser acumulables y aplicarán en promociones o descuentos. 12. Activar por una vigencia mayor, es decir hasta 28 de febrero de 2026, dentro de los 5 días hábiles siguientes al requerimiento realizado por el supervisor del contrato, los bonos que no alcancen a ser canjeados por el funcionario Público. previo informe de verificación de que no ha sido redimido en la fecha límite indicada en el numeral 10. Dicha renovación no tendrá costo adicional para la Entidad. 13. Asumir el costo por la pérdida, duplicado, fraude, suplantación y en general, las actividades que impidan la entrega de los bonos, desde la orden de servicios o solicitud de entrega, hasta la entrega efectiva al supervisor del contrato y  asumirá el costo de la emisión de los nuevos bonos. 14. Propender por la existencia, calidad, variedad de modelos, colores, tallas y materiales, de las prendas y/o calzados ofrecidos en los almacenes o de los puntos de canje. 15. Realizar la entrega de los Bonos canjeables dentro de los diez (10) días hábiles después de la solicitud escrita del Supervisor según cronograma acordado, de acuerdo con la remisión por parte de la entidad de la lista de funcionarios que tienen derecho a la dotación, en el Grupo de Talento Humano del Ministerio de Ambiente y Desarrollo Sostenible ubicado en la Calle 37 No.8 -40 Bogotá DC. Los costos de la entrega de los bonos serán asumidos por el contratista. 16. Los bonos serán canjeables solamente por calzado y vestido de labor, en ningún caso será canjeable por dinero. 17. Entregar un instructivo en el que figure las direcciones de los puntos de canje almacenes o establecimientos de comercio y las condiciones del canje. 18. Garantizar que las prendas y calzado sean de excelente calidad, que los elementos entregados sean nuevos, originales y cumplan con las condiciones técnicas exigidas por la entidad. 19. Ofrecer una línea de atención al cliente y a los beneficiarios de lunes a viernes desde las 8am hasta las 5:00pm., y disponer de un correo electrónico para mantener la comunicación. 20. Asistir a las reuniones que indique el supervisor y se relacione con el objeto del contrato. 21. establecidos. 22. Constituir y mantener vigente la garantía única exigida en los términos Presentar informe final de ejecución del contrato a nivel presupuestal, contable, financiero de los servicios prestados, junto con los soportes necesarios, listado de entrega de material, actividades realizadas y novedades reportadas durante la realización del contrato y demás requeridos por el Ministerio una vez finalizado el plazo de ejecución del contrato</t>
  </si>
  <si>
    <t>El valor del presente contrato es hasta por la suma de TREINTA MILLONES TREINTA MIL PESOS ($30.030.000) M/CTE, incluidos impuestos, costos, gastos, contribuciones y demás erogaciones en que deba incurrir el contratista para la ejecución del objeto contractual.</t>
  </si>
  <si>
    <t>A-02-02-01-002-008</t>
  </si>
  <si>
    <t>https://community.secop.gov.co/Public/Tendering/OpportunityDetail/Index?noticeUID=CO1.NTC.8427758&amp;isFromPublicArea=True&amp;isModal=true&amp;asPopupView=true</t>
  </si>
  <si>
    <t xml:space="preserve">44 CUMPLIM+ CALIDAD_CORRECTO FUNCIONAM D LOS BIENES SUMIN </t>
  </si>
  <si>
    <t>El plazo de ejecución del presente contrato será hasta el 31 de diciembre de 2025 o hasta agotar el presupuesto oficial estimado lo que ocurra primero, término contado a partir del cumplimiento de los requisitos de perfeccionamiento y ejecución del contrato.</t>
  </si>
  <si>
    <t>LINA MARIA AVILA ZAPATA</t>
  </si>
  <si>
    <t>Prestar servicios profesionales para apoyar a la Oficina Asesora de Planeación del Ministerio de Ambiente y Desarrollo Sostenible en la operación de las convocatorias, viabilidad y aprobación de los proyectos de inversión ambientales para el cumplimiento de las funciones del Ministerio en el marco de la gestión de los recursos del Sistema General de Regalías.</t>
  </si>
  <si>
    <t>1. Apoyar los procesos de verificación del cumplimiento de reglas y condiciones habilitantes, viabilidad y aprobación de los proyectos presentados en el marco del SGR, garantizando el cumplimiento de requisitos normativos y técnicos. 2. Analizar la viabilidad técnica, financiera y ambiental de los proyectos de inversión, emitiendo conceptos para su aprobación o ajuste. 3. Apoyar el desarrollo de la metodología de evaluación técnica, asegurando la coherencia en la aplicación de los criterios establecidos en los términos de referencia y el cumplimiento normativo del SGR. 4. Brindar asistencia técnica y capacitaciones en la viabilidad y aprobación de proyectos, asegurando el cumplimiento de requisitos normativos, técnicos y financieros del SGR. 5. Proyectar respuestas a Peticiones, Quejas, Reclamos (PQR), citaciones o derechos de petición en el marco de las funciones del Ministerio en relación con el Sistema General de Regalías. 6. Todas las demás asignadas por el supervisor del contrato y que tengan relación con el objeto contractual.</t>
  </si>
  <si>
    <t>El valor del contrato a celebrar es hasta por la suma de CIENTO VEINTISEIS MILLONES DE PESOS M/CTE ($126.000.000,00), incluido los impuestos a que haya lugar.</t>
  </si>
  <si>
    <t>https://community.secop.gov.co/Public/Tendering/OpportunityDetail/Index?noticeUID=CO1.NTC.8517103&amp;isFromPublicArea=True&amp;isModal=true&amp;asPopupView=true</t>
  </si>
  <si>
    <t>El término estrictamente indispensable para que el contratista cumpla con el objeto y obligaciones contractuales será de 14 meses o hasta 31 de diciembre 2026, lo primero que ocurra.</t>
  </si>
  <si>
    <t>CARMEN CECILIA CARDENAS AVELLANEDA</t>
  </si>
  <si>
    <t>Prestar servicios profesionales a la Oficina de Control Interno del Ministerio de Ambiente y Desarrollo Sostenible, apoyar contablemente el seguimiento y evaluación del sistema de control interno y otros componentes presupuestales y financieros asociados, y demás actividades asignadas en el Plan Anual de Auditorías 2025.</t>
  </si>
  <si>
    <t>1. Presentar el plan de trabajo del contrato a más tardar a los diez (10) días hábiles contados desde el inicio de este, bajo los mismos parámetros establecidos para el plan anual de auditorías de la Oficina de Control Interno de la vigencia 2025. 2. Apoyar las actividades que sean asignadas en el plan anual de auditorías de la vigencia 2025 de la Oficina de Control Interno, verificando el cumplimiento del Sistema de Control Interno del Ministerio, que sean afines con el objeto contractual. 3. Apoyar en la realización de las actividades requeridas por la Oficina de Control Interno en temas contables, financieros y austeridad del gasto público, que conlleve a fortalecer al Ministerio en el sistema de Control Interno Contable. 4. Apoyar en las actividades tendientes en la identificación de la materialización de riesgos, efectuando el seguimiento a la eficacia y eficiencia de los controles implementados en el marco de las actividades promovidas por la Oficina de Control Interno, relacionado con el objeto del contrato. 5. Proyectar, consolidar, gestionar y organizar respuestas a derechos de petición y la producción documental asignadas por la Oficina de Control Interno relacionadas con el objeto del contrato, en las herramientas, plataformas y sistemas de gestión documental empleados por el Ministerio, dando cumplimiento a las disposiciones normativas legales y las promovidas por el Archivo General de la Nación y el Ministerio de las Tecnologías de la Información y Comunicación. 6. Realizar actividades programadas a fortalecer el rol de enfoque a la prevención, bajo el alcance de las herramientas y sistemas de información del Ministerio. 7. Participar en reuniones y visitas en el marco de los roles asignados a las Oficinas de Control Interno autorizados y/o designadas por el supervisor del contrato relacionados con el objeto y obligaciones contractuales. 8. Las demás que le sean asignadas por el supervisor del contrato y que sean afines con el objeto contractual en el marco de su especialidad y experticia.</t>
  </si>
  <si>
    <t>El valor del contrato a celebrar es hasta por la suma de VEINTIOCHO MILLONES PESOS M/CTE ($28.000.000) incluidos los impuestos a que haya lugar.</t>
  </si>
  <si>
    <t>https://community.secop.gov.co/Public/Tendering/OpportunityDetail/Index?noticeUID=CO1.NTC.8661857&amp;isFromPublicArea=True&amp;isModal=true&amp;asPopupView=true</t>
  </si>
  <si>
    <t>El término estrictamente indispensable para que el contratista cumpla con el objeto y obligaciones contractuales será de cuatro (4) meses, o hasta 31 de diciembre de 2025, lo primero que ocurra.</t>
  </si>
  <si>
    <t>YOHANNA SOSA TORRES</t>
  </si>
  <si>
    <t xml:space="preserve">CIENCIAS DE LA INFORMACION Y LA DOCUMENTACION </t>
  </si>
  <si>
    <t>Prestación de servicios de apoyo a la gestión en la Oficina de Control Interno del Ministerio de Ambiente y Desarrollo Sostenible, con el fin de realizar las acciones de implementación de los instrumentos y la gestión archivística del archivo de gestión, y demás actividades asignadas en el Plan Anual de Auditorías 2025.</t>
  </si>
  <si>
    <t>1. Presentar el plan de trabajo del contrato a más tardar a los diez (10) días hábiles contados desde el inicio de este, bajo los mismos parámetros establecidos para el plan anual de auditorías de la Oficina de Control Interno de la vigencia 2025. 2. Apoyar la gestión archivística de las unidades documentales de la Oficina de Control Interno, conforme a los parámetros técnicos en los subprocesos de clasificación, depuración, organización y foliación y digitalización del archivo conforme a la normatividad y procedimientos vigentes. 3. Apoyar la identificación y depuración de las unidades de almacenamiento y conservación, empleando los formatos y procedimientos vigentes del Grupo de Gestión Documental. 4. Apoyar la actualización del inventario documental del archivo de gestión, así como asegurar que todos los expedientes cuenten con hojas de control. 5. Efectuar las acciones necesarias para cumplir con las transferencias documentales primarias ante el Grupo de Gestión Documental, dentro de los tiempos previamente establecidos. 6. Apoyar actividades programadas a fortalecer el rol de enfoque a la prevención, bajo el alcance de las herramientas y sistemas de información del Ministerio. 7. Participar en reuniones y visitas en el marco de los roles asignados a las Oficinas de Control Interno autorizados y/o designadas por el supervisor del contrato relacionados con el objeto y obligaciones contractuales. 8. Las demás que le sean asignadas por el supervisor del contrato y que sean afines con el objeto contractual en el marco de su especialidad y experticia.</t>
  </si>
  <si>
    <t>El valor del contrato a celebrar es hasta por la suma de DIECISÉIS MILLONES SEISCIENTOS CUARENTA MIL PESOS M/CTE ($16.640.000) incluidos los impuestos a que haya lugar.</t>
  </si>
  <si>
    <t>https://community.secop.gov.co/Public/Tendering/OpportunityDetail/Index?noticeUID=CO1.NTC.8663262&amp;isFromPublicArea=True&amp;isModal=true&amp;asPopupView=true</t>
  </si>
  <si>
    <t>El término estrictamente indispensable para que el contratista cumpla con el objeto y obligaciones contractuales será de cuatro (04) meses, o hasta 31 de diciembre de 2025, lo primero que ocurra.</t>
  </si>
  <si>
    <t>JOSE JORGE CARRILLO CUELLO</t>
  </si>
  <si>
    <t>LICENCIATURA EN EDUCACION FISICA</t>
  </si>
  <si>
    <t>Prestar servicios de apoyo a la gestión al Grupo de Talento Humano para acompañar el desarrollo de las actividades de bienestar y de Seguridad y Salud en el Trabajo</t>
  </si>
  <si>
    <t>1. Apoyar la planificación y ejecución de actividades operativas y administrativas que se realicen en materia de bienestar y seguridad y salud en el trabajo que se desarrollen en la Entidad. 2. Apoyo en las actividades dirigidas a los funcionarios de la Entidad destinadas a fortalecer la habilidades y capacidades en los ámbitos individual y social. 3. Apoyar la identificación de las dependencias en las que se sea oportuno el desarrollo de talleres y actividades en materia de bienestar. 4. Las demás relacionadas con el objeto contractual y designadas por el supervisor.</t>
  </si>
  <si>
    <t>El valor del contrato a celebrar es hasta por la suma de DIEZ MILLONES DOSCIENTOS SETENTA Y CINCO MIL SEISCIENTOS SESENTA Y SIETE PESOS M/CTE ($10.275.667), incluido los impuestos a que haya lugar.</t>
  </si>
  <si>
    <t>https://community.secop.gov.co/Public/Tendering/OpportunityDetail/Index?noticeUID=CO1.NTC.8546523&amp;isFromPublicArea=True&amp;isModal=true&amp;asPopupView=true</t>
  </si>
  <si>
    <t>11 MANTENIMIENTO y/o REPARACIÓN</t>
  </si>
  <si>
    <t>IPMC-003-2025</t>
  </si>
  <si>
    <t>RIDA SOLUCIONES INTEGRALES S.A.S</t>
  </si>
  <si>
    <t>JAIME ALEXANDER RINCÓN VÉLEZ</t>
  </si>
  <si>
    <t>Realizar el lavado de tanques, mantenimiento preventivo y correctivo de las electrobombas y sistemas hidráulicos del Ministerio de Ambiente y Desarrollo Sostenible.</t>
  </si>
  <si>
    <t>1. Prestar el servicio de acuerdo con las especificaciones descritas en la Ficha Técnica para cada una de las actividades correspondientes al mantenimiento preventivo y mantenimiento correctivo de las electrobombas. 2. Entregar al supervisor del contrato en máximo cinco (5) días hábiles después de la suscripción del acta de inicio, un cronograma de trabajo en donde se incluya las fechas de ejecución. 3. Entregar al supervisor del contrato en medio digital un informe técnico, máximo en cinco (5) días hábiles después de ejecutadas las actividades, en donde se evidencie los mantenimientos preventivos, correctivos (de ser requeridos) con fechas de ejecución y registro fotográfico. 4. Al presentarse alguna emergencia con el correcto funcionamiento del sistema de presión hidráulica y electrobombas, el contratista deberá cubrir el servicio, contando con disponibilidad de atención de lunes a domingo en horario 7x24, para esto debe disponer de una (1) línea telefónica de atención. Estos requerimientos deberán ser atendidos en un tiempo de respuesta máximo de cuatro (4) horas, a partir de la recepción de la solicitud realizada por la Entidad, por personal técnico calificado e idóneo de la empresa contratista. 5. El Contratista y su personal deberán efectuar las diferentes labores conforme al cronograma de trabajo que apruebe el supervisor de contrato. 6. Aquellos bienes o servicios que no se encuentren incluidos en el formato de propuesta económica y en las especificaciones técnicas del proceso podrán ser solicitados por el supervisor al contratista siempre que se relacionen de manera directa con el objeto del contrato, para lo cual el contratista deberá presentar su oferta y la entidad de considerarlo necesario podrá verificar los precios del mercado con cotizaciones adicionales con las mismas especificaciones de la propuesta económica presentada. En virtud de lo anterior el supervisor también podrá verificar la cotización propuesta por el Contratista de los Bienes y Servicios con análisis históricos. El suministro de dichos elementos deberá realizarse en un plazo máximo de setenta y dos (72) horas, posteriores a la solicitud del supervisor y serán descontados de la bolsa de correctivos o repuestos. 7. Realizar acompañamientos técnicos cuando se requiera intervenir las instalaciones hidráulicas de la Entidad y se vea obligado el uso de las electrobombas y demás equipos de presión de la entidad, garantizando su correcto funcionamiento. 8. Abstenerse de realizar trabajos que no hayan sido autorizados por el supervisor del contrato, por lo anterior, los costos incurridos en trabajos no autorizados no serán asumidos por la Entidad. En consecuencia, el contratista deberá solicitar la autorización previa a la intervención de los equipos y ejecución de todas las actividades. 9. Solicitar autorización de ingreso a la Entidad por medio de correo electrónico y al ingreso permitir al personal de seguridad y vigilancia o cualquier persona autorizada por la Entidad, la revisión de las herramientas que ingresen o se retiren de las instalaciones. 10. Durante la ejecución de las actividades programadas, el contratista debe garantizar el 100% de suministro de agua potable y por ningún motivo se puede dejar sin suministro las instalaciones del edificio principal y el edifico anexo en horas laborales. Llegado el caso de realizar un corte de agua por fuerza mayor deberá informar al supervisor del contrato para tomar las medidas pertinentes. 11. Durante la permanencia en las instalaciones del Ministerio de Ambiente y Desarrollo Sostenible el contratista se obliga a identificar al personal que presta el servicio en las instalaciones 12. Las demás que se deriven de la naturaleza y del objeto del contrato.</t>
  </si>
  <si>
    <t>El valor del presente contrato, es hasta por la suma de CATORCE MILLONES CIENTO SESENTA Y SIETE MIL SEISCIENTOS DIEZ PESOS M/CTE ($14.167.610) incluido IVA y demás impuestos incluidos directos e indirectos que la ejecución del contrato conlleve.</t>
  </si>
  <si>
    <t>https://community.secop.gov.co/Public/Tendering/OpportunityDetail/Index?noticeUID=CO1.NTC.8449525&amp;isFromPublicArea=True&amp;isModal=False</t>
  </si>
  <si>
    <t>El plazo de ejecución del contrato será hasta el 30 de diciembre de 2025, contado a partir de la suscripción del acta de inicio, previo cumplimiento de los requisitos de perfeccionamiento y legalización del contrato.</t>
  </si>
  <si>
    <t>IPMC-005-2025</t>
  </si>
  <si>
    <t>CADENA S.A</t>
  </si>
  <si>
    <t>LUIS ALFONSO VILLEGAS AGUILAR</t>
  </si>
  <si>
    <t>Contratar, por parte del Ministerio de Ambiente y Desarrollo Sostenible, la elaboración y entrega de formularios de papelería requeridos para la expedición de permisos de especies incluidas en los Apéndices de la Convención sobre el Comercio Internacional de Especies Amenazadas de Fauna y Flora Silvestres – CITES.</t>
  </si>
  <si>
    <t>1. Garantizar la oportuna y eficaz prestación del objeto contratado, garantizando las características técnicas requeridas. 2. Presentar los artes (muestra de los formularios) para aprobación por parte del Coordinador del Grupo de Gestión en Biodiversidad o quien este designe para tal fin, durante los siete (7) días hábiles siguientes al cumplimiento de los requisitos de perfeccionamiento y ejecución del contrato y proceder a la producción cuando reciba la aprobación por parte del supervisor. 3. Entregar los bienes objeto del presente proceso dentro del término y sitio señalado en el presente documento y análisis del sector, de acuerdo con las especificaciones técnicas requeridas y presentadas en la propuesta. 4. Asumir la totalidad de gastos de transporte necesarios para la entrega de los formularios en el lugar establecido por el Ministerio de Ambiente y Desarrollo Sostenible. 5. Embalar los ejemplares de los formularios de forma adecuada y segura, protegerlos durante el transporte y asumir la responsabilidad por cualquier daño ocasionado por un embalaje deficiente o inadecuado. 6. Reemplazar, sin costo alguno, dentro de los cinco (5) días hábiles siguientes a la notificación escrita efectuada por el supervisor, cualquier ejemplar que presente defecto, manteniendo su numeración y sin afectar sus consecutivos. 7. Mantener estricta reserva y confidencialidad sobre la información suministrada y que conozca por causa o con ocasión del contrato. 8. Atender los requerimientos, instrucciones y/o recomendaciones que durante el desarrollo del contrato le sean impartidas por intermedio del supervisor, para una correcta ejecución y cumplimiento de sus obligaciones. 9. Presentar alternativas de solución ante problemas que sean de su competencia. 10. Las demás que se requieran en cumplimiento del objeto del presente contrato.</t>
  </si>
  <si>
    <t>El valor del presente contrato, es hasta por la suma de QUINCE MILLONES QUINIENTOS CUARENTA MIL PESOS M/CTE ($15.540.000) IVA incluido, y demás impuestos, tasas y contribuciones que haya a lugar</t>
  </si>
  <si>
    <t>https://community.secop.gov.co/Public/Tendering/OpportunityDetail/Index?noticeUID=CO1.NTC.8559325&amp;isFromPublicArea=True&amp;isModal=False</t>
  </si>
  <si>
    <t>El plazo de ejecución del contrato será de un (1) mes, previo cumplimiento de los requisitos de perfeccionamiento y ejecución.</t>
  </si>
  <si>
    <t>GEOVANNY ANTONIO RINCON SILVA</t>
  </si>
  <si>
    <t>Prestar servicios profesionales al Grupo de Servicios Administrativos del Ministerio de Ambiente y Desarrollo Sostenible, en el apoyo técnico a la proyección, gestión y seguimiento de los procesos contractuales y a los contratos de mantenimiento de los equipos electromecánicos de la entidad</t>
  </si>
  <si>
    <t>1. Apoyar la elaboración de estudios previos, fichas técnicas, anexos, respuestas a observaciones, evaluaciones de carácter técnico y demás documentación correspondiente a la etapa precontractual de los procesos a cargo del Grupo de Servicios Administrativos. 2. Apoyar a la supervisión, con el seguimiento técnico y presupuestal de los contratos de adquisición y/o mantenimiento de los equipos electromecánicos a cargo del Grupo de Servicios Administrativos. 3. Actualizar la hoja de vida de los equipos electromecánicos de la entidad, a cargo del Grupo de Servicios Administrativos. 4. Apoyar a la supervisión en la revisión de los informes de actividades de los contratos de adquisición y/o mantenimiento a los equipos electromecánicos, para la posterior aprobación de las facturas por parte del supervisor del contrato. 5. Apoyar desde la parte técnica, con el trámite de liquidación de los contratos a cargo del Grupo de Servicios Administrativos, dentro de los términos legales correspondientes. 6. Las demás actividades asignadas por el supervisor del contrato, relacionadas con el objeto contractual.</t>
  </si>
  <si>
    <t>El valor del contrato a celebrar es hasta por la suma de VEINTISEIS MILLONES OCHOCIENTOS SESENTA Y SEIS MIL SEISCIENTOS SESENTA Y SIETE PESOS M/CTE ($26.866.667), incluido los impuestos a que haya lugar.</t>
  </si>
  <si>
    <t>https://community.secop.gov.co/Public/Tendering/OpportunityDetail/Index?noticeUID=CO1.NTC.8653915&amp;isFromPublicArea=True&amp;isModal=true&amp;asPopupView=true</t>
  </si>
  <si>
    <t>El término estrictamente indispensable para que el contratista cumpla con el objeto y obligaciones contractuales será de cuatro (4) meses y cuatro (4) días, o hasta 31 de diciembre, lo primero que ocurra.</t>
  </si>
  <si>
    <t xml:space="preserve">JORGE ELIECER SERNA AGUDELO </t>
  </si>
  <si>
    <t>BIOLOGIA CON ENFASIS EN RECURSOS NATURALES</t>
  </si>
  <si>
    <t>Prestar servicios profesionales brindado apoyo administrativo territorial en las gestiones del despacho de la Ministra de Ambiente y Desarrollo Sostenible y efectuar seguimiento a la articulación interinstitucional que le sea asignada, en el marco de las políticas, los lineamientos y las estrategias definidas por la entidad</t>
  </si>
  <si>
    <t>1. Asistir y participar en reuniones de trabajo con organismos públicos, privados y comunidades, garantizando el seguimiento adecuado a los asuntos de gestión territorial y la correcta atención de los compromisos institucionales. 2. Participar en las agendas territoriales, brindando apoyo administrativo en el desarrollo de las actividades y en el seguimiento de los compromisos asumidos por el Despacho de la Ministra. 3. Apoyar la preparación de informes, oficios, solicitudes de información y demás comunicaciones que sean requeridas por el Ministerio, asegurando la correcta atención de los asuntos dentro de su competencia. 4. Recolectar, organizar y sistematizar información relevante del territorio, relacionada con procesos comunitarios, ambientales o de gobernanza, que contribuya a la toma de decisiones por parte del Ministerio. 5. Hacer seguimiento a los compromisos interinstitucionales y comunitarios adquiridos en el territorio, documentando avances, identificando dificultades y proponiendo soluciones o ajustes necesarios, en alineación con las políticas y directrices del Ministerio. 6. Identificar oportunidades de fortalecimiento institucional a partir de las lecciones aprendidas en las actividades territoriales, con el fin de optimizar la gestión estratégica del Ministerio en los territorios. Brindar apoyo en la recolección y transmisión de información relevante del territorio al Despacho de la Ministra, garantizando que las observaciones, alertas o solicitudes identificadas en campo sean comunicadas de manera oportuna para su adecuado seguimiento y gestión. 8. Apoyar la atención a las demás actividades inherentes que le sean asignadas y surjan como consecuencia de la naturaleza y ejecución del objeto contractual.</t>
  </si>
  <si>
    <t>El valor del contrato a celebrar es hasta por la suma de VEINTE MILLONES SEISCIENTOS SESENTA Y SEIS MIL SEISCIENTOS SESENTA Y SIETE PESOS M/CTE ($20.666.667), incluido los impuestos a que haya lugar.</t>
  </si>
  <si>
    <t>CHOCO</t>
  </si>
  <si>
    <t>DIANA PAOLA SALAMANCA MESA</t>
  </si>
  <si>
    <t>https://community.secop.gov.co/Public/Tendering/OpportunityDetail/Index?noticeUID=CO1.NTC.8656333&amp;isFromPublicArea=True&amp;isModal=true&amp;asPopupView=true</t>
  </si>
  <si>
    <t>El término estrictamente indispensable para que el contratista cumpla con el objeto y obligaciones contractuales será CUATRO (04) MESES Y CUATRO (04) DIAS, o hasta 31 de diciembre de la vigencia, lo primero que ocurra.</t>
  </si>
  <si>
    <t>BLANCA LILIA GUTIERREZ LOAIZA</t>
  </si>
  <si>
    <t>Prestar servicios profesionales para apoyar al Grupo de Comunicaciones en la gestión integral de la estrategia comunicacional del Ministerio de Ambiente y Desarrollo Sostenible</t>
  </si>
  <si>
    <t>1. Brindar apoyo en la definición de lineamientos, así como estrategias a cargo del Grupo de Comunicaciones. 2. Brindar acompañamiento en la revisión de documentos o piezas comunicacionales asignadas por el supervisor del contrato y que se encuentren relacionadas con la estrategia de comunicación. 3. Asistir al supervisor del contrato en las diversas reuniones o eventos en los que sea solicitado. 4. Apoyar al supervisor del contrato en temas de actualidad comunicacional que permitan respuesta oportuna del equipo ante posibles coyunturas en el desarrollo de la estrategia comunicacional del Ministerio de Ambiente y Desarrollo Sostenible. 5. Apoyar tácticas comunicacionales del Ministerio de Ambiente y Desarrollo Sostenible en sinergias de gobierno nacional para amplificar los mensajes medio ambientales. 6. Apoyar el seguimiento y cumplimiento de las estrategias del Grupo de Comunicaciones. 7. Las demás que sean solicitadas por el Supervisor/a del contrato y que estén relacionadas con el objeto contractual.</t>
  </si>
  <si>
    <t>El valor del contrato a celebrar es hasta por la suma de CUARENTA MILLONES DE PESOS M/CTE ($40.000.000), incluido los impuestos a que haya lugar.</t>
  </si>
  <si>
    <t>JOHANNA RODRIGUEZ LEON</t>
  </si>
  <si>
    <t>https://community.secop.gov.co/Public/Tendering/OpportunityDetail/Index?noticeUID=CO1.NTC.8654680&amp;isFromPublicArea=True&amp;isModal=true&amp;asPopupView=true</t>
  </si>
  <si>
    <t>El término estrictamente indispensable para que el contratista cumpla con el objeto y obligaciones contractuales será 04 MESES, o hasta 31 de diciembre, lo primero que ocurra.</t>
  </si>
  <si>
    <t>JOHN JAIME HERNÁNDEZ ORTIZ</t>
  </si>
  <si>
    <t>Prestar servicios profesionales al Grupo de Talento Humano para apoyar la implementación del programa de riesgo público y la aplicación de sus protocolos en el Ministerio de Ambiente y Desarrollo Sostenible</t>
  </si>
  <si>
    <t>1. Apoyar la elaboración de la estrategia de riesgo público para el sector ambiente conforme a los acuerdos nacionales estatales suscritos con el gobierno nacional y las organizaciones sindicales. 2. Gestionar las solicitudes de apoyo en temas de riesgo público para la salida a territorio de los colaboradores de la entidad. 3. Coadyuvar en la implementación de los controles operacionales establecidos en la entidad derivados de la identificación de peligros y riesgos identificados en la entidad y documentados en las matrices, planes, programas y procedimientos del Sistema de Gestión de Seguridad y Salud en el Trabajo (capacitaciones, charlas, inspecciones, etc.) 4. Realizar la revisión, actualización e implementación de los documentos que le sean asignados relacionados con el Sistema de Gestión de Seguridad y Salud en el Trabajo del Ministerio.  5. Apoyar la implementación del plan de emergencias y contingencias de la entidad de acuerdo con lo establecido en el documento y en el plan de trabajo anual de seguridad y salud en el trabajo. 6. Apoyar la implementación del procedimiento reporte e investigación de incidentes accidentes y enfermedades laborales ocurridos en las instalaciones o durante las actividades del Ministerio. 7. Gestionar las comunicaciones relacionadas con las actividades correspondientes al Sistema de Gestión de Seguridad y Salud en el Trabajo del Ministerio. 8. Documentar las actividades realizadas, a través de la elaboración de informes, reportes, registros u otros mecanismos establecidos en el Sistema de Gestión de Seguridad y Salud en el Trabajo, cuando el supervisor lo requiere 9. Apoyar, gestionar, tramitar todos los asuntos que se deriven de los planes y programas del Grupo de Talento Humano, que le sean asignados por la supervisión.</t>
  </si>
  <si>
    <t>El valor del contrato a celebrar es hasta por la suma de DIECINUEVE MILLONES NOVECIENTOS TREINTA Y TRES MIL TRESCIENTOS TREINTA Y TRES PESOS M/CTE ($19.933.333), incluido los impuestos a que haya lugar.</t>
  </si>
  <si>
    <t>https://community.secop.gov.co/Public/Tendering/OpportunityDetail/Index?noticeUID=CO1.NTC.8708278&amp;isFromPublicArea=True&amp;isModal=true&amp;asPopupView=true</t>
  </si>
  <si>
    <t>El término estrictamente indispensable para que el contratista cumpla con el objeto y obligaciones contractuales será TRES (3) MESES Y VENTICINCO (25) DÍAS o hasta 31 de diciembre de la vigencia, lo primero que ocurra.</t>
  </si>
  <si>
    <t>DAVID MAURICIO SANCHEZ BERMUDEZ</t>
  </si>
  <si>
    <t>Prestar servicios profesionales a la Secretaria General y al Despacho de la Ministra de Ambiente y Desarrollo Sostenible en la asesoría jurídica, la revisión y proyección de actos administrativos, conceptos jurídicos y documentos de competencia.</t>
  </si>
  <si>
    <t>1. Brindar apoyo y acompañamiento jurídico en los asuntos de competencia de la Secretaría General y el Despacho de la Ministra cuando se requiera. 2. Elaborar actos administrativos y emitir conceptos jurídicos que respalden la toma de decisiones y contribuyan a la gestión institucional 3. Realizar la revisión jurídica de documentos, actos y actuaciones administrativas provenientes del Despacho de la Ministra o de las áreas misionales de la entidad, en los que intervenga la Secretaría General. 4. Elaborar las respuestas a los derechos de petición que correspondan a la Secretaría General 5. Recibir, tramitar y realizar seguimiento a las solicitudes probatorias emitidas por el Grupo de Control Interno Disciplinario. 6. Revisar los documentos del Grupo de Control Interno con destino a la Secretaría General y/o para la firma del Secretario General. 7. Brindar apoyo en el seguimiento del Cumplimiento de Sentencias y órdenes derivadas del seguimiento de Sentencias, en que la Secretaría General haga parte de las dependencias asignadas para tales fines 8. Participar en reuniones, comités o espacios de trabajo que se requieran para el cumplimiento del objeto contractual, presentando los avances, resultados y compromisos adquiridos. 9. Las demás actividades asignadas por el supervisor, siempre que estén relacionadas con el objeto y las funciones del grupo</t>
  </si>
  <si>
    <t>https://community.secop.gov.co/Public/Tendering/OpportunityDetail/Index?noticeUID=CO1.NTC.8683367&amp;isFromPublicArea=True&amp;isModal=true&amp;asPopupView=true</t>
  </si>
  <si>
    <t>El término estrictamente indispensable para que el contratista cumpla con el objeto y obligaciones contractuales será CUATRO (04) MESES, o hasta 31 de diciembre de la vigencia, lo primero que ocurra.</t>
  </si>
  <si>
    <t>https://www.funcionpublica.gov.co/dafpIndexerBHV/hvSigep/detallarHV/S1969906-8003-5</t>
  </si>
  <si>
    <t>https://www.funcionpublica.gov.co/dafpIndexerBHV/hvSigep/detallarHV/S5147708-8003-5</t>
  </si>
  <si>
    <t>https://www.funcionpublica.gov.co/dafpIndexerBHV/hvSigep/detallarHV/S1672221-8003-4</t>
  </si>
  <si>
    <t>https://www.funcionpublica.gov.co/dafpIndexerBHV/hvSigep/detallarHV/S323252-8003-5</t>
  </si>
  <si>
    <t>https://www.funcionpublica.gov.co/dafpIndexerBHV/hvSigep/detallarHV/S1197060-8003-5</t>
  </si>
  <si>
    <t>https://www.funcionpublica.gov.co/dafpIndexerBHV/hvSigep/detallarHV/S4514976-8003-5</t>
  </si>
  <si>
    <t>https://www.funcionpublica.gov.co/dafpIndexerBHV/hvSigep/detallarHV/S2884479-8003-5</t>
  </si>
  <si>
    <t>https://www.funcionpublica.gov.co/dafpIndexerBHV/hvSigep/detallarHV/S797429-8003-5</t>
  </si>
  <si>
    <t>https://www.funcionpublica.gov.co/dafpIndexerBHV/hvSigep/detallarHV/S1506527-8003-5</t>
  </si>
  <si>
    <t>https://www.funcionpublica.gov.co/dafpIndexerBHV/hvSigep/detallarHV/S4686438-8003-5</t>
  </si>
  <si>
    <t>https://www.funcionpublica.gov.co/dafpIndexerBHV/hvSigep/detallarHV/S3708203-8003-5</t>
  </si>
  <si>
    <t>https://www.funcionpublica.gov.co/dafpIndexerBHV/hvSigep/detallarHV/S2336060-8003-5</t>
  </si>
  <si>
    <t>https://www.funcionpublica.gov.co/dafpIndexerBHV/hvSigep/detallarHV/S1506932-8003-5</t>
  </si>
  <si>
    <t>https://www.funcionpublica.gov.co/dafpIndexerBHV/hvSigep/detallarHV/S46530-8003-5</t>
  </si>
  <si>
    <t>https://www.funcionpublica.gov.co/dafpIndexerBHV/hvSigep/detallarHV/S3669176-8003-5</t>
  </si>
  <si>
    <t>https://www.funcionpublica.gov.co/dafpIndexerBHV/hvSigep/detallarHV/S5120952-8003-5</t>
  </si>
  <si>
    <t>https://www.funcionpublica.gov.co/dafpIndexerBHV/hvSigep/detallarHV/S2316781-8003-5</t>
  </si>
  <si>
    <t>https://www.funcionpublica.gov.co/dafpIndexerBHV/hvSigep/detallarHV/S1175152-8003-5</t>
  </si>
  <si>
    <t>https://www.funcionpublica.gov.co/dafpIndexerBHV/hvSigep/detallarHV/S4671437-8003-5</t>
  </si>
  <si>
    <t>https://www.funcionpublica.gov.co/dafpIndexerBHV/hvSigep/detallarHV/S3154494-8003-5</t>
  </si>
  <si>
    <t>https://www.funcionpublica.gov.co/dafpIndexerBHV/hvSigep/detallarHV/S3440718-8003-5</t>
  </si>
  <si>
    <t>https://www.funcionpublica.gov.co/dafpIndexerBHV/hvSigep/detallarHV/S2292459-8003-5</t>
  </si>
  <si>
    <t>https://www.funcionpublica.gov.co/dafpIndexerBHV/hvSigep/detallarHV/S2908149-8003-5</t>
  </si>
  <si>
    <t>https://www.funcionpublica.gov.co/dafpIndexerBHV/hvSigep/detallarHV/S4521669-8003-5</t>
  </si>
  <si>
    <t>https://www.funcionpublica.gov.co/dafpIndexerBHV/hvSigep/detallarHV/S5135761-8003-5</t>
  </si>
  <si>
    <t>https://www.funcionpublica.gov.co/dafpIndexerBHV/hvSigep/detallarHV/S1771143-8003-5</t>
  </si>
  <si>
    <t>https://www.funcionpublica.gov.co/dafpIndexerBHV/hvSigep/detallarHV/S622198-8003-5</t>
  </si>
  <si>
    <t>https://www.funcionpublica.gov.co/dafpIndexerBHV/hvSigep/detallarHV/S5112756-8003-5</t>
  </si>
  <si>
    <t>https://www.funcionpublica.gov.co/dafpIndexerBHV/hvSigep/detallarHV/S833520-8003-5</t>
  </si>
  <si>
    <t>https://www.funcionpublica.gov.co/dafpIndexerBHV/hvSigep/detallarHV/S2054673-8003-5</t>
  </si>
  <si>
    <t>https://www.funcionpublica.gov.co/dafpIndexerBHV/hvSigep/detallarHV/S827966-8003-5</t>
  </si>
  <si>
    <t>https://www.funcionpublica.gov.co/dafpIndexerBHV/hvSigep/detallarHV/S2760568-8003-5</t>
  </si>
  <si>
    <t>https://www.funcionpublica.gov.co/dafpIndexerBHV/hvSigep/detallarHV/S5030489-8003-5</t>
  </si>
  <si>
    <t>https://www.funcionpublica.gov.co/dafpIndexerBHV/hvSigep/detallarHV/S1086857-8003-5</t>
  </si>
  <si>
    <t>https://www.funcionpublica.gov.co/dafpIndexerBHV/hvSigep/detallarHV/S5136784-8003-5</t>
  </si>
  <si>
    <t>https://www.funcionpublica.gov.co/dafpIndexerBHV/hvSigep/detallarHV/S5131069-8003-5</t>
  </si>
  <si>
    <t>https://www.funcionpublica.gov.co/dafpIndexerBHV/hvSigep/detallarHV/S3605304-8003-5</t>
  </si>
  <si>
    <t>https://www.funcionpublica.gov.co/dafpIndexerBHV/hvSigep/detallarHV/S4147476-8003-5</t>
  </si>
  <si>
    <t>https://www.funcionpublica.gov.co/dafpIndexerBHV/hvSigep/detallarHV/S4790133-8003-5</t>
  </si>
  <si>
    <t>https://www.funcionpublica.gov.co/dafpIndexerBHV/hvSigep/detallarHV/S4544616-8003-5</t>
  </si>
  <si>
    <t>https://www.funcionpublica.gov.co/dafpIndexerBHV/hvSigep/detallarHV/S4934868-8003-5</t>
  </si>
  <si>
    <t>https://www.funcionpublica.gov.co/dafpIndexerBHV/hvSigep/detallarHV/S1761462-8003-5</t>
  </si>
  <si>
    <t>https://www.funcionpublica.gov.co/dafpIndexerBHV/hvSigep/detallarHV/S5141406-8003-5</t>
  </si>
  <si>
    <t>https://www.funcionpublica.gov.co/dafpIndexerBHV/hvSigep/detallarHV/S1740510-8003-5</t>
  </si>
  <si>
    <t>https://www.funcionpublica.gov.co/dafpIndexerBHV/hvSigep/detallarHV/S2840951-8003-5</t>
  </si>
  <si>
    <t>https://www.funcionpublica.gov.co/dafpIndexerBHV/hvSigep/detallarHV/S697887-8003-5</t>
  </si>
  <si>
    <t>https://www.funcionpublica.gov.co/dafpIndexerBHV/hvSigep/detallarHV/S1148552-8003-5</t>
  </si>
  <si>
    <t>https://www.funcionpublica.gov.co/dafpIndexerBHV/hvSigep/detallarHV/S186957-8003-5</t>
  </si>
  <si>
    <t>https://www.funcionpublica.gov.co/dafpIndexerBHV/hvSigep/detallarHV/S3591444-8003-5</t>
  </si>
  <si>
    <t>https://www.funcionpublica.gov.co/dafpIndexerBHV/hvSigep/detallarHV/S673188-8003-5</t>
  </si>
  <si>
    <t>https://www.funcionpublica.gov.co/dafpIndexerBHV/hvSigep/detallarHV/S290982-8003-5</t>
  </si>
  <si>
    <t>https://www.funcionpublica.gov.co/dafpIndexerBHV/hvSigep/detallarHV/S4926330-8003-5</t>
  </si>
  <si>
    <t>https://www.funcionpublica.gov.co/dafpIndexerBHV/hvSigep/detallarHV/S5145809-8003-5</t>
  </si>
  <si>
    <t>https://www.funcionpublica.gov.co/dafpIndexerBHV/hvSigep/detallarHV/S4744798-8003-5</t>
  </si>
  <si>
    <t>https://www.funcionpublica.gov.co/dafpIndexerBHV/hvSigep/detallarHV/S4599914-8003-5</t>
  </si>
  <si>
    <t>https://www.funcionpublica.gov.co/dafpIndexerBHV/hvSigep/detallarHV/S2793078-8003-5</t>
  </si>
  <si>
    <t>https://www.funcionpublica.gov.co/dafpIndexerBHV/hvSigep/detallarHV/S4195052-8003-5</t>
  </si>
  <si>
    <t>https://www.funcionpublica.gov.co/dafpIndexerBHV/hvSigep/detallarHV/S5155499-8003-5</t>
  </si>
  <si>
    <t>https://www.funcionpublica.gov.co/dafpIndexerBHV/hvSigep/detallarHV/S3909478-8003-5</t>
  </si>
  <si>
    <t>https://www.funcionpublica.gov.co/dafpIndexerBHV/hvSigep/detallarHV/S757096-8003-5</t>
  </si>
  <si>
    <t>https://www.funcionpublica.gov.co/dafpIndexerBHV/hvSigep/detallarHV/S3092639-8003-5</t>
  </si>
  <si>
    <t>https://www.funcionpublica.gov.co/dafpIndexerBHV/hvSigep/detallarHV/S1030392-8003-5</t>
  </si>
  <si>
    <t>https://www.funcionpublica.gov.co/dafpIndexerBHV/hvSigep/detallarHV/S5072036-8003-5</t>
  </si>
  <si>
    <t>https://www.funcionpublica.gov.co/dafpIndexerBHV/hvSigep/detallarHV/S172585-8003-5</t>
  </si>
  <si>
    <t>https://www.funcionpublica.gov.co/dafpIndexerBHV/hvSigep/detallarHV/S3592340-8003-5</t>
  </si>
  <si>
    <t>https://www.funcionpublica.gov.co/dafpIndexerBHV/hvSigep/detallarHV/S1095369-8003-5</t>
  </si>
  <si>
    <t>https://www.funcionpublica.gov.co/dafpIndexerBHV/hvSigep/detallarHV/S4809045-8003-5</t>
  </si>
  <si>
    <t>https://www.funcionpublica.gov.co/dafpIndexerBHV/hvSigep/detallarHV/S4619080-8003-5</t>
  </si>
  <si>
    <t>https://www.funcionpublica.gov.co/dafpIndexerBHV/hvSigep/detallarHV/S1713817-8003-5</t>
  </si>
  <si>
    <t>https://www.funcionpublica.gov.co/dafpIndexerBHV/hvSigep/detallarHV/S889386-8003-5</t>
  </si>
  <si>
    <t>https://www.funcionpublica.gov.co/dafpIndexerBHV/hvSigep/detallarHV/S2124955-8003-5</t>
  </si>
  <si>
    <t>https://www.funcionpublica.gov.co/dafpIndexerBHV/hvSigep/detallarHV/S431833-8003-5</t>
  </si>
  <si>
    <t>https://www.funcionpublica.gov.co/dafpIndexerBHV/hvSigep/detallarHV/S5156170-8003-5</t>
  </si>
  <si>
    <t>https://www.funcionpublica.gov.co/dafpIndexerBHV/hvSigep/detallarHV/S1593510-8003-5</t>
  </si>
  <si>
    <t>https://www.funcionpublica.gov.co/dafpIndexerBHV/hvSigep/detallarHV/S1971564-8003-5</t>
  </si>
  <si>
    <t>https://www.funcionpublica.gov.co/dafpIndexerBHV/hvSigep/detallarHV/S128018-8003-5</t>
  </si>
  <si>
    <t>https://www.funcionpublica.gov.co/dafpIndexerBHV/hvSigep/detallarHV/S3210517-8003-5</t>
  </si>
  <si>
    <t>https://www.funcionpublica.gov.co/dafpIndexerBHV/hvSigep/detallarHV/S1575610-8003-5</t>
  </si>
  <si>
    <t>CANTIDAD OTROSÍES</t>
  </si>
  <si>
    <t>+</t>
  </si>
  <si>
    <t>de 22</t>
  </si>
  <si>
    <t>3.1. OBLIGACIONES ESPECÍFICAS QUE DEBE CUMPLIR EL CONTRATISTA:</t>
  </si>
  <si>
    <t>1. Realizar la revisión y asignación de correspondencia allegada a la Dirección de Bosques, Biodiversidad y Servicios Ecosistémico, en lo relacionado con reservas forestales Nacionales.</t>
  </si>
  <si>
    <t>2. Realizar la asignación de conceptos técnicos, creación y finalización de las diferentes actividades asociadas a la temática de reservas forestales nacionales en el Sistema de Información de Trámites Ambientales (SILAMC).</t>
  </si>
  <si>
    <t>3. Dar respuesta a las PQRS y demás requerimientos asignados, relacionados con el objeto y las obligaciones del contrato, dentro de los términos establecidos y en el mes asignado, cuando sea requerido.</t>
  </si>
  <si>
    <t>4. Participar en las reuniones que le sean requeridas en el marco del objeto del contrato, generando los informes y documentos técnicos a que haya lugar.</t>
  </si>
  <si>
    <t>5. Entregar a archivo de gestión de la Dirección de Bosques, Biodiversidad y Servicios Ecosistémicos, la documentación generada y recibida durante el desarrollo de las obligaciones del contrato, erripleando los formatos establecidos en el sistema integrado de gestión.</t>
  </si>
  <si>
    <t>6. Actualizar las matrices relacionadas con los procesos de sustracción de reservas forestales de orden nacional periódicamente</t>
  </si>
  <si>
    <t>7. Generar informe y los reportes relacionados con el trámite de sustracción de reservas forestales de orden nacional cuando sean requeridos.</t>
  </si>
  <si>
    <t>8. Las demás actividades que estén relacionadas con el objeto contractual y que le sean asignadas por el supervisor</t>
  </si>
  <si>
    <t>3.2. OBLIGACIONES GENERALES QUE DEBE CUMPLIR EL</t>
  </si>
  <si>
    <t>1. Realizar la revisión y asignación de correspondencia allegada a la Dirección de Bosques, Biodiversidad y Servicios Ecosistémico, en lo relacionado con reservas forestales Nacionales.2. Realizar la asignación de conceptos técnicos, creación y finalización de las diferentes actividades asociadas a la temática de reservas forestales nacionales en el Sistema de Información de Trámites Ambientales (SILAMC).3. Dar respuesta a las PQRS y demás requerimientos asignados, relacionados con el objeto y las obligaciones del contrato, dentro de los términos establecidos y en el mes asignado, cuando sea requerido.4. Participar en las reuniones que le sean requeridas en el marco del objeto del contrato, generando los informes y documentos técnicos a que haya lugar. 5. Entregar a archivo de gestión de la Dirección de Bosques, Biodiversidad y Servicios Ecosistémicos, la documentación generada y recibida durante el desarrollo de las obligaciones del contrato, erripleando los formatos establecidos en el sistema integrado de gestión. 6. Actualizar las matrices relacionadas con los procesos de sustracción de reservas forestales de orden nacional periódicamente7. Generar informe y los reportes relacionados con el trámite de sustracción de reservas forestales de orden nacional cuando sean requeridos.8. Las demás actividades que estén relacionadas con el objeto contractual y que le sean asignadas por el supervisor</t>
  </si>
  <si>
    <t>2. Actuar como como enlace entre el Despacho del Viceministro de Politicas y Normalización Ambiental y el Grupo de Contratos garantizando la atención oportuna de las solicitudes que se efectúen.</t>
  </si>
  <si>
    <t>3. Elaborar los insumos juridicos requeridos para la intervención del Viceministro de Políticas y Normalización Ambiental en espacios colegiados como comités, consejos y juntas directivas de entidades del SINA, fondos de cooperación internacional y otras entidades, de acuerdo con las solicitudes del supervisor.</t>
  </si>
  <si>
    <t>4. Revisar actas, acuerdos y demás documentos que deban ser aprobados y/o suscritos por el Viceministro de Politicas y Normalización Ambiental, a partir de sus intervenciones en espacios colegiados, fondos de cooperación internacional, entre otros.</t>
  </si>
  <si>
    <t>5. Asesorar al Despacho del Viceministro en su participación en juntas, comités directivos y otros espacios de decisión en los que este deba asistir en representación del Ministerio de Ambiente o por delegación de la Ministra, incluyendo la elaboración de un cronograma de sesiones y la articulación de agendas con antelación. 6. Participar en reuniones del despacho y elaborar las ayudas memoria para la participación del</t>
  </si>
  <si>
    <t>Viceministro (a) o Ministro (a) en los temas relacionados con su objeto contractual. 7. Proyectar, preparar y verificar la respuesta a los PQRSD que le sean asignados en los tiempos establecidos por ley</t>
  </si>
  <si>
    <t>1. Proyectar y apoyar en la estructuración de documentos tales como: estudios previos, solicitudes de modificación, y demás documentación relacionada con las etapas precontractual, contractual y postcontractual requeridas a cargo del Despacho Viceministro, garantizando que los mismos cumplan con los parámetros y lineamientos referidos por el Grupo de Contratos1. Proyectar y apoyar en la estructuración de documentos tales como: estudios previos, solicitudes de modificación, y demás documentación relacionada con las etapas precontractual, contractual y postcontractual requeridas a cargo del Despacho Viceministro, garantizando que los mismos cumplan con los parámetros y lineamientos referidos por el Grupo de Contratos 2. Actuar como como enlace entre el Despacho del Viceministro de Politicas y Normalización Ambiental y el Grupo de Contratos garantizando la atención oportuna de las solicitudes que se efectúen. 3. Elaborar los insumos juridicos requeridos para la intervención del Viceministro de Políticas y Normalización Ambiental en espacios colegiados como comités, consejos y juntas directivas de entidades del SINA, fondos de cooperación internacional y otras entidades, de acuerdo con las solicitudes del supervisor. 4. Revisar actas, acuerdos y demás documentos que deban ser aprobados y/o suscritos por el Viceministro de Politicas y Normalización Ambiental, a partir de sus intervenciones en espacios colegiados, fondos de cooperación internacional, entre otros. 5. Asesorar al Despacho del Viceministro en su participación en juntas, comités directivos y otros espacios de decisión en los que este deba asistir en representación del Ministerio de Ambiente o por delegación de la Ministra, incluyendo la elaboración de un cronograma de sesiones y la articulación de agendas con antelación. 6. Participar en reuniones del despacho y elaborar las ayudas memoria para la participación del Viceministro (a) o Ministro (a) en los temas relacionados con su objeto contractual. 7. Proyectar, preparar y verificar la respuesta a los PQRSD que le sean asignados en los tiempos establecidos por ley. Ambiente. 8. Las demás que determine el supervisor del contrato, relacionadas con el ejercicio de sus obligaciones y del objeto contractual.</t>
  </si>
  <si>
    <t>1. Atender los requerimientos asignados de soporte técnico que realicen los usuarios de las diferentes oficinas de la entidad, en lo relacionado con el hardware que utilizan, el software instalado en los equipos de cómputo, red de cableado y los diferentes servicios informáticos que presta el Ministerio. 2. Apoyo en el mantenimiento técnico de los cuartos de cableado, asegurando el peinado constante de los racks para mantener la organización y facilitar el acceso a los componentes. 3. Realizar verificaciones periódicas a los cuartos de cableado para garantizar que las áreas permanezcan limpias y ordenadas, siguiendo los estándares de organización y seguridad establecidos. 4. Documentar en el sistema de información mesa de servicios los casos de soporte atendidos y cumplir con los tiempos máximos para atención de casos de soporte establecidos por la OTIC. 5. Acompañar al personal técnico que adelante trabajos y actividades en el Centro de Computo del Ministerio durante el desarrollo de su labor, bajo previa comunicación y de acuerdo con los cronogramas establecidos y/o concertados con la Supervisión 6. Gestionar la consola centralizada de antivirus de la entidad y mantener actualizados los equipos de cómputo institucionales con la más reciente versión de antivirus que haya sido liberada.7. Brindar apoyo técnico en la mitigación de vulnerabilidades en los sistemas de información e 
infraestructura de servidores asignados, utilizando la consola de antivirus para identificar, controlar y 
remediar amenazas de seguridad. 
8. Informar al supervisor del contrato de las necesidades de tecnologías de información y 
comunicaciones reportadas por los usuarios o detectadas durante la ejecución del contrato y reportar 
los soportes que no haya podido solucionar con el fin de estudiarlos y/o escalarlos. 
9. Orientar a los usuarios, de acuerdo con sus necesidades, en materia de la plataforma de 
aplicaciones y servicios tecnológicos del Ministerio. 
10. Mantener la confidencialidad de la información de hardware, software y configuraciones informáticas 
de la entidad, de los datos que allí reposan, contraseñas y de los asuntos e información que maneje 
11. Realizar revisiones periódicas de la UPS para asegurar su correcto funcionamiento, detectando 
preventivamente posibles fallos y garantizando la continuidad del suministro eléctrico en los sistemas 
crítico. 
12. Gestionar incidentes o requerimientos reportados en el centro de servicios de TI, de conformidad con 
los ANS pactados con el cliente, los procedimientos y protocolos establecidos por la entidad 
documentando las acciones realizadas. 
13. Participar y/o asistir a las reuniones,  grupos y/o mesas de trabajo y/o comités virtuales o 
presenciales que sean requeridos por el supervisor relacionados con el objeto y obligaciones 
contractuales con el fin de generar acciones tendientes al cumplimiento de la misión de la 
dependencia. 
14. Las demás que sean requeridas por el supervisor del contrato en el desarrollo del objeto contractual</t>
  </si>
  <si>
    <t>1. Apoyar estratégicamente en la implementación del Plan Integral de Contención de la Deforestación 2023- 2026, con énfasis en los Núcleos de Desarrollo Forestal y de la Biodiversidad en la Amazonía. Acompañar estratégicamente la estructuración y supervisión e implementación de los programas y proyectos del Fondo para la Vida y la Biodiversidad relacionados con la contención de la deforestación. Coadyuvar estratégicamente los aportes a la generación de corredores de conectividad. Acompañar la estructuración e implementación de proyectos GEF en las temáticas de la Dirección. Apoyar la revisión de PQRS relacionadas con la contención de la deforestación que sean competencia de la DBBSE. Las demás actividades asignadas por el supervisor en relación con la ejecución del contrato y que estén relacionadas con el objeto de este.</t>
  </si>
  <si>
    <t>1. Brindar acompañamiento administrativo a la coordinación del Grupo de Comunicaciones en la planeación de las actividades y estrategias que se ejecuten en el año 2025. 2. Apoyar la construcción de informes relacionados con el seguimiento a la gestión administrativa y presupuestal asignada al Grupo de Comunicaciones. 3. Acompañar el seguimiento de las actividades asignadas a los diferentes equipos internos del Grupo de Comunicaciones. 4. Brindar acompañamiento en los procesos de asistencia técnica relacionados con la formulación y el seguimiento a los esquemas de planeación estratégica institucional (metas de gobierno, planes estratégicos y planes de acción), en articulación con las dependencias que conforman la entidad, de acuerdo con las instrucciones del supervisor. 5. Brindar apoyo en la elaboración de documentos para la solicitud y radicación de viáticos de los integrantes del Grupo de Comunicaciones. 6. Apoyar en la proyección de las actas, planeación estratégica de las reuniones o eventos, y/o revisión de informes requeridos por el Coordinador del Grupo de Comunicaciones 7. Brindar acompañamiento en el seguimiento del cronograma indicado para la entrega de informes, planificación e implementación de planes de comunicación institucional que se desarrollen en el 2025 en el Ministerio de Ambiente y Desarrollo Sostenible o documentos asignados al Grupo de Comunicaciones. 8. Las demás que sean solicitadas por el Supervisor/a del contrato y que estén relacionadas con el objeto contractual.</t>
  </si>
  <si>
    <t>1. Presentar el plan de trabajo del contrato a más tardar a los diez (10) días hábiles contados desde el inicio de este, bajo los mismos parámetros establecidos para el plan anual de auditorías de la Oficina de Control Interno de la vigencia 2025. 2. Apoyar las actividades que sean asignadas en el plan anual de auditorías de la vigencia 2025 de la Oficina de Control Interno, verificando el cumplimiento del Sistema de Control Interno del Ministerio, que sean afines con el objeto contractual en el marco de su especialidad y experticia. Apoyar a la Oficina de Control Interno en el análisis y seguimiento a la administración de riesgos de los procesos en la entidad, aplicado las metodologías vigentes del Departamento Administrativo de la Función Pública DAFP y la Secretaria de Transparencia de la Presidencia de la República, con énfasis en los riesgos de integridad pública y de gestión. Apoyar en la realización de las actividades requeridas por la Oficina de Control Interno en temas contables, financieras y presupuestales, que conlleve a fortalecer al Ministerio en el sistema de Control Interno Contable, el Modelo Estándar de Control Interno MECI enmarcado en la Séptima dimensión del Modelo Integrado de Planeación y Gestión MIPG. Apoyar en las actividades tendientes en la identificación de la materialización de riesgos, evaluando la eficiencia y eficacia de los controles implementados en el marco de las actividades promovidas por la Oficina de Control Interno, acotados a su especialidad y experticia. Adelantar las actividades para fungir como enlace de la Oficina de Control Interno en la interlocución, reparto de los requerimientos y solicitudes provenientes de procesos auditores, actuaciones especiales y denuncias fiscales de entes externos de control en materia contable, presupuestal y financiero aplicados al Ministerio y/ FONAM. Desarrollar las actividades que le sean asignadas en el marco de la estrategia para fortalecer el rol de enfoque a la prevención de la Oficina de Control Interno de la vigencia 2025. Proyectar, consolidar, gestionar y organizar respuestas a derechos de petición, solicitudes de información, producción documental y demás peticiones asignadas por la Oficina de Control Interno relacionadas con el objeto del contrato, en las herramientas, plataformas y sistemas de gestión documental empleados por el Ministerio, dando cumplimiento a las disposiciones normativas legales y las promovidas por el Archivo General de la Nación y el Ministerio de las Tecnologías de la Información y Comunicación. Participar en reuniones en el marco de los roles asignados a las Oficinas de Control Interno autorizados y/o designadas por el supervisor del contrato relacionados con el objeto y obligaciones contractuales. 10. Las demás que le sean asignadas por el supervisor del contrato y que sean afines con el objeto contractual en el marco de su especialidad y experticia.</t>
  </si>
  <si>
    <t>1. Documentar mediante informes técnicos la revisión de los Planes de Desarrollo Sostenible de las Zonas de Reserva campesina (ZRC)  2. Documentar mediante informes técnicos el seguimiento a los espacios de trabajo con las territorialidades campesinas, que den cumplimiento al Plan de Acción del Plan de Zonificación Ambiental y a compromisos derivados de diálogos sociales con campesinos. 3. Apoyar el seguimiento y cumplimiento de la agenda elaborada con representantes de las Zonas de reserva campesinas (ZRC) andino amazónicas; así como, la documentación de espacios de dialogo con las comunidades de las ZRC. 4. Preparar los conceptos de insumos técnicos para las ZRC y regularización de la ocupación en áreas de reserva forestal establecida por la Ley 2 de 1959 5. Proyectar el capítulo del componente ambiental para su incorporación en el documento de lineamientos y criterios para la elaboración de Planes de Desarrollo Sostenible contemplado en el Artículo 2.14.13.9 del Decreto 1147 de 2024. 6. Documentar mediante informes técnicos el seguimiento a la actualización de la frontera agrícola a partir de los resultados del Plan de Zonificación Ambiental y las Zonificaciones Ambientales Participativas mediante el relacionamiento con la UPRA. 7. Prestar apoyo a la estrategia de derechos territoriales a través de la presentación de informes técnicos y participación en espacios priorizados por la Dirección. 8. Las demás que le asigne el supervisor del contrato.</t>
  </si>
  <si>
    <t>1. Proyectar los actos administrativos mediante los cuales se constituyen los títulos ejecutivos de competencia del Grupo de Talento Humano, agotando todas las etapas en el marco del proceso de cobro de deudas a favor Ministerio de Ambiente y Desarrollo Sostenible. 2. Proyectar, revisar y hacer seguimiento a los actos administrativos y sus comunicaciones, asignados por el supervisor en materia de derecho laboral administrativo 3. Revisar, proyectar y consolidar las respuestas a los requerimientos jurídicos, conceptos, consultas y peticiones internas y externas, y demás relacionadas con la gestión del talento humano, conforme a las normas vigentes y procedimientos internos aplicables. 4. Proyectar las respuestas a las reclamaciones que adelanten las administradoras de fondos de pensiones dentro del termino legal, en el marco de las situaciones administrativas que se presenten, aportando dentro de la respuesta el sustento correspondiente que permita defender los intereses del Ministerio de Ambiente y Desarrollo Sostenible 5. Organizar y remitir a la historia laboral y a las dependencias que correspondan, los expedientes del cobro persuasivo adelantado por el Grupo de Talento Humano. 6. Gestionar en la plataforma documental establecida en el ministerio, todos las actuaciones, requerimientos, y demás relacionados con el objeto contractual asignados.</t>
  </si>
  <si>
    <t>1. Documentar los espacios de participación y las instancias de gobernanza que se realizan en el marco de la implementación del Plan de Zonfiicación Ambiental. 2. Gestionar y documentar espacios de divulgación del Plan de Zonificación Ambiental a escala comunitaria e institucional 3. Apoyar a la DOAT en el fortalecimiento de instancias de gobernanza territoriales para la implementación del plan de zonificación ambiental. 4. Apoyar la suscripción y desarrollo de acuerdos Territoriales entre las comunidades, entidades territoriales, entidades del sector agropecuarios y las autoridades ambientales para un manejo del territorio que garantice un uso productivo adecuado y sostenible a partir del Plan de Zonificación Ambiental. 5. Documentar el proceso de implementación del Plan de Zonificación Ambiental (PZA) desde la expedición de la resolución 1608 de 2021 6. Apoyar la generación de material de divulgación del Plan de Zonificación Ambiental para espacios de participación comunitaria e institucional como estrategia de comunicación. 7. Apoyar a la DOAT con el relacionamiento y cumplimiento de compromisos con comunidades campesinas, competencia de la DOAT 8. Las demás que le asigne el supervisor del contrato y que tengan relación directa con el objeto contractual.</t>
  </si>
  <si>
    <t>1. Acompañar al Viceministerio de Ordenamiento Ambiental y Territorial VOAT, en la aplicación de las metodologías, herramientas, protocolos y estrategias de participación y diálogo social entre las instituciones del sector ambiental. 2. Apoyar en la aplicación de metodologías, herramientas, protocolos y estrategias de participación y diálogo social entre las instituciones del sector ambiental enfocado a las comunidades negras, afrocolombianas, raizales y palenqueras. 3. Apoyar la elaboración de documentos, informes, reportes y/o ayudas de memorias de carácter técnico, y consolidar el análisis de información que le sea asignada. 4. Impulsar la generación de sinergia con otros Ministerios, otras entidades del Estado del orden nacional y territorial, públicas y/o privadas o entidades a nivel internacional públicas y/o privadas, para la implementación de estrategias, acciones y metodologías de participación y de construcción  de: justicia climática, ordenamiento del territorio en torno al agua, bosques, patrimonio, biocultura y bioturismo. 5. Apoyar como enlace del Viceministerio de Ordenamiento Ambiental y Territorial VOAT en la articulación e integración de la gestión estratégica con las demás dependencias ministeriales, promoviendo la cohesión y eficiencia en el desarrollo de las actividades. 6. Las demás actividades que le sean asignadas por la supervisión del contrato y estén acordes con el objeto contractual.</t>
  </si>
  <si>
    <t>1. Brindar apoyo en la creación y divulgación de las estrategias comunicacionales digitales que se desarrollen en el ecosistema digital del Ministerio de Ambiente y Desarrollo Sostenible. 2. Brindar acompañamiento en el cubrimiento y reportería para las redes sociales oficiales, los eventos y/o actividades de gestión a las que asista voceros del Ministerio de Ambiente y Desarrollo Sostenible. 3. Apoyar al supervisor del contrato en la generación de estrategias para las redes sociales, atendiendo las directrices que imparta el mismo. 4. Apoyar con la creación de contenido con base a las tendencias actuales, la socialización y divulgación de las campañas digitales impulsadas por el Gobierno Nacional, gestionando la sinergia institucional que sean requeridas con los diferentes sectores y públicos objetivos, así como el relacionamiento con los lideres de opinión digital. 5. Brindar apoyo en el monitoreo en redes sociales que involucren de alguna manera al Ministerio de Ambiente y Desarrollo Sostenible, generando alertas al equipo de comunicaciones para el manejo oportuno de las diferentes coyunturas. 6. Apoyar la elaboración semanal de informes de métricas que permitan visibilizar el avance de la estrategia digital, así como realizar la actualización del listado de validadores, nacionales e internacionales. 7. Asistir al supervisor del contrato en las diversas reuniones en las que se requiera su acompañamiento. 8. Las demás que sean solicitadas por el Supervisor/a del contrato y que estén relacionadas con el objeto contractual</t>
  </si>
  <si>
    <t>1. Hacer seguimiento y gestionar las respuestas, según sea pertinente, a las solicitudes de información de la Secretaría de la Convención Marco de Naciones Unidas sobre Cambio Climático y el Acuerdo de París, particularmente en cuestiones relacionadas con las decisiones para la 30a Conferencia de las Partes. 2. Apoyar en la elaboración de insumos y documentos de posición para la participación del sector ambiente en los procesos de negociación bajo la Convención Marco deNaciones Unidas sobre Cambio Climático y el Acuerdo de París, en particular para las sesiones de los Órganos Subsidiarios de la Convención Marco durante el mes de junio y la 30a Conferencia de las Partes acelebrarse en Brasil en 2025. 3. Apoyar en la revisión, negociación y seguimiento de los proyectos de cooperación internacional en los que participe la DCCGR, cuidando los intereses nacionales y la posición de decisión del Ministerio de Ambiente y Desrrollo Sostenible. 4. Apoyar la elaboración y/o revisión de informes o respuestas a solicitudes efectuadas desde diferentes dependencias, entes de control, entes públicos, privados y ciudadanos, que le indique el supervisor, en la Dirección Cambio Climático y Gestión del Riesgo. 5. Articular con los coordinadores la formulación y seguimiento a instrumentos y/o informes encaminados al fortalecimiento de la gestión institucional, conforme a los requerimientos de la Entidad, tales como informe de gestión, informes al congreso, planes estratégicos. 6. Acompañar y apoyar el proceso de formulación de la Guía Nacional de Soluciones Basadas en la Naturaleza-SbN. 7.⁠ ⁠ Participar en reuniones relacionadas con el objeto contractual, organizando en debida forma los soportes de la asistencia y ayudas de memoria correspondientes, en las carpetas digitales dispuestas por el supervisor o el despacho de la dirección 8.⁠ ⁠ Proyectar, consolidar y gestionar respuestas a derechos de petición, solicitudes de información y demás peticiones, que le sean solicitados a través de la plataforma ARCA, o por cualquier otro medio o herramienta de la entidad relacionada con el objeto del contrato, para lo cual deberá dar cumplimiento a los términos previstos en la Ley. 9.⁠ ⁠ Todas las demás que le sean asignadas por la Dirección y que tengan relación con el objeto contractual.</t>
  </si>
  <si>
    <t>1. Elaborar un documento de plan de trabajo para la ejecución del contrato, el cual contenga los informes a entregar y el cronograma, documento que debe ser presentado dentro de los cinco (5) días hábiles, siguientes al cumplimiento de los requisitos de perfeccionamiento y ejecución. 2. Elaborar los insumos y análisis jurídicos que determinen la viabilidad jurídica de las iniciativas normativas reglamentarias relacionadas con instrumentos económicos e incentivos tributarios ambientales, de acuerdo a los requerimientos de la oficina. 3. Elaborar los insumos necesarios para atender y responder a los requerimientos judiciales, cumplimiento de las sentencias de primera o segunda instancia que se ocasionen durante la implementación de los instrumentos económicos ambientales e incentivos a la conservación 4. Desarrollar insumos y elaborar respuestas a las solicitudes recibidas y comunicaciones emitidas por la Oficina de Negocios Verdes y Sostenibles en materia tributaria. 5. Participar en reuniones relacionadas con el objeto contractual, para lo cual se deben allegar los soportes de la asistencia, ayudas de memoria y soporte del seguimiento a los compromisos establecidos, en caso de aplicar. 6. Las demás que le asigne el supervisor del contrato, relacionadas con el ejercicio de sus obligaciones y del objeto contractual.</t>
  </si>
  <si>
    <t xml:space="preserve"> El término estrictamente indispensable para que el contratista cumpla con el objeto y obligaciones contractuales será de DIEZ (10) MESES  o hasta 31 de diciembre de 2025, lo primero que ocurra.</t>
  </si>
  <si>
    <t>CARLOS MAURICIO VASQUEZ PAEZ</t>
  </si>
  <si>
    <t>A-02-02-02-009-007</t>
  </si>
  <si>
    <t>https://community.secop.gov.co/Public/Tendering/OpportunityDetail/Index?noticeUID=CO1.NTC.8636482&amp;isFromPublicArea=True&amp;isModal=False</t>
  </si>
  <si>
    <t>El término estrictamente indispensable para que el contratista cumpla con el objeto y obligaciones contractuales será hasta agotar los recursos o hasta 31 de diciembre de 2025, lo primero que ocurra, previo perfeccionamiento del contrato y previo cumplimiento de los requisitos de ejecución del mismo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</si>
</sst>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_);_(* \(#,##0.00\);_(* &quot;-&quot;??_);_(@_)"/>
    <numFmt numFmtId="165" formatCode="_(* #,##0_);_(* \(#,##0\);_(* &quot;-&quot;??_);_(@_)"/>
    <numFmt numFmtId="166" formatCode="_(&quot;$&quot;\ * #,##0_);_(&quot;$&quot;\ * \(#,##0\);_(&quot;$&quot;\ * &quot;-&quot;??_);_(@_)"/>
    <numFmt numFmtId="167" formatCode="yyyy/mm/dd;@"/>
    <numFmt numFmtId="168" formatCode="dd/mm/yyyy"/>
  </numFmts>
  <fonts count="15" x14ac:knownFonts="1">
    <font>
      <sz val="11"/>
      <color theme="1"/>
      <name val="Calibri"/>
      <family val="2"/>
      <scheme val="minor"/>
    </font>
    <font>
      <sz val="11"/>
      <color theme="1"/>
      <name val="Calibri"/>
      <family val="2"/>
      <scheme val="minor"/>
    </font>
    <font>
      <b/>
      <sz val="11"/>
      <color theme="0"/>
      <name val="Calibri"/>
      <family val="2"/>
      <scheme val="minor"/>
    </font>
    <font>
      <sz val="11"/>
      <color rgb="FFFF0000"/>
      <name val="Calibri"/>
      <family val="2"/>
      <scheme val="minor"/>
    </font>
    <font>
      <b/>
      <sz val="11"/>
      <color theme="1"/>
      <name val="Calibri"/>
      <family val="2"/>
      <scheme val="minor"/>
    </font>
    <font>
      <u/>
      <sz val="11"/>
      <color theme="10"/>
      <name val="Calibri"/>
      <family val="2"/>
      <scheme val="minor"/>
    </font>
    <font>
      <b/>
      <i/>
      <sz val="11"/>
      <color theme="0"/>
      <name val="Calibri"/>
      <family val="2"/>
      <scheme val="minor"/>
    </font>
    <font>
      <i/>
      <sz val="6"/>
      <color theme="1"/>
      <name val="Calibri"/>
      <family val="2"/>
      <scheme val="minor"/>
    </font>
    <font>
      <i/>
      <sz val="11"/>
      <color theme="1"/>
      <name val="Calibri"/>
      <family val="2"/>
      <scheme val="minor"/>
    </font>
    <font>
      <sz val="11"/>
      <name val="Calibri"/>
      <family val="2"/>
      <scheme val="minor"/>
    </font>
    <font>
      <sz val="9"/>
      <color theme="1"/>
      <name val="Arial"/>
      <family val="2"/>
    </font>
    <font>
      <sz val="9"/>
      <color theme="1"/>
      <name val="Trebuchet MS"/>
      <family val="2"/>
    </font>
    <font>
      <sz val="9"/>
      <color rgb="FF000000"/>
      <name val="Arial"/>
      <family val="2"/>
    </font>
    <font>
      <sz val="11"/>
      <color rgb="FF0070C0"/>
      <name val="Calibri"/>
      <family val="2"/>
      <scheme val="minor"/>
    </font>
    <font>
      <sz val="11"/>
      <color rgb="FF000000"/>
      <name val="Calibri"/>
      <family val="2"/>
      <scheme val="minor"/>
    </font>
  </fonts>
  <fills count="7">
    <fill>
      <patternFill patternType="none"/>
    </fill>
    <fill>
      <patternFill patternType="gray125"/>
    </fill>
    <fill>
      <patternFill patternType="solid">
        <fgColor theme="9"/>
        <bgColor theme="9"/>
      </patternFill>
    </fill>
    <fill>
      <patternFill patternType="solid">
        <fgColor theme="9" tint="-0.499984740745262"/>
        <bgColor indexed="64"/>
      </patternFill>
    </fill>
    <fill>
      <patternFill patternType="solid">
        <fgColor rgb="FFFFC000"/>
        <bgColor indexed="64"/>
      </patternFill>
    </fill>
    <fill>
      <patternFill patternType="solid">
        <fgColor rgb="FFFFFF00"/>
        <bgColor indexed="64"/>
      </patternFill>
    </fill>
    <fill>
      <patternFill patternType="solid">
        <fgColor theme="0"/>
        <bgColor indexed="64"/>
      </patternFill>
    </fill>
  </fills>
  <borders count="11">
    <border>
      <left/>
      <right/>
      <top/>
      <bottom/>
      <diagonal/>
    </border>
    <border>
      <left/>
      <right/>
      <top/>
      <bottom style="thick">
        <color theme="0"/>
      </bottom>
      <diagonal/>
    </border>
    <border>
      <left/>
      <right style="thin">
        <color theme="0"/>
      </right>
      <top/>
      <bottom style="thick">
        <color theme="0"/>
      </bottom>
      <diagonal/>
    </border>
    <border>
      <left/>
      <right style="thin">
        <color theme="9" tint="0.59999389629810485"/>
      </right>
      <top/>
      <bottom/>
      <diagonal/>
    </border>
    <border>
      <left style="thin">
        <color theme="9" tint="0.59999389629810485"/>
      </left>
      <right/>
      <top/>
      <bottom/>
      <diagonal/>
    </border>
    <border>
      <left style="thin">
        <color theme="9" tint="0.59999389629810485"/>
      </left>
      <right/>
      <top style="thin">
        <color theme="9" tint="0.59999389629810485"/>
      </top>
      <bottom style="thin">
        <color theme="9" tint="0.59999389629810485"/>
      </bottom>
      <diagonal/>
    </border>
    <border>
      <left/>
      <right/>
      <top style="thin">
        <color theme="9" tint="0.59999389629810485"/>
      </top>
      <bottom style="thin">
        <color theme="9" tint="0.59999389629810485"/>
      </bottom>
      <diagonal/>
    </border>
    <border>
      <left/>
      <right style="thin">
        <color theme="9" tint="0.59999389629810485"/>
      </right>
      <top style="thin">
        <color theme="9" tint="0.59999389629810485"/>
      </top>
      <bottom style="thin">
        <color theme="9" tint="0.59999389629810485"/>
      </bottom>
      <diagonal/>
    </border>
    <border>
      <left style="thin">
        <color theme="9" tint="0.59999389629810485"/>
      </left>
      <right style="thin">
        <color theme="9" tint="0.59999389629810485"/>
      </right>
      <top style="thin">
        <color theme="9" tint="0.59999389629810485"/>
      </top>
      <bottom style="thin">
        <color theme="9" tint="0.59999389629810485"/>
      </bottom>
      <diagonal/>
    </border>
    <border>
      <left/>
      <right/>
      <top style="thin">
        <color theme="4" tint="0.39997558519241921"/>
      </top>
      <bottom style="thin">
        <color theme="4" tint="0.39997558519241921"/>
      </bottom>
      <diagonal/>
    </border>
    <border>
      <left style="thin">
        <color indexed="64"/>
      </left>
      <right style="thin">
        <color indexed="64"/>
      </right>
      <top style="thin">
        <color indexed="64"/>
      </top>
      <bottom style="thin">
        <color indexed="64"/>
      </bottom>
      <diagonal/>
    </border>
  </borders>
  <cellStyleXfs count="3">
    <xf numFmtId="0" fontId="0" fillId="0" borderId="0"/>
    <xf numFmtId="164" fontId="1" fillId="0" borderId="0" applyFont="0" applyFill="0" applyBorder="0" applyAlignment="0" applyProtection="0"/>
    <xf numFmtId="0" fontId="5" fillId="0" borderId="0" applyNumberFormat="0" applyFill="0" applyBorder="0" applyAlignment="0" applyProtection="0"/>
  </cellStyleXfs>
  <cellXfs count="92">
    <xf numFmtId="0" fontId="0" fillId="0" borderId="0" xfId="0"/>
    <xf numFmtId="14" fontId="0" fillId="0" borderId="0" xfId="0" applyNumberFormat="1" applyAlignment="1">
      <alignment wrapText="1"/>
    </xf>
    <xf numFmtId="0" fontId="0" fillId="0" borderId="0" xfId="0" applyAlignment="1">
      <alignment horizontal="center" vertical="center" wrapText="1"/>
    </xf>
    <xf numFmtId="0" fontId="0" fillId="0" borderId="0" xfId="0" applyAlignment="1">
      <alignment wrapText="1"/>
    </xf>
    <xf numFmtId="0" fontId="0" fillId="0" borderId="0" xfId="0" applyAlignment="1">
      <alignment horizontal="left" vertical="center" wrapText="1"/>
    </xf>
    <xf numFmtId="0" fontId="0" fillId="0" borderId="0" xfId="0" applyAlignment="1">
      <alignment vertical="center" wrapText="1"/>
    </xf>
    <xf numFmtId="166" fontId="0" fillId="0" borderId="0" xfId="0" applyNumberFormat="1" applyAlignment="1">
      <alignment wrapText="1"/>
    </xf>
    <xf numFmtId="14" fontId="0" fillId="0" borderId="0" xfId="0" applyNumberFormat="1" applyAlignment="1">
      <alignment horizontal="center" wrapText="1"/>
    </xf>
    <xf numFmtId="14" fontId="0" fillId="0" borderId="0" xfId="0" applyNumberFormat="1" applyAlignment="1">
      <alignment horizontal="center" vertical="center" wrapText="1"/>
    </xf>
    <xf numFmtId="14" fontId="0" fillId="0" borderId="0" xfId="0" applyNumberFormat="1" applyAlignment="1">
      <alignment horizontal="left" wrapText="1"/>
    </xf>
    <xf numFmtId="0" fontId="0" fillId="0" borderId="0" xfId="0" applyAlignment="1">
      <alignment horizontal="center" wrapText="1"/>
    </xf>
    <xf numFmtId="9" fontId="0" fillId="0" borderId="0" xfId="0" applyNumberFormat="1" applyAlignment="1">
      <alignment horizontal="center" vertical="center" wrapText="1"/>
    </xf>
    <xf numFmtId="0" fontId="6" fillId="3" borderId="5" xfId="0" applyFont="1" applyFill="1" applyBorder="1" applyAlignment="1">
      <alignment horizontal="center"/>
    </xf>
    <xf numFmtId="0" fontId="6" fillId="0" borderId="8" xfId="0" applyFont="1" applyBorder="1" applyAlignment="1">
      <alignment horizontal="center" vertical="center"/>
    </xf>
    <xf numFmtId="0" fontId="7" fillId="0" borderId="0" xfId="0" applyFont="1" applyAlignment="1">
      <alignment horizontal="center" vertical="center" wrapText="1"/>
    </xf>
    <xf numFmtId="0" fontId="4" fillId="0" borderId="0" xfId="0" applyFont="1" applyAlignment="1">
      <alignment horizontal="center" vertical="center" wrapText="1"/>
    </xf>
    <xf numFmtId="3" fontId="4" fillId="0" borderId="0" xfId="0" applyNumberFormat="1" applyFont="1" applyAlignment="1">
      <alignment horizontal="center" vertical="center" wrapText="1"/>
    </xf>
    <xf numFmtId="165" fontId="4" fillId="0" borderId="0" xfId="1" applyNumberFormat="1" applyFont="1" applyFill="1" applyAlignment="1">
      <alignment horizontal="center" vertical="center" wrapText="1"/>
    </xf>
    <xf numFmtId="166" fontId="4" fillId="0" borderId="0" xfId="0" applyNumberFormat="1" applyFont="1" applyAlignment="1">
      <alignment horizontal="center" vertical="center" wrapText="1"/>
    </xf>
    <xf numFmtId="14" fontId="4" fillId="0" borderId="0" xfId="0" applyNumberFormat="1" applyFont="1" applyAlignment="1">
      <alignment horizontal="center" vertical="center" wrapText="1"/>
    </xf>
    <xf numFmtId="0" fontId="0" fillId="0" borderId="0" xfId="0" applyAlignment="1">
      <alignment horizontal="left" vertical="center"/>
    </xf>
    <xf numFmtId="9" fontId="4" fillId="0" borderId="0" xfId="0" applyNumberFormat="1" applyFont="1" applyAlignment="1">
      <alignment horizontal="center" vertical="center" wrapText="1"/>
    </xf>
    <xf numFmtId="167" fontId="4" fillId="0" borderId="0" xfId="0" applyNumberFormat="1" applyFont="1" applyAlignment="1">
      <alignment horizontal="center" vertical="center" wrapText="1"/>
    </xf>
    <xf numFmtId="0" fontId="0" fillId="0" borderId="0" xfId="0" applyAlignment="1">
      <alignment horizontal="center" vertical="center"/>
    </xf>
    <xf numFmtId="0" fontId="8" fillId="0" borderId="0" xfId="0" applyFont="1" applyAlignment="1">
      <alignment horizontal="center" vertical="center"/>
    </xf>
    <xf numFmtId="0" fontId="0" fillId="0" borderId="0" xfId="0" applyAlignment="1">
      <alignment horizontal="center"/>
    </xf>
    <xf numFmtId="0" fontId="4" fillId="0" borderId="0" xfId="0" applyFont="1" applyAlignment="1">
      <alignment horizontal="center" vertical="center"/>
    </xf>
    <xf numFmtId="14" fontId="0" fillId="0" borderId="0" xfId="0" applyNumberFormat="1" applyAlignment="1">
      <alignment horizontal="center" vertical="center"/>
    </xf>
    <xf numFmtId="1" fontId="0" fillId="0" borderId="0" xfId="0" applyNumberFormat="1"/>
    <xf numFmtId="0" fontId="0" fillId="0" borderId="0" xfId="0" applyAlignment="1">
      <alignment vertical="center"/>
    </xf>
    <xf numFmtId="166" fontId="0" fillId="0" borderId="0" xfId="0" applyNumberFormat="1"/>
    <xf numFmtId="165" fontId="0" fillId="0" borderId="0" xfId="0" applyNumberFormat="1"/>
    <xf numFmtId="14" fontId="0" fillId="0" borderId="0" xfId="0" applyNumberFormat="1" applyAlignment="1">
      <alignment horizontal="right" vertical="center"/>
    </xf>
    <xf numFmtId="0" fontId="0" fillId="0" borderId="0" xfId="0" applyAlignment="1">
      <alignment horizontal="left"/>
    </xf>
    <xf numFmtId="0" fontId="5" fillId="0" borderId="0" xfId="2" applyAlignment="1">
      <alignment horizontal="center" vertical="center"/>
    </xf>
    <xf numFmtId="1" fontId="0" fillId="0" borderId="0" xfId="0" applyNumberFormat="1" applyAlignment="1">
      <alignment horizontal="center" vertical="center"/>
    </xf>
    <xf numFmtId="14" fontId="0" fillId="0" borderId="0" xfId="0" applyNumberFormat="1"/>
    <xf numFmtId="9" fontId="0" fillId="0" borderId="0" xfId="0" applyNumberFormat="1" applyAlignment="1">
      <alignment horizontal="center" vertical="center"/>
    </xf>
    <xf numFmtId="0" fontId="10" fillId="0" borderId="0" xfId="0" applyFont="1"/>
    <xf numFmtId="2" fontId="0" fillId="0" borderId="0" xfId="0" applyNumberFormat="1"/>
    <xf numFmtId="0" fontId="5" fillId="0" borderId="0" xfId="2"/>
    <xf numFmtId="0" fontId="5" fillId="0" borderId="0" xfId="2" applyAlignment="1">
      <alignment horizontal="left" vertical="center"/>
    </xf>
    <xf numFmtId="168" fontId="0" fillId="0" borderId="0" xfId="0" applyNumberFormat="1" applyAlignment="1">
      <alignment horizontal="center" vertical="center"/>
    </xf>
    <xf numFmtId="14" fontId="0" fillId="0" borderId="0" xfId="0" applyNumberFormat="1" applyAlignment="1">
      <alignment horizontal="center"/>
    </xf>
    <xf numFmtId="0" fontId="5" fillId="0" borderId="0" xfId="2" applyAlignment="1">
      <alignment vertical="center"/>
    </xf>
    <xf numFmtId="0" fontId="5" fillId="0" borderId="0" xfId="2" applyAlignment="1"/>
    <xf numFmtId="166" fontId="0" fillId="0" borderId="0" xfId="0" applyNumberFormat="1" applyAlignment="1">
      <alignment horizontal="center" vertical="center"/>
    </xf>
    <xf numFmtId="0" fontId="0" fillId="4" borderId="0" xfId="0" applyFill="1"/>
    <xf numFmtId="0" fontId="5" fillId="0" borderId="0" xfId="2" applyFill="1" applyAlignment="1">
      <alignment vertical="center"/>
    </xf>
    <xf numFmtId="0" fontId="5" fillId="0" borderId="0" xfId="2" applyFill="1" applyAlignment="1">
      <alignment horizontal="left" vertical="center"/>
    </xf>
    <xf numFmtId="0" fontId="9" fillId="0" borderId="0" xfId="0" applyFont="1"/>
    <xf numFmtId="0" fontId="9" fillId="0" borderId="9" xfId="0" applyFont="1" applyBorder="1"/>
    <xf numFmtId="0" fontId="0" fillId="0" borderId="9" xfId="0" applyBorder="1"/>
    <xf numFmtId="0" fontId="3" fillId="0" borderId="0" xfId="0" applyFont="1"/>
    <xf numFmtId="14" fontId="0" fillId="0" borderId="0" xfId="0" applyNumberFormat="1" applyAlignment="1">
      <alignment horizontal="left" vertical="center"/>
    </xf>
    <xf numFmtId="0" fontId="5" fillId="0" borderId="0" xfId="2" applyNumberFormat="1" applyFill="1" applyAlignment="1">
      <alignment horizontal="left" vertical="center"/>
    </xf>
    <xf numFmtId="0" fontId="1" fillId="0" borderId="0" xfId="0" applyFont="1" applyAlignment="1">
      <alignment horizontal="left" vertical="center"/>
    </xf>
    <xf numFmtId="168" fontId="0" fillId="0" borderId="0" xfId="0" applyNumberFormat="1" applyAlignment="1">
      <alignment horizontal="right" vertical="center"/>
    </xf>
    <xf numFmtId="14" fontId="9" fillId="0" borderId="0" xfId="0" applyNumberFormat="1" applyFont="1" applyAlignment="1">
      <alignment horizontal="center" vertical="center"/>
    </xf>
    <xf numFmtId="14" fontId="9" fillId="0" borderId="0" xfId="0" applyNumberFormat="1" applyFont="1" applyAlignment="1">
      <alignment horizontal="center"/>
    </xf>
    <xf numFmtId="0" fontId="0" fillId="5" borderId="0" xfId="0" applyFill="1"/>
    <xf numFmtId="0" fontId="0" fillId="5" borderId="0" xfId="0" applyFill="1" applyAlignment="1">
      <alignment horizontal="center" vertical="center"/>
    </xf>
    <xf numFmtId="14" fontId="11" fillId="0" borderId="10" xfId="0" applyNumberFormat="1" applyFont="1" applyBorder="1"/>
    <xf numFmtId="14" fontId="3" fillId="0" borderId="0" xfId="0" applyNumberFormat="1" applyFont="1" applyAlignment="1">
      <alignment horizontal="center"/>
    </xf>
    <xf numFmtId="0" fontId="12" fillId="0" borderId="0" xfId="0" applyFont="1" applyAlignment="1">
      <alignment vertical="center"/>
    </xf>
    <xf numFmtId="166" fontId="3" fillId="0" borderId="0" xfId="0" applyNumberFormat="1" applyFont="1"/>
    <xf numFmtId="166" fontId="3" fillId="0" borderId="0" xfId="0" applyNumberFormat="1" applyFont="1" applyAlignment="1">
      <alignment horizontal="center" vertical="center"/>
    </xf>
    <xf numFmtId="1" fontId="0" fillId="0" borderId="0" xfId="0" applyNumberFormat="1" applyAlignment="1">
      <alignment horizontal="center"/>
    </xf>
    <xf numFmtId="0" fontId="13" fillId="0" borderId="0" xfId="0" applyFont="1"/>
    <xf numFmtId="14" fontId="0" fillId="0" borderId="0" xfId="0" applyNumberFormat="1" applyAlignment="1">
      <alignment horizontal="left"/>
    </xf>
    <xf numFmtId="0" fontId="2" fillId="0" borderId="9" xfId="0" applyFont="1" applyBorder="1" applyAlignment="1">
      <alignment horizontal="center" vertical="center" wrapText="1"/>
    </xf>
    <xf numFmtId="0" fontId="2" fillId="0" borderId="9" xfId="0" applyFont="1" applyBorder="1" applyAlignment="1">
      <alignment horizontal="left" vertical="center"/>
    </xf>
    <xf numFmtId="0" fontId="14" fillId="0" borderId="0" xfId="0" applyFont="1" applyAlignment="1">
      <alignment vertical="center"/>
    </xf>
    <xf numFmtId="0" fontId="1" fillId="0" borderId="0" xfId="0" applyFont="1" applyAlignment="1">
      <alignment horizontal="center" vertical="center"/>
    </xf>
    <xf numFmtId="0" fontId="0" fillId="0" borderId="0" xfId="0" applyBorder="1"/>
    <xf numFmtId="0" fontId="9" fillId="0" borderId="0" xfId="0" applyFont="1" applyBorder="1"/>
    <xf numFmtId="0" fontId="0" fillId="0" borderId="0" xfId="0" applyBorder="1" applyAlignment="1">
      <alignment horizontal="left" vertical="center"/>
    </xf>
    <xf numFmtId="0" fontId="0" fillId="0" borderId="0" xfId="0" applyAlignment="1"/>
    <xf numFmtId="0" fontId="6" fillId="3" borderId="5" xfId="0" applyFont="1" applyFill="1" applyBorder="1" applyAlignment="1">
      <alignment horizontal="center"/>
    </xf>
    <xf numFmtId="0" fontId="6" fillId="3" borderId="6" xfId="0" applyFont="1" applyFill="1" applyBorder="1" applyAlignment="1">
      <alignment horizontal="center"/>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14" fontId="2" fillId="6" borderId="0" xfId="0" applyNumberFormat="1" applyFont="1" applyFill="1" applyAlignment="1">
      <alignment horizontal="center" wrapText="1"/>
    </xf>
    <xf numFmtId="0" fontId="6" fillId="0" borderId="0" xfId="0" applyFont="1" applyAlignment="1">
      <alignment horizontal="center"/>
    </xf>
    <xf numFmtId="0" fontId="6" fillId="0" borderId="3" xfId="0" applyFont="1" applyBorder="1" applyAlignment="1">
      <alignment horizontal="center"/>
    </xf>
    <xf numFmtId="0" fontId="6" fillId="0" borderId="4" xfId="0" applyFont="1" applyBorder="1" applyAlignment="1">
      <alignment horizontal="center"/>
    </xf>
    <xf numFmtId="0" fontId="6" fillId="3" borderId="7" xfId="0" applyFont="1" applyFill="1" applyBorder="1" applyAlignment="1">
      <alignment horizontal="center"/>
    </xf>
    <xf numFmtId="0" fontId="6" fillId="3" borderId="4" xfId="0" applyFont="1" applyFill="1" applyBorder="1" applyAlignment="1">
      <alignment horizontal="center"/>
    </xf>
    <xf numFmtId="0" fontId="6" fillId="3" borderId="0" xfId="0" applyFont="1" applyFill="1" applyAlignment="1">
      <alignment horizontal="center"/>
    </xf>
    <xf numFmtId="0" fontId="6" fillId="3" borderId="3" xfId="0" applyFont="1" applyFill="1" applyBorder="1" applyAlignment="1">
      <alignment horizontal="center"/>
    </xf>
    <xf numFmtId="0" fontId="6" fillId="0" borderId="6" xfId="0" applyFont="1" applyBorder="1" applyAlignment="1">
      <alignment horizontal="center"/>
    </xf>
    <xf numFmtId="0" fontId="6" fillId="0" borderId="7" xfId="0" applyFont="1" applyBorder="1" applyAlignment="1">
      <alignment horizontal="center"/>
    </xf>
  </cellXfs>
  <cellStyles count="3">
    <cellStyle name="Hipervínculo" xfId="2" builtinId="8"/>
    <cellStyle name="Millares" xfId="1" builtinId="3"/>
    <cellStyle name="Normal" xfId="0" builtinId="0"/>
  </cellStyles>
  <dxfs count="151">
    <dxf>
      <fill>
        <patternFill patternType="none">
          <fgColor indexed="64"/>
          <bgColor indexed="65"/>
        </patternFill>
      </fill>
    </dxf>
    <dxf>
      <fill>
        <patternFill patternType="none">
          <fgColor indexed="64"/>
          <bgColor indexed="65"/>
        </patternFill>
      </fill>
    </dxf>
    <dxf>
      <alignment horizontal="center" vertical="center" textRotation="0" wrapText="0" indent="0" justifyLastLine="0" shrinkToFit="0" readingOrder="0"/>
    </dxf>
    <dxf>
      <fill>
        <patternFill patternType="none">
          <fgColor indexed="64"/>
          <bgColor indexed="65"/>
        </patternFill>
      </fill>
      <alignment horizontal="center" vertical="center" textRotation="0" wrapText="0" indent="0" justifyLastLine="0" shrinkToFit="0" readingOrder="0"/>
    </dxf>
    <dxf>
      <alignment horizontal="center" vertical="center" textRotation="0" wrapText="0" indent="0" justifyLastLine="0" shrinkToFit="0" readingOrder="0"/>
    </dxf>
    <dxf>
      <fill>
        <patternFill patternType="none">
          <fgColor indexed="64"/>
          <bgColor indexed="65"/>
        </patternFill>
      </fill>
      <alignment horizontal="center" vertical="center" textRotation="0" wrapText="0" indent="0" justifyLastLine="0" shrinkToFit="0" readingOrder="0"/>
    </dxf>
    <dxf>
      <alignment horizontal="center" vertical="center" textRotation="0" wrapText="0" indent="0" justifyLastLine="0" shrinkToFit="0" readingOrder="0"/>
    </dxf>
    <dxf>
      <fill>
        <patternFill patternType="none">
          <fgColor indexed="64"/>
          <bgColor indexed="65"/>
        </patternFill>
      </fill>
      <alignment horizontal="center" vertical="center" textRotation="0" indent="0" justifyLastLine="0" shrinkToFit="0" readingOrder="0"/>
    </dxf>
    <dxf>
      <alignment horizontal="center" vertical="center" textRotation="0" wrapText="0" indent="0" justifyLastLine="0" shrinkToFit="0" readingOrder="0"/>
    </dxf>
    <dxf>
      <numFmt numFmtId="0" formatCode="General"/>
      <fill>
        <patternFill patternType="none">
          <fgColor indexed="64"/>
          <bgColor indexed="65"/>
        </patternFill>
      </fill>
      <alignment horizontal="center" vertical="center" textRotation="0" indent="0" justifyLastLine="0" shrinkToFit="0" readingOrder="0"/>
    </dxf>
    <dxf>
      <alignment horizontal="center" vertical="center" textRotation="0" wrapText="0" indent="0" justifyLastLine="0" shrinkToFit="0" readingOrder="0"/>
    </dxf>
    <dxf>
      <fill>
        <patternFill patternType="none">
          <fgColor indexed="64"/>
          <bgColor indexed="65"/>
        </patternFill>
      </fill>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numFmt numFmtId="0" formatCode="General"/>
      <fill>
        <patternFill patternType="none">
          <fgColor indexed="64"/>
          <bgColor indexed="65"/>
        </patternFill>
      </fill>
      <alignment horizontal="center" vertical="center" textRotation="0" indent="0" justifyLastLine="0" shrinkToFit="0" readingOrder="0"/>
    </dxf>
    <dxf>
      <numFmt numFmtId="166" formatCode="_(&quot;$&quot;\ * #,##0_);_(&quot;$&quot;\ * \(#,##0\);_(&quot;$&quot;\ * &quot;-&quot;??_);_(@_)"/>
      <alignment horizontal="center" vertical="center" textRotation="0" wrapText="0" indent="0" justifyLastLine="0" shrinkToFit="0" readingOrder="0"/>
    </dxf>
    <dxf>
      <numFmt numFmtId="166" formatCode="_(&quot;$&quot;\ * #,##0_);_(&quot;$&quot;\ * \(#,##0\);_(&quot;$&quot;\ * &quot;-&quot;??_);_(@_)"/>
      <fill>
        <patternFill patternType="none">
          <fgColor indexed="64"/>
          <bgColor indexed="65"/>
        </patternFill>
      </fill>
    </dxf>
    <dxf>
      <numFmt numFmtId="13" formatCode="0%"/>
      <alignment horizontal="center" vertical="center" textRotation="0" wrapText="0" indent="0" justifyLastLine="0" shrinkToFit="0" readingOrder="0"/>
    </dxf>
    <dxf>
      <numFmt numFmtId="13" formatCode="0%"/>
      <fill>
        <patternFill patternType="none">
          <fgColor indexed="64"/>
          <bgColor indexed="65"/>
        </patternFill>
      </fill>
      <alignment horizontal="center" vertical="center" textRotation="0" indent="0" justifyLastLine="0" shrinkToFit="0" readingOrder="0"/>
    </dxf>
    <dxf>
      <numFmt numFmtId="19" formatCode="d/mm/yyyy"/>
      <alignment horizontal="center" vertical="center" textRotation="0" wrapText="0" indent="0" justifyLastLine="0" shrinkToFit="0" readingOrder="0"/>
    </dxf>
    <dxf>
      <numFmt numFmtId="19" formatCode="d/mm/yyyy"/>
      <fill>
        <patternFill patternType="none">
          <fgColor indexed="64"/>
          <bgColor indexed="65"/>
        </patternFill>
      </fill>
    </dxf>
    <dxf>
      <numFmt numFmtId="19" formatCode="d/mm/yyyy"/>
    </dxf>
    <dxf>
      <numFmt numFmtId="19" formatCode="d/mm/yyyy"/>
      <fill>
        <patternFill patternType="none">
          <fgColor indexed="64"/>
          <bgColor indexed="65"/>
        </patternFill>
      </fill>
    </dxf>
    <dxf>
      <numFmt numFmtId="0" formatCode="General"/>
      <fill>
        <patternFill patternType="none">
          <fgColor indexed="64"/>
          <bgColor indexed="65"/>
        </patternFill>
      </fill>
    </dxf>
    <dxf>
      <alignment horizontal="center" vertical="center" textRotation="0" wrapText="0" indent="0" justifyLastLine="0" shrinkToFit="0" readingOrder="0"/>
    </dxf>
    <dxf>
      <fill>
        <patternFill patternType="none">
          <fgColor indexed="64"/>
          <bgColor indexed="65"/>
        </patternFill>
      </fill>
      <alignment horizontal="center" vertical="center" textRotation="0" wrapText="0" indent="0" justifyLastLine="0" shrinkToFit="0" readingOrder="0"/>
    </dxf>
    <dxf>
      <numFmt numFmtId="19" formatCode="d/mm/yyyy"/>
      <alignment horizontal="center" vertical="center" textRotation="0" wrapText="0" indent="0" justifyLastLine="0" shrinkToFit="0" readingOrder="0"/>
    </dxf>
    <dxf>
      <numFmt numFmtId="19" formatCode="d/mm/yyyy"/>
      <fill>
        <patternFill patternType="none">
          <fgColor indexed="64"/>
          <bgColor indexed="65"/>
        </patternFill>
      </fill>
      <alignment horizontal="center" vertical="center" textRotation="0" indent="0" justifyLastLine="0" shrinkToFit="0" readingOrder="0"/>
    </dxf>
    <dxf>
      <alignment horizontal="center" vertical="center" textRotation="0" wrapText="0" indent="0" justifyLastLine="0" shrinkToFit="0" readingOrder="0"/>
    </dxf>
    <dxf>
      <numFmt numFmtId="0" formatCode="General"/>
      <fill>
        <patternFill patternType="none">
          <fgColor indexed="64"/>
          <bgColor indexed="65"/>
        </patternFill>
      </fill>
      <alignment horizontal="center" vertical="center" textRotation="0" indent="0" justifyLastLine="0" shrinkToFit="0" readingOrder="0"/>
    </dxf>
    <dxf>
      <alignment horizontal="center" vertical="center" textRotation="0" wrapText="0" indent="0" justifyLastLine="0" shrinkToFit="0" readingOrder="0"/>
    </dxf>
    <dxf>
      <numFmt numFmtId="0" formatCode="General"/>
      <alignment horizontal="center" vertical="center" textRotation="0" wrapText="0" indent="0" justifyLastLine="0" shrinkToFit="0" readingOrder="0"/>
    </dxf>
    <dxf>
      <alignment horizontal="center" vertical="center" textRotation="0" wrapText="0" indent="0" justifyLastLine="0" shrinkToFit="0" readingOrder="0"/>
    </dxf>
    <dxf>
      <numFmt numFmtId="0" formatCode="General"/>
      <fill>
        <patternFill patternType="none">
          <fgColor indexed="64"/>
          <bgColor indexed="65"/>
        </patternFill>
      </fill>
      <alignment horizontal="center" vertical="center" textRotation="0" indent="0" justifyLastLine="0" shrinkToFit="0" readingOrder="0"/>
    </dxf>
    <dxf>
      <numFmt numFmtId="166" formatCode="_(&quot;$&quot;\ * #,##0_);_(&quot;$&quot;\ * \(#,##0\);_(&quot;$&quot;\ * &quot;-&quot;??_);_(@_)"/>
      <alignment horizontal="center" vertical="center" textRotation="0" wrapText="0" indent="0" justifyLastLine="0" shrinkToFit="0" readingOrder="0"/>
    </dxf>
    <dxf>
      <numFmt numFmtId="166" formatCode="_(&quot;$&quot;\ * #,##0_);_(&quot;$&quot;\ * \(#,##0\);_(&quot;$&quot;\ * &quot;-&quot;??_);_(@_)"/>
      <fill>
        <patternFill patternType="none">
          <fgColor indexed="64"/>
          <bgColor indexed="65"/>
        </patternFill>
      </fill>
    </dxf>
    <dxf>
      <numFmt numFmtId="166" formatCode="_(&quot;$&quot;\ * #,##0_);_(&quot;$&quot;\ * \(#,##0\);_(&quot;$&quot;\ * &quot;-&quot;??_);_(@_)"/>
    </dxf>
    <dxf>
      <numFmt numFmtId="166" formatCode="_(&quot;$&quot;\ * #,##0_);_(&quot;$&quot;\ * \(#,##0\);_(&quot;$&quot;\ * &quot;-&quot;??_);_(@_)"/>
      <fill>
        <patternFill patternType="none">
          <fgColor indexed="64"/>
          <bgColor indexed="65"/>
        </patternFill>
      </fill>
    </dxf>
    <dxf>
      <fill>
        <patternFill patternType="none">
          <fgColor indexed="64"/>
          <bgColor indexed="65"/>
        </patternFill>
      </fill>
    </dxf>
    <dxf>
      <numFmt numFmtId="1" formatCode="0"/>
      <alignment horizontal="center" vertical="bottom" textRotation="0" wrapText="0" indent="0" justifyLastLine="0" shrinkToFit="0" readingOrder="0"/>
    </dxf>
    <dxf>
      <numFmt numFmtId="1" formatCode="0"/>
      <fill>
        <patternFill patternType="none">
          <fgColor indexed="64"/>
          <bgColor indexed="65"/>
        </patternFill>
      </fill>
      <alignment horizontal="center" vertical="bottom" textRotation="0" wrapText="0" indent="0" justifyLastLine="0" shrinkToFit="0" readingOrder="0"/>
    </dxf>
    <dxf>
      <numFmt numFmtId="1" formatCode="0"/>
      <alignment horizontal="center" vertical="center" textRotation="0" wrapText="0" indent="0" justifyLastLine="0" shrinkToFit="0" readingOrder="0"/>
    </dxf>
    <dxf>
      <numFmt numFmtId="1" formatCode="0"/>
      <fill>
        <patternFill patternType="none">
          <fgColor indexed="64"/>
          <bgColor indexed="65"/>
        </patternFill>
      </fill>
      <alignment horizontal="center" vertical="center" textRotation="0" wrapText="0" indent="0" justifyLastLine="0" shrinkToFit="0" readingOrder="0"/>
    </dxf>
    <dxf>
      <numFmt numFmtId="19" formatCode="d/mm/yyyy"/>
      <alignment horizontal="center" vertical="bottom" textRotation="0" wrapText="0" indent="0" justifyLastLine="0" shrinkToFit="0" readingOrder="0"/>
    </dxf>
    <dxf>
      <fill>
        <patternFill patternType="none">
          <fgColor indexed="64"/>
          <bgColor indexed="65"/>
        </patternFill>
      </fill>
      <alignment horizontal="center" vertical="bottom" textRotation="0" wrapText="0" indent="0" justifyLastLine="0" shrinkToFit="0" readingOrder="0"/>
    </dxf>
    <dxf>
      <alignment horizontal="center" vertical="center" textRotation="0" wrapText="0" indent="0" justifyLastLine="0" shrinkToFit="0" readingOrder="0"/>
    </dxf>
    <dxf>
      <fill>
        <patternFill patternType="none">
          <fgColor indexed="64"/>
          <bgColor indexed="65"/>
        </patternFill>
      </fill>
      <alignment horizontal="center" vertical="center" textRotation="0" wrapText="0" indent="0" justifyLastLine="0" shrinkToFit="0" readingOrder="0"/>
    </dxf>
    <dxf>
      <numFmt numFmtId="19" formatCode="d/mm/yyyy"/>
      <alignment horizontal="center" vertical="center" textRotation="0" wrapText="0" indent="0" justifyLastLine="0" shrinkToFit="0" readingOrder="0"/>
    </dxf>
    <dxf>
      <numFmt numFmtId="168" formatCode="dd/mm/yyyy"/>
      <fill>
        <patternFill patternType="none">
          <fgColor indexed="64"/>
          <bgColor indexed="65"/>
        </patternFill>
      </fill>
      <alignment horizontal="center" vertical="center" textRotation="0" wrapText="0" indent="0" justifyLastLine="0" shrinkToFit="0" readingOrder="0"/>
    </dxf>
    <dxf>
      <alignment horizontal="center" vertical="center" textRotation="0" wrapText="0" indent="0" justifyLastLine="0" shrinkToFit="0" readingOrder="0"/>
    </dxf>
    <dxf>
      <fill>
        <patternFill patternType="none">
          <fgColor indexed="64"/>
          <bgColor indexed="65"/>
        </patternFill>
      </fill>
      <alignment horizontal="center" vertical="center" textRotation="0" wrapText="0" indent="0" justifyLastLine="0" shrinkToFit="0" readingOrder="0"/>
    </dxf>
    <dxf>
      <numFmt numFmtId="19" formatCode="d/mm/yyyy"/>
      <alignment horizontal="center" vertical="center" textRotation="0" wrapText="0" indent="0" justifyLastLine="0" shrinkToFit="0" readingOrder="0"/>
    </dxf>
    <dxf>
      <numFmt numFmtId="168" formatCode="dd/mm/yyyy"/>
      <fill>
        <patternFill patternType="none">
          <fgColor indexed="64"/>
          <bgColor indexed="65"/>
        </patternFill>
      </fill>
      <alignment horizontal="center" vertical="center" textRotation="0" wrapText="0" indent="0" justifyLastLine="0" shrinkToFit="0" readingOrder="0"/>
    </dxf>
    <dxf>
      <alignment horizontal="left" vertical="center" textRotation="0" wrapText="0" indent="0" justifyLastLine="0" shrinkToFit="0" readingOrder="0"/>
    </dxf>
    <dxf>
      <fill>
        <patternFill patternType="none">
          <fgColor indexed="64"/>
          <bgColor indexed="65"/>
        </patternFill>
      </fill>
      <alignment horizontal="left" vertical="center" textRotation="0" wrapText="0" indent="0" justifyLastLine="0" shrinkToFit="0" readingOrder="0"/>
    </dxf>
    <dxf>
      <alignment horizontal="center" vertical="center" textRotation="0" wrapText="0" indent="0" justifyLastLine="0" shrinkToFit="0" readingOrder="0"/>
    </dxf>
    <dxf>
      <fill>
        <patternFill patternType="none">
          <fgColor indexed="64"/>
          <bgColor indexed="65"/>
        </patternFill>
      </fill>
      <alignment horizontal="center" vertical="center" textRotation="0" wrapText="0" indent="0" justifyLastLine="0" shrinkToFit="0" readingOrder="0"/>
    </dxf>
    <dxf>
      <alignment horizontal="left" vertical="center" textRotation="0" wrapText="0" indent="0" justifyLastLine="0" shrinkToFit="0" readingOrder="0"/>
    </dxf>
    <dxf>
      <numFmt numFmtId="0" formatCode="General"/>
      <fill>
        <patternFill patternType="none">
          <fgColor indexed="64"/>
          <bgColor indexed="65"/>
        </patternFill>
      </fill>
      <alignment horizontal="left" vertical="center" textRotation="0" wrapText="0" indent="0" justifyLastLine="0" shrinkToFit="0" readingOrder="0"/>
    </dxf>
    <dxf>
      <alignment horizontal="center" vertical="center" textRotation="0" wrapText="0" indent="0" justifyLastLine="0" shrinkToFit="0" readingOrder="0"/>
    </dxf>
    <dxf>
      <fill>
        <patternFill patternType="none">
          <fgColor indexed="64"/>
          <bgColor indexed="65"/>
        </patternFill>
      </fill>
      <alignment horizontal="center" vertical="center" textRotation="0" wrapText="0" indent="0" justifyLastLine="0" shrinkToFit="0" readingOrder="0"/>
    </dxf>
    <dxf>
      <fill>
        <patternFill patternType="none">
          <fgColor indexed="64"/>
          <bgColor indexed="65"/>
        </patternFill>
      </fill>
    </dxf>
    <dxf>
      <fill>
        <patternFill patternType="none">
          <fgColor indexed="64"/>
          <bgColor indexed="65"/>
        </patternFill>
      </fill>
    </dxf>
    <dxf>
      <font>
        <b val="0"/>
      </font>
      <fill>
        <patternFill patternType="none">
          <fgColor indexed="64"/>
          <bgColor indexed="65"/>
        </patternFill>
      </fill>
    </dxf>
    <dxf>
      <fill>
        <patternFill patternType="none">
          <fgColor indexed="64"/>
          <bgColor indexed="65"/>
        </patternFill>
      </fill>
    </dxf>
    <dxf>
      <alignment horizontal="center" vertical="center" textRotation="0" wrapText="0" indent="0" justifyLastLine="0" shrinkToFit="0" readingOrder="0"/>
    </dxf>
    <dxf>
      <fill>
        <patternFill patternType="none">
          <fgColor indexed="64"/>
          <bgColor indexed="65"/>
        </patternFill>
      </fill>
      <alignment horizontal="center" vertical="center" textRotation="0" wrapText="0" indent="0" justifyLastLine="0" shrinkToFit="0" readingOrder="0"/>
    </dxf>
    <dxf>
      <alignment horizontal="center" vertical="center" textRotation="0" wrapText="0" indent="0" justifyLastLine="0" shrinkToFit="0" readingOrder="0"/>
    </dxf>
    <dxf>
      <fill>
        <patternFill patternType="none">
          <fgColor indexed="64"/>
          <bgColor indexed="65"/>
        </patternFill>
      </fill>
      <alignment horizontal="center" vertical="center" textRotation="0" wrapText="0" indent="0" justifyLastLine="0" shrinkToFit="0" readingOrder="0"/>
    </dxf>
    <dxf>
      <numFmt numFmtId="19" formatCode="d/mm/yyyy"/>
      <alignment horizontal="center" vertical="center" textRotation="0" wrapText="0" indent="0" justifyLastLine="0" shrinkToFit="0" readingOrder="0"/>
    </dxf>
    <dxf>
      <numFmt numFmtId="168" formatCode="dd/mm/yyyy"/>
      <fill>
        <patternFill patternType="none">
          <fgColor indexed="64"/>
          <bgColor indexed="65"/>
        </patternFill>
      </fill>
      <alignment horizontal="center" vertical="center" textRotation="0" wrapText="0" indent="0" justifyLastLine="0" shrinkToFit="0" readingOrder="0"/>
    </dxf>
    <dxf>
      <fill>
        <patternFill patternType="none">
          <fgColor indexed="64"/>
          <bgColor indexed="65"/>
        </patternFill>
      </fill>
    </dxf>
    <dxf>
      <numFmt numFmtId="2" formatCode="0.00"/>
    </dxf>
    <dxf>
      <fill>
        <patternFill patternType="none">
          <fgColor indexed="64"/>
          <bgColor indexed="65"/>
        </patternFill>
      </fill>
    </dxf>
    <dxf>
      <alignment horizontal="center" vertical="bottom" textRotation="0" wrapText="0" indent="0" justifyLastLine="0" shrinkToFit="0" readingOrder="0"/>
    </dxf>
    <dxf>
      <fill>
        <patternFill patternType="none">
          <fgColor indexed="64"/>
          <bgColor indexed="65"/>
        </patternFill>
      </fill>
    </dxf>
    <dxf>
      <numFmt numFmtId="19" formatCode="d/mm/yyyy"/>
      <alignment horizontal="center" vertical="center" textRotation="0" wrapText="0" indent="0" justifyLastLine="0" shrinkToFit="0" readingOrder="0"/>
    </dxf>
    <dxf>
      <numFmt numFmtId="168" formatCode="dd/mm/yyyy"/>
      <fill>
        <patternFill patternType="none">
          <fgColor indexed="64"/>
          <bgColor indexed="65"/>
        </patternFill>
      </fill>
      <alignment horizontal="center" vertical="center" textRotation="0" wrapText="0" indent="0" justifyLastLine="0" shrinkToFit="0" readingOrder="0"/>
    </dxf>
    <dxf>
      <fill>
        <patternFill patternType="none">
          <fgColor indexed="64"/>
          <bgColor indexed="65"/>
        </patternFill>
      </fill>
    </dxf>
    <dxf>
      <numFmt numFmtId="19" formatCode="d/mm/yyyy"/>
      <alignment horizontal="right" vertical="center" textRotation="0" wrapText="0" indent="0" justifyLastLine="0" shrinkToFit="0" readingOrder="0"/>
    </dxf>
    <dxf>
      <numFmt numFmtId="168" formatCode="dd/mm/yyyy"/>
      <fill>
        <patternFill patternType="none">
          <fgColor indexed="64"/>
          <bgColor indexed="65"/>
        </patternFill>
      </fill>
      <alignment horizontal="right" vertical="center" textRotation="0" wrapText="0" indent="0" justifyLastLine="0" shrinkToFit="0" readingOrder="0"/>
    </dxf>
    <dxf>
      <alignment horizontal="center" vertical="bottom" textRotation="0" wrapText="0" indent="0" justifyLastLine="0" shrinkToFit="0" readingOrder="0"/>
    </dxf>
    <dxf>
      <fill>
        <patternFill patternType="none">
          <fgColor indexed="64"/>
          <bgColor indexed="65"/>
        </patternFill>
      </fill>
      <alignment horizontal="center" vertical="bottom" textRotation="0" wrapText="0" indent="0" justifyLastLine="0" shrinkToFit="0" readingOrder="0"/>
    </dxf>
    <dxf>
      <numFmt numFmtId="165" formatCode="_(* #,##0_);_(* \(#,##0\);_(* &quot;-&quot;??_);_(@_)"/>
    </dxf>
    <dxf>
      <numFmt numFmtId="165" formatCode="_(* #,##0_);_(* \(#,##0\);_(* &quot;-&quot;??_);_(@_)"/>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alignment horizontal="center" vertical="center" textRotation="0" wrapText="0" indent="0" justifyLastLine="0" shrinkToFit="0" readingOrder="0"/>
    </dxf>
    <dxf>
      <fill>
        <patternFill patternType="none">
          <fgColor indexed="64"/>
          <bgColor indexed="65"/>
        </patternFill>
      </fill>
      <alignment horizontal="center" vertical="center" textRotation="0" wrapText="0" indent="0" justifyLastLine="0" shrinkToFit="0" readingOrder="0"/>
    </dxf>
    <dxf>
      <numFmt numFmtId="166" formatCode="_(&quot;$&quot;\ * #,##0_);_(&quot;$&quot;\ * \(#,##0\);_(&quot;$&quot;\ * &quot;-&quot;??_);_(@_)"/>
      <alignment horizontal="center" vertical="center" textRotation="0" wrapText="0" indent="0" justifyLastLine="0" shrinkToFit="0" readingOrder="0"/>
    </dxf>
    <dxf>
      <numFmt numFmtId="166" formatCode="_(&quot;$&quot;\ * #,##0_);_(&quot;$&quot;\ * \(#,##0\);_(&quot;$&quot;\ * &quot;-&quot;??_);_(@_)"/>
      <fill>
        <patternFill patternType="none">
          <fgColor indexed="64"/>
          <bgColor indexed="65"/>
        </patternFill>
      </fill>
      <alignment horizontal="center" vertical="center" textRotation="0" wrapText="0" indent="0" justifyLastLine="0" shrinkToFit="0" readingOrder="0"/>
    </dxf>
    <dxf>
      <numFmt numFmtId="166" formatCode="_(&quot;$&quot;\ * #,##0_);_(&quot;$&quot;\ * \(#,##0\);_(&quot;$&quot;\ * &quot;-&quot;??_);_(@_)"/>
      <alignment horizontal="center" vertical="center" textRotation="0" wrapText="0" indent="0" justifyLastLine="0" shrinkToFit="0" readingOrder="0"/>
    </dxf>
    <dxf>
      <numFmt numFmtId="166" formatCode="_(&quot;$&quot;\ * #,##0_);_(&quot;$&quot;\ * \(#,##0\);_(&quot;$&quot;\ * &quot;-&quot;??_);_(@_)"/>
      <fill>
        <patternFill patternType="none">
          <fgColor indexed="64"/>
          <bgColor indexed="65"/>
        </patternFill>
      </fill>
      <alignment horizontal="center" vertical="center" textRotation="0" wrapText="0" indent="0" justifyLastLine="0" shrinkToFit="0" readingOrder="0"/>
    </dxf>
    <dxf>
      <numFmt numFmtId="166" formatCode="_(&quot;$&quot;\ * #,##0_);_(&quot;$&quot;\ * \(#,##0\);_(&quot;$&quot;\ * &quot;-&quot;??_);_(@_)"/>
    </dxf>
    <dxf>
      <numFmt numFmtId="166" formatCode="_(&quot;$&quot;\ * #,##0_);_(&quot;$&quot;\ * \(#,##0\);_(&quot;$&quot;\ * &quot;-&quot;??_);_(@_)"/>
      <fill>
        <patternFill patternType="none">
          <fgColor indexed="64"/>
          <bgColor indexed="65"/>
        </patternFill>
      </fill>
    </dxf>
    <dxf>
      <numFmt numFmtId="166" formatCode="_(&quot;$&quot;\ * #,##0_);_(&quot;$&quot;\ * \(#,##0\);_(&quot;$&quot;\ * &quot;-&quot;??_);_(@_)"/>
    </dxf>
    <dxf>
      <numFmt numFmtId="166" formatCode="_(&quot;$&quot;\ * #,##0_);_(&quot;$&quot;\ * \(#,##0\);_(&quot;$&quot;\ * &quot;-&quot;??_);_(@_)"/>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alignment horizontal="left" vertical="center" textRotation="0" wrapText="0" indent="0" justifyLastLine="0" shrinkToFit="0" readingOrder="0"/>
    </dxf>
    <dxf>
      <alignment horizontal="left" vertical="center" textRotation="0" wrapText="0" indent="0" justifyLastLine="0" shrinkToFit="0" readingOrder="0"/>
    </dxf>
    <dxf>
      <fill>
        <patternFill patternType="none">
          <fgColor indexed="64"/>
          <bgColor indexed="65"/>
        </patternFill>
      </fill>
      <alignment horizontal="left" vertical="center" textRotation="0" wrapText="0" indent="0" justifyLastLine="0" shrinkToFit="0" readingOrder="0"/>
    </dxf>
    <dxf>
      <alignment horizontal="center" vertical="center" textRotation="0" wrapText="0" indent="0" justifyLastLine="0" shrinkToFit="0" readingOrder="0"/>
    </dxf>
    <dxf>
      <font>
        <i val="0"/>
      </font>
      <fill>
        <patternFill patternType="none">
          <fgColor indexed="64"/>
          <bgColor indexed="65"/>
        </patternFill>
      </fill>
      <alignment horizontal="center" vertical="center" textRotation="0" wrapText="0" indent="0" justifyLastLine="0" shrinkToFit="0" readingOrder="0"/>
    </dxf>
    <dxf>
      <alignment horizontal="center" vertical="center" textRotation="0" wrapText="0" indent="0" justifyLastLine="0" shrinkToFit="0" readingOrder="0"/>
    </dxf>
    <dxf>
      <font>
        <i val="0"/>
      </font>
      <fill>
        <patternFill patternType="none">
          <fgColor indexed="64"/>
          <bgColor indexed="65"/>
        </patternFill>
      </fill>
      <alignment horizontal="center" vertical="center" textRotation="0" wrapText="0" indent="0" justifyLastLine="0" shrinkToFit="0" readingOrder="0"/>
    </dxf>
    <dxf>
      <alignment horizontal="general" vertical="center" textRotation="0" wrapText="0" indent="0" justifyLastLine="0" shrinkToFit="0" readingOrder="0"/>
    </dxf>
    <dxf>
      <fill>
        <patternFill patternType="none">
          <fgColor indexed="64"/>
          <bgColor indexed="65"/>
        </patternFill>
      </fill>
      <alignment horizontal="general" vertical="center" textRotation="0" wrapText="0" indent="0" justifyLastLine="0" shrinkToFit="0" readingOrder="0"/>
    </dxf>
    <dxf>
      <alignment horizontal="left" vertical="center" textRotation="0" wrapText="0" indent="0" justifyLastLine="0" shrinkToFit="0" readingOrder="0"/>
    </dxf>
    <dxf>
      <font>
        <strike val="0"/>
        <outline val="0"/>
        <shadow val="0"/>
        <u val="none"/>
        <vertAlign val="baseline"/>
        <sz val="11"/>
        <color theme="1"/>
        <name val="Calibri"/>
        <scheme val="minor"/>
      </font>
      <fill>
        <patternFill patternType="none">
          <fgColor indexed="64"/>
          <bgColor indexed="65"/>
        </patternFill>
      </fill>
      <alignment horizontal="left" vertical="center" textRotation="0" wrapText="0" indent="0" justifyLastLine="0" shrinkToFit="0" readingOrder="0"/>
    </dxf>
    <dxf>
      <alignment horizontal="center" vertical="center" textRotation="0" wrapText="0" indent="0" justifyLastLine="0" shrinkToFit="0" readingOrder="0"/>
    </dxf>
    <dxf>
      <fill>
        <patternFill patternType="none">
          <fgColor indexed="64"/>
          <bgColor indexed="65"/>
        </patternFill>
      </fill>
      <alignment horizontal="center" vertical="center" textRotation="0" wrapText="0" indent="0" justifyLastLine="0" shrinkToFit="0" readingOrder="0"/>
    </dxf>
    <dxf>
      <font>
        <strike val="0"/>
        <outline val="0"/>
        <shadow val="0"/>
        <u val="none"/>
        <vertAlign val="baseline"/>
        <color theme="1"/>
      </font>
      <fill>
        <patternFill patternType="none">
          <fgColor indexed="64"/>
          <bgColor indexed="65"/>
        </patternFill>
      </fill>
      <alignment horizontal="general" vertical="bottom" textRotation="0" wrapText="0" indent="0" justifyLastLine="0" shrinkToFit="0" readingOrder="0"/>
    </dxf>
    <dxf>
      <alignment horizontal="center" vertical="center" textRotation="0" wrapText="0" indent="0" justifyLastLine="0" shrinkToFit="0" readingOrder="0"/>
    </dxf>
    <dxf>
      <fill>
        <patternFill patternType="none">
          <fgColor indexed="64"/>
          <bgColor indexed="65"/>
        </patternFill>
      </fill>
      <alignment horizontal="center" vertical="center" textRotation="0" wrapText="0" indent="0" justifyLastLine="0" shrinkToFit="0" readingOrder="0"/>
    </dxf>
    <dxf>
      <alignment horizontal="center" vertical="center" textRotation="0" wrapText="0" indent="0" justifyLastLine="0" shrinkToFit="0" readingOrder="0"/>
    </dxf>
    <dxf>
      <fill>
        <patternFill patternType="none">
          <fgColor indexed="64"/>
          <bgColor indexed="65"/>
        </patternFill>
      </fill>
      <alignment horizontal="center" vertical="center" textRotation="0" wrapText="0" indent="0" justifyLastLine="0" shrinkToFit="0" readingOrder="0"/>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alignment horizontal="center" vertical="center" textRotation="0" wrapText="0" indent="0" justifyLastLine="0" shrinkToFit="0" readingOrder="0"/>
    </dxf>
    <dxf>
      <fill>
        <patternFill patternType="none">
          <fgColor indexed="64"/>
          <bgColor indexed="65"/>
        </patternFill>
      </fill>
      <alignment horizontal="center" vertical="center" textRotation="0" wrapText="0" indent="0" justifyLastLine="0" shrinkToFit="0" readingOrder="0"/>
    </dxf>
    <dxf>
      <font>
        <b/>
        <i val="0"/>
        <strike val="0"/>
        <condense val="0"/>
        <extend val="0"/>
        <outline val="0"/>
        <shadow val="0"/>
        <u val="none"/>
        <vertAlign val="baseline"/>
        <sz val="11"/>
        <color theme="1"/>
        <name val="Calibri"/>
        <family val="2"/>
        <scheme val="minor"/>
      </font>
      <alignment horizontal="center" vertical="center" textRotation="0" wrapText="0" indent="0" justifyLastLine="0" shrinkToFit="0" readingOrder="0"/>
    </dxf>
    <dxf>
      <font>
        <b/>
      </font>
      <fill>
        <patternFill patternType="none">
          <fgColor indexed="64"/>
          <bgColor indexed="65"/>
        </patternFill>
      </fill>
      <alignment horizontal="center" vertical="center" textRotation="0" indent="0" justifyLastLine="0" shrinkToFit="0" readingOrder="0"/>
    </dxf>
    <dxf>
      <font>
        <b/>
        <i val="0"/>
        <strike val="0"/>
        <condense val="0"/>
        <extend val="0"/>
        <outline val="0"/>
        <shadow val="0"/>
        <u val="none"/>
        <vertAlign val="baseline"/>
        <sz val="11"/>
        <color theme="1"/>
        <name val="Calibri"/>
        <family val="2"/>
        <scheme val="minor"/>
      </font>
      <alignment horizontal="center" vertical="center" textRotation="0" wrapText="0" indent="0" justifyLastLine="0" shrinkToFit="0" readingOrder="0"/>
    </dxf>
    <dxf>
      <fill>
        <patternFill patternType="none">
          <fgColor indexed="64"/>
          <bgColor indexed="65"/>
        </patternFill>
      </fill>
      <alignment horizontal="center" vertical="center" textRotation="0" indent="0" justifyLastLine="0" shrinkToFit="0" readingOrder="0"/>
    </dxf>
    <dxf>
      <alignment horizontal="center" vertical="bottom" textRotation="0" wrapText="0" indent="0" justifyLastLine="0" shrinkToFit="0" readingOrder="0"/>
    </dxf>
    <dxf>
      <numFmt numFmtId="0" formatCode="General"/>
      <fill>
        <patternFill patternType="none">
          <fgColor indexed="64"/>
          <bgColor indexed="65"/>
        </patternFill>
      </fill>
      <alignment horizontal="center" vertical="bottom" textRotation="0" wrapText="0" indent="0" justifyLastLine="0" shrinkToFit="0" readingOrder="0"/>
    </dxf>
    <dxf>
      <alignment horizontal="center" vertical="bottom" textRotation="0" wrapText="0" indent="0" justifyLastLine="0" shrinkToFit="0" readingOrder="0"/>
    </dxf>
    <dxf>
      <numFmt numFmtId="0" formatCode="General"/>
      <fill>
        <patternFill patternType="none">
          <fgColor indexed="64"/>
          <bgColor indexed="65"/>
        </patternFill>
      </fill>
      <alignment horizontal="center" vertical="bottom" textRotation="0" wrapText="0" indent="0" justifyLastLine="0" shrinkToFit="0" readingOrder="0"/>
    </dxf>
    <dxf>
      <alignment horizontal="center" vertical="bottom" textRotation="0" wrapText="0" indent="0" justifyLastLine="0" shrinkToFit="0" readingOrder="0"/>
    </dxf>
    <dxf>
      <fill>
        <patternFill patternType="none">
          <fgColor indexed="64"/>
          <bgColor indexed="65"/>
        </patternFill>
      </fill>
      <alignment horizontal="center" vertical="bottom" textRotation="0" wrapText="0" indent="0" justifyLastLine="0" shrinkToFit="0" readingOrder="0"/>
    </dxf>
    <dxf>
      <alignment horizontal="center" vertical="bottom" textRotation="0" wrapText="0" indent="0" justifyLastLine="0" shrinkToFit="0" readingOrder="0"/>
    </dxf>
    <dxf>
      <numFmt numFmtId="0" formatCode="General"/>
      <fill>
        <patternFill patternType="none">
          <fgColor indexed="64"/>
          <bgColor indexed="65"/>
        </patternFill>
      </fill>
      <alignment horizontal="center" textRotation="0" indent="0" justifyLastLine="0" shrinkToFit="0" readingOrder="0"/>
    </dxf>
    <dxf>
      <font>
        <b val="0"/>
        <i/>
        <strike val="0"/>
        <condense val="0"/>
        <extend val="0"/>
        <outline val="0"/>
        <shadow val="0"/>
        <u val="none"/>
        <vertAlign val="baseline"/>
        <sz val="11"/>
        <color theme="1"/>
        <name val="Calibri"/>
        <family val="2"/>
        <scheme val="minor"/>
      </font>
      <alignment horizontal="center" vertical="center" textRotation="0" wrapText="0" indent="0" justifyLastLine="0" shrinkToFit="0" readingOrder="0"/>
    </dxf>
    <dxf>
      <font>
        <i/>
      </font>
      <numFmt numFmtId="0" formatCode="General"/>
      <fill>
        <patternFill patternType="none">
          <fgColor indexed="64"/>
          <bgColor indexed="65"/>
        </patternFill>
      </fill>
      <alignment horizontal="center" vertical="center" textRotation="0" indent="0" justifyLastLine="0" shrinkToFit="0" readingOrder="0"/>
    </dxf>
    <dxf>
      <font>
        <b val="0"/>
        <i/>
        <strike val="0"/>
        <condense val="0"/>
        <extend val="0"/>
        <outline val="0"/>
        <shadow val="0"/>
        <u val="none"/>
        <vertAlign val="baseline"/>
        <sz val="11"/>
        <color theme="1"/>
        <name val="Calibri"/>
        <family val="2"/>
        <scheme val="minor"/>
      </font>
      <alignment horizontal="center" vertical="center" textRotation="0" wrapText="0" indent="0" justifyLastLine="0" shrinkToFit="0" readingOrder="0"/>
    </dxf>
    <dxf>
      <numFmt numFmtId="0" formatCode="General"/>
      <fill>
        <patternFill patternType="none">
          <fgColor indexed="64"/>
          <bgColor indexed="65"/>
        </patternFill>
      </fill>
      <alignment horizontal="center" vertical="center" textRotation="0" indent="0" justifyLastLine="0" shrinkToFit="0" readingOrder="0"/>
    </dxf>
    <dxf>
      <alignment horizontal="center" vertical="center" textRotation="0" wrapText="0" indent="0" justifyLastLine="0" shrinkToFit="0" readingOrder="0"/>
    </dxf>
    <dxf>
      <numFmt numFmtId="0" formatCode="General"/>
      <fill>
        <patternFill patternType="none">
          <fgColor indexed="64"/>
          <bgColor indexed="65"/>
        </patternFill>
      </fill>
      <alignment horizontal="center" vertical="center" textRotation="0" indent="0" justifyLastLine="0" shrinkToFit="0" readingOrder="0"/>
    </dxf>
    <dxf>
      <fill>
        <patternFill patternType="none">
          <fgColor indexed="64"/>
          <bgColor indexed="65"/>
        </patternFill>
      </fill>
    </dxf>
    <dxf>
      <border outline="0">
        <bottom style="thin">
          <color indexed="64"/>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dxf>
    <dxf>
      <fill>
        <patternFill>
          <bgColor rgb="FFFF0000"/>
        </patternFill>
      </fill>
    </dxf>
    <dxf>
      <font>
        <b/>
        <i/>
      </font>
      <fill>
        <patternFill>
          <bgColor theme="9" tint="-0.499984740745262"/>
        </patternFill>
      </fill>
    </dxf>
    <dxf>
      <font>
        <b/>
        <i/>
      </font>
      <fill>
        <patternFill>
          <bgColor theme="9" tint="-0.4999847407452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61</xdr:col>
      <xdr:colOff>0</xdr:colOff>
      <xdr:row>322</xdr:row>
      <xdr:rowOff>0</xdr:rowOff>
    </xdr:from>
    <xdr:to>
      <xdr:col>61</xdr:col>
      <xdr:colOff>7620</xdr:colOff>
      <xdr:row>322</xdr:row>
      <xdr:rowOff>7620</xdr:rowOff>
    </xdr:to>
    <xdr:pic>
      <xdr:nvPicPr>
        <xdr:cNvPr id="2" name="Picture 3828">
          <a:extLst>
            <a:ext uri="{FF2B5EF4-FFF2-40B4-BE49-F238E27FC236}">
              <a16:creationId xmlns:a16="http://schemas.microsoft.com/office/drawing/2014/main" id="{34432A3A-E6DB-4F84-A3EB-E2D8DD06781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8635840" y="60098940"/>
          <a:ext cx="7620" cy="76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nelpa/Documents/MINAMBIENTE/BASE%20DE%20DATOS%20MADS/BASE%20DE%20DATOS%202025v1.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docs.live.net/Users/phernandez/AppData/Roaming/Microsoft/Excel/BASE%20DE%20DATOS%202016%20(version%201).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ENERO FEBRERO"/>
      <sheetName val="Hoja2"/>
      <sheetName val="Hoja4"/>
      <sheetName val="Hoja3"/>
      <sheetName val="MODALIDADES Y MODIFICACIONES "/>
      <sheetName val="Hoja6"/>
      <sheetName val="Hoja5"/>
      <sheetName val="Detalle1"/>
      <sheetName val="INFORME LENA"/>
      <sheetName val="Hoja7"/>
      <sheetName val="BD"/>
      <sheetName val="BD_2"/>
      <sheetName val="LISTAS"/>
      <sheetName val="SEGUIMIENTO SUPERVISORES"/>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2">
          <cell r="BA2">
            <v>0</v>
          </cell>
          <cell r="BZ2">
            <v>0</v>
          </cell>
          <cell r="CA2" t="str">
            <v>2 NO</v>
          </cell>
          <cell r="CF2" t="str">
            <v>2 NO</v>
          </cell>
        </row>
        <row r="3">
          <cell r="BA3">
            <v>0</v>
          </cell>
          <cell r="BZ3">
            <v>0</v>
          </cell>
          <cell r="CA3" t="str">
            <v>2 NO</v>
          </cell>
          <cell r="CF3" t="str">
            <v>2 NO</v>
          </cell>
        </row>
        <row r="4">
          <cell r="BA4">
            <v>0</v>
          </cell>
          <cell r="BZ4">
            <v>0</v>
          </cell>
          <cell r="CA4" t="str">
            <v>2 NO</v>
          </cell>
          <cell r="CF4" t="str">
            <v>2 NO</v>
          </cell>
        </row>
        <row r="5">
          <cell r="BA5">
            <v>0</v>
          </cell>
          <cell r="BZ5">
            <v>0</v>
          </cell>
          <cell r="CA5" t="str">
            <v>2 NO</v>
          </cell>
          <cell r="CF5" t="str">
            <v>2 NO</v>
          </cell>
        </row>
        <row r="6">
          <cell r="BA6">
            <v>0</v>
          </cell>
          <cell r="BZ6">
            <v>0</v>
          </cell>
          <cell r="CA6" t="str">
            <v>2 NO</v>
          </cell>
          <cell r="CF6" t="str">
            <v>2 NO</v>
          </cell>
        </row>
        <row r="7">
          <cell r="BA7">
            <v>0</v>
          </cell>
          <cell r="BZ7">
            <v>0</v>
          </cell>
          <cell r="CA7" t="str">
            <v>2 NO</v>
          </cell>
          <cell r="CF7" t="str">
            <v>2 NO</v>
          </cell>
        </row>
        <row r="8">
          <cell r="BA8">
            <v>0</v>
          </cell>
          <cell r="BZ8">
            <v>0</v>
          </cell>
          <cell r="CA8" t="str">
            <v>2 NO</v>
          </cell>
          <cell r="CF8" t="str">
            <v>2 NO</v>
          </cell>
        </row>
        <row r="9">
          <cell r="BA9">
            <v>0</v>
          </cell>
          <cell r="BZ9">
            <v>0</v>
          </cell>
          <cell r="CA9" t="str">
            <v>2 NO</v>
          </cell>
          <cell r="CF9" t="str">
            <v>2 NO</v>
          </cell>
        </row>
        <row r="10">
          <cell r="BA10">
            <v>0</v>
          </cell>
          <cell r="BZ10">
            <v>0</v>
          </cell>
          <cell r="CA10" t="str">
            <v>2 NO</v>
          </cell>
          <cell r="CF10" t="str">
            <v>2 NO</v>
          </cell>
        </row>
        <row r="11">
          <cell r="BA11">
            <v>0</v>
          </cell>
          <cell r="BZ11">
            <v>0</v>
          </cell>
          <cell r="CA11" t="str">
            <v>2 NO</v>
          </cell>
          <cell r="CF11" t="str">
            <v>1 SI</v>
          </cell>
        </row>
        <row r="12">
          <cell r="BA12">
            <v>0</v>
          </cell>
          <cell r="BZ12">
            <v>0</v>
          </cell>
          <cell r="CA12" t="str">
            <v>2 NO</v>
          </cell>
          <cell r="CF12" t="str">
            <v>2 NO</v>
          </cell>
        </row>
        <row r="13">
          <cell r="BA13">
            <v>0</v>
          </cell>
          <cell r="BZ13">
            <v>0</v>
          </cell>
          <cell r="CA13" t="str">
            <v>2 NO</v>
          </cell>
          <cell r="CF13" t="str">
            <v>1 SI</v>
          </cell>
        </row>
        <row r="14">
          <cell r="BA14">
            <v>0</v>
          </cell>
          <cell r="BZ14">
            <v>0</v>
          </cell>
          <cell r="CA14" t="str">
            <v>2 NO</v>
          </cell>
          <cell r="CF14" t="str">
            <v>2 NO</v>
          </cell>
        </row>
        <row r="15">
          <cell r="BA15">
            <v>0</v>
          </cell>
          <cell r="BZ15">
            <v>0</v>
          </cell>
          <cell r="CA15" t="str">
            <v>2 NO</v>
          </cell>
          <cell r="CF15" t="str">
            <v>2 NO</v>
          </cell>
        </row>
        <row r="16">
          <cell r="BA16">
            <v>0</v>
          </cell>
          <cell r="BZ16">
            <v>0</v>
          </cell>
          <cell r="CA16" t="str">
            <v>2 NO</v>
          </cell>
          <cell r="CF16" t="str">
            <v>2 NO</v>
          </cell>
        </row>
        <row r="17">
          <cell r="BA17">
            <v>0</v>
          </cell>
          <cell r="BZ17">
            <v>0</v>
          </cell>
          <cell r="CA17" t="str">
            <v>2 NO</v>
          </cell>
          <cell r="CF17" t="str">
            <v>2 NO</v>
          </cell>
        </row>
        <row r="18">
          <cell r="BA18">
            <v>0</v>
          </cell>
          <cell r="BZ18">
            <v>0</v>
          </cell>
          <cell r="CA18" t="str">
            <v>2 NO</v>
          </cell>
          <cell r="CF18" t="str">
            <v>2 NO</v>
          </cell>
        </row>
        <row r="19">
          <cell r="E19">
            <v>1400000</v>
          </cell>
          <cell r="BA19">
            <v>0</v>
          </cell>
          <cell r="BZ19">
            <v>0</v>
          </cell>
          <cell r="CA19" t="str">
            <v>2 NO</v>
          </cell>
          <cell r="CF19" t="str">
            <v>2 NO</v>
          </cell>
        </row>
        <row r="20">
          <cell r="E20">
            <v>496000</v>
          </cell>
          <cell r="BA20">
            <v>0</v>
          </cell>
          <cell r="BZ20">
            <v>0</v>
          </cell>
          <cell r="CA20" t="str">
            <v>2 NO</v>
          </cell>
          <cell r="CF20" t="str">
            <v>2 NO</v>
          </cell>
        </row>
        <row r="21">
          <cell r="BA21">
            <v>0</v>
          </cell>
          <cell r="BZ21">
            <v>0</v>
          </cell>
          <cell r="CA21" t="str">
            <v>2 NO</v>
          </cell>
          <cell r="CF21" t="str">
            <v>2 NO</v>
          </cell>
        </row>
        <row r="22">
          <cell r="BA22">
            <v>0</v>
          </cell>
          <cell r="BZ22">
            <v>0</v>
          </cell>
          <cell r="CA22" t="str">
            <v>2 NO</v>
          </cell>
          <cell r="CF22" t="str">
            <v>2 NO</v>
          </cell>
        </row>
        <row r="23">
          <cell r="BA23">
            <v>0</v>
          </cell>
          <cell r="BZ23">
            <v>0</v>
          </cell>
          <cell r="CA23" t="str">
            <v>2 NO</v>
          </cell>
          <cell r="CF23" t="str">
            <v>2 NO</v>
          </cell>
        </row>
        <row r="24">
          <cell r="BA24">
            <v>0</v>
          </cell>
          <cell r="BZ24">
            <v>0</v>
          </cell>
          <cell r="CA24" t="str">
            <v>2 NO</v>
          </cell>
          <cell r="CF24" t="str">
            <v>2 NO</v>
          </cell>
        </row>
        <row r="25">
          <cell r="BA25">
            <v>0</v>
          </cell>
          <cell r="BZ25">
            <v>0</v>
          </cell>
          <cell r="CA25" t="str">
            <v>2 NO</v>
          </cell>
          <cell r="CF25" t="str">
            <v>2 NO</v>
          </cell>
        </row>
        <row r="26">
          <cell r="BA26">
            <v>0</v>
          </cell>
          <cell r="BZ26">
            <v>0</v>
          </cell>
          <cell r="CA26" t="str">
            <v>2 NO</v>
          </cell>
          <cell r="CF26" t="str">
            <v>2 NO</v>
          </cell>
        </row>
        <row r="27">
          <cell r="BA27">
            <v>0</v>
          </cell>
          <cell r="BZ27">
            <v>0</v>
          </cell>
          <cell r="CA27" t="str">
            <v>2 NO</v>
          </cell>
          <cell r="CF27" t="str">
            <v>2 NO</v>
          </cell>
        </row>
        <row r="28">
          <cell r="BA28">
            <v>0</v>
          </cell>
          <cell r="BZ28">
            <v>0</v>
          </cell>
          <cell r="CA28" t="str">
            <v>2 NO</v>
          </cell>
          <cell r="CF28" t="str">
            <v>2 NO</v>
          </cell>
        </row>
        <row r="29">
          <cell r="BA29">
            <v>0</v>
          </cell>
          <cell r="BZ29">
            <v>0</v>
          </cell>
          <cell r="CA29" t="str">
            <v>2 NO</v>
          </cell>
          <cell r="CF29" t="str">
            <v>2 NO</v>
          </cell>
        </row>
        <row r="30">
          <cell r="BA30">
            <v>0</v>
          </cell>
          <cell r="BZ30">
            <v>0</v>
          </cell>
          <cell r="CA30" t="str">
            <v>2 NO</v>
          </cell>
          <cell r="CF30" t="str">
            <v>2 NO</v>
          </cell>
        </row>
        <row r="31">
          <cell r="BA31">
            <v>0</v>
          </cell>
          <cell r="BZ31">
            <v>0</v>
          </cell>
          <cell r="CA31" t="str">
            <v>2 NO</v>
          </cell>
          <cell r="CF31" t="str">
            <v>2 NO</v>
          </cell>
        </row>
        <row r="32">
          <cell r="E32">
            <v>130867</v>
          </cell>
          <cell r="BA32">
            <v>0</v>
          </cell>
          <cell r="BZ32">
            <v>0</v>
          </cell>
          <cell r="CA32" t="str">
            <v>2 NO</v>
          </cell>
          <cell r="CF32" t="str">
            <v>2 NO</v>
          </cell>
        </row>
        <row r="33">
          <cell r="BA33">
            <v>0</v>
          </cell>
          <cell r="BZ33">
            <v>0</v>
          </cell>
          <cell r="CA33" t="str">
            <v>2 NO</v>
          </cell>
          <cell r="CF33" t="str">
            <v>2 NO</v>
          </cell>
        </row>
        <row r="34">
          <cell r="BA34">
            <v>0</v>
          </cell>
          <cell r="BZ34">
            <v>0</v>
          </cell>
          <cell r="CA34" t="str">
            <v>2 NO</v>
          </cell>
          <cell r="CF34" t="str">
            <v>2 NO</v>
          </cell>
        </row>
        <row r="35">
          <cell r="BA35">
            <v>0</v>
          </cell>
          <cell r="BZ35">
            <v>0</v>
          </cell>
          <cell r="CA35" t="str">
            <v>2 NO</v>
          </cell>
          <cell r="CF35" t="str">
            <v>2 NO</v>
          </cell>
        </row>
        <row r="36">
          <cell r="BA36">
            <v>0</v>
          </cell>
          <cell r="BZ36">
            <v>0</v>
          </cell>
          <cell r="CA36" t="str">
            <v>2 NO</v>
          </cell>
          <cell r="CF36" t="str">
            <v>2 NO</v>
          </cell>
        </row>
        <row r="37">
          <cell r="BA37">
            <v>0</v>
          </cell>
          <cell r="BZ37">
            <v>0</v>
          </cell>
          <cell r="CA37" t="str">
            <v>2 NO</v>
          </cell>
          <cell r="CF37" t="str">
            <v>2 NO</v>
          </cell>
        </row>
        <row r="38">
          <cell r="BA38">
            <v>0</v>
          </cell>
          <cell r="BZ38">
            <v>0</v>
          </cell>
          <cell r="CA38" t="str">
            <v>2 NO</v>
          </cell>
          <cell r="CF38" t="str">
            <v>2 NO</v>
          </cell>
        </row>
        <row r="39">
          <cell r="BA39">
            <v>0</v>
          </cell>
          <cell r="BZ39">
            <v>0</v>
          </cell>
          <cell r="CA39" t="str">
            <v>2 NO</v>
          </cell>
          <cell r="CF39" t="str">
            <v>2 NO</v>
          </cell>
        </row>
        <row r="40">
          <cell r="BA40">
            <v>0</v>
          </cell>
          <cell r="BZ40">
            <v>0</v>
          </cell>
          <cell r="CA40" t="str">
            <v>2 NO</v>
          </cell>
          <cell r="CF40" t="str">
            <v>2 NO</v>
          </cell>
        </row>
        <row r="41">
          <cell r="BA41">
            <v>0</v>
          </cell>
          <cell r="BZ41">
            <v>0</v>
          </cell>
          <cell r="CA41" t="str">
            <v>2 NO</v>
          </cell>
          <cell r="CF41" t="str">
            <v>2 NO</v>
          </cell>
        </row>
        <row r="42">
          <cell r="E42">
            <v>1400000</v>
          </cell>
          <cell r="BA42">
            <v>0</v>
          </cell>
          <cell r="BZ42">
            <v>0</v>
          </cell>
          <cell r="CA42" t="str">
            <v>2 NO</v>
          </cell>
          <cell r="CF42" t="str">
            <v>2 NO</v>
          </cell>
        </row>
        <row r="43">
          <cell r="BA43">
            <v>0</v>
          </cell>
          <cell r="BZ43">
            <v>0</v>
          </cell>
          <cell r="CA43" t="str">
            <v>2 NO</v>
          </cell>
          <cell r="CF43" t="str">
            <v>2 NO</v>
          </cell>
        </row>
        <row r="44">
          <cell r="BA44">
            <v>0</v>
          </cell>
          <cell r="BZ44">
            <v>0</v>
          </cell>
          <cell r="CA44" t="str">
            <v>2 NO</v>
          </cell>
          <cell r="CF44" t="str">
            <v>2 NO</v>
          </cell>
        </row>
        <row r="45">
          <cell r="BA45">
            <v>0</v>
          </cell>
          <cell r="BZ45">
            <v>0</v>
          </cell>
          <cell r="CA45" t="str">
            <v>2 NO</v>
          </cell>
          <cell r="CF45" t="str">
            <v>2 NO</v>
          </cell>
        </row>
        <row r="46">
          <cell r="BA46">
            <v>0</v>
          </cell>
          <cell r="BZ46">
            <v>0</v>
          </cell>
          <cell r="CA46" t="str">
            <v>2 NO</v>
          </cell>
          <cell r="CF46" t="str">
            <v>2 NO</v>
          </cell>
        </row>
        <row r="47">
          <cell r="BA47">
            <v>0</v>
          </cell>
          <cell r="BZ47">
            <v>0</v>
          </cell>
          <cell r="CA47" t="str">
            <v>2 NO</v>
          </cell>
          <cell r="CF47" t="str">
            <v>2 NO</v>
          </cell>
        </row>
        <row r="48">
          <cell r="BA48">
            <v>0</v>
          </cell>
          <cell r="BZ48">
            <v>0</v>
          </cell>
          <cell r="CA48" t="str">
            <v>2 NO</v>
          </cell>
          <cell r="CF48" t="str">
            <v>2 NO</v>
          </cell>
        </row>
        <row r="49">
          <cell r="BA49">
            <v>0</v>
          </cell>
          <cell r="BZ49">
            <v>0</v>
          </cell>
          <cell r="CA49" t="str">
            <v>2 NO</v>
          </cell>
          <cell r="CF49" t="str">
            <v>2 NO</v>
          </cell>
        </row>
        <row r="50">
          <cell r="BA50">
            <v>0</v>
          </cell>
          <cell r="BZ50">
            <v>0</v>
          </cell>
          <cell r="CA50" t="str">
            <v>2 NO</v>
          </cell>
          <cell r="CF50" t="str">
            <v>2 NO</v>
          </cell>
        </row>
        <row r="51">
          <cell r="BA51">
            <v>0</v>
          </cell>
          <cell r="BZ51">
            <v>0</v>
          </cell>
          <cell r="CA51" t="str">
            <v>2 NO</v>
          </cell>
          <cell r="CF51" t="str">
            <v>2 NO</v>
          </cell>
        </row>
        <row r="52">
          <cell r="BA52">
            <v>0</v>
          </cell>
          <cell r="BZ52">
            <v>0</v>
          </cell>
          <cell r="CA52" t="str">
            <v>2 NO</v>
          </cell>
          <cell r="CF52" t="str">
            <v>2 NO</v>
          </cell>
        </row>
        <row r="53">
          <cell r="BA53">
            <v>0</v>
          </cell>
          <cell r="BZ53">
            <v>0</v>
          </cell>
          <cell r="CA53" t="str">
            <v>2 NO</v>
          </cell>
          <cell r="CF53" t="str">
            <v>2 NO</v>
          </cell>
        </row>
        <row r="54">
          <cell r="BA54">
            <v>0</v>
          </cell>
          <cell r="BZ54">
            <v>0</v>
          </cell>
          <cell r="CA54" t="str">
            <v>2 NO</v>
          </cell>
          <cell r="CF54" t="str">
            <v>2 NO</v>
          </cell>
        </row>
        <row r="55">
          <cell r="BA55">
            <v>0</v>
          </cell>
          <cell r="BZ55">
            <v>0</v>
          </cell>
          <cell r="CA55" t="str">
            <v>2 NO</v>
          </cell>
          <cell r="CF55" t="str">
            <v>2 NO</v>
          </cell>
        </row>
        <row r="56">
          <cell r="BA56">
            <v>0</v>
          </cell>
          <cell r="BZ56">
            <v>0</v>
          </cell>
          <cell r="CA56" t="str">
            <v>2 NO</v>
          </cell>
          <cell r="CF56" t="str">
            <v>2 NO</v>
          </cell>
        </row>
        <row r="57">
          <cell r="BA57">
            <v>0</v>
          </cell>
          <cell r="BZ57">
            <v>0</v>
          </cell>
          <cell r="CA57" t="str">
            <v>2 NO</v>
          </cell>
          <cell r="CF57" t="str">
            <v>2 NO</v>
          </cell>
        </row>
        <row r="58">
          <cell r="E58">
            <v>274667</v>
          </cell>
          <cell r="BA58">
            <v>0</v>
          </cell>
          <cell r="BZ58">
            <v>0</v>
          </cell>
          <cell r="CA58" t="str">
            <v>2 NO</v>
          </cell>
          <cell r="CF58" t="str">
            <v>2 NO</v>
          </cell>
        </row>
        <row r="59">
          <cell r="BA59">
            <v>0</v>
          </cell>
          <cell r="BZ59">
            <v>0</v>
          </cell>
          <cell r="CA59" t="str">
            <v>2 NO</v>
          </cell>
          <cell r="CF59" t="str">
            <v>2 NO</v>
          </cell>
        </row>
        <row r="60">
          <cell r="E60">
            <v>2400000</v>
          </cell>
          <cell r="BA60">
            <v>24533333</v>
          </cell>
          <cell r="BZ60">
            <v>94</v>
          </cell>
          <cell r="CA60" t="str">
            <v>2 NO</v>
          </cell>
          <cell r="CF60" t="str">
            <v>2 NO</v>
          </cell>
        </row>
        <row r="61">
          <cell r="BA61">
            <v>0</v>
          </cell>
          <cell r="BZ61">
            <v>0</v>
          </cell>
          <cell r="CA61" t="str">
            <v>2 NO</v>
          </cell>
          <cell r="CF61" t="str">
            <v>1 SI</v>
          </cell>
        </row>
        <row r="62">
          <cell r="BA62">
            <v>0</v>
          </cell>
          <cell r="BZ62">
            <v>0</v>
          </cell>
          <cell r="CA62" t="str">
            <v>2 NO</v>
          </cell>
          <cell r="CF62" t="str">
            <v>2 NO</v>
          </cell>
        </row>
        <row r="63">
          <cell r="BA63">
            <v>0</v>
          </cell>
          <cell r="BZ63">
            <v>0</v>
          </cell>
          <cell r="CA63" t="str">
            <v>2 NO</v>
          </cell>
          <cell r="CF63" t="str">
            <v>2 NO</v>
          </cell>
        </row>
        <row r="64">
          <cell r="BA64">
            <v>0</v>
          </cell>
          <cell r="BZ64">
            <v>0</v>
          </cell>
          <cell r="CA64" t="str">
            <v>2 NO</v>
          </cell>
          <cell r="CF64" t="str">
            <v>2 NO</v>
          </cell>
        </row>
        <row r="65">
          <cell r="BA65">
            <v>0</v>
          </cell>
          <cell r="BZ65">
            <v>0</v>
          </cell>
          <cell r="CA65" t="str">
            <v>2 NO</v>
          </cell>
          <cell r="CF65" t="str">
            <v>1 SI</v>
          </cell>
        </row>
        <row r="66">
          <cell r="BA66">
            <v>0</v>
          </cell>
          <cell r="BZ66">
            <v>0</v>
          </cell>
          <cell r="CA66" t="str">
            <v>2 NO</v>
          </cell>
          <cell r="CF66" t="str">
            <v>2 NO</v>
          </cell>
        </row>
        <row r="67">
          <cell r="BA67">
            <v>0</v>
          </cell>
          <cell r="BZ67">
            <v>0</v>
          </cell>
          <cell r="CA67" t="str">
            <v>2 NO</v>
          </cell>
          <cell r="CF67" t="str">
            <v>2 NO</v>
          </cell>
        </row>
        <row r="68">
          <cell r="BA68">
            <v>0</v>
          </cell>
          <cell r="BZ68">
            <v>0</v>
          </cell>
          <cell r="CA68" t="str">
            <v>2 NO</v>
          </cell>
          <cell r="CF68" t="str">
            <v>2 NO</v>
          </cell>
        </row>
        <row r="69">
          <cell r="BA69">
            <v>0</v>
          </cell>
          <cell r="BZ69">
            <v>0</v>
          </cell>
          <cell r="CA69" t="str">
            <v>2 NO</v>
          </cell>
          <cell r="CF69" t="str">
            <v>2 NO</v>
          </cell>
        </row>
        <row r="70">
          <cell r="BA70">
            <v>0</v>
          </cell>
          <cell r="BZ70">
            <v>0</v>
          </cell>
          <cell r="CA70" t="str">
            <v>2 NO</v>
          </cell>
          <cell r="CF70" t="str">
            <v>2 NO</v>
          </cell>
        </row>
        <row r="71">
          <cell r="BA71">
            <v>0</v>
          </cell>
          <cell r="BZ71">
            <v>0</v>
          </cell>
          <cell r="CA71" t="str">
            <v>2 NO</v>
          </cell>
          <cell r="CF71" t="str">
            <v>2 NO</v>
          </cell>
        </row>
        <row r="72">
          <cell r="BA72">
            <v>0</v>
          </cell>
          <cell r="BZ72">
            <v>0</v>
          </cell>
          <cell r="CA72" t="str">
            <v>2 NO</v>
          </cell>
          <cell r="CF72" t="str">
            <v>2 NO</v>
          </cell>
        </row>
        <row r="73">
          <cell r="BA73">
            <v>0</v>
          </cell>
          <cell r="BZ73">
            <v>0</v>
          </cell>
          <cell r="CA73" t="str">
            <v>2 NO</v>
          </cell>
          <cell r="CF73" t="str">
            <v>2 NO</v>
          </cell>
        </row>
        <row r="74">
          <cell r="BA74">
            <v>0</v>
          </cell>
          <cell r="BZ74">
            <v>0</v>
          </cell>
          <cell r="CA74" t="str">
            <v>2 NO</v>
          </cell>
          <cell r="CF74" t="str">
            <v>2 NO</v>
          </cell>
        </row>
        <row r="75">
          <cell r="BA75">
            <v>0</v>
          </cell>
          <cell r="BZ75">
            <v>0</v>
          </cell>
          <cell r="CA75" t="str">
            <v>2 NO</v>
          </cell>
          <cell r="CF75" t="str">
            <v>2 NO</v>
          </cell>
        </row>
        <row r="76">
          <cell r="BA76">
            <v>0</v>
          </cell>
          <cell r="BZ76">
            <v>0</v>
          </cell>
          <cell r="CA76" t="str">
            <v>2 NO</v>
          </cell>
          <cell r="CF76" t="str">
            <v>2 NO</v>
          </cell>
        </row>
        <row r="77">
          <cell r="E77">
            <v>1066667</v>
          </cell>
          <cell r="BA77">
            <v>0</v>
          </cell>
          <cell r="BZ77">
            <v>0</v>
          </cell>
          <cell r="CA77" t="str">
            <v>2 NO</v>
          </cell>
          <cell r="CF77" t="str">
            <v>2 NO</v>
          </cell>
        </row>
        <row r="78">
          <cell r="E78">
            <v>1066667</v>
          </cell>
          <cell r="BA78">
            <v>0</v>
          </cell>
          <cell r="BZ78">
            <v>0</v>
          </cell>
          <cell r="CA78" t="str">
            <v>2 NO</v>
          </cell>
          <cell r="CF78" t="str">
            <v>2 NO</v>
          </cell>
        </row>
        <row r="79">
          <cell r="E79">
            <v>1066667</v>
          </cell>
          <cell r="BA79">
            <v>0</v>
          </cell>
          <cell r="BZ79">
            <v>0</v>
          </cell>
          <cell r="CA79" t="str">
            <v>2 NO</v>
          </cell>
          <cell r="CF79" t="str">
            <v>2 NO</v>
          </cell>
        </row>
        <row r="80">
          <cell r="BA80">
            <v>0</v>
          </cell>
          <cell r="BZ80">
            <v>0</v>
          </cell>
          <cell r="CA80" t="str">
            <v>2 NO</v>
          </cell>
          <cell r="CF80" t="str">
            <v>2 NO</v>
          </cell>
        </row>
        <row r="81">
          <cell r="BA81">
            <v>0</v>
          </cell>
          <cell r="BZ81">
            <v>0</v>
          </cell>
          <cell r="CA81" t="str">
            <v>2 NO</v>
          </cell>
          <cell r="CF81" t="str">
            <v>2 NO</v>
          </cell>
        </row>
        <row r="82">
          <cell r="BA82">
            <v>0</v>
          </cell>
          <cell r="BZ82">
            <v>0</v>
          </cell>
          <cell r="CA82" t="str">
            <v>2 NO</v>
          </cell>
          <cell r="CF82" t="str">
            <v>2 NO</v>
          </cell>
        </row>
        <row r="83">
          <cell r="BA83">
            <v>0</v>
          </cell>
          <cell r="BZ83">
            <v>0</v>
          </cell>
          <cell r="CA83" t="str">
            <v>2 NO</v>
          </cell>
          <cell r="CF83" t="str">
            <v>2 NO</v>
          </cell>
        </row>
        <row r="84">
          <cell r="E84">
            <v>385000</v>
          </cell>
          <cell r="BA84">
            <v>0</v>
          </cell>
          <cell r="BZ84">
            <v>0</v>
          </cell>
          <cell r="CA84" t="str">
            <v>2 NO</v>
          </cell>
          <cell r="CF84" t="str">
            <v>2 NO</v>
          </cell>
        </row>
        <row r="85">
          <cell r="BA85">
            <v>0</v>
          </cell>
          <cell r="BZ85">
            <v>0</v>
          </cell>
          <cell r="CA85" t="str">
            <v>2 NO</v>
          </cell>
          <cell r="CF85" t="str">
            <v>2 NO</v>
          </cell>
        </row>
        <row r="86">
          <cell r="BA86">
            <v>0</v>
          </cell>
          <cell r="BZ86">
            <v>0</v>
          </cell>
          <cell r="CA86" t="str">
            <v>2 NO</v>
          </cell>
          <cell r="CF86" t="str">
            <v>2 NO</v>
          </cell>
        </row>
        <row r="87">
          <cell r="BA87">
            <v>0</v>
          </cell>
          <cell r="BZ87">
            <v>0</v>
          </cell>
          <cell r="CA87" t="str">
            <v>2 NO</v>
          </cell>
          <cell r="CF87" t="str">
            <v>2 NO</v>
          </cell>
        </row>
        <row r="88">
          <cell r="BA88">
            <v>0</v>
          </cell>
          <cell r="BZ88">
            <v>0</v>
          </cell>
          <cell r="CA88" t="str">
            <v>2 NO</v>
          </cell>
          <cell r="CF88" t="str">
            <v>2 NO</v>
          </cell>
        </row>
        <row r="89">
          <cell r="BA89">
            <v>0</v>
          </cell>
          <cell r="BZ89">
            <v>0</v>
          </cell>
          <cell r="CA89" t="str">
            <v>2 NO</v>
          </cell>
          <cell r="CF89" t="str">
            <v>2 NO</v>
          </cell>
        </row>
        <row r="90">
          <cell r="BA90">
            <v>0</v>
          </cell>
          <cell r="BZ90">
            <v>0</v>
          </cell>
          <cell r="CA90" t="str">
            <v>2 NO</v>
          </cell>
          <cell r="CF90" t="str">
            <v>2 NO</v>
          </cell>
        </row>
        <row r="91">
          <cell r="BA91">
            <v>0</v>
          </cell>
          <cell r="BZ91">
            <v>0</v>
          </cell>
          <cell r="CA91" t="str">
            <v>2 NO</v>
          </cell>
          <cell r="CF91" t="str">
            <v>2 NO</v>
          </cell>
        </row>
        <row r="92">
          <cell r="BA92">
            <v>0</v>
          </cell>
          <cell r="BZ92">
            <v>0</v>
          </cell>
          <cell r="CA92" t="str">
            <v>2 NO</v>
          </cell>
          <cell r="CF92" t="str">
            <v>2 NO</v>
          </cell>
        </row>
        <row r="93">
          <cell r="BA93">
            <v>0</v>
          </cell>
          <cell r="BZ93">
            <v>0</v>
          </cell>
          <cell r="CA93" t="str">
            <v>2 NO</v>
          </cell>
          <cell r="CF93" t="str">
            <v>2 NO</v>
          </cell>
        </row>
        <row r="94">
          <cell r="BA94">
            <v>0</v>
          </cell>
          <cell r="BZ94">
            <v>0</v>
          </cell>
          <cell r="CA94" t="str">
            <v>1 SI</v>
          </cell>
          <cell r="CF94" t="str">
            <v>2 NO</v>
          </cell>
        </row>
        <row r="95">
          <cell r="BA95">
            <v>0</v>
          </cell>
          <cell r="BZ95">
            <v>0</v>
          </cell>
          <cell r="CA95" t="str">
            <v>2 NO</v>
          </cell>
          <cell r="CF95" t="str">
            <v>2 NO</v>
          </cell>
        </row>
        <row r="96">
          <cell r="BA96">
            <v>0</v>
          </cell>
          <cell r="BZ96">
            <v>0</v>
          </cell>
          <cell r="CA96" t="str">
            <v>2 NO</v>
          </cell>
          <cell r="CF96" t="str">
            <v>2 NO</v>
          </cell>
        </row>
        <row r="97">
          <cell r="BA97">
            <v>0</v>
          </cell>
          <cell r="BZ97">
            <v>0</v>
          </cell>
          <cell r="CA97" t="str">
            <v>2 NO</v>
          </cell>
          <cell r="CF97" t="str">
            <v>2 NO</v>
          </cell>
        </row>
        <row r="98">
          <cell r="E98">
            <v>200000</v>
          </cell>
          <cell r="BA98">
            <v>0</v>
          </cell>
          <cell r="BZ98">
            <v>0</v>
          </cell>
          <cell r="CA98" t="str">
            <v>2 NO</v>
          </cell>
          <cell r="CF98" t="str">
            <v>2 NO</v>
          </cell>
        </row>
        <row r="99">
          <cell r="BA99">
            <v>0</v>
          </cell>
          <cell r="BZ99">
            <v>0</v>
          </cell>
          <cell r="CA99" t="str">
            <v>2 NO</v>
          </cell>
          <cell r="CF99" t="str">
            <v>2 NO</v>
          </cell>
        </row>
        <row r="100">
          <cell r="BA100">
            <v>31606373</v>
          </cell>
          <cell r="BZ100">
            <v>108</v>
          </cell>
          <cell r="CA100" t="str">
            <v>2 NO</v>
          </cell>
          <cell r="CF100" t="str">
            <v>2 NO</v>
          </cell>
        </row>
        <row r="101">
          <cell r="BA101">
            <v>0</v>
          </cell>
          <cell r="BZ101">
            <v>0</v>
          </cell>
          <cell r="CA101" t="str">
            <v>2 NO</v>
          </cell>
          <cell r="CF101" t="str">
            <v>1 SI</v>
          </cell>
        </row>
        <row r="102">
          <cell r="E102">
            <v>412000</v>
          </cell>
          <cell r="BA102">
            <v>0</v>
          </cell>
          <cell r="BZ102">
            <v>0</v>
          </cell>
          <cell r="CA102" t="str">
            <v>2 NO</v>
          </cell>
          <cell r="CF102" t="str">
            <v>2 NO</v>
          </cell>
        </row>
        <row r="103">
          <cell r="BA103">
            <v>0</v>
          </cell>
          <cell r="BZ103">
            <v>0</v>
          </cell>
          <cell r="CA103" t="str">
            <v>2 NO</v>
          </cell>
          <cell r="CF103" t="str">
            <v>2 NO</v>
          </cell>
        </row>
        <row r="104">
          <cell r="BA104">
            <v>0</v>
          </cell>
          <cell r="BZ104">
            <v>0</v>
          </cell>
          <cell r="CA104" t="str">
            <v>2 NO</v>
          </cell>
          <cell r="CF104" t="str">
            <v>2 NO</v>
          </cell>
        </row>
        <row r="105">
          <cell r="BA105">
            <v>0</v>
          </cell>
          <cell r="BZ105">
            <v>0</v>
          </cell>
          <cell r="CA105" t="str">
            <v>2 NO</v>
          </cell>
          <cell r="CF105" t="str">
            <v>2 NO</v>
          </cell>
        </row>
        <row r="106">
          <cell r="BA106">
            <v>0</v>
          </cell>
          <cell r="BZ106">
            <v>0</v>
          </cell>
          <cell r="CA106" t="str">
            <v>2 NO</v>
          </cell>
          <cell r="CF106" t="str">
            <v>2 NO</v>
          </cell>
        </row>
        <row r="107">
          <cell r="BA107">
            <v>0</v>
          </cell>
          <cell r="BZ107">
            <v>0</v>
          </cell>
          <cell r="CA107" t="str">
            <v>2 NO</v>
          </cell>
          <cell r="CF107" t="str">
            <v>2 NO</v>
          </cell>
        </row>
        <row r="108">
          <cell r="BA108">
            <v>0</v>
          </cell>
          <cell r="BZ108">
            <v>0</v>
          </cell>
          <cell r="CA108" t="str">
            <v>2 NO</v>
          </cell>
          <cell r="CF108" t="str">
            <v>2 NO</v>
          </cell>
        </row>
        <row r="109">
          <cell r="BA109">
            <v>0</v>
          </cell>
          <cell r="BZ109">
            <v>0</v>
          </cell>
          <cell r="CA109" t="str">
            <v>2 NO</v>
          </cell>
          <cell r="CF109" t="str">
            <v>2 NO</v>
          </cell>
        </row>
        <row r="110">
          <cell r="BA110">
            <v>0</v>
          </cell>
          <cell r="BZ110">
            <v>0</v>
          </cell>
          <cell r="CA110" t="str">
            <v>2 NO</v>
          </cell>
          <cell r="CF110" t="str">
            <v>2 NO</v>
          </cell>
        </row>
        <row r="111">
          <cell r="BA111">
            <v>0</v>
          </cell>
          <cell r="BZ111">
            <v>0</v>
          </cell>
          <cell r="CA111" t="str">
            <v>2 NO</v>
          </cell>
          <cell r="CF111" t="str">
            <v>2 NO</v>
          </cell>
        </row>
        <row r="112">
          <cell r="BA112">
            <v>0</v>
          </cell>
          <cell r="BZ112">
            <v>0</v>
          </cell>
          <cell r="CA112" t="str">
            <v>2 NO</v>
          </cell>
          <cell r="CF112" t="str">
            <v>2 NO</v>
          </cell>
        </row>
        <row r="113">
          <cell r="BA113">
            <v>0</v>
          </cell>
          <cell r="BZ113">
            <v>0</v>
          </cell>
          <cell r="CA113" t="str">
            <v>2 NO</v>
          </cell>
          <cell r="CF113" t="str">
            <v>2 NO</v>
          </cell>
        </row>
        <row r="114">
          <cell r="BA114">
            <v>0</v>
          </cell>
          <cell r="BZ114">
            <v>0</v>
          </cell>
          <cell r="CA114" t="str">
            <v>2 NO</v>
          </cell>
          <cell r="CF114" t="str">
            <v>2 NO</v>
          </cell>
        </row>
        <row r="115">
          <cell r="BA115">
            <v>0</v>
          </cell>
          <cell r="BZ115">
            <v>0</v>
          </cell>
          <cell r="CA115" t="str">
            <v>2 NO</v>
          </cell>
          <cell r="CF115" t="str">
            <v>2 NO</v>
          </cell>
        </row>
        <row r="116">
          <cell r="BA116">
            <v>0</v>
          </cell>
          <cell r="BZ116">
            <v>0</v>
          </cell>
          <cell r="CA116" t="str">
            <v>2 NO</v>
          </cell>
          <cell r="CF116" t="str">
            <v>2 NO</v>
          </cell>
        </row>
        <row r="117">
          <cell r="BA117">
            <v>0</v>
          </cell>
          <cell r="BZ117">
            <v>0</v>
          </cell>
          <cell r="CA117" t="str">
            <v>2 NO</v>
          </cell>
          <cell r="CF117" t="str">
            <v>2 NO</v>
          </cell>
        </row>
        <row r="118">
          <cell r="E118">
            <v>1100000</v>
          </cell>
          <cell r="BA118">
            <v>0</v>
          </cell>
          <cell r="BZ118">
            <v>0</v>
          </cell>
          <cell r="CA118" t="str">
            <v>2 NO</v>
          </cell>
          <cell r="CF118" t="str">
            <v>2 NO</v>
          </cell>
        </row>
        <row r="119">
          <cell r="BA119">
            <v>0</v>
          </cell>
          <cell r="BZ119">
            <v>0</v>
          </cell>
          <cell r="CA119" t="str">
            <v>2 NO</v>
          </cell>
          <cell r="CF119" t="str">
            <v>2 NO</v>
          </cell>
        </row>
        <row r="120">
          <cell r="BA120">
            <v>0</v>
          </cell>
          <cell r="BZ120">
            <v>61</v>
          </cell>
          <cell r="CA120" t="str">
            <v>1 SI</v>
          </cell>
          <cell r="CF120" t="str">
            <v>2 NO</v>
          </cell>
        </row>
        <row r="121">
          <cell r="BA121">
            <v>0</v>
          </cell>
          <cell r="BZ121">
            <v>0</v>
          </cell>
          <cell r="CA121" t="str">
            <v>2 NO</v>
          </cell>
          <cell r="CF121" t="str">
            <v>2 NO</v>
          </cell>
        </row>
        <row r="122">
          <cell r="E122">
            <v>325000</v>
          </cell>
          <cell r="BA122">
            <v>0</v>
          </cell>
          <cell r="BZ122">
            <v>0</v>
          </cell>
          <cell r="CA122" t="str">
            <v>2 NO</v>
          </cell>
          <cell r="CF122" t="str">
            <v>1 SI</v>
          </cell>
        </row>
        <row r="123">
          <cell r="BA123">
            <v>0</v>
          </cell>
          <cell r="BZ123">
            <v>0</v>
          </cell>
          <cell r="CA123" t="str">
            <v>2 NO</v>
          </cell>
          <cell r="CF123" t="str">
            <v>2 NO</v>
          </cell>
        </row>
        <row r="124">
          <cell r="BA124">
            <v>0</v>
          </cell>
          <cell r="BZ124">
            <v>0</v>
          </cell>
          <cell r="CA124" t="str">
            <v>2 NO</v>
          </cell>
          <cell r="CF124" t="str">
            <v>2 NO</v>
          </cell>
        </row>
        <row r="125">
          <cell r="BA125">
            <v>0</v>
          </cell>
          <cell r="BZ125">
            <v>0</v>
          </cell>
          <cell r="CA125" t="str">
            <v>2 NO</v>
          </cell>
          <cell r="CF125" t="str">
            <v>2 NO</v>
          </cell>
        </row>
        <row r="126">
          <cell r="BA126">
            <v>0</v>
          </cell>
          <cell r="BZ126">
            <v>0</v>
          </cell>
          <cell r="CA126" t="str">
            <v>2 NO</v>
          </cell>
          <cell r="CF126" t="str">
            <v>2 NO</v>
          </cell>
        </row>
        <row r="127">
          <cell r="BA127">
            <v>0</v>
          </cell>
          <cell r="BZ127">
            <v>0</v>
          </cell>
          <cell r="CA127" t="str">
            <v>2 NO</v>
          </cell>
          <cell r="CF127" t="str">
            <v>2 NO</v>
          </cell>
        </row>
        <row r="128">
          <cell r="BA128">
            <v>0</v>
          </cell>
          <cell r="BZ128">
            <v>0</v>
          </cell>
          <cell r="CA128" t="str">
            <v>2 NO</v>
          </cell>
          <cell r="CF128" t="str">
            <v>2 NO</v>
          </cell>
        </row>
        <row r="129">
          <cell r="BA129">
            <v>0</v>
          </cell>
          <cell r="BZ129">
            <v>0</v>
          </cell>
          <cell r="CA129" t="str">
            <v>2 NO</v>
          </cell>
          <cell r="CF129" t="str">
            <v>2 NO</v>
          </cell>
        </row>
        <row r="130">
          <cell r="BA130">
            <v>0</v>
          </cell>
          <cell r="BZ130">
            <v>0</v>
          </cell>
          <cell r="CA130" t="str">
            <v>2 NO</v>
          </cell>
          <cell r="CF130" t="str">
            <v>2 NO</v>
          </cell>
        </row>
        <row r="131">
          <cell r="BA131">
            <v>0</v>
          </cell>
          <cell r="BZ131">
            <v>0</v>
          </cell>
          <cell r="CA131" t="str">
            <v>2 NO</v>
          </cell>
          <cell r="CF131" t="str">
            <v>1 SI</v>
          </cell>
        </row>
        <row r="132">
          <cell r="BA132">
            <v>0</v>
          </cell>
          <cell r="BZ132">
            <v>0</v>
          </cell>
          <cell r="CA132" t="str">
            <v>2 NO</v>
          </cell>
          <cell r="CF132" t="str">
            <v>2 NO</v>
          </cell>
        </row>
        <row r="133">
          <cell r="BA133">
            <v>0</v>
          </cell>
          <cell r="BZ133">
            <v>0</v>
          </cell>
          <cell r="CA133" t="str">
            <v>2 NO</v>
          </cell>
          <cell r="CF133" t="str">
            <v>2 NO</v>
          </cell>
        </row>
        <row r="134">
          <cell r="BA134">
            <v>0</v>
          </cell>
          <cell r="BZ134">
            <v>0</v>
          </cell>
          <cell r="CA134" t="str">
            <v>2 NO</v>
          </cell>
          <cell r="CF134" t="str">
            <v>2 NO</v>
          </cell>
        </row>
        <row r="135">
          <cell r="BA135">
            <v>0</v>
          </cell>
          <cell r="BZ135">
            <v>0</v>
          </cell>
          <cell r="CA135" t="str">
            <v>2 NO</v>
          </cell>
          <cell r="CF135" t="str">
            <v>2 NO</v>
          </cell>
        </row>
        <row r="136">
          <cell r="BA136">
            <v>0</v>
          </cell>
          <cell r="BZ136">
            <v>0</v>
          </cell>
          <cell r="CA136" t="str">
            <v>2 NO</v>
          </cell>
          <cell r="CF136" t="str">
            <v>2 NO</v>
          </cell>
        </row>
        <row r="137">
          <cell r="BA137">
            <v>0</v>
          </cell>
          <cell r="BZ137">
            <v>0</v>
          </cell>
          <cell r="CA137" t="str">
            <v>2 NO</v>
          </cell>
          <cell r="CF137" t="str">
            <v>1 SI</v>
          </cell>
        </row>
        <row r="138">
          <cell r="BA138">
            <v>0</v>
          </cell>
          <cell r="BZ138">
            <v>0</v>
          </cell>
          <cell r="CA138" t="str">
            <v>2 NO</v>
          </cell>
          <cell r="CF138" t="str">
            <v>2 NO</v>
          </cell>
        </row>
        <row r="139">
          <cell r="BA139">
            <v>0</v>
          </cell>
          <cell r="BZ139">
            <v>0</v>
          </cell>
          <cell r="CA139" t="str">
            <v>2 NO</v>
          </cell>
          <cell r="CF139" t="str">
            <v>2 NO</v>
          </cell>
        </row>
        <row r="140">
          <cell r="BA140">
            <v>0</v>
          </cell>
          <cell r="BZ140">
            <v>0</v>
          </cell>
          <cell r="CA140" t="str">
            <v>2 NO</v>
          </cell>
          <cell r="CF140" t="str">
            <v>1 SI</v>
          </cell>
        </row>
        <row r="141">
          <cell r="BA141">
            <v>0</v>
          </cell>
          <cell r="BZ141">
            <v>0</v>
          </cell>
          <cell r="CA141" t="str">
            <v>2 NO</v>
          </cell>
          <cell r="CF141" t="str">
            <v>2 NO</v>
          </cell>
        </row>
        <row r="142">
          <cell r="BA142">
            <v>0</v>
          </cell>
          <cell r="BZ142">
            <v>0</v>
          </cell>
          <cell r="CA142" t="str">
            <v>2 NO</v>
          </cell>
          <cell r="CF142" t="str">
            <v>2 NO</v>
          </cell>
        </row>
        <row r="143">
          <cell r="E143">
            <v>120166</v>
          </cell>
          <cell r="BA143">
            <v>0</v>
          </cell>
          <cell r="BZ143">
            <v>0</v>
          </cell>
          <cell r="CA143" t="str">
            <v>2 NO</v>
          </cell>
          <cell r="CF143" t="str">
            <v>2 NO</v>
          </cell>
        </row>
        <row r="144">
          <cell r="BA144">
            <v>0</v>
          </cell>
          <cell r="BZ144">
            <v>0</v>
          </cell>
          <cell r="CA144" t="str">
            <v>2 NO</v>
          </cell>
          <cell r="CF144" t="str">
            <v>2 NO</v>
          </cell>
        </row>
        <row r="145">
          <cell r="E145">
            <v>100267</v>
          </cell>
          <cell r="BA145">
            <v>0</v>
          </cell>
          <cell r="BZ145">
            <v>0</v>
          </cell>
          <cell r="CA145" t="str">
            <v>2 NO</v>
          </cell>
          <cell r="CF145" t="str">
            <v>2 NO</v>
          </cell>
        </row>
        <row r="146">
          <cell r="BA146">
            <v>0</v>
          </cell>
          <cell r="BZ146">
            <v>0</v>
          </cell>
        </row>
        <row r="147">
          <cell r="BA147">
            <v>0</v>
          </cell>
          <cell r="BZ147">
            <v>0</v>
          </cell>
          <cell r="CA147" t="str">
            <v>2 NO</v>
          </cell>
          <cell r="CF147" t="str">
            <v>2 NO</v>
          </cell>
        </row>
        <row r="148">
          <cell r="BA148">
            <v>0</v>
          </cell>
          <cell r="BZ148">
            <v>0</v>
          </cell>
          <cell r="CA148" t="str">
            <v>2 NO</v>
          </cell>
          <cell r="CF148" t="str">
            <v>2 NO</v>
          </cell>
        </row>
        <row r="149">
          <cell r="BA149">
            <v>0</v>
          </cell>
          <cell r="BZ149">
            <v>0</v>
          </cell>
          <cell r="CA149" t="str">
            <v>2 NO</v>
          </cell>
          <cell r="CF149" t="str">
            <v>2 NO</v>
          </cell>
        </row>
        <row r="150">
          <cell r="BA150">
            <v>0</v>
          </cell>
          <cell r="BZ150">
            <v>0</v>
          </cell>
          <cell r="CA150" t="str">
            <v>2 NO</v>
          </cell>
          <cell r="CF150" t="str">
            <v>2 NO</v>
          </cell>
        </row>
        <row r="151">
          <cell r="BA151">
            <v>0</v>
          </cell>
          <cell r="BZ151">
            <v>0</v>
          </cell>
          <cell r="CA151" t="str">
            <v>2 NO</v>
          </cell>
          <cell r="CF151" t="str">
            <v>2 NO</v>
          </cell>
        </row>
        <row r="152">
          <cell r="BA152">
            <v>0</v>
          </cell>
          <cell r="BZ152">
            <v>0</v>
          </cell>
          <cell r="CA152" t="str">
            <v>2 NO</v>
          </cell>
          <cell r="CF152" t="str">
            <v>2 NO</v>
          </cell>
        </row>
        <row r="153">
          <cell r="E153">
            <v>181967</v>
          </cell>
          <cell r="BA153">
            <v>0</v>
          </cell>
          <cell r="BZ153">
            <v>0</v>
          </cell>
          <cell r="CA153" t="str">
            <v>2 NO</v>
          </cell>
          <cell r="CF153" t="str">
            <v>2 NO</v>
          </cell>
        </row>
        <row r="154">
          <cell r="E154">
            <v>360500</v>
          </cell>
          <cell r="BA154">
            <v>0</v>
          </cell>
          <cell r="BZ154">
            <v>0</v>
          </cell>
          <cell r="CA154" t="str">
            <v>2 NO</v>
          </cell>
          <cell r="CF154" t="str">
            <v>2 NO</v>
          </cell>
        </row>
        <row r="155">
          <cell r="BA155">
            <v>0</v>
          </cell>
          <cell r="BZ155">
            <v>0</v>
          </cell>
          <cell r="CA155" t="str">
            <v>2 NO</v>
          </cell>
          <cell r="CF155" t="str">
            <v>2 NO</v>
          </cell>
        </row>
        <row r="156">
          <cell r="BA156">
            <v>0</v>
          </cell>
          <cell r="BZ156">
            <v>0</v>
          </cell>
          <cell r="CA156" t="str">
            <v>2 NO</v>
          </cell>
          <cell r="CF156" t="str">
            <v>1 SI</v>
          </cell>
        </row>
        <row r="157">
          <cell r="E157">
            <v>316667</v>
          </cell>
          <cell r="BA157">
            <v>0</v>
          </cell>
          <cell r="BZ157">
            <v>0</v>
          </cell>
          <cell r="CA157" t="str">
            <v>2 NO</v>
          </cell>
          <cell r="CF157" t="str">
            <v>2 NO</v>
          </cell>
        </row>
        <row r="158">
          <cell r="BA158">
            <v>0</v>
          </cell>
          <cell r="BZ158">
            <v>0</v>
          </cell>
          <cell r="CA158" t="str">
            <v>2 NO</v>
          </cell>
          <cell r="CF158" t="str">
            <v>2 NO</v>
          </cell>
        </row>
        <row r="159">
          <cell r="BA159">
            <v>0</v>
          </cell>
          <cell r="BZ159">
            <v>0</v>
          </cell>
          <cell r="CA159" t="str">
            <v>2 NO</v>
          </cell>
          <cell r="CF159" t="str">
            <v>2 NO</v>
          </cell>
        </row>
        <row r="160">
          <cell r="BA160">
            <v>0</v>
          </cell>
          <cell r="BZ160">
            <v>0</v>
          </cell>
          <cell r="CA160" t="str">
            <v>2 NO</v>
          </cell>
          <cell r="CF160" t="str">
            <v>2 NO</v>
          </cell>
        </row>
        <row r="161">
          <cell r="BA161">
            <v>0</v>
          </cell>
          <cell r="BZ161">
            <v>0</v>
          </cell>
          <cell r="CA161" t="str">
            <v>2 NO</v>
          </cell>
          <cell r="CF161" t="str">
            <v>2 NO</v>
          </cell>
        </row>
        <row r="162">
          <cell r="BA162">
            <v>0</v>
          </cell>
          <cell r="BZ162">
            <v>0</v>
          </cell>
          <cell r="CA162" t="str">
            <v>2 NO</v>
          </cell>
          <cell r="CF162" t="str">
            <v>2 NO</v>
          </cell>
        </row>
        <row r="163">
          <cell r="E163">
            <v>300000</v>
          </cell>
          <cell r="BA163">
            <v>0</v>
          </cell>
          <cell r="BZ163">
            <v>0</v>
          </cell>
          <cell r="CA163" t="str">
            <v>2 NO</v>
          </cell>
          <cell r="CF163" t="str">
            <v>2 NO</v>
          </cell>
        </row>
        <row r="164">
          <cell r="BA164">
            <v>0</v>
          </cell>
          <cell r="BZ164">
            <v>0</v>
          </cell>
          <cell r="CA164" t="str">
            <v>2 NO</v>
          </cell>
          <cell r="CF164" t="str">
            <v>2 NO</v>
          </cell>
        </row>
        <row r="165">
          <cell r="BA165">
            <v>0</v>
          </cell>
          <cell r="BZ165">
            <v>0</v>
          </cell>
          <cell r="CA165" t="str">
            <v>2 NO</v>
          </cell>
          <cell r="CF165" t="str">
            <v>2 NO</v>
          </cell>
        </row>
        <row r="166">
          <cell r="E166">
            <v>490280</v>
          </cell>
          <cell r="BA166">
            <v>0</v>
          </cell>
          <cell r="BZ166">
            <v>0</v>
          </cell>
          <cell r="CA166" t="str">
            <v>2 NO</v>
          </cell>
          <cell r="CF166" t="str">
            <v>2 NO</v>
          </cell>
        </row>
        <row r="167">
          <cell r="BA167">
            <v>0</v>
          </cell>
          <cell r="BZ167">
            <v>0</v>
          </cell>
          <cell r="CA167" t="str">
            <v>2 NO</v>
          </cell>
          <cell r="CF167" t="str">
            <v>2 NO</v>
          </cell>
        </row>
        <row r="168">
          <cell r="BA168">
            <v>0</v>
          </cell>
          <cell r="BZ168">
            <v>0</v>
          </cell>
          <cell r="CA168" t="str">
            <v>2 NO</v>
          </cell>
          <cell r="CF168" t="str">
            <v>2 NO</v>
          </cell>
        </row>
        <row r="169">
          <cell r="BA169">
            <v>0</v>
          </cell>
          <cell r="BZ169">
            <v>0</v>
          </cell>
          <cell r="CA169" t="str">
            <v>2 NO</v>
          </cell>
          <cell r="CF169" t="str">
            <v>2 NO</v>
          </cell>
        </row>
        <row r="170">
          <cell r="BA170">
            <v>0</v>
          </cell>
          <cell r="BZ170">
            <v>0</v>
          </cell>
          <cell r="CA170" t="str">
            <v>2 NO</v>
          </cell>
          <cell r="CF170" t="str">
            <v>2 NO</v>
          </cell>
        </row>
        <row r="171">
          <cell r="BA171">
            <v>0</v>
          </cell>
          <cell r="BZ171">
            <v>0</v>
          </cell>
          <cell r="CA171" t="str">
            <v>2 NO</v>
          </cell>
          <cell r="CF171" t="str">
            <v>2 NO</v>
          </cell>
        </row>
        <row r="172">
          <cell r="BA172">
            <v>0</v>
          </cell>
          <cell r="BZ172">
            <v>0</v>
          </cell>
          <cell r="CA172" t="str">
            <v>2 NO</v>
          </cell>
          <cell r="CF172" t="str">
            <v>2 NO</v>
          </cell>
        </row>
        <row r="173">
          <cell r="BA173">
            <v>0</v>
          </cell>
          <cell r="BZ173">
            <v>0</v>
          </cell>
          <cell r="CA173" t="str">
            <v>2 NO</v>
          </cell>
          <cell r="CF173" t="str">
            <v>2 NO</v>
          </cell>
        </row>
        <row r="174">
          <cell r="BA174">
            <v>0</v>
          </cell>
          <cell r="BZ174">
            <v>0</v>
          </cell>
          <cell r="CA174" t="str">
            <v>2 NO</v>
          </cell>
          <cell r="CF174" t="str">
            <v>2 NO</v>
          </cell>
        </row>
        <row r="175">
          <cell r="BA175">
            <v>0</v>
          </cell>
          <cell r="BZ175">
            <v>0</v>
          </cell>
          <cell r="CA175" t="str">
            <v>2 NO</v>
          </cell>
          <cell r="CF175" t="str">
            <v>2 NO</v>
          </cell>
        </row>
        <row r="176">
          <cell r="BA176">
            <v>0</v>
          </cell>
          <cell r="BZ176">
            <v>0</v>
          </cell>
          <cell r="CA176" t="str">
            <v>2 NO</v>
          </cell>
          <cell r="CF176" t="str">
            <v>2 NO</v>
          </cell>
        </row>
        <row r="177">
          <cell r="BA177">
            <v>0</v>
          </cell>
          <cell r="BZ177">
            <v>0</v>
          </cell>
          <cell r="CA177" t="str">
            <v>2 NO</v>
          </cell>
          <cell r="CF177" t="str">
            <v>2 NO</v>
          </cell>
        </row>
        <row r="178">
          <cell r="BA178">
            <v>0</v>
          </cell>
          <cell r="BZ178">
            <v>0</v>
          </cell>
          <cell r="CA178" t="str">
            <v>2 NO</v>
          </cell>
          <cell r="CF178" t="str">
            <v>2 NO</v>
          </cell>
        </row>
        <row r="179">
          <cell r="BA179">
            <v>0</v>
          </cell>
          <cell r="BZ179">
            <v>0</v>
          </cell>
          <cell r="CA179" t="str">
            <v>2 NO</v>
          </cell>
          <cell r="CF179" t="str">
            <v>2 NO</v>
          </cell>
        </row>
        <row r="180">
          <cell r="BA180">
            <v>0</v>
          </cell>
          <cell r="BZ180">
            <v>0</v>
          </cell>
          <cell r="CA180" t="str">
            <v>2 NO</v>
          </cell>
          <cell r="CF180" t="str">
            <v>2 NO</v>
          </cell>
        </row>
        <row r="181">
          <cell r="BA181">
            <v>0</v>
          </cell>
          <cell r="BZ181">
            <v>0</v>
          </cell>
          <cell r="CA181" t="str">
            <v>2 NO</v>
          </cell>
          <cell r="CF181" t="str">
            <v>2 NO</v>
          </cell>
        </row>
        <row r="182">
          <cell r="BA182">
            <v>0</v>
          </cell>
          <cell r="BZ182">
            <v>0</v>
          </cell>
          <cell r="CA182" t="str">
            <v>2 NO</v>
          </cell>
          <cell r="CF182" t="str">
            <v>2 NO</v>
          </cell>
        </row>
        <row r="183">
          <cell r="BA183">
            <v>0</v>
          </cell>
          <cell r="BZ183">
            <v>0</v>
          </cell>
          <cell r="CA183" t="str">
            <v>2 NO</v>
          </cell>
          <cell r="CF183" t="str">
            <v>2 NO</v>
          </cell>
        </row>
        <row r="184">
          <cell r="BA184">
            <v>0</v>
          </cell>
          <cell r="BZ184">
            <v>0</v>
          </cell>
          <cell r="CA184" t="str">
            <v>2 NO</v>
          </cell>
          <cell r="CF184" t="str">
            <v>2 NO</v>
          </cell>
        </row>
        <row r="185">
          <cell r="BA185">
            <v>0</v>
          </cell>
          <cell r="BZ185">
            <v>0</v>
          </cell>
          <cell r="CA185" t="str">
            <v>2 NO</v>
          </cell>
          <cell r="CF185" t="str">
            <v>2 NO</v>
          </cell>
        </row>
        <row r="186">
          <cell r="BA186">
            <v>0</v>
          </cell>
          <cell r="BZ186">
            <v>0</v>
          </cell>
          <cell r="CA186" t="str">
            <v>2 NO</v>
          </cell>
          <cell r="CF186" t="str">
            <v>1 SI</v>
          </cell>
        </row>
        <row r="187">
          <cell r="BA187">
            <v>0</v>
          </cell>
          <cell r="BZ187">
            <v>0</v>
          </cell>
          <cell r="CA187" t="str">
            <v>2 NO</v>
          </cell>
          <cell r="CF187" t="str">
            <v>2 NO</v>
          </cell>
        </row>
        <row r="188">
          <cell r="BA188">
            <v>0</v>
          </cell>
          <cell r="BZ188">
            <v>0</v>
          </cell>
          <cell r="CA188" t="str">
            <v>2 NO</v>
          </cell>
          <cell r="CF188" t="str">
            <v>2 NO</v>
          </cell>
        </row>
        <row r="189">
          <cell r="BA189">
            <v>0</v>
          </cell>
          <cell r="BZ189">
            <v>0</v>
          </cell>
          <cell r="CA189" t="str">
            <v>2 NO</v>
          </cell>
          <cell r="CF189" t="str">
            <v>2 NO</v>
          </cell>
        </row>
        <row r="190">
          <cell r="BA190">
            <v>0</v>
          </cell>
          <cell r="BZ190">
            <v>0</v>
          </cell>
          <cell r="CA190" t="str">
            <v>2 NO</v>
          </cell>
          <cell r="CF190" t="str">
            <v>2 NO</v>
          </cell>
        </row>
        <row r="191">
          <cell r="BA191">
            <v>0</v>
          </cell>
          <cell r="BZ191">
            <v>0</v>
          </cell>
          <cell r="CA191" t="str">
            <v>2 NO</v>
          </cell>
          <cell r="CF191" t="str">
            <v>1 SI</v>
          </cell>
        </row>
        <row r="192">
          <cell r="BA192">
            <v>0</v>
          </cell>
          <cell r="BZ192">
            <v>0</v>
          </cell>
          <cell r="CA192" t="str">
            <v>2 NO</v>
          </cell>
          <cell r="CF192" t="str">
            <v>2 NO</v>
          </cell>
        </row>
        <row r="193">
          <cell r="E193">
            <v>384534</v>
          </cell>
          <cell r="BA193">
            <v>0</v>
          </cell>
          <cell r="BZ193">
            <v>0</v>
          </cell>
          <cell r="CA193" t="str">
            <v>2 NO</v>
          </cell>
          <cell r="CF193" t="str">
            <v>2 NO</v>
          </cell>
        </row>
        <row r="194">
          <cell r="BA194">
            <v>0</v>
          </cell>
          <cell r="BZ194">
            <v>0</v>
          </cell>
          <cell r="CA194" t="str">
            <v>2 NO</v>
          </cell>
          <cell r="CF194" t="str">
            <v>2 NO</v>
          </cell>
        </row>
        <row r="195">
          <cell r="BA195">
            <v>0</v>
          </cell>
          <cell r="BZ195">
            <v>0</v>
          </cell>
          <cell r="CA195" t="str">
            <v>2 NO</v>
          </cell>
          <cell r="CF195" t="str">
            <v>2 NO</v>
          </cell>
        </row>
        <row r="196">
          <cell r="BA196">
            <v>0</v>
          </cell>
          <cell r="BZ196">
            <v>0</v>
          </cell>
          <cell r="CA196" t="str">
            <v>2 NO</v>
          </cell>
          <cell r="CF196" t="str">
            <v>2 NO</v>
          </cell>
        </row>
        <row r="197">
          <cell r="BA197">
            <v>0</v>
          </cell>
          <cell r="BZ197">
            <v>0</v>
          </cell>
          <cell r="CA197" t="str">
            <v>2 NO</v>
          </cell>
          <cell r="CF197" t="str">
            <v>2 NO</v>
          </cell>
        </row>
        <row r="198">
          <cell r="BA198">
            <v>0</v>
          </cell>
          <cell r="BZ198">
            <v>0</v>
          </cell>
          <cell r="CA198" t="str">
            <v>2 NO</v>
          </cell>
          <cell r="CF198" t="str">
            <v>2 NO</v>
          </cell>
        </row>
        <row r="199">
          <cell r="BA199">
            <v>0</v>
          </cell>
          <cell r="BZ199">
            <v>0</v>
          </cell>
          <cell r="CA199" t="str">
            <v>2 NO</v>
          </cell>
          <cell r="CF199" t="str">
            <v>2 NO</v>
          </cell>
        </row>
        <row r="200">
          <cell r="BA200">
            <v>0</v>
          </cell>
          <cell r="BZ200">
            <v>0</v>
          </cell>
          <cell r="CA200" t="str">
            <v>2 NO</v>
          </cell>
          <cell r="CF200" t="str">
            <v>2 NO</v>
          </cell>
        </row>
        <row r="201">
          <cell r="BA201">
            <v>0</v>
          </cell>
          <cell r="BZ201">
            <v>0</v>
          </cell>
          <cell r="CA201" t="str">
            <v>2 NO</v>
          </cell>
          <cell r="CF201" t="str">
            <v>2 NO</v>
          </cell>
        </row>
        <row r="202">
          <cell r="BA202">
            <v>0</v>
          </cell>
          <cell r="BZ202">
            <v>0</v>
          </cell>
          <cell r="CA202" t="str">
            <v>2 NO</v>
          </cell>
          <cell r="CF202" t="str">
            <v>2 NO</v>
          </cell>
        </row>
        <row r="203">
          <cell r="BA203">
            <v>0</v>
          </cell>
          <cell r="BZ203">
            <v>0</v>
          </cell>
          <cell r="CA203" t="str">
            <v>2 NO</v>
          </cell>
          <cell r="CF203" t="str">
            <v>2 NO</v>
          </cell>
        </row>
        <row r="204">
          <cell r="BA204">
            <v>0</v>
          </cell>
          <cell r="BZ204">
            <v>0</v>
          </cell>
          <cell r="CA204" t="str">
            <v>2 NO</v>
          </cell>
          <cell r="CF204" t="str">
            <v>2 NO</v>
          </cell>
        </row>
        <row r="205">
          <cell r="BA205">
            <v>0</v>
          </cell>
          <cell r="BZ205">
            <v>0</v>
          </cell>
          <cell r="CA205" t="str">
            <v>2 NO</v>
          </cell>
          <cell r="CF205" t="str">
            <v>2 NO</v>
          </cell>
        </row>
        <row r="206">
          <cell r="BA206">
            <v>0</v>
          </cell>
          <cell r="BZ206">
            <v>0</v>
          </cell>
          <cell r="CA206" t="str">
            <v>2 NO</v>
          </cell>
          <cell r="CF206" t="str">
            <v>2 NO</v>
          </cell>
        </row>
        <row r="207">
          <cell r="BA207">
            <v>0</v>
          </cell>
          <cell r="BZ207">
            <v>0</v>
          </cell>
          <cell r="CA207" t="str">
            <v>2 NO</v>
          </cell>
          <cell r="CF207" t="str">
            <v>1 SI</v>
          </cell>
        </row>
        <row r="208">
          <cell r="BA208">
            <v>0</v>
          </cell>
          <cell r="BZ208">
            <v>0</v>
          </cell>
          <cell r="CA208" t="str">
            <v>2 NO</v>
          </cell>
          <cell r="CF208" t="str">
            <v>2 NO</v>
          </cell>
        </row>
        <row r="209">
          <cell r="BA209">
            <v>0</v>
          </cell>
          <cell r="BZ209">
            <v>0</v>
          </cell>
          <cell r="CA209" t="str">
            <v>2 NO</v>
          </cell>
          <cell r="CF209" t="str">
            <v>1 SI</v>
          </cell>
        </row>
        <row r="210">
          <cell r="BA210">
            <v>0</v>
          </cell>
          <cell r="BZ210">
            <v>0</v>
          </cell>
          <cell r="CA210" t="str">
            <v>2 NO</v>
          </cell>
          <cell r="CF210" t="str">
            <v>2 NO</v>
          </cell>
        </row>
        <row r="211">
          <cell r="BA211">
            <v>1</v>
          </cell>
          <cell r="BZ211">
            <v>0</v>
          </cell>
          <cell r="CA211" t="str">
            <v>2 NO</v>
          </cell>
          <cell r="CF211" t="str">
            <v>2 NO</v>
          </cell>
        </row>
        <row r="212">
          <cell r="BA212">
            <v>15600000</v>
          </cell>
          <cell r="BZ212">
            <v>92</v>
          </cell>
          <cell r="CA212" t="str">
            <v>2 NO</v>
          </cell>
          <cell r="CF212" t="str">
            <v>2 NO</v>
          </cell>
        </row>
        <row r="213">
          <cell r="BA213">
            <v>0</v>
          </cell>
          <cell r="BZ213">
            <v>0</v>
          </cell>
          <cell r="CA213" t="str">
            <v>2 NO</v>
          </cell>
          <cell r="CF213" t="str">
            <v>1 SI</v>
          </cell>
        </row>
        <row r="214">
          <cell r="BA214">
            <v>0</v>
          </cell>
          <cell r="BZ214">
            <v>0</v>
          </cell>
          <cell r="CA214" t="str">
            <v>2 NO</v>
          </cell>
          <cell r="CF214" t="str">
            <v>2 NO</v>
          </cell>
        </row>
        <row r="215">
          <cell r="BA215">
            <v>0</v>
          </cell>
          <cell r="BZ215">
            <v>0</v>
          </cell>
          <cell r="CA215" t="str">
            <v>2 NO</v>
          </cell>
          <cell r="CF215" t="str">
            <v>2 NO</v>
          </cell>
        </row>
        <row r="216">
          <cell r="BA216">
            <v>0</v>
          </cell>
          <cell r="BZ216">
            <v>0</v>
          </cell>
          <cell r="CA216" t="str">
            <v>2 NO</v>
          </cell>
          <cell r="CF216" t="str">
            <v>2 NO</v>
          </cell>
        </row>
        <row r="217">
          <cell r="BA217">
            <v>0</v>
          </cell>
          <cell r="BZ217">
            <v>0</v>
          </cell>
          <cell r="CA217" t="str">
            <v>2 NO</v>
          </cell>
          <cell r="CF217" t="str">
            <v>2 NO</v>
          </cell>
        </row>
        <row r="218">
          <cell r="BA218">
            <v>0</v>
          </cell>
          <cell r="BZ218">
            <v>0</v>
          </cell>
          <cell r="CA218" t="str">
            <v>2 NO</v>
          </cell>
          <cell r="CF218" t="str">
            <v>2 NO</v>
          </cell>
        </row>
        <row r="219">
          <cell r="BA219">
            <v>0</v>
          </cell>
          <cell r="BZ219">
            <v>0</v>
          </cell>
          <cell r="CA219" t="str">
            <v>2 NO</v>
          </cell>
          <cell r="CF219" t="str">
            <v>2 NO</v>
          </cell>
        </row>
        <row r="220">
          <cell r="BA220">
            <v>0</v>
          </cell>
          <cell r="BZ220">
            <v>0</v>
          </cell>
          <cell r="CA220" t="str">
            <v>2 NO</v>
          </cell>
          <cell r="CF220" t="str">
            <v>2 NO</v>
          </cell>
        </row>
        <row r="221">
          <cell r="BA221">
            <v>0</v>
          </cell>
          <cell r="BZ221">
            <v>0</v>
          </cell>
          <cell r="CA221" t="str">
            <v>2 NO</v>
          </cell>
          <cell r="CF221" t="str">
            <v>2 NO</v>
          </cell>
        </row>
        <row r="222">
          <cell r="BA222">
            <v>0</v>
          </cell>
          <cell r="BZ222">
            <v>0</v>
          </cell>
          <cell r="CA222" t="str">
            <v>2 NO</v>
          </cell>
          <cell r="CF222" t="str">
            <v>2 NO</v>
          </cell>
        </row>
        <row r="223">
          <cell r="E223">
            <v>100267</v>
          </cell>
          <cell r="BA223">
            <v>0</v>
          </cell>
          <cell r="BZ223">
            <v>0</v>
          </cell>
          <cell r="CA223" t="str">
            <v>2 NO</v>
          </cell>
          <cell r="CF223" t="str">
            <v>2 NO</v>
          </cell>
        </row>
        <row r="224">
          <cell r="BA224">
            <v>0</v>
          </cell>
          <cell r="BZ224">
            <v>0</v>
          </cell>
          <cell r="CA224" t="str">
            <v>2 NO</v>
          </cell>
          <cell r="CF224" t="str">
            <v>2 NO</v>
          </cell>
        </row>
        <row r="225">
          <cell r="BA225">
            <v>0</v>
          </cell>
          <cell r="BZ225">
            <v>0</v>
          </cell>
          <cell r="CA225" t="str">
            <v>2 NO</v>
          </cell>
          <cell r="CF225" t="str">
            <v>2 NO</v>
          </cell>
        </row>
        <row r="226">
          <cell r="E226">
            <v>200000</v>
          </cell>
          <cell r="BA226">
            <v>0</v>
          </cell>
          <cell r="BZ226">
            <v>0</v>
          </cell>
          <cell r="CA226" t="str">
            <v>2 NO</v>
          </cell>
          <cell r="CF226" t="str">
            <v>2 NO</v>
          </cell>
        </row>
        <row r="227">
          <cell r="BA227">
            <v>0</v>
          </cell>
          <cell r="BZ227">
            <v>0</v>
          </cell>
          <cell r="CA227" t="str">
            <v>2 NO</v>
          </cell>
          <cell r="CF227" t="str">
            <v>2 NO</v>
          </cell>
        </row>
        <row r="228">
          <cell r="BA228">
            <v>0</v>
          </cell>
          <cell r="BZ228">
            <v>0</v>
          </cell>
          <cell r="CA228" t="str">
            <v>2 NO</v>
          </cell>
          <cell r="CF228" t="str">
            <v>2 NO</v>
          </cell>
        </row>
        <row r="229">
          <cell r="BA229">
            <v>0</v>
          </cell>
          <cell r="BZ229">
            <v>0</v>
          </cell>
          <cell r="CA229" t="str">
            <v>2 NO</v>
          </cell>
          <cell r="CF229" t="str">
            <v>2 NO</v>
          </cell>
        </row>
        <row r="230">
          <cell r="BA230">
            <v>0</v>
          </cell>
          <cell r="BZ230">
            <v>0</v>
          </cell>
          <cell r="CA230" t="str">
            <v>2 NO</v>
          </cell>
          <cell r="CF230" t="str">
            <v>2 NO</v>
          </cell>
        </row>
        <row r="231">
          <cell r="BA231">
            <v>0</v>
          </cell>
          <cell r="BZ231">
            <v>0</v>
          </cell>
          <cell r="CA231" t="str">
            <v>2 NO</v>
          </cell>
          <cell r="CF231" t="str">
            <v>2 NO</v>
          </cell>
        </row>
        <row r="232">
          <cell r="BA232">
            <v>0</v>
          </cell>
          <cell r="BZ232">
            <v>0</v>
          </cell>
          <cell r="CA232" t="str">
            <v>2 NO</v>
          </cell>
          <cell r="CF232" t="str">
            <v>2 NO</v>
          </cell>
        </row>
        <row r="233">
          <cell r="BA233">
            <v>0</v>
          </cell>
          <cell r="BZ233">
            <v>0</v>
          </cell>
          <cell r="CA233" t="str">
            <v>2 NO</v>
          </cell>
          <cell r="CF233" t="str">
            <v>2 NO</v>
          </cell>
        </row>
        <row r="234">
          <cell r="BA234">
            <v>0</v>
          </cell>
          <cell r="BZ234">
            <v>0</v>
          </cell>
          <cell r="CA234" t="str">
            <v>2 NO</v>
          </cell>
          <cell r="CF234" t="str">
            <v>2 NO</v>
          </cell>
        </row>
        <row r="235">
          <cell r="BA235">
            <v>0</v>
          </cell>
          <cell r="BZ235">
            <v>0</v>
          </cell>
          <cell r="CA235" t="str">
            <v>2 NO</v>
          </cell>
          <cell r="CF235" t="str">
            <v>2 NO</v>
          </cell>
        </row>
        <row r="236">
          <cell r="BA236">
            <v>0</v>
          </cell>
          <cell r="BZ236">
            <v>0</v>
          </cell>
          <cell r="CA236" t="str">
            <v>2 NO</v>
          </cell>
          <cell r="CF236" t="str">
            <v>2 NO</v>
          </cell>
        </row>
        <row r="237">
          <cell r="BA237">
            <v>0</v>
          </cell>
          <cell r="BZ237">
            <v>0</v>
          </cell>
          <cell r="CA237" t="str">
            <v>2 NO</v>
          </cell>
          <cell r="CF237" t="str">
            <v>1 SI</v>
          </cell>
        </row>
        <row r="238">
          <cell r="BA238">
            <v>0</v>
          </cell>
          <cell r="BZ238">
            <v>0</v>
          </cell>
          <cell r="CA238" t="str">
            <v>2 NO</v>
          </cell>
          <cell r="CF238" t="str">
            <v>2 NO</v>
          </cell>
        </row>
        <row r="239">
          <cell r="BA239">
            <v>0</v>
          </cell>
          <cell r="BZ239">
            <v>0</v>
          </cell>
          <cell r="CA239" t="str">
            <v>2 NO</v>
          </cell>
          <cell r="CF239" t="str">
            <v>2 NO</v>
          </cell>
        </row>
        <row r="240">
          <cell r="BA240">
            <v>0</v>
          </cell>
          <cell r="BZ240">
            <v>0</v>
          </cell>
          <cell r="CA240" t="str">
            <v>2 NO</v>
          </cell>
          <cell r="CF240" t="str">
            <v>2 NO</v>
          </cell>
        </row>
        <row r="241">
          <cell r="E241">
            <v>480000</v>
          </cell>
          <cell r="BA241">
            <v>0</v>
          </cell>
          <cell r="BZ241">
            <v>0</v>
          </cell>
          <cell r="CA241" t="str">
            <v>2 NO</v>
          </cell>
          <cell r="CF241" t="str">
            <v>2 NO</v>
          </cell>
        </row>
        <row r="242">
          <cell r="BA242">
            <v>0</v>
          </cell>
          <cell r="BZ242">
            <v>0</v>
          </cell>
          <cell r="CA242" t="str">
            <v>2 NO</v>
          </cell>
          <cell r="CF242" t="str">
            <v>2 NO</v>
          </cell>
        </row>
        <row r="243">
          <cell r="BA243">
            <v>0</v>
          </cell>
          <cell r="BZ243">
            <v>0</v>
          </cell>
          <cell r="CA243" t="str">
            <v>2 NO</v>
          </cell>
          <cell r="CF243" t="str">
            <v>2 NO</v>
          </cell>
        </row>
        <row r="244">
          <cell r="BA244">
            <v>0</v>
          </cell>
          <cell r="BZ244">
            <v>0</v>
          </cell>
          <cell r="CA244" t="str">
            <v>2 NO</v>
          </cell>
          <cell r="CF244" t="str">
            <v>2 NO</v>
          </cell>
        </row>
        <row r="245">
          <cell r="BA245">
            <v>0</v>
          </cell>
          <cell r="BZ245">
            <v>0</v>
          </cell>
          <cell r="CA245" t="str">
            <v>2 NO</v>
          </cell>
          <cell r="CF245" t="str">
            <v>2 NO</v>
          </cell>
        </row>
        <row r="246">
          <cell r="BA246">
            <v>0</v>
          </cell>
          <cell r="BZ246">
            <v>0</v>
          </cell>
          <cell r="CA246" t="str">
            <v>2 NO</v>
          </cell>
          <cell r="CF246" t="str">
            <v>2 NO</v>
          </cell>
        </row>
        <row r="247">
          <cell r="BA247">
            <v>0</v>
          </cell>
          <cell r="BZ247">
            <v>0</v>
          </cell>
          <cell r="CA247" t="str">
            <v>2 NO</v>
          </cell>
          <cell r="CF247" t="str">
            <v>2 NO</v>
          </cell>
        </row>
        <row r="248">
          <cell r="BA248">
            <v>0</v>
          </cell>
          <cell r="BZ248">
            <v>0</v>
          </cell>
          <cell r="CA248" t="str">
            <v>2 NO</v>
          </cell>
          <cell r="CF248" t="str">
            <v>2 NO</v>
          </cell>
        </row>
        <row r="249">
          <cell r="BA249">
            <v>0</v>
          </cell>
          <cell r="BZ249">
            <v>0</v>
          </cell>
          <cell r="CA249" t="str">
            <v>2 NO</v>
          </cell>
          <cell r="CF249" t="str">
            <v>2 NO</v>
          </cell>
        </row>
        <row r="250">
          <cell r="BA250">
            <v>0</v>
          </cell>
          <cell r="BZ250">
            <v>0</v>
          </cell>
          <cell r="CA250" t="str">
            <v>2 NO</v>
          </cell>
          <cell r="CF250" t="str">
            <v>2 NO</v>
          </cell>
        </row>
        <row r="251">
          <cell r="BA251">
            <v>0</v>
          </cell>
          <cell r="BZ251">
            <v>0</v>
          </cell>
          <cell r="CA251" t="str">
            <v>2 NO</v>
          </cell>
          <cell r="CF251" t="str">
            <v>2 NO</v>
          </cell>
        </row>
        <row r="252">
          <cell r="BA252">
            <v>0</v>
          </cell>
          <cell r="BZ252">
            <v>0</v>
          </cell>
          <cell r="CA252" t="str">
            <v>2 NO</v>
          </cell>
          <cell r="CF252" t="str">
            <v>2 NO</v>
          </cell>
        </row>
        <row r="253">
          <cell r="BA253">
            <v>0</v>
          </cell>
          <cell r="BZ253">
            <v>0</v>
          </cell>
          <cell r="CA253" t="str">
            <v>2 NO</v>
          </cell>
          <cell r="CF253" t="str">
            <v>2 NO</v>
          </cell>
        </row>
        <row r="254">
          <cell r="BA254">
            <v>0</v>
          </cell>
          <cell r="BZ254">
            <v>0</v>
          </cell>
          <cell r="CA254" t="str">
            <v>2 NO</v>
          </cell>
          <cell r="CF254" t="str">
            <v>2 NO</v>
          </cell>
        </row>
        <row r="255">
          <cell r="BA255">
            <v>0</v>
          </cell>
          <cell r="BZ255">
            <v>0</v>
          </cell>
          <cell r="CA255" t="str">
            <v>2 NO</v>
          </cell>
          <cell r="CF255" t="str">
            <v>2 NO</v>
          </cell>
        </row>
        <row r="256">
          <cell r="BA256">
            <v>0</v>
          </cell>
          <cell r="BZ256">
            <v>0</v>
          </cell>
          <cell r="CA256" t="str">
            <v>2 NO</v>
          </cell>
          <cell r="CF256" t="str">
            <v>2 NO</v>
          </cell>
        </row>
        <row r="257">
          <cell r="BA257">
            <v>0</v>
          </cell>
          <cell r="BZ257">
            <v>0</v>
          </cell>
          <cell r="CA257" t="str">
            <v>2 NO</v>
          </cell>
          <cell r="CF257" t="str">
            <v>2 NO</v>
          </cell>
        </row>
        <row r="258">
          <cell r="BA258">
            <v>0</v>
          </cell>
          <cell r="BZ258">
            <v>0</v>
          </cell>
          <cell r="CA258" t="str">
            <v>2 NO</v>
          </cell>
          <cell r="CF258" t="str">
            <v>2 NO</v>
          </cell>
        </row>
        <row r="259">
          <cell r="BA259">
            <v>0</v>
          </cell>
          <cell r="BZ259">
            <v>0</v>
          </cell>
          <cell r="CA259" t="str">
            <v>2 NO</v>
          </cell>
          <cell r="CF259" t="str">
            <v>2 NO</v>
          </cell>
        </row>
        <row r="260">
          <cell r="BA260">
            <v>0</v>
          </cell>
          <cell r="BZ260">
            <v>0</v>
          </cell>
          <cell r="CA260" t="str">
            <v>2 NO</v>
          </cell>
          <cell r="CF260" t="str">
            <v>2 NO</v>
          </cell>
        </row>
        <row r="261">
          <cell r="BA261">
            <v>0</v>
          </cell>
          <cell r="BZ261">
            <v>0</v>
          </cell>
          <cell r="CA261" t="str">
            <v>2 NO</v>
          </cell>
          <cell r="CF261" t="str">
            <v>2 NO</v>
          </cell>
        </row>
        <row r="262">
          <cell r="BA262">
            <v>0</v>
          </cell>
          <cell r="BZ262">
            <v>0</v>
          </cell>
          <cell r="CA262" t="str">
            <v>2 NO</v>
          </cell>
          <cell r="CF262" t="str">
            <v>2 NO</v>
          </cell>
        </row>
        <row r="263">
          <cell r="BA263">
            <v>0</v>
          </cell>
          <cell r="BZ263">
            <v>0</v>
          </cell>
          <cell r="CA263" t="str">
            <v>2 NO</v>
          </cell>
          <cell r="CF263" t="str">
            <v>2 NO</v>
          </cell>
        </row>
        <row r="264">
          <cell r="BA264">
            <v>0</v>
          </cell>
          <cell r="BZ264">
            <v>0</v>
          </cell>
          <cell r="CA264" t="str">
            <v>2 NO</v>
          </cell>
          <cell r="CF264" t="str">
            <v>2 NO</v>
          </cell>
        </row>
        <row r="265">
          <cell r="BA265">
            <v>0</v>
          </cell>
          <cell r="BZ265">
            <v>0</v>
          </cell>
          <cell r="CA265" t="str">
            <v>2 NO</v>
          </cell>
          <cell r="CF265" t="str">
            <v>2 NO</v>
          </cell>
        </row>
        <row r="266">
          <cell r="BA266">
            <v>0</v>
          </cell>
          <cell r="BZ266">
            <v>0</v>
          </cell>
          <cell r="CA266" t="str">
            <v>2 NO</v>
          </cell>
          <cell r="CF266" t="str">
            <v>2 NO</v>
          </cell>
        </row>
        <row r="267">
          <cell r="BA267">
            <v>0</v>
          </cell>
          <cell r="BZ267">
            <v>0</v>
          </cell>
          <cell r="CA267" t="str">
            <v>2 NO</v>
          </cell>
          <cell r="CF267" t="str">
            <v>2 NO</v>
          </cell>
        </row>
        <row r="268">
          <cell r="BA268">
            <v>0</v>
          </cell>
          <cell r="BZ268">
            <v>0</v>
          </cell>
          <cell r="CA268" t="str">
            <v>2 NO</v>
          </cell>
          <cell r="CF268" t="str">
            <v>2 NO</v>
          </cell>
        </row>
        <row r="269">
          <cell r="BA269">
            <v>0</v>
          </cell>
          <cell r="BZ269">
            <v>0</v>
          </cell>
          <cell r="CA269" t="str">
            <v>2 NO</v>
          </cell>
          <cell r="CF269" t="str">
            <v>2 NO</v>
          </cell>
        </row>
        <row r="270">
          <cell r="BA270">
            <v>0</v>
          </cell>
          <cell r="BZ270">
            <v>0</v>
          </cell>
          <cell r="CA270" t="str">
            <v>2 NO</v>
          </cell>
          <cell r="CF270" t="str">
            <v>2 NO</v>
          </cell>
        </row>
        <row r="271">
          <cell r="BA271">
            <v>0</v>
          </cell>
          <cell r="BZ271">
            <v>0</v>
          </cell>
          <cell r="CA271" t="str">
            <v>2 NO</v>
          </cell>
          <cell r="CF271" t="str">
            <v>2 NO</v>
          </cell>
        </row>
        <row r="272">
          <cell r="BA272">
            <v>0</v>
          </cell>
          <cell r="BZ272">
            <v>0</v>
          </cell>
          <cell r="CA272" t="str">
            <v>2 NO</v>
          </cell>
          <cell r="CF272" t="str">
            <v>2 NO</v>
          </cell>
        </row>
        <row r="273">
          <cell r="BA273">
            <v>0</v>
          </cell>
          <cell r="BZ273">
            <v>0</v>
          </cell>
          <cell r="CA273" t="str">
            <v>2 NO</v>
          </cell>
          <cell r="CF273" t="str">
            <v>2 NO</v>
          </cell>
        </row>
        <row r="274">
          <cell r="BA274">
            <v>0</v>
          </cell>
          <cell r="BZ274">
            <v>0</v>
          </cell>
          <cell r="CA274" t="str">
            <v>2 NO</v>
          </cell>
          <cell r="CF274" t="str">
            <v>2 NO</v>
          </cell>
        </row>
        <row r="275">
          <cell r="BA275">
            <v>0</v>
          </cell>
          <cell r="BZ275">
            <v>0</v>
          </cell>
          <cell r="CA275" t="str">
            <v>2 NO</v>
          </cell>
          <cell r="CF275" t="str">
            <v>2 NO</v>
          </cell>
        </row>
        <row r="276">
          <cell r="BA276">
            <v>0</v>
          </cell>
          <cell r="BZ276">
            <v>0</v>
          </cell>
          <cell r="CA276" t="str">
            <v>2 NO</v>
          </cell>
          <cell r="CF276" t="str">
            <v>2 NO</v>
          </cell>
        </row>
        <row r="277">
          <cell r="BA277">
            <v>0</v>
          </cell>
          <cell r="BZ277">
            <v>0</v>
          </cell>
          <cell r="CA277" t="str">
            <v>2 NO</v>
          </cell>
          <cell r="CF277" t="str">
            <v>2 NO</v>
          </cell>
        </row>
        <row r="278">
          <cell r="BA278">
            <v>0</v>
          </cell>
          <cell r="BZ278">
            <v>0</v>
          </cell>
          <cell r="CA278" t="str">
            <v>2 NO</v>
          </cell>
          <cell r="CF278" t="str">
            <v>2 NO</v>
          </cell>
        </row>
        <row r="279">
          <cell r="BA279">
            <v>0</v>
          </cell>
          <cell r="BZ279">
            <v>0</v>
          </cell>
          <cell r="CA279" t="str">
            <v>2 NO</v>
          </cell>
          <cell r="CF279" t="str">
            <v>2 NO</v>
          </cell>
        </row>
        <row r="280">
          <cell r="BA280">
            <v>0</v>
          </cell>
          <cell r="BZ280">
            <v>0</v>
          </cell>
          <cell r="CA280" t="str">
            <v>2 NO</v>
          </cell>
          <cell r="CF280" t="str">
            <v>2 NO</v>
          </cell>
        </row>
        <row r="281">
          <cell r="BA281">
            <v>0</v>
          </cell>
          <cell r="BZ281">
            <v>0</v>
          </cell>
          <cell r="CA281" t="str">
            <v>2 NO</v>
          </cell>
          <cell r="CF281" t="str">
            <v>2 NO</v>
          </cell>
        </row>
        <row r="282">
          <cell r="BA282">
            <v>0</v>
          </cell>
          <cell r="BZ282">
            <v>0</v>
          </cell>
          <cell r="CA282" t="str">
            <v>2 NO</v>
          </cell>
          <cell r="CF282" t="str">
            <v>2 NO</v>
          </cell>
        </row>
        <row r="283">
          <cell r="E283">
            <v>3087000</v>
          </cell>
          <cell r="BA283">
            <v>0</v>
          </cell>
          <cell r="BZ283">
            <v>0</v>
          </cell>
          <cell r="CA283" t="str">
            <v>1 SI</v>
          </cell>
          <cell r="CF283" t="str">
            <v>2 NO</v>
          </cell>
        </row>
        <row r="284">
          <cell r="BA284">
            <v>0</v>
          </cell>
          <cell r="BZ284">
            <v>0</v>
          </cell>
          <cell r="CA284" t="str">
            <v>2 NO</v>
          </cell>
          <cell r="CF284" t="str">
            <v>2 NO</v>
          </cell>
        </row>
        <row r="285">
          <cell r="BA285">
            <v>0</v>
          </cell>
          <cell r="BZ285">
            <v>0</v>
          </cell>
          <cell r="CA285" t="str">
            <v>2 NO</v>
          </cell>
          <cell r="CF285" t="str">
            <v>2 NO</v>
          </cell>
        </row>
        <row r="286">
          <cell r="BA286">
            <v>0</v>
          </cell>
          <cell r="BZ286">
            <v>0</v>
          </cell>
          <cell r="CA286" t="str">
            <v>2 NO</v>
          </cell>
          <cell r="CF286" t="str">
            <v>2 NO</v>
          </cell>
        </row>
        <row r="287">
          <cell r="BA287">
            <v>0</v>
          </cell>
          <cell r="BZ287">
            <v>0</v>
          </cell>
          <cell r="CA287" t="str">
            <v>2 NO</v>
          </cell>
          <cell r="CF287" t="str">
            <v>2 NO</v>
          </cell>
        </row>
        <row r="288">
          <cell r="BA288">
            <v>0</v>
          </cell>
          <cell r="BZ288">
            <v>0</v>
          </cell>
          <cell r="CA288" t="str">
            <v>2 NO</v>
          </cell>
          <cell r="CF288" t="str">
            <v>2 NO</v>
          </cell>
        </row>
        <row r="289">
          <cell r="BA289">
            <v>0</v>
          </cell>
          <cell r="BZ289">
            <v>0</v>
          </cell>
          <cell r="CA289" t="str">
            <v>1 SI</v>
          </cell>
          <cell r="CF289" t="str">
            <v>2 NO</v>
          </cell>
        </row>
        <row r="290">
          <cell r="BA290">
            <v>0</v>
          </cell>
          <cell r="BZ290">
            <v>0</v>
          </cell>
          <cell r="CA290" t="str">
            <v>2 NO</v>
          </cell>
          <cell r="CF290" t="str">
            <v>2 NO</v>
          </cell>
        </row>
        <row r="291">
          <cell r="BA291">
            <v>0</v>
          </cell>
          <cell r="BZ291">
            <v>0</v>
          </cell>
          <cell r="CA291" t="str">
            <v>2 NO</v>
          </cell>
          <cell r="CF291" t="str">
            <v>2 NO</v>
          </cell>
        </row>
        <row r="292">
          <cell r="BA292">
            <v>0</v>
          </cell>
          <cell r="BZ292">
            <v>0</v>
          </cell>
          <cell r="CA292" t="str">
            <v>2 NO</v>
          </cell>
          <cell r="CF292" t="str">
            <v>1 SI</v>
          </cell>
        </row>
        <row r="293">
          <cell r="BA293">
            <v>0</v>
          </cell>
          <cell r="BZ293">
            <v>0</v>
          </cell>
          <cell r="CA293" t="str">
            <v>2 NO</v>
          </cell>
          <cell r="CF293" t="str">
            <v>2 NO</v>
          </cell>
        </row>
        <row r="294">
          <cell r="BA294">
            <v>0</v>
          </cell>
          <cell r="BZ294">
            <v>0</v>
          </cell>
          <cell r="CA294" t="str">
            <v>2 NO</v>
          </cell>
          <cell r="CF294" t="str">
            <v>2 NO</v>
          </cell>
        </row>
        <row r="295">
          <cell r="BA295">
            <v>0</v>
          </cell>
          <cell r="BZ295">
            <v>0</v>
          </cell>
          <cell r="CA295" t="str">
            <v>2 NO</v>
          </cell>
          <cell r="CF295" t="str">
            <v>2 NO</v>
          </cell>
        </row>
        <row r="296">
          <cell r="E296">
            <v>96134</v>
          </cell>
          <cell r="BA296">
            <v>0</v>
          </cell>
          <cell r="BZ296">
            <v>0</v>
          </cell>
          <cell r="CA296" t="str">
            <v>2 NO</v>
          </cell>
          <cell r="CF296" t="str">
            <v>2 NO</v>
          </cell>
        </row>
        <row r="297">
          <cell r="E297">
            <v>300800</v>
          </cell>
          <cell r="BA297">
            <v>0</v>
          </cell>
          <cell r="BZ297">
            <v>0</v>
          </cell>
          <cell r="CA297" t="str">
            <v>2 NO</v>
          </cell>
          <cell r="CF297" t="str">
            <v>2 NO</v>
          </cell>
        </row>
        <row r="298">
          <cell r="BA298">
            <v>0</v>
          </cell>
          <cell r="BZ298">
            <v>0</v>
          </cell>
          <cell r="CA298" t="str">
            <v>2 NO</v>
          </cell>
          <cell r="CF298" t="str">
            <v>2 NO</v>
          </cell>
        </row>
        <row r="299">
          <cell r="BA299">
            <v>0</v>
          </cell>
          <cell r="BZ299">
            <v>0</v>
          </cell>
          <cell r="CA299" t="str">
            <v>2 NO</v>
          </cell>
          <cell r="CF299" t="str">
            <v>2 NO</v>
          </cell>
        </row>
        <row r="300">
          <cell r="BA300">
            <v>0</v>
          </cell>
          <cell r="BZ300">
            <v>0</v>
          </cell>
          <cell r="CA300" t="str">
            <v>2 NO</v>
          </cell>
          <cell r="CF300" t="str">
            <v>2 NO</v>
          </cell>
        </row>
        <row r="301">
          <cell r="BA301">
            <v>0</v>
          </cell>
          <cell r="BZ301">
            <v>0</v>
          </cell>
          <cell r="CA301" t="str">
            <v>2 NO</v>
          </cell>
          <cell r="CF301" t="str">
            <v>2 NO</v>
          </cell>
        </row>
        <row r="302">
          <cell r="BA302">
            <v>0</v>
          </cell>
          <cell r="BZ302">
            <v>0</v>
          </cell>
          <cell r="CA302" t="str">
            <v>2 NO</v>
          </cell>
          <cell r="CF302" t="str">
            <v>2 NO</v>
          </cell>
        </row>
        <row r="303">
          <cell r="E303">
            <v>199133</v>
          </cell>
          <cell r="BA303">
            <v>0</v>
          </cell>
          <cell r="BZ303">
            <v>0</v>
          </cell>
          <cell r="CA303" t="str">
            <v>2 NO</v>
          </cell>
          <cell r="CF303" t="str">
            <v>2 NO</v>
          </cell>
        </row>
        <row r="304">
          <cell r="E304">
            <v>193333</v>
          </cell>
          <cell r="BA304">
            <v>0</v>
          </cell>
          <cell r="BZ304">
            <v>0</v>
          </cell>
          <cell r="CA304" t="str">
            <v>2 NO</v>
          </cell>
          <cell r="CF304" t="str">
            <v>2 NO</v>
          </cell>
        </row>
        <row r="305">
          <cell r="E305">
            <v>240133</v>
          </cell>
          <cell r="BA305">
            <v>0</v>
          </cell>
          <cell r="BZ305">
            <v>0</v>
          </cell>
          <cell r="CA305" t="str">
            <v>2 NO</v>
          </cell>
          <cell r="CF305" t="str">
            <v>2 NO</v>
          </cell>
        </row>
        <row r="306">
          <cell r="BA306">
            <v>0</v>
          </cell>
          <cell r="BZ306">
            <v>0</v>
          </cell>
          <cell r="CA306" t="str">
            <v>2 NO</v>
          </cell>
          <cell r="CF306" t="str">
            <v>2 NO</v>
          </cell>
        </row>
        <row r="307">
          <cell r="BA307">
            <v>0</v>
          </cell>
          <cell r="BZ307">
            <v>0</v>
          </cell>
          <cell r="CA307" t="str">
            <v>2 NO</v>
          </cell>
          <cell r="CF307" t="str">
            <v>2 NO</v>
          </cell>
        </row>
        <row r="308">
          <cell r="BA308">
            <v>0</v>
          </cell>
          <cell r="BZ308">
            <v>0</v>
          </cell>
          <cell r="CA308" t="str">
            <v>2 NO</v>
          </cell>
          <cell r="CF308" t="str">
            <v>2 NO</v>
          </cell>
        </row>
        <row r="309">
          <cell r="BA309">
            <v>0</v>
          </cell>
          <cell r="BZ309">
            <v>0</v>
          </cell>
          <cell r="CA309" t="str">
            <v>2 NO</v>
          </cell>
          <cell r="CF309" t="str">
            <v>2 NO</v>
          </cell>
        </row>
        <row r="310">
          <cell r="BA310">
            <v>0</v>
          </cell>
          <cell r="BZ310">
            <v>0</v>
          </cell>
          <cell r="CA310" t="str">
            <v>2 NO</v>
          </cell>
          <cell r="CF310" t="str">
            <v>2 NO</v>
          </cell>
        </row>
        <row r="311">
          <cell r="BA311">
            <v>0</v>
          </cell>
          <cell r="BZ311">
            <v>0</v>
          </cell>
          <cell r="CA311" t="str">
            <v>2 NO</v>
          </cell>
          <cell r="CF311" t="str">
            <v>2 NO</v>
          </cell>
        </row>
        <row r="312">
          <cell r="BA312">
            <v>0</v>
          </cell>
          <cell r="BZ312">
            <v>0</v>
          </cell>
          <cell r="CA312" t="str">
            <v>2 NO</v>
          </cell>
          <cell r="CF312" t="str">
            <v>2 NO</v>
          </cell>
        </row>
        <row r="313">
          <cell r="BA313">
            <v>0</v>
          </cell>
          <cell r="BZ313">
            <v>0</v>
          </cell>
          <cell r="CA313" t="str">
            <v>2 NO</v>
          </cell>
          <cell r="CF313" t="str">
            <v>2 NO</v>
          </cell>
        </row>
        <row r="314">
          <cell r="BA314">
            <v>0</v>
          </cell>
          <cell r="BZ314">
            <v>0</v>
          </cell>
          <cell r="CA314" t="str">
            <v>2 NO</v>
          </cell>
          <cell r="CF314" t="str">
            <v>2 NO</v>
          </cell>
        </row>
        <row r="315">
          <cell r="BA315">
            <v>0</v>
          </cell>
          <cell r="BZ315">
            <v>0</v>
          </cell>
          <cell r="CA315" t="str">
            <v>2 NO</v>
          </cell>
          <cell r="CF315" t="str">
            <v>2 NO</v>
          </cell>
        </row>
        <row r="316">
          <cell r="BA316">
            <v>0</v>
          </cell>
          <cell r="BZ316">
            <v>0</v>
          </cell>
          <cell r="CA316" t="str">
            <v>2 NO</v>
          </cell>
          <cell r="CF316" t="str">
            <v>2 NO</v>
          </cell>
        </row>
        <row r="317">
          <cell r="BA317">
            <v>0</v>
          </cell>
          <cell r="BZ317">
            <v>0</v>
          </cell>
          <cell r="CA317" t="str">
            <v>2 NO</v>
          </cell>
          <cell r="CF317" t="str">
            <v>2 NO</v>
          </cell>
        </row>
        <row r="318">
          <cell r="E318">
            <v>525300</v>
          </cell>
          <cell r="BA318">
            <v>0</v>
          </cell>
          <cell r="BZ318">
            <v>0</v>
          </cell>
          <cell r="CA318" t="str">
            <v>2 NO</v>
          </cell>
          <cell r="CF318" t="str">
            <v>2 NO</v>
          </cell>
        </row>
        <row r="319">
          <cell r="BA319">
            <v>0</v>
          </cell>
          <cell r="BZ319">
            <v>0</v>
          </cell>
          <cell r="CA319" t="str">
            <v>2 NO</v>
          </cell>
          <cell r="CF319" t="str">
            <v>2 NO</v>
          </cell>
        </row>
        <row r="320">
          <cell r="E320">
            <v>377667</v>
          </cell>
          <cell r="BA320">
            <v>33990000</v>
          </cell>
          <cell r="BZ320">
            <v>92</v>
          </cell>
          <cell r="CA320" t="str">
            <v>2 NO</v>
          </cell>
          <cell r="CF320" t="str">
            <v>2 NO</v>
          </cell>
        </row>
        <row r="321">
          <cell r="BA321">
            <v>0</v>
          </cell>
          <cell r="BZ321">
            <v>0</v>
          </cell>
          <cell r="CA321" t="str">
            <v>2 NO</v>
          </cell>
          <cell r="CF321" t="str">
            <v>2 NO</v>
          </cell>
        </row>
        <row r="322">
          <cell r="BA322">
            <v>0</v>
          </cell>
          <cell r="BZ322">
            <v>0</v>
          </cell>
          <cell r="CA322" t="str">
            <v>2 NO</v>
          </cell>
          <cell r="CF322" t="str">
            <v>2 NO</v>
          </cell>
        </row>
        <row r="323">
          <cell r="BA323">
            <v>0</v>
          </cell>
          <cell r="BZ323">
            <v>0</v>
          </cell>
          <cell r="CA323" t="str">
            <v>2 NO</v>
          </cell>
          <cell r="CF323" t="str">
            <v>2 NO</v>
          </cell>
        </row>
        <row r="324">
          <cell r="BA324">
            <v>0</v>
          </cell>
          <cell r="BZ324">
            <v>0</v>
          </cell>
          <cell r="CA324" t="str">
            <v>2 NO</v>
          </cell>
          <cell r="CF324" t="str">
            <v>2 NO</v>
          </cell>
        </row>
        <row r="325">
          <cell r="BA325">
            <v>0</v>
          </cell>
          <cell r="BZ325">
            <v>0</v>
          </cell>
          <cell r="CA325" t="str">
            <v>2 NO</v>
          </cell>
          <cell r="CF325" t="str">
            <v>2 NO</v>
          </cell>
        </row>
        <row r="326">
          <cell r="BA326">
            <v>0</v>
          </cell>
          <cell r="BZ326">
            <v>0</v>
          </cell>
          <cell r="CA326" t="str">
            <v>2 NO</v>
          </cell>
          <cell r="CF326" t="str">
            <v>2 NO</v>
          </cell>
        </row>
        <row r="327">
          <cell r="E327">
            <v>446667</v>
          </cell>
          <cell r="BA327">
            <v>0</v>
          </cell>
          <cell r="BZ327">
            <v>0</v>
          </cell>
          <cell r="CA327" t="str">
            <v>2 NO</v>
          </cell>
          <cell r="CF327" t="str">
            <v>2 NO</v>
          </cell>
        </row>
        <row r="328">
          <cell r="BA328">
            <v>0</v>
          </cell>
          <cell r="BZ328">
            <v>0</v>
          </cell>
          <cell r="CA328" t="str">
            <v>2 NO</v>
          </cell>
          <cell r="CF328" t="str">
            <v>2 NO</v>
          </cell>
        </row>
        <row r="329">
          <cell r="BA329">
            <v>0</v>
          </cell>
          <cell r="BZ329">
            <v>0</v>
          </cell>
          <cell r="CA329" t="str">
            <v>2 NO</v>
          </cell>
          <cell r="CF329" t="str">
            <v>2 NO</v>
          </cell>
        </row>
        <row r="330">
          <cell r="BA330">
            <v>0</v>
          </cell>
          <cell r="BZ330">
            <v>0</v>
          </cell>
          <cell r="CA330" t="str">
            <v>1 SI</v>
          </cell>
          <cell r="CF330" t="str">
            <v>2 NO</v>
          </cell>
        </row>
        <row r="331">
          <cell r="BA331">
            <v>0</v>
          </cell>
          <cell r="BZ331">
            <v>0</v>
          </cell>
          <cell r="CA331" t="str">
            <v>2 NO</v>
          </cell>
          <cell r="CF331" t="str">
            <v>2 NO</v>
          </cell>
        </row>
        <row r="332">
          <cell r="BA332">
            <v>0</v>
          </cell>
          <cell r="BZ332">
            <v>0</v>
          </cell>
          <cell r="CA332" t="str">
            <v>2 NO</v>
          </cell>
          <cell r="CF332" t="str">
            <v>2 NO</v>
          </cell>
        </row>
        <row r="333">
          <cell r="BA333">
            <v>0</v>
          </cell>
          <cell r="BZ333">
            <v>0</v>
          </cell>
          <cell r="CA333" t="str">
            <v>2 NO</v>
          </cell>
          <cell r="CF333" t="str">
            <v>2 NO</v>
          </cell>
        </row>
        <row r="334">
          <cell r="BA334">
            <v>0</v>
          </cell>
          <cell r="BZ334">
            <v>0</v>
          </cell>
          <cell r="CA334" t="str">
            <v>2 NO</v>
          </cell>
          <cell r="CF334" t="str">
            <v>2 NO</v>
          </cell>
        </row>
        <row r="335">
          <cell r="BA335">
            <v>0</v>
          </cell>
          <cell r="BZ335">
            <v>0</v>
          </cell>
          <cell r="CA335" t="str">
            <v>2 NO</v>
          </cell>
          <cell r="CF335" t="str">
            <v>2 NO</v>
          </cell>
        </row>
        <row r="336">
          <cell r="BA336">
            <v>0</v>
          </cell>
          <cell r="BZ336">
            <v>0</v>
          </cell>
          <cell r="CA336" t="str">
            <v>2 NO</v>
          </cell>
          <cell r="CF336" t="str">
            <v>2 NO</v>
          </cell>
        </row>
        <row r="337">
          <cell r="BA337">
            <v>0</v>
          </cell>
          <cell r="BZ337">
            <v>0</v>
          </cell>
          <cell r="CA337" t="str">
            <v>2 NO</v>
          </cell>
          <cell r="CF337" t="str">
            <v>2 NO</v>
          </cell>
        </row>
        <row r="338">
          <cell r="BA338">
            <v>0</v>
          </cell>
          <cell r="BZ338">
            <v>0</v>
          </cell>
          <cell r="CA338" t="str">
            <v>2 NO</v>
          </cell>
          <cell r="CF338" t="str">
            <v>2 NO</v>
          </cell>
        </row>
        <row r="339">
          <cell r="BA339">
            <v>0</v>
          </cell>
          <cell r="BZ339">
            <v>0</v>
          </cell>
          <cell r="CA339" t="str">
            <v>2 NO</v>
          </cell>
          <cell r="CF339" t="str">
            <v>2 NO</v>
          </cell>
        </row>
        <row r="340">
          <cell r="BA340">
            <v>0</v>
          </cell>
          <cell r="BZ340">
            <v>0</v>
          </cell>
          <cell r="CA340" t="str">
            <v>2 NO</v>
          </cell>
          <cell r="CF340" t="str">
            <v>2 NO</v>
          </cell>
        </row>
        <row r="341">
          <cell r="BA341">
            <v>0</v>
          </cell>
          <cell r="BZ341">
            <v>0</v>
          </cell>
          <cell r="CA341" t="str">
            <v>2 NO</v>
          </cell>
          <cell r="CF341" t="str">
            <v>2 NO</v>
          </cell>
        </row>
        <row r="342">
          <cell r="BA342">
            <v>0</v>
          </cell>
          <cell r="BZ342">
            <v>0</v>
          </cell>
          <cell r="CA342" t="str">
            <v>2 NO</v>
          </cell>
          <cell r="CF342" t="str">
            <v>2 NO</v>
          </cell>
        </row>
        <row r="343">
          <cell r="BA343">
            <v>0</v>
          </cell>
          <cell r="BZ343">
            <v>0</v>
          </cell>
          <cell r="CA343" t="str">
            <v>2 NO</v>
          </cell>
          <cell r="CF343" t="str">
            <v>2 NO</v>
          </cell>
        </row>
        <row r="344">
          <cell r="BA344">
            <v>0</v>
          </cell>
          <cell r="BZ344">
            <v>0</v>
          </cell>
          <cell r="CA344" t="str">
            <v>2 NO</v>
          </cell>
          <cell r="CF344" t="str">
            <v>2 NO</v>
          </cell>
        </row>
        <row r="345">
          <cell r="BA345">
            <v>0</v>
          </cell>
          <cell r="BZ345">
            <v>0</v>
          </cell>
          <cell r="CA345" t="str">
            <v>2 NO</v>
          </cell>
          <cell r="CF345" t="str">
            <v>2 NO</v>
          </cell>
        </row>
        <row r="346">
          <cell r="BA346">
            <v>0</v>
          </cell>
          <cell r="BZ346">
            <v>0</v>
          </cell>
          <cell r="CA346" t="str">
            <v>2 NO</v>
          </cell>
          <cell r="CF346" t="str">
            <v>2 NO</v>
          </cell>
        </row>
        <row r="347">
          <cell r="BA347">
            <v>0</v>
          </cell>
          <cell r="BZ347">
            <v>0</v>
          </cell>
          <cell r="CA347" t="str">
            <v>2 NO</v>
          </cell>
          <cell r="CF347" t="str">
            <v>2 NO</v>
          </cell>
        </row>
        <row r="348">
          <cell r="BA348">
            <v>0</v>
          </cell>
          <cell r="BZ348">
            <v>0</v>
          </cell>
          <cell r="CA348" t="str">
            <v>2 NO</v>
          </cell>
          <cell r="CF348" t="str">
            <v>2 NO</v>
          </cell>
        </row>
        <row r="349">
          <cell r="BA349">
            <v>0</v>
          </cell>
          <cell r="BZ349">
            <v>0</v>
          </cell>
          <cell r="CA349" t="str">
            <v>2 NO</v>
          </cell>
          <cell r="CF349" t="str">
            <v>1 SI</v>
          </cell>
        </row>
        <row r="350">
          <cell r="BA350">
            <v>0</v>
          </cell>
          <cell r="BZ350">
            <v>0</v>
          </cell>
          <cell r="CA350" t="str">
            <v>2 NO</v>
          </cell>
          <cell r="CF350" t="str">
            <v>2 NO</v>
          </cell>
        </row>
        <row r="351">
          <cell r="BA351">
            <v>0</v>
          </cell>
          <cell r="BZ351">
            <v>0</v>
          </cell>
          <cell r="CA351" t="str">
            <v>2 NO</v>
          </cell>
          <cell r="CF351" t="str">
            <v>2 NO</v>
          </cell>
        </row>
        <row r="352">
          <cell r="BA352">
            <v>0</v>
          </cell>
          <cell r="BZ352">
            <v>0</v>
          </cell>
          <cell r="CA352" t="str">
            <v>2 NO</v>
          </cell>
          <cell r="CF352" t="str">
            <v>1 SI</v>
          </cell>
        </row>
        <row r="353">
          <cell r="BA353">
            <v>0</v>
          </cell>
          <cell r="BZ353">
            <v>0</v>
          </cell>
          <cell r="CA353" t="str">
            <v>2 NO</v>
          </cell>
          <cell r="CF353" t="str">
            <v>2 NO</v>
          </cell>
        </row>
        <row r="354">
          <cell r="BA354">
            <v>0</v>
          </cell>
          <cell r="BZ354">
            <v>0</v>
          </cell>
          <cell r="CA354" t="str">
            <v>2 NO</v>
          </cell>
          <cell r="CF354" t="str">
            <v>2 NO</v>
          </cell>
        </row>
        <row r="355">
          <cell r="BA355">
            <v>0</v>
          </cell>
          <cell r="BZ355">
            <v>0</v>
          </cell>
          <cell r="CA355" t="str">
            <v>2 NO</v>
          </cell>
          <cell r="CF355" t="str">
            <v>2 NO</v>
          </cell>
        </row>
        <row r="356">
          <cell r="BA356">
            <v>0</v>
          </cell>
          <cell r="BZ356">
            <v>0</v>
          </cell>
          <cell r="CA356" t="str">
            <v>2 NO</v>
          </cell>
          <cell r="CF356" t="str">
            <v>2 NO</v>
          </cell>
        </row>
        <row r="357">
          <cell r="BA357">
            <v>0</v>
          </cell>
          <cell r="BZ357">
            <v>0</v>
          </cell>
          <cell r="CA357" t="str">
            <v>2 NO</v>
          </cell>
          <cell r="CF357" t="str">
            <v>2 NO</v>
          </cell>
        </row>
        <row r="358">
          <cell r="BA358">
            <v>0</v>
          </cell>
          <cell r="BZ358">
            <v>0</v>
          </cell>
          <cell r="CA358" t="str">
            <v>2 NO</v>
          </cell>
          <cell r="CF358" t="str">
            <v>2 NO</v>
          </cell>
        </row>
        <row r="359">
          <cell r="BA359">
            <v>0</v>
          </cell>
          <cell r="BZ359">
            <v>0</v>
          </cell>
          <cell r="CA359" t="str">
            <v>2 NO</v>
          </cell>
          <cell r="CF359" t="str">
            <v>2 NO</v>
          </cell>
        </row>
        <row r="360">
          <cell r="BA360">
            <v>0</v>
          </cell>
          <cell r="BZ360">
            <v>0</v>
          </cell>
          <cell r="CA360" t="str">
            <v>2 NO</v>
          </cell>
          <cell r="CF360" t="str">
            <v>2 NO</v>
          </cell>
        </row>
        <row r="361">
          <cell r="BA361">
            <v>0</v>
          </cell>
          <cell r="BZ361">
            <v>0</v>
          </cell>
          <cell r="CA361" t="str">
            <v>2 NO</v>
          </cell>
          <cell r="CF361" t="str">
            <v>2 NO</v>
          </cell>
        </row>
        <row r="362">
          <cell r="BA362">
            <v>0</v>
          </cell>
          <cell r="BZ362">
            <v>0</v>
          </cell>
          <cell r="CA362" t="str">
            <v>2 NO</v>
          </cell>
          <cell r="CF362" t="str">
            <v>2 NO</v>
          </cell>
        </row>
        <row r="363">
          <cell r="BA363">
            <v>0</v>
          </cell>
          <cell r="BZ363">
            <v>0</v>
          </cell>
          <cell r="CA363" t="str">
            <v>2 NO</v>
          </cell>
          <cell r="CF363" t="str">
            <v>2 NO</v>
          </cell>
        </row>
        <row r="364">
          <cell r="BA364">
            <v>0</v>
          </cell>
          <cell r="BZ364">
            <v>0</v>
          </cell>
          <cell r="CA364" t="str">
            <v>2 NO</v>
          </cell>
          <cell r="CF364" t="str">
            <v>2 NO</v>
          </cell>
        </row>
        <row r="365">
          <cell r="BA365">
            <v>0</v>
          </cell>
          <cell r="BZ365">
            <v>0</v>
          </cell>
          <cell r="CA365" t="str">
            <v>2 NO</v>
          </cell>
          <cell r="CF365" t="str">
            <v>2 NO</v>
          </cell>
        </row>
        <row r="366">
          <cell r="E366">
            <v>15000</v>
          </cell>
          <cell r="BA366">
            <v>0</v>
          </cell>
          <cell r="BZ366">
            <v>0</v>
          </cell>
          <cell r="CA366" t="str">
            <v>2 NO</v>
          </cell>
          <cell r="CF366" t="str">
            <v>2 NO</v>
          </cell>
        </row>
        <row r="367">
          <cell r="BA367">
            <v>0</v>
          </cell>
          <cell r="BZ367">
            <v>0</v>
          </cell>
          <cell r="CA367" t="str">
            <v>2 NO</v>
          </cell>
          <cell r="CF367" t="str">
            <v>2 NO</v>
          </cell>
        </row>
        <row r="368">
          <cell r="BA368">
            <v>0</v>
          </cell>
          <cell r="BZ368">
            <v>0</v>
          </cell>
          <cell r="CA368" t="str">
            <v>2 NO</v>
          </cell>
          <cell r="CF368" t="str">
            <v>2 NO</v>
          </cell>
        </row>
        <row r="369">
          <cell r="BA369">
            <v>0</v>
          </cell>
          <cell r="BZ369">
            <v>0</v>
          </cell>
          <cell r="CA369" t="str">
            <v>2 NO</v>
          </cell>
          <cell r="CF369" t="str">
            <v>2 NO</v>
          </cell>
        </row>
        <row r="370">
          <cell r="BA370">
            <v>0</v>
          </cell>
          <cell r="BZ370">
            <v>0</v>
          </cell>
          <cell r="CA370" t="str">
            <v>2 NO</v>
          </cell>
          <cell r="CF370" t="str">
            <v>2 NO</v>
          </cell>
        </row>
        <row r="371">
          <cell r="BA371">
            <v>0</v>
          </cell>
          <cell r="BZ371">
            <v>0</v>
          </cell>
          <cell r="CA371" t="str">
            <v>2 NO</v>
          </cell>
          <cell r="CF371" t="str">
            <v>2 NO</v>
          </cell>
        </row>
        <row r="372">
          <cell r="BA372">
            <v>0</v>
          </cell>
          <cell r="BZ372">
            <v>0</v>
          </cell>
          <cell r="CA372" t="str">
            <v>2 NO</v>
          </cell>
          <cell r="CF372" t="str">
            <v>2 NO</v>
          </cell>
        </row>
        <row r="373">
          <cell r="BA373">
            <v>0</v>
          </cell>
          <cell r="BZ373">
            <v>0</v>
          </cell>
          <cell r="CA373" t="str">
            <v>2 NO</v>
          </cell>
          <cell r="CF373" t="str">
            <v>2 NO</v>
          </cell>
        </row>
        <row r="374">
          <cell r="BA374">
            <v>0</v>
          </cell>
          <cell r="BZ374">
            <v>0</v>
          </cell>
          <cell r="CA374" t="str">
            <v>2 NO</v>
          </cell>
          <cell r="CF374" t="str">
            <v>2 NO</v>
          </cell>
        </row>
        <row r="375">
          <cell r="BA375">
            <v>0</v>
          </cell>
          <cell r="BZ375">
            <v>0</v>
          </cell>
          <cell r="CA375" t="str">
            <v>2 NO</v>
          </cell>
          <cell r="CF375" t="str">
            <v>2 NO</v>
          </cell>
        </row>
        <row r="376">
          <cell r="E376">
            <v>1400000</v>
          </cell>
          <cell r="BA376">
            <v>0</v>
          </cell>
          <cell r="BZ376">
            <v>0</v>
          </cell>
          <cell r="CA376" t="str">
            <v>2 NO</v>
          </cell>
          <cell r="CF376" t="str">
            <v>1 SI</v>
          </cell>
        </row>
        <row r="377">
          <cell r="BA377">
            <v>0</v>
          </cell>
          <cell r="BZ377">
            <v>0</v>
          </cell>
          <cell r="CA377" t="str">
            <v>2 NO</v>
          </cell>
          <cell r="CF377" t="str">
            <v>2 NO</v>
          </cell>
        </row>
        <row r="378">
          <cell r="BA378">
            <v>0</v>
          </cell>
          <cell r="BZ378">
            <v>0</v>
          </cell>
          <cell r="CA378" t="str">
            <v>2 NO</v>
          </cell>
          <cell r="CF378" t="str">
            <v>2 NO</v>
          </cell>
        </row>
        <row r="379">
          <cell r="BA379">
            <v>0</v>
          </cell>
          <cell r="BZ379">
            <v>0</v>
          </cell>
          <cell r="CA379" t="str">
            <v>2 NO</v>
          </cell>
          <cell r="CF379" t="str">
            <v>2 NO</v>
          </cell>
        </row>
        <row r="380">
          <cell r="BA380">
            <v>0</v>
          </cell>
          <cell r="BZ380">
            <v>0</v>
          </cell>
          <cell r="CA380" t="str">
            <v>2 NO</v>
          </cell>
          <cell r="CF380" t="str">
            <v>2 NO</v>
          </cell>
        </row>
        <row r="381">
          <cell r="BA381">
            <v>0</v>
          </cell>
          <cell r="BZ381">
            <v>0</v>
          </cell>
          <cell r="CA381" t="str">
            <v>2 NO</v>
          </cell>
          <cell r="CF381" t="str">
            <v>2 NO</v>
          </cell>
        </row>
        <row r="382">
          <cell r="BA382">
            <v>0</v>
          </cell>
          <cell r="BZ382">
            <v>0</v>
          </cell>
          <cell r="CA382" t="str">
            <v>2 NO</v>
          </cell>
          <cell r="CF382" t="str">
            <v>2 NO</v>
          </cell>
        </row>
        <row r="383">
          <cell r="BA383">
            <v>0</v>
          </cell>
          <cell r="BZ383">
            <v>0</v>
          </cell>
          <cell r="CA383" t="str">
            <v>2 NO</v>
          </cell>
          <cell r="CF383" t="str">
            <v>2 NO</v>
          </cell>
        </row>
        <row r="384">
          <cell r="BA384">
            <v>0</v>
          </cell>
          <cell r="BZ384">
            <v>0</v>
          </cell>
          <cell r="CA384" t="str">
            <v>2 NO</v>
          </cell>
          <cell r="CF384" t="str">
            <v>2 NO</v>
          </cell>
        </row>
        <row r="385">
          <cell r="BA385">
            <v>0</v>
          </cell>
          <cell r="BZ385">
            <v>0</v>
          </cell>
          <cell r="CA385" t="str">
            <v>2 NO</v>
          </cell>
          <cell r="CF385" t="str">
            <v>2 NO</v>
          </cell>
        </row>
        <row r="386">
          <cell r="BA386">
            <v>0</v>
          </cell>
          <cell r="BZ386">
            <v>0</v>
          </cell>
          <cell r="CA386" t="str">
            <v>2 NO</v>
          </cell>
          <cell r="CF386" t="str">
            <v>2 NO</v>
          </cell>
        </row>
        <row r="387">
          <cell r="BA387">
            <v>0</v>
          </cell>
          <cell r="BZ387">
            <v>0</v>
          </cell>
          <cell r="CA387" t="str">
            <v>2 NO</v>
          </cell>
          <cell r="CF387" t="str">
            <v>2 NO</v>
          </cell>
        </row>
        <row r="388">
          <cell r="BA388">
            <v>0</v>
          </cell>
          <cell r="BZ388">
            <v>0</v>
          </cell>
          <cell r="CA388" t="str">
            <v>2 NO</v>
          </cell>
          <cell r="CF388" t="str">
            <v>2 NO</v>
          </cell>
        </row>
        <row r="389">
          <cell r="E389">
            <v>1500000</v>
          </cell>
          <cell r="BA389">
            <v>0</v>
          </cell>
          <cell r="BZ389">
            <v>0</v>
          </cell>
          <cell r="CA389" t="str">
            <v>2 NO</v>
          </cell>
          <cell r="CF389" t="str">
            <v>2 NO</v>
          </cell>
        </row>
        <row r="390">
          <cell r="E390">
            <v>1500000</v>
          </cell>
          <cell r="BA390">
            <v>0</v>
          </cell>
          <cell r="BZ390">
            <v>0</v>
          </cell>
          <cell r="CA390" t="str">
            <v>2 NO</v>
          </cell>
          <cell r="CF390" t="str">
            <v>2 NO</v>
          </cell>
        </row>
        <row r="391">
          <cell r="E391">
            <v>1500000</v>
          </cell>
          <cell r="BA391">
            <v>0</v>
          </cell>
          <cell r="BZ391">
            <v>0</v>
          </cell>
          <cell r="CA391" t="str">
            <v>2 NO</v>
          </cell>
          <cell r="CF391" t="str">
            <v>2 NO</v>
          </cell>
        </row>
        <row r="392">
          <cell r="BA392">
            <v>0</v>
          </cell>
          <cell r="BZ392">
            <v>0</v>
          </cell>
          <cell r="CA392" t="str">
            <v>2 NO</v>
          </cell>
          <cell r="CF392" t="str">
            <v>2 NO</v>
          </cell>
        </row>
        <row r="393">
          <cell r="BA393">
            <v>0</v>
          </cell>
          <cell r="BZ393">
            <v>0</v>
          </cell>
          <cell r="CA393" t="str">
            <v>2 NO</v>
          </cell>
          <cell r="CF393" t="str">
            <v>2 NO</v>
          </cell>
        </row>
        <row r="394">
          <cell r="BA394">
            <v>0</v>
          </cell>
          <cell r="BZ394">
            <v>0</v>
          </cell>
          <cell r="CA394" t="str">
            <v>2 NO</v>
          </cell>
          <cell r="CF394" t="str">
            <v>2 NO</v>
          </cell>
        </row>
        <row r="395">
          <cell r="BA395">
            <v>0</v>
          </cell>
          <cell r="BZ395">
            <v>0</v>
          </cell>
          <cell r="CA395" t="str">
            <v>2 NO</v>
          </cell>
          <cell r="CF395" t="str">
            <v>2 NO</v>
          </cell>
        </row>
        <row r="396">
          <cell r="BA396">
            <v>0</v>
          </cell>
          <cell r="BZ396">
            <v>0</v>
          </cell>
          <cell r="CA396" t="str">
            <v>2 NO</v>
          </cell>
          <cell r="CF396" t="str">
            <v>2 NO</v>
          </cell>
        </row>
        <row r="397">
          <cell r="BA397">
            <v>0</v>
          </cell>
          <cell r="BZ397">
            <v>0</v>
          </cell>
          <cell r="CA397" t="str">
            <v>2 NO</v>
          </cell>
          <cell r="CF397" t="str">
            <v>2 NO</v>
          </cell>
        </row>
        <row r="398">
          <cell r="BA398">
            <v>0</v>
          </cell>
          <cell r="BZ398">
            <v>0</v>
          </cell>
          <cell r="CA398" t="str">
            <v>2 NO</v>
          </cell>
          <cell r="CF398" t="str">
            <v>1 SI</v>
          </cell>
        </row>
        <row r="399">
          <cell r="BA399">
            <v>0</v>
          </cell>
          <cell r="BZ399">
            <v>0</v>
          </cell>
          <cell r="CA399" t="str">
            <v>2 NO</v>
          </cell>
          <cell r="CF399" t="str">
            <v>2 NO</v>
          </cell>
        </row>
        <row r="400">
          <cell r="BA400">
            <v>0</v>
          </cell>
          <cell r="BZ400">
            <v>0</v>
          </cell>
          <cell r="CA400" t="str">
            <v>2 NO</v>
          </cell>
          <cell r="CF400" t="str">
            <v>2 NO</v>
          </cell>
        </row>
        <row r="401">
          <cell r="BA401">
            <v>0</v>
          </cell>
          <cell r="BZ401">
            <v>0</v>
          </cell>
          <cell r="CA401" t="str">
            <v>2 NO</v>
          </cell>
          <cell r="CF401" t="str">
            <v>2 NO</v>
          </cell>
        </row>
        <row r="402">
          <cell r="BA402">
            <v>20000000</v>
          </cell>
          <cell r="BZ402">
            <v>0</v>
          </cell>
          <cell r="CA402" t="str">
            <v>2 NO</v>
          </cell>
          <cell r="CF402" t="str">
            <v>1 SI</v>
          </cell>
        </row>
        <row r="403">
          <cell r="BA403">
            <v>0</v>
          </cell>
          <cell r="BZ403">
            <v>0</v>
          </cell>
          <cell r="CA403" t="str">
            <v>2 NO</v>
          </cell>
          <cell r="CF403" t="str">
            <v>2 NO</v>
          </cell>
        </row>
        <row r="404">
          <cell r="BA404">
            <v>0</v>
          </cell>
          <cell r="BZ404">
            <v>0</v>
          </cell>
          <cell r="CA404" t="str">
            <v>2 NO</v>
          </cell>
          <cell r="CF404" t="str">
            <v>2 NO</v>
          </cell>
        </row>
        <row r="405">
          <cell r="BA405">
            <v>0</v>
          </cell>
          <cell r="BZ405">
            <v>0</v>
          </cell>
          <cell r="CA405" t="str">
            <v>2 NO</v>
          </cell>
          <cell r="CF405" t="str">
            <v>2 NO</v>
          </cell>
        </row>
        <row r="406">
          <cell r="BA406">
            <v>0</v>
          </cell>
          <cell r="BZ406">
            <v>0</v>
          </cell>
          <cell r="CA406" t="str">
            <v>2 NO</v>
          </cell>
          <cell r="CF406" t="str">
            <v>2 NO</v>
          </cell>
        </row>
        <row r="407">
          <cell r="BA407">
            <v>0</v>
          </cell>
          <cell r="BZ407">
            <v>0</v>
          </cell>
          <cell r="CA407" t="str">
            <v>2 NO</v>
          </cell>
          <cell r="CF407" t="str">
            <v>2 NO</v>
          </cell>
        </row>
        <row r="408">
          <cell r="BA408">
            <v>0</v>
          </cell>
          <cell r="BZ408">
            <v>0</v>
          </cell>
          <cell r="CA408" t="str">
            <v>2 NO</v>
          </cell>
          <cell r="CF408" t="str">
            <v>2 NO</v>
          </cell>
        </row>
        <row r="409">
          <cell r="BA409">
            <v>0</v>
          </cell>
          <cell r="BZ409">
            <v>0</v>
          </cell>
          <cell r="CA409" t="str">
            <v>2 NO</v>
          </cell>
          <cell r="CF409" t="str">
            <v>2 NO</v>
          </cell>
        </row>
        <row r="410">
          <cell r="BA410">
            <v>0</v>
          </cell>
          <cell r="BZ410">
            <v>0</v>
          </cell>
          <cell r="CA410" t="str">
            <v>2 NO</v>
          </cell>
          <cell r="CF410" t="str">
            <v>2 NO</v>
          </cell>
        </row>
        <row r="411">
          <cell r="BA411">
            <v>0</v>
          </cell>
          <cell r="BZ411">
            <v>0</v>
          </cell>
          <cell r="CA411" t="str">
            <v>2 NO</v>
          </cell>
          <cell r="CF411" t="str">
            <v>2 NO</v>
          </cell>
        </row>
        <row r="412">
          <cell r="BA412">
            <v>0</v>
          </cell>
          <cell r="BZ412">
            <v>0</v>
          </cell>
          <cell r="CA412" t="str">
            <v>2 NO</v>
          </cell>
          <cell r="CF412" t="str">
            <v>2 NO</v>
          </cell>
        </row>
        <row r="413">
          <cell r="BA413">
            <v>0</v>
          </cell>
          <cell r="BZ413">
            <v>0</v>
          </cell>
          <cell r="CA413" t="str">
            <v>2 NO</v>
          </cell>
          <cell r="CF413" t="str">
            <v>1 SI</v>
          </cell>
        </row>
        <row r="414">
          <cell r="BA414">
            <v>0</v>
          </cell>
          <cell r="BZ414">
            <v>0</v>
          </cell>
          <cell r="CA414" t="str">
            <v>2 NO</v>
          </cell>
          <cell r="CF414" t="str">
            <v>2 NO</v>
          </cell>
        </row>
        <row r="415">
          <cell r="BA415">
            <v>0</v>
          </cell>
          <cell r="BZ415">
            <v>0</v>
          </cell>
          <cell r="CA415" t="str">
            <v>2 NO</v>
          </cell>
          <cell r="CF415" t="str">
            <v>2 NO</v>
          </cell>
        </row>
        <row r="416">
          <cell r="E416">
            <v>623000</v>
          </cell>
          <cell r="BA416">
            <v>0</v>
          </cell>
          <cell r="BZ416">
            <v>0</v>
          </cell>
          <cell r="CA416" t="str">
            <v>2 NO</v>
          </cell>
          <cell r="CF416" t="str">
            <v>2 NO</v>
          </cell>
        </row>
        <row r="417">
          <cell r="BA417">
            <v>0</v>
          </cell>
          <cell r="BZ417">
            <v>0</v>
          </cell>
          <cell r="CA417" t="str">
            <v>2 NO</v>
          </cell>
          <cell r="CF417" t="str">
            <v>2 NO</v>
          </cell>
        </row>
        <row r="418">
          <cell r="BA418">
            <v>0</v>
          </cell>
          <cell r="BZ418">
            <v>0</v>
          </cell>
          <cell r="CA418" t="str">
            <v>2 NO</v>
          </cell>
          <cell r="CF418" t="str">
            <v>2 NO</v>
          </cell>
        </row>
        <row r="419">
          <cell r="BA419">
            <v>0</v>
          </cell>
          <cell r="BZ419">
            <v>0</v>
          </cell>
          <cell r="CA419" t="str">
            <v>2 NO</v>
          </cell>
          <cell r="CF419" t="str">
            <v>2 NO</v>
          </cell>
        </row>
        <row r="420">
          <cell r="BA420">
            <v>0</v>
          </cell>
          <cell r="BZ420">
            <v>0</v>
          </cell>
          <cell r="CA420" t="str">
            <v>2 NO</v>
          </cell>
          <cell r="CF420" t="str">
            <v>2 NO</v>
          </cell>
        </row>
        <row r="421">
          <cell r="BA421">
            <v>0</v>
          </cell>
          <cell r="BZ421">
            <v>0</v>
          </cell>
          <cell r="CA421" t="str">
            <v>2 NO</v>
          </cell>
          <cell r="CF421" t="str">
            <v>2 NO</v>
          </cell>
        </row>
        <row r="422">
          <cell r="BA422">
            <v>0</v>
          </cell>
          <cell r="BZ422">
            <v>0</v>
          </cell>
          <cell r="CA422" t="str">
            <v>2 NO</v>
          </cell>
          <cell r="CF422" t="str">
            <v>2 NO</v>
          </cell>
        </row>
        <row r="423">
          <cell r="BA423">
            <v>0</v>
          </cell>
          <cell r="BZ423">
            <v>0</v>
          </cell>
          <cell r="CA423" t="str">
            <v>2 NO</v>
          </cell>
          <cell r="CF423" t="str">
            <v>2 NO</v>
          </cell>
        </row>
        <row r="424">
          <cell r="BA424">
            <v>0</v>
          </cell>
          <cell r="BZ424">
            <v>0</v>
          </cell>
          <cell r="CA424" t="str">
            <v>2 NO</v>
          </cell>
          <cell r="CF424" t="str">
            <v>2 NO</v>
          </cell>
        </row>
        <row r="425">
          <cell r="BA425">
            <v>0</v>
          </cell>
          <cell r="BZ425">
            <v>0</v>
          </cell>
          <cell r="CA425" t="str">
            <v>2 NO</v>
          </cell>
          <cell r="CF425" t="str">
            <v>2 NO</v>
          </cell>
        </row>
        <row r="426">
          <cell r="BA426">
            <v>0</v>
          </cell>
          <cell r="BZ426">
            <v>0</v>
          </cell>
          <cell r="CA426" t="str">
            <v>2 NO</v>
          </cell>
          <cell r="CF426" t="str">
            <v>2 NO</v>
          </cell>
        </row>
        <row r="427">
          <cell r="BA427">
            <v>0</v>
          </cell>
          <cell r="BZ427">
            <v>0</v>
          </cell>
          <cell r="CA427" t="str">
            <v>2 NO</v>
          </cell>
          <cell r="CF427" t="str">
            <v>2 NO</v>
          </cell>
        </row>
        <row r="428">
          <cell r="E428">
            <v>1628000</v>
          </cell>
          <cell r="BA428">
            <v>0</v>
          </cell>
          <cell r="BZ428">
            <v>0</v>
          </cell>
          <cell r="CA428" t="str">
            <v>2 NO</v>
          </cell>
          <cell r="CF428" t="str">
            <v>2 NO</v>
          </cell>
        </row>
        <row r="429">
          <cell r="BA429">
            <v>0</v>
          </cell>
          <cell r="BZ429">
            <v>0</v>
          </cell>
          <cell r="CA429" t="str">
            <v>2 NO</v>
          </cell>
          <cell r="CF429" t="str">
            <v>2 NO</v>
          </cell>
        </row>
        <row r="430">
          <cell r="E430">
            <v>1628000</v>
          </cell>
          <cell r="BA430">
            <v>0</v>
          </cell>
          <cell r="BZ430">
            <v>0</v>
          </cell>
          <cell r="CA430" t="str">
            <v>2 NO</v>
          </cell>
          <cell r="CF430" t="str">
            <v>2 NO</v>
          </cell>
        </row>
        <row r="431">
          <cell r="BA431">
            <v>0</v>
          </cell>
          <cell r="BZ431">
            <v>0</v>
          </cell>
          <cell r="CA431" t="str">
            <v>2 NO</v>
          </cell>
          <cell r="CF431" t="str">
            <v>2 NO</v>
          </cell>
        </row>
        <row r="432">
          <cell r="BA432">
            <v>0</v>
          </cell>
          <cell r="BZ432">
            <v>0</v>
          </cell>
          <cell r="CA432" t="str">
            <v>2 NO</v>
          </cell>
          <cell r="CF432" t="str">
            <v>2 NO</v>
          </cell>
        </row>
        <row r="433">
          <cell r="BA433">
            <v>0</v>
          </cell>
          <cell r="BZ433">
            <v>0</v>
          </cell>
          <cell r="CA433" t="str">
            <v>2 NO</v>
          </cell>
          <cell r="CF433" t="str">
            <v>2 NO</v>
          </cell>
        </row>
        <row r="434">
          <cell r="BA434">
            <v>0</v>
          </cell>
          <cell r="BZ434">
            <v>0</v>
          </cell>
          <cell r="CA434" t="str">
            <v>2 NO</v>
          </cell>
          <cell r="CF434" t="str">
            <v>2 NO</v>
          </cell>
        </row>
        <row r="435">
          <cell r="BA435">
            <v>0</v>
          </cell>
          <cell r="BZ435">
            <v>0</v>
          </cell>
          <cell r="CA435" t="str">
            <v>2 NO</v>
          </cell>
          <cell r="CF435" t="str">
            <v>2 NO</v>
          </cell>
        </row>
        <row r="436">
          <cell r="BA436">
            <v>0</v>
          </cell>
          <cell r="BZ436">
            <v>0</v>
          </cell>
          <cell r="CA436" t="str">
            <v>2 NO</v>
          </cell>
          <cell r="CF436" t="str">
            <v>2 NO</v>
          </cell>
        </row>
        <row r="437">
          <cell r="BA437">
            <v>0</v>
          </cell>
          <cell r="BZ437">
            <v>0</v>
          </cell>
          <cell r="CA437" t="str">
            <v>2 NO</v>
          </cell>
          <cell r="CF437" t="str">
            <v>2 NO</v>
          </cell>
        </row>
        <row r="438">
          <cell r="E438">
            <v>669500</v>
          </cell>
          <cell r="BA438">
            <v>0</v>
          </cell>
          <cell r="BZ438">
            <v>0</v>
          </cell>
        </row>
        <row r="439">
          <cell r="BA439">
            <v>0</v>
          </cell>
          <cell r="BZ439">
            <v>0</v>
          </cell>
          <cell r="CA439" t="str">
            <v>2 NO</v>
          </cell>
          <cell r="CF439" t="str">
            <v>2 NO</v>
          </cell>
        </row>
        <row r="440">
          <cell r="BA440">
            <v>0</v>
          </cell>
          <cell r="BZ440">
            <v>0</v>
          </cell>
          <cell r="CA440" t="str">
            <v>2 NO</v>
          </cell>
          <cell r="CF440" t="str">
            <v>2 NO</v>
          </cell>
        </row>
        <row r="441">
          <cell r="BA441">
            <v>0</v>
          </cell>
          <cell r="BZ441">
            <v>0</v>
          </cell>
          <cell r="CA441" t="str">
            <v>2 NO</v>
          </cell>
          <cell r="CF441" t="str">
            <v>2 NO</v>
          </cell>
        </row>
        <row r="442">
          <cell r="BA442">
            <v>0</v>
          </cell>
          <cell r="BZ442">
            <v>0</v>
          </cell>
          <cell r="CA442" t="str">
            <v>2 NO</v>
          </cell>
          <cell r="CF442" t="str">
            <v>1 SI</v>
          </cell>
        </row>
        <row r="443">
          <cell r="BA443">
            <v>0</v>
          </cell>
          <cell r="BZ443">
            <v>0</v>
          </cell>
          <cell r="CA443" t="str">
            <v>2 NO</v>
          </cell>
          <cell r="CF443" t="str">
            <v>2 NO</v>
          </cell>
        </row>
        <row r="444">
          <cell r="E444">
            <v>600000</v>
          </cell>
          <cell r="BA444">
            <v>0</v>
          </cell>
          <cell r="BZ444">
            <v>0</v>
          </cell>
          <cell r="CA444" t="str">
            <v>2 NO</v>
          </cell>
          <cell r="CF444" t="str">
            <v>2 NO</v>
          </cell>
        </row>
        <row r="445">
          <cell r="BA445">
            <v>0</v>
          </cell>
          <cell r="BZ445">
            <v>0</v>
          </cell>
          <cell r="CA445" t="str">
            <v>2 NO</v>
          </cell>
          <cell r="CF445" t="str">
            <v>2 NO</v>
          </cell>
        </row>
        <row r="446">
          <cell r="BA446">
            <v>0</v>
          </cell>
          <cell r="BZ446">
            <v>0</v>
          </cell>
          <cell r="CA446" t="str">
            <v>2 NO</v>
          </cell>
          <cell r="CF446" t="str">
            <v>2 NO</v>
          </cell>
        </row>
        <row r="447">
          <cell r="BA447">
            <v>0</v>
          </cell>
          <cell r="BZ447">
            <v>0</v>
          </cell>
          <cell r="CA447" t="str">
            <v>2 NO</v>
          </cell>
          <cell r="CF447" t="str">
            <v>2 NO</v>
          </cell>
        </row>
        <row r="448">
          <cell r="BA448">
            <v>0</v>
          </cell>
          <cell r="BZ448">
            <v>0</v>
          </cell>
          <cell r="CA448" t="str">
            <v>2 NO</v>
          </cell>
          <cell r="CF448" t="str">
            <v>2 NO</v>
          </cell>
        </row>
        <row r="449">
          <cell r="BA449">
            <v>0</v>
          </cell>
          <cell r="BZ449">
            <v>0</v>
          </cell>
          <cell r="CA449" t="str">
            <v>2 NO</v>
          </cell>
          <cell r="CF449" t="str">
            <v>2 NO</v>
          </cell>
        </row>
        <row r="450">
          <cell r="BA450">
            <v>0</v>
          </cell>
          <cell r="BZ450">
            <v>0</v>
          </cell>
          <cell r="CA450" t="str">
            <v>2 NO</v>
          </cell>
          <cell r="CF450" t="str">
            <v>2 NO</v>
          </cell>
        </row>
        <row r="451">
          <cell r="BA451">
            <v>0</v>
          </cell>
          <cell r="BZ451">
            <v>0</v>
          </cell>
          <cell r="CA451" t="str">
            <v>2 NO</v>
          </cell>
          <cell r="CF451" t="str">
            <v>2 NO</v>
          </cell>
        </row>
        <row r="452">
          <cell r="BA452">
            <v>0</v>
          </cell>
          <cell r="BZ452">
            <v>0</v>
          </cell>
          <cell r="CA452" t="str">
            <v>2 NO</v>
          </cell>
          <cell r="CF452" t="str">
            <v>2 NO</v>
          </cell>
        </row>
        <row r="453">
          <cell r="BA453">
            <v>0</v>
          </cell>
          <cell r="BZ453">
            <v>0</v>
          </cell>
          <cell r="CA453" t="str">
            <v>2 NO</v>
          </cell>
          <cell r="CF453" t="str">
            <v>2 NO</v>
          </cell>
        </row>
        <row r="454">
          <cell r="BA454">
            <v>0</v>
          </cell>
          <cell r="BZ454">
            <v>0</v>
          </cell>
          <cell r="CA454" t="str">
            <v>2 NO</v>
          </cell>
          <cell r="CF454" t="str">
            <v>2 NO</v>
          </cell>
        </row>
        <row r="455">
          <cell r="BA455">
            <v>0</v>
          </cell>
          <cell r="BZ455">
            <v>0</v>
          </cell>
          <cell r="CA455" t="str">
            <v>2 NO</v>
          </cell>
          <cell r="CF455" t="str">
            <v>2 NO</v>
          </cell>
        </row>
        <row r="456">
          <cell r="BA456">
            <v>0</v>
          </cell>
          <cell r="BZ456">
            <v>0</v>
          </cell>
          <cell r="CA456" t="str">
            <v>2 NO</v>
          </cell>
          <cell r="CF456" t="str">
            <v>2 NO</v>
          </cell>
        </row>
        <row r="457">
          <cell r="BA457">
            <v>0</v>
          </cell>
          <cell r="BZ457">
            <v>0</v>
          </cell>
          <cell r="CA457" t="str">
            <v>2 NO</v>
          </cell>
          <cell r="CF457" t="str">
            <v>2 NO</v>
          </cell>
        </row>
        <row r="458">
          <cell r="E458">
            <v>1568175</v>
          </cell>
          <cell r="BA458">
            <v>0</v>
          </cell>
          <cell r="BZ458">
            <v>0</v>
          </cell>
          <cell r="CA458" t="str">
            <v>2 NO</v>
          </cell>
          <cell r="CF458" t="str">
            <v>2 NO</v>
          </cell>
        </row>
        <row r="459">
          <cell r="BA459">
            <v>0</v>
          </cell>
          <cell r="BZ459">
            <v>0</v>
          </cell>
          <cell r="CA459" t="str">
            <v>2 NO</v>
          </cell>
          <cell r="CF459" t="str">
            <v>2 NO</v>
          </cell>
        </row>
        <row r="460">
          <cell r="BA460">
            <v>0</v>
          </cell>
          <cell r="BZ460">
            <v>0</v>
          </cell>
          <cell r="CA460" t="str">
            <v>2 NO</v>
          </cell>
          <cell r="CF460" t="str">
            <v>2 NO</v>
          </cell>
        </row>
        <row r="461">
          <cell r="BA461">
            <v>0</v>
          </cell>
          <cell r="BZ461">
            <v>0</v>
          </cell>
          <cell r="CA461" t="str">
            <v>2 NO</v>
          </cell>
          <cell r="CF461" t="str">
            <v>2 NO</v>
          </cell>
        </row>
        <row r="462">
          <cell r="BA462">
            <v>0</v>
          </cell>
          <cell r="BZ462">
            <v>0</v>
          </cell>
          <cell r="CA462" t="str">
            <v>2 NO</v>
          </cell>
          <cell r="CF462" t="str">
            <v>2 NO</v>
          </cell>
        </row>
        <row r="463">
          <cell r="BA463">
            <v>0</v>
          </cell>
          <cell r="BZ463">
            <v>0</v>
          </cell>
          <cell r="CA463" t="str">
            <v>2 NO</v>
          </cell>
          <cell r="CF463" t="str">
            <v>2 NO</v>
          </cell>
        </row>
        <row r="464">
          <cell r="BA464">
            <v>0</v>
          </cell>
          <cell r="BZ464">
            <v>0</v>
          </cell>
          <cell r="CA464" t="str">
            <v>2 NO</v>
          </cell>
          <cell r="CF464" t="str">
            <v>2 NO</v>
          </cell>
        </row>
        <row r="465">
          <cell r="E465">
            <v>679250</v>
          </cell>
          <cell r="BA465">
            <v>0</v>
          </cell>
          <cell r="BZ465">
            <v>0</v>
          </cell>
          <cell r="CA465" t="str">
            <v>2 NO</v>
          </cell>
          <cell r="CF465" t="str">
            <v>2 NO</v>
          </cell>
        </row>
        <row r="466">
          <cell r="BA466">
            <v>0</v>
          </cell>
          <cell r="BZ466">
            <v>0</v>
          </cell>
          <cell r="CA466" t="str">
            <v>2 NO</v>
          </cell>
          <cell r="CF466" t="str">
            <v>2 NO</v>
          </cell>
        </row>
        <row r="467">
          <cell r="BA467">
            <v>0</v>
          </cell>
          <cell r="BZ467">
            <v>0</v>
          </cell>
          <cell r="CA467" t="str">
            <v>2 NO</v>
          </cell>
          <cell r="CF467" t="str">
            <v>2 NO</v>
          </cell>
        </row>
        <row r="468">
          <cell r="BA468">
            <v>0</v>
          </cell>
          <cell r="BZ468">
            <v>0</v>
          </cell>
          <cell r="CA468" t="str">
            <v>2 NO</v>
          </cell>
          <cell r="CF468" t="str">
            <v>2 NO</v>
          </cell>
        </row>
        <row r="469">
          <cell r="BA469">
            <v>0</v>
          </cell>
          <cell r="BZ469">
            <v>0</v>
          </cell>
          <cell r="CA469" t="str">
            <v>2 NO</v>
          </cell>
          <cell r="CF469" t="str">
            <v>2 NO</v>
          </cell>
        </row>
        <row r="470">
          <cell r="E470">
            <v>130867</v>
          </cell>
          <cell r="BA470">
            <v>0</v>
          </cell>
          <cell r="BZ470">
            <v>0</v>
          </cell>
          <cell r="CA470" t="str">
            <v>2 NO</v>
          </cell>
          <cell r="CF470" t="str">
            <v>2 NO</v>
          </cell>
        </row>
        <row r="471">
          <cell r="BA471">
            <v>0</v>
          </cell>
          <cell r="BZ471">
            <v>0</v>
          </cell>
          <cell r="CA471" t="str">
            <v>2 NO</v>
          </cell>
          <cell r="CF471" t="str">
            <v>2 NO</v>
          </cell>
        </row>
        <row r="472">
          <cell r="E472">
            <v>1100000</v>
          </cell>
          <cell r="BA472">
            <v>0</v>
          </cell>
          <cell r="BZ472">
            <v>0</v>
          </cell>
          <cell r="CA472" t="str">
            <v>2 NO</v>
          </cell>
          <cell r="CF472" t="str">
            <v>2 NO</v>
          </cell>
        </row>
        <row r="473">
          <cell r="BA473">
            <v>0</v>
          </cell>
          <cell r="BZ473">
            <v>0</v>
          </cell>
          <cell r="CA473" t="str">
            <v>2 NO</v>
          </cell>
          <cell r="CF473" t="str">
            <v>2 NO</v>
          </cell>
        </row>
        <row r="474">
          <cell r="BA474">
            <v>0</v>
          </cell>
          <cell r="BZ474">
            <v>0</v>
          </cell>
          <cell r="CA474" t="str">
            <v>2 NO</v>
          </cell>
          <cell r="CF474" t="str">
            <v>2 NO</v>
          </cell>
        </row>
        <row r="475">
          <cell r="E475">
            <v>96133</v>
          </cell>
          <cell r="BA475">
            <v>0</v>
          </cell>
          <cell r="BZ475">
            <v>0</v>
          </cell>
          <cell r="CA475" t="str">
            <v>2 NO</v>
          </cell>
          <cell r="CF475" t="str">
            <v>2 NO</v>
          </cell>
        </row>
        <row r="476">
          <cell r="BA476">
            <v>0</v>
          </cell>
          <cell r="BZ476">
            <v>0</v>
          </cell>
          <cell r="CA476" t="str">
            <v>2 NO</v>
          </cell>
          <cell r="CF476" t="str">
            <v>2 NO</v>
          </cell>
        </row>
        <row r="477">
          <cell r="BA477">
            <v>0</v>
          </cell>
          <cell r="BZ477">
            <v>0</v>
          </cell>
          <cell r="CA477" t="str">
            <v>2 NO</v>
          </cell>
          <cell r="CF477" t="str">
            <v>2 NO</v>
          </cell>
        </row>
        <row r="478">
          <cell r="E478">
            <v>300000</v>
          </cell>
          <cell r="BA478">
            <v>0</v>
          </cell>
          <cell r="BZ478">
            <v>0</v>
          </cell>
          <cell r="CA478" t="str">
            <v>2 NO</v>
          </cell>
          <cell r="CF478" t="str">
            <v>2 NO</v>
          </cell>
        </row>
        <row r="479">
          <cell r="E479">
            <v>300000</v>
          </cell>
          <cell r="BA479">
            <v>0</v>
          </cell>
          <cell r="BZ479">
            <v>0</v>
          </cell>
          <cell r="CA479" t="str">
            <v>2 NO</v>
          </cell>
          <cell r="CF479" t="str">
            <v>2 NO</v>
          </cell>
        </row>
        <row r="480">
          <cell r="E480">
            <v>666667</v>
          </cell>
          <cell r="BA480">
            <v>0</v>
          </cell>
          <cell r="BZ480">
            <v>0</v>
          </cell>
          <cell r="CA480" t="str">
            <v>2 NO</v>
          </cell>
          <cell r="CF480" t="str">
            <v>2 NO</v>
          </cell>
        </row>
        <row r="481">
          <cell r="E481">
            <v>333333</v>
          </cell>
          <cell r="BA481">
            <v>15000000</v>
          </cell>
          <cell r="BZ481">
            <v>46</v>
          </cell>
        </row>
        <row r="482">
          <cell r="BA482">
            <v>0</v>
          </cell>
          <cell r="BZ482">
            <v>0</v>
          </cell>
          <cell r="CA482" t="str">
            <v>2 NO</v>
          </cell>
          <cell r="CF482" t="str">
            <v>2 NO</v>
          </cell>
        </row>
        <row r="483">
          <cell r="BA483">
            <v>0</v>
          </cell>
          <cell r="BZ483">
            <v>0</v>
          </cell>
          <cell r="CA483" t="str">
            <v>2 NO</v>
          </cell>
          <cell r="CF483" t="str">
            <v>2 NO</v>
          </cell>
        </row>
        <row r="484">
          <cell r="BA484">
            <v>0</v>
          </cell>
          <cell r="BZ484">
            <v>0</v>
          </cell>
          <cell r="CA484" t="str">
            <v>2 NO</v>
          </cell>
          <cell r="CF484" t="str">
            <v>2 NO</v>
          </cell>
        </row>
        <row r="485">
          <cell r="BA485">
            <v>0</v>
          </cell>
          <cell r="BZ485">
            <v>0</v>
          </cell>
          <cell r="CA485" t="str">
            <v>2 NO</v>
          </cell>
          <cell r="CF485" t="str">
            <v>2 NO</v>
          </cell>
        </row>
        <row r="486">
          <cell r="E486">
            <v>300000</v>
          </cell>
          <cell r="BA486">
            <v>0</v>
          </cell>
          <cell r="BZ486">
            <v>0</v>
          </cell>
          <cell r="CA486" t="str">
            <v>2 NO</v>
          </cell>
          <cell r="CF486" t="str">
            <v>2 NO</v>
          </cell>
        </row>
        <row r="487">
          <cell r="BA487">
            <v>0</v>
          </cell>
          <cell r="BZ487">
            <v>0</v>
          </cell>
          <cell r="CA487" t="str">
            <v>2 NO</v>
          </cell>
          <cell r="CF487" t="str">
            <v>2 NO</v>
          </cell>
        </row>
        <row r="488">
          <cell r="BA488">
            <v>0</v>
          </cell>
          <cell r="BZ488">
            <v>0</v>
          </cell>
          <cell r="CA488" t="str">
            <v>2 NO</v>
          </cell>
          <cell r="CF488" t="str">
            <v>2 NO</v>
          </cell>
        </row>
        <row r="489">
          <cell r="BA489">
            <v>0</v>
          </cell>
          <cell r="BZ489">
            <v>0</v>
          </cell>
          <cell r="CA489" t="str">
            <v>2 NO</v>
          </cell>
          <cell r="CF489" t="str">
            <v>2 NO</v>
          </cell>
        </row>
        <row r="490">
          <cell r="BA490">
            <v>0</v>
          </cell>
          <cell r="BZ490">
            <v>0</v>
          </cell>
          <cell r="CA490" t="str">
            <v>2 NO</v>
          </cell>
          <cell r="CF490" t="str">
            <v>2 NO</v>
          </cell>
        </row>
        <row r="491">
          <cell r="BA491">
            <v>0</v>
          </cell>
          <cell r="BZ491">
            <v>0</v>
          </cell>
          <cell r="CA491" t="str">
            <v>2 NO</v>
          </cell>
          <cell r="CF491" t="str">
            <v>1 SI</v>
          </cell>
        </row>
        <row r="492">
          <cell r="BA492">
            <v>0</v>
          </cell>
          <cell r="BZ492">
            <v>0</v>
          </cell>
          <cell r="CA492" t="str">
            <v>2 NO</v>
          </cell>
          <cell r="CF492" t="str">
            <v>2 NO</v>
          </cell>
        </row>
        <row r="493">
          <cell r="BA493">
            <v>0</v>
          </cell>
          <cell r="BZ493">
            <v>0</v>
          </cell>
          <cell r="CA493" t="str">
            <v>2 NO</v>
          </cell>
          <cell r="CF493" t="str">
            <v>2 NO</v>
          </cell>
        </row>
        <row r="494">
          <cell r="BA494">
            <v>0</v>
          </cell>
          <cell r="BZ494">
            <v>0</v>
          </cell>
          <cell r="CA494" t="str">
            <v>2 NO</v>
          </cell>
          <cell r="CF494" t="str">
            <v>2 NO</v>
          </cell>
        </row>
        <row r="495">
          <cell r="BA495">
            <v>0</v>
          </cell>
          <cell r="BZ495">
            <v>0</v>
          </cell>
          <cell r="CA495" t="str">
            <v>2 NO</v>
          </cell>
          <cell r="CF495" t="str">
            <v>2 NO</v>
          </cell>
        </row>
        <row r="496">
          <cell r="BA496">
            <v>0</v>
          </cell>
          <cell r="BZ496">
            <v>0</v>
          </cell>
          <cell r="CA496" t="str">
            <v>2 NO</v>
          </cell>
          <cell r="CF496" t="str">
            <v>2 NO</v>
          </cell>
        </row>
        <row r="497">
          <cell r="BA497">
            <v>0</v>
          </cell>
          <cell r="BZ497">
            <v>0</v>
          </cell>
          <cell r="CA497" t="str">
            <v>2 NO</v>
          </cell>
          <cell r="CF497" t="str">
            <v>2 NO</v>
          </cell>
        </row>
        <row r="498">
          <cell r="BA498">
            <v>0</v>
          </cell>
          <cell r="BZ498">
            <v>0</v>
          </cell>
          <cell r="CA498" t="str">
            <v>2 NO</v>
          </cell>
          <cell r="CF498" t="str">
            <v>2 NO</v>
          </cell>
        </row>
        <row r="499">
          <cell r="BA499">
            <v>0</v>
          </cell>
          <cell r="BZ499">
            <v>0</v>
          </cell>
          <cell r="CA499" t="str">
            <v>2 NO</v>
          </cell>
          <cell r="CF499" t="str">
            <v>2 NO</v>
          </cell>
        </row>
        <row r="500">
          <cell r="BA500">
            <v>0</v>
          </cell>
          <cell r="BZ500">
            <v>0</v>
          </cell>
          <cell r="CA500" t="str">
            <v>2 NO</v>
          </cell>
          <cell r="CF500" t="str">
            <v>2 NO</v>
          </cell>
        </row>
        <row r="501">
          <cell r="BA501">
            <v>0</v>
          </cell>
          <cell r="BZ501">
            <v>0</v>
          </cell>
          <cell r="CA501" t="str">
            <v>2 NO</v>
          </cell>
          <cell r="CF501" t="str">
            <v>2 NO</v>
          </cell>
        </row>
        <row r="502">
          <cell r="BA502">
            <v>0</v>
          </cell>
          <cell r="BZ502">
            <v>0</v>
          </cell>
          <cell r="CA502" t="str">
            <v>2 NO</v>
          </cell>
          <cell r="CF502" t="str">
            <v>2 NO</v>
          </cell>
        </row>
        <row r="503">
          <cell r="E503">
            <v>258333</v>
          </cell>
          <cell r="BA503">
            <v>0</v>
          </cell>
          <cell r="BZ503">
            <v>0</v>
          </cell>
          <cell r="CA503" t="str">
            <v>2 NO</v>
          </cell>
          <cell r="CF503" t="str">
            <v>2 NO</v>
          </cell>
        </row>
        <row r="504">
          <cell r="BA504">
            <v>28500000</v>
          </cell>
          <cell r="BZ504">
            <v>92</v>
          </cell>
          <cell r="CA504" t="str">
            <v>2 NO</v>
          </cell>
          <cell r="CF504" t="str">
            <v>2 NO</v>
          </cell>
        </row>
        <row r="505">
          <cell r="BA505">
            <v>0</v>
          </cell>
          <cell r="BZ505">
            <v>0</v>
          </cell>
          <cell r="CA505" t="str">
            <v>2 NO</v>
          </cell>
          <cell r="CF505" t="str">
            <v>2 NO</v>
          </cell>
        </row>
        <row r="506">
          <cell r="BA506">
            <v>0</v>
          </cell>
          <cell r="BZ506">
            <v>0</v>
          </cell>
          <cell r="CA506" t="str">
            <v>2 NO</v>
          </cell>
          <cell r="CF506" t="str">
            <v>2 NO</v>
          </cell>
        </row>
        <row r="507">
          <cell r="BA507">
            <v>0</v>
          </cell>
          <cell r="BZ507">
            <v>0</v>
          </cell>
          <cell r="CA507" t="str">
            <v>2 NO</v>
          </cell>
          <cell r="CF507" t="str">
            <v>2 NO</v>
          </cell>
        </row>
        <row r="508">
          <cell r="BA508">
            <v>0</v>
          </cell>
          <cell r="BZ508">
            <v>0</v>
          </cell>
          <cell r="CA508" t="str">
            <v>2 NO</v>
          </cell>
          <cell r="CF508" t="str">
            <v>2 NO</v>
          </cell>
        </row>
        <row r="509">
          <cell r="E509">
            <v>105267</v>
          </cell>
          <cell r="BA509">
            <v>0</v>
          </cell>
          <cell r="BZ509">
            <v>0</v>
          </cell>
          <cell r="CA509" t="str">
            <v>2 NO</v>
          </cell>
          <cell r="CF509" t="str">
            <v>2 NO</v>
          </cell>
        </row>
        <row r="510">
          <cell r="E510">
            <v>246667</v>
          </cell>
          <cell r="BA510">
            <v>0</v>
          </cell>
          <cell r="BZ510">
            <v>0</v>
          </cell>
          <cell r="CA510" t="str">
            <v>2 NO</v>
          </cell>
          <cell r="CF510" t="str">
            <v>1 SI</v>
          </cell>
        </row>
        <row r="511">
          <cell r="E511">
            <v>300000</v>
          </cell>
          <cell r="BA511">
            <v>0</v>
          </cell>
          <cell r="BZ511">
            <v>0</v>
          </cell>
          <cell r="CA511" t="str">
            <v>2 NO</v>
          </cell>
          <cell r="CF511" t="str">
            <v>2 NO</v>
          </cell>
        </row>
        <row r="512">
          <cell r="BA512">
            <v>0</v>
          </cell>
          <cell r="BZ512">
            <v>0</v>
          </cell>
          <cell r="CA512" t="str">
            <v>2 NO</v>
          </cell>
          <cell r="CF512" t="str">
            <v>2 NO</v>
          </cell>
        </row>
        <row r="513">
          <cell r="BA513">
            <v>0</v>
          </cell>
          <cell r="BZ513">
            <v>0</v>
          </cell>
          <cell r="CA513" t="str">
            <v>2 NO</v>
          </cell>
          <cell r="CF513" t="str">
            <v>2 NO</v>
          </cell>
        </row>
        <row r="514">
          <cell r="BA514">
            <v>0</v>
          </cell>
          <cell r="BZ514">
            <v>0</v>
          </cell>
          <cell r="CA514" t="str">
            <v>2 NO</v>
          </cell>
          <cell r="CF514" t="str">
            <v>2 NO</v>
          </cell>
        </row>
        <row r="515">
          <cell r="BA515">
            <v>0</v>
          </cell>
          <cell r="BZ515">
            <v>0</v>
          </cell>
          <cell r="CA515" t="str">
            <v>2 NO</v>
          </cell>
          <cell r="CF515" t="str">
            <v>2 NO</v>
          </cell>
        </row>
        <row r="516">
          <cell r="BA516">
            <v>0</v>
          </cell>
          <cell r="BZ516">
            <v>0</v>
          </cell>
          <cell r="CA516" t="str">
            <v>2 NO</v>
          </cell>
          <cell r="CF516" t="str">
            <v>2 NO</v>
          </cell>
        </row>
        <row r="517">
          <cell r="E517">
            <v>250000</v>
          </cell>
          <cell r="BA517">
            <v>0</v>
          </cell>
          <cell r="BZ517">
            <v>0</v>
          </cell>
          <cell r="CA517" t="str">
            <v>2 NO</v>
          </cell>
          <cell r="CF517" t="str">
            <v>2 NO</v>
          </cell>
        </row>
        <row r="518">
          <cell r="BA518">
            <v>0</v>
          </cell>
          <cell r="BZ518">
            <v>0</v>
          </cell>
          <cell r="CA518" t="str">
            <v>2 NO</v>
          </cell>
          <cell r="CF518" t="str">
            <v>2 NO</v>
          </cell>
        </row>
        <row r="519">
          <cell r="BA519">
            <v>0</v>
          </cell>
          <cell r="BZ519">
            <v>0</v>
          </cell>
          <cell r="CA519" t="str">
            <v>2 NO</v>
          </cell>
          <cell r="CF519" t="str">
            <v>2 NO</v>
          </cell>
        </row>
        <row r="520">
          <cell r="BA520">
            <v>0</v>
          </cell>
          <cell r="BZ520">
            <v>0</v>
          </cell>
          <cell r="CA520" t="str">
            <v>2 NO</v>
          </cell>
          <cell r="CF520" t="str">
            <v>2 NO</v>
          </cell>
        </row>
        <row r="521">
          <cell r="BA521">
            <v>0</v>
          </cell>
          <cell r="BZ521">
            <v>0</v>
          </cell>
          <cell r="CA521" t="str">
            <v>2 NO</v>
          </cell>
          <cell r="CF521" t="str">
            <v>2 NO</v>
          </cell>
        </row>
        <row r="522">
          <cell r="BA522">
            <v>0</v>
          </cell>
          <cell r="BZ522">
            <v>0</v>
          </cell>
          <cell r="CA522" t="str">
            <v>2 NO</v>
          </cell>
          <cell r="CF522" t="str">
            <v>2 NO</v>
          </cell>
        </row>
        <row r="523">
          <cell r="BA523">
            <v>0</v>
          </cell>
          <cell r="BZ523">
            <v>0</v>
          </cell>
          <cell r="CA523" t="str">
            <v>2 NO</v>
          </cell>
          <cell r="CF523" t="str">
            <v>2 NO</v>
          </cell>
        </row>
        <row r="524">
          <cell r="E524">
            <v>750000</v>
          </cell>
          <cell r="BA524">
            <v>0</v>
          </cell>
          <cell r="BZ524">
            <v>0</v>
          </cell>
          <cell r="CA524" t="str">
            <v>2 NO</v>
          </cell>
          <cell r="CF524" t="str">
            <v>2 NO</v>
          </cell>
        </row>
        <row r="525">
          <cell r="BA525">
            <v>0</v>
          </cell>
          <cell r="BZ525">
            <v>0</v>
          </cell>
          <cell r="CA525" t="str">
            <v>2 NO</v>
          </cell>
          <cell r="CF525" t="str">
            <v>2 NO</v>
          </cell>
        </row>
        <row r="526">
          <cell r="BA526">
            <v>0</v>
          </cell>
          <cell r="BZ526">
            <v>0</v>
          </cell>
          <cell r="CA526" t="str">
            <v>2 NO</v>
          </cell>
          <cell r="CF526" t="str">
            <v>2 NO</v>
          </cell>
        </row>
        <row r="527">
          <cell r="BA527">
            <v>0</v>
          </cell>
          <cell r="BZ527">
            <v>0</v>
          </cell>
          <cell r="CA527" t="str">
            <v>2 NO</v>
          </cell>
          <cell r="CF527" t="str">
            <v>1 SI</v>
          </cell>
        </row>
        <row r="528">
          <cell r="BA528">
            <v>0</v>
          </cell>
          <cell r="BZ528">
            <v>0</v>
          </cell>
          <cell r="CA528" t="str">
            <v>2 NO</v>
          </cell>
          <cell r="CF528" t="str">
            <v>2 NO</v>
          </cell>
        </row>
        <row r="529">
          <cell r="BA529">
            <v>0</v>
          </cell>
          <cell r="BZ529">
            <v>0</v>
          </cell>
          <cell r="CA529" t="str">
            <v>2 NO</v>
          </cell>
          <cell r="CF529" t="str">
            <v>2 NO</v>
          </cell>
        </row>
        <row r="530">
          <cell r="BA530">
            <v>0</v>
          </cell>
          <cell r="BZ530">
            <v>0</v>
          </cell>
          <cell r="CA530" t="str">
            <v>2 NO</v>
          </cell>
          <cell r="CF530" t="str">
            <v>2 NO</v>
          </cell>
        </row>
        <row r="531">
          <cell r="BA531">
            <v>0</v>
          </cell>
          <cell r="BZ531">
            <v>0</v>
          </cell>
          <cell r="CA531" t="str">
            <v>2 NO</v>
          </cell>
          <cell r="CF531" t="str">
            <v>1 SI</v>
          </cell>
        </row>
        <row r="532">
          <cell r="BA532">
            <v>0</v>
          </cell>
          <cell r="BZ532">
            <v>0</v>
          </cell>
          <cell r="CA532" t="str">
            <v>2 NO</v>
          </cell>
          <cell r="CF532" t="str">
            <v>2 NO</v>
          </cell>
        </row>
        <row r="533">
          <cell r="BA533">
            <v>0</v>
          </cell>
          <cell r="BZ533">
            <v>0</v>
          </cell>
          <cell r="CA533" t="str">
            <v>2 NO</v>
          </cell>
          <cell r="CF533" t="str">
            <v>2 NO</v>
          </cell>
        </row>
        <row r="534">
          <cell r="BA534">
            <v>0</v>
          </cell>
          <cell r="BZ534">
            <v>0</v>
          </cell>
          <cell r="CA534" t="str">
            <v>2 NO</v>
          </cell>
          <cell r="CF534" t="str">
            <v>2 NO</v>
          </cell>
        </row>
        <row r="535">
          <cell r="BA535">
            <v>0</v>
          </cell>
          <cell r="BZ535">
            <v>0</v>
          </cell>
          <cell r="CA535" t="str">
            <v>2 NO</v>
          </cell>
          <cell r="CF535" t="str">
            <v>2 NO</v>
          </cell>
        </row>
        <row r="536">
          <cell r="BA536">
            <v>0</v>
          </cell>
          <cell r="BZ536">
            <v>0</v>
          </cell>
          <cell r="CA536" t="str">
            <v>2 NO</v>
          </cell>
          <cell r="CF536" t="str">
            <v>2 NO</v>
          </cell>
        </row>
        <row r="537">
          <cell r="BA537">
            <v>0</v>
          </cell>
          <cell r="BZ537">
            <v>0</v>
          </cell>
          <cell r="CA537" t="str">
            <v>2 NO</v>
          </cell>
          <cell r="CF537" t="str">
            <v>2 NO</v>
          </cell>
        </row>
        <row r="538">
          <cell r="BA538">
            <v>0</v>
          </cell>
          <cell r="BZ538">
            <v>0</v>
          </cell>
          <cell r="CA538" t="str">
            <v>2 NO</v>
          </cell>
          <cell r="CF538" t="str">
            <v>2 NO</v>
          </cell>
        </row>
        <row r="539">
          <cell r="BA539">
            <v>0</v>
          </cell>
          <cell r="BZ539">
            <v>0</v>
          </cell>
          <cell r="CA539" t="str">
            <v>2 NO</v>
          </cell>
          <cell r="CF539" t="str">
            <v>2 NO</v>
          </cell>
        </row>
        <row r="540">
          <cell r="BA540">
            <v>0</v>
          </cell>
          <cell r="BZ540">
            <v>0</v>
          </cell>
          <cell r="CA540" t="str">
            <v>2 NO</v>
          </cell>
          <cell r="CF540" t="str">
            <v>2 NO</v>
          </cell>
        </row>
        <row r="541">
          <cell r="E541">
            <v>625000</v>
          </cell>
          <cell r="BA541">
            <v>0</v>
          </cell>
          <cell r="BZ541">
            <v>0</v>
          </cell>
          <cell r="CA541" t="str">
            <v>2 NO</v>
          </cell>
          <cell r="CF541" t="str">
            <v>2 NO</v>
          </cell>
        </row>
        <row r="542">
          <cell r="BA542">
            <v>0</v>
          </cell>
          <cell r="BZ542">
            <v>0</v>
          </cell>
          <cell r="CA542" t="str">
            <v>2 NO</v>
          </cell>
          <cell r="CF542" t="str">
            <v>2 NO</v>
          </cell>
        </row>
        <row r="543">
          <cell r="BA543">
            <v>0</v>
          </cell>
          <cell r="BZ543">
            <v>0</v>
          </cell>
          <cell r="CA543" t="str">
            <v>2 NO</v>
          </cell>
          <cell r="CF543" t="str">
            <v>2 NO</v>
          </cell>
        </row>
        <row r="544">
          <cell r="BA544">
            <v>0</v>
          </cell>
          <cell r="BZ544">
            <v>0</v>
          </cell>
          <cell r="CA544" t="str">
            <v>2 NO</v>
          </cell>
          <cell r="CF544" t="str">
            <v>2 NO</v>
          </cell>
        </row>
        <row r="545">
          <cell r="E545">
            <v>12566000</v>
          </cell>
          <cell r="BA545">
            <v>0</v>
          </cell>
          <cell r="BZ545">
            <v>0</v>
          </cell>
          <cell r="CA545" t="str">
            <v>1 SI</v>
          </cell>
          <cell r="CF545" t="str">
            <v>2 NO</v>
          </cell>
        </row>
        <row r="546">
          <cell r="BA546">
            <v>0</v>
          </cell>
          <cell r="BZ546">
            <v>0</v>
          </cell>
          <cell r="CA546" t="str">
            <v>2 NO</v>
          </cell>
          <cell r="CF546" t="str">
            <v>2 NO</v>
          </cell>
        </row>
        <row r="547">
          <cell r="BA547">
            <v>0</v>
          </cell>
          <cell r="BZ547">
            <v>0</v>
          </cell>
          <cell r="CA547" t="str">
            <v>2 NO</v>
          </cell>
          <cell r="CF547" t="str">
            <v>1 SI</v>
          </cell>
        </row>
        <row r="548">
          <cell r="BA548">
            <v>0</v>
          </cell>
          <cell r="BZ548">
            <v>0</v>
          </cell>
          <cell r="CA548" t="str">
            <v>2 NO</v>
          </cell>
          <cell r="CF548" t="str">
            <v>2 NO</v>
          </cell>
        </row>
        <row r="549">
          <cell r="BA549">
            <v>0</v>
          </cell>
          <cell r="BZ549">
            <v>0</v>
          </cell>
          <cell r="CA549" t="str">
            <v>2 NO</v>
          </cell>
          <cell r="CF549" t="str">
            <v>2 NO</v>
          </cell>
        </row>
        <row r="550">
          <cell r="BA550">
            <v>0</v>
          </cell>
          <cell r="BZ550">
            <v>0</v>
          </cell>
          <cell r="CA550" t="str">
            <v>2 NO</v>
          </cell>
          <cell r="CF550" t="str">
            <v>2 NO</v>
          </cell>
        </row>
        <row r="551">
          <cell r="BA551">
            <v>0</v>
          </cell>
          <cell r="BZ551">
            <v>0</v>
          </cell>
          <cell r="CA551" t="str">
            <v>2 NO</v>
          </cell>
          <cell r="CF551" t="str">
            <v>2 NO</v>
          </cell>
        </row>
        <row r="552">
          <cell r="BA552">
            <v>0</v>
          </cell>
          <cell r="BZ552">
            <v>0</v>
          </cell>
          <cell r="CA552" t="str">
            <v>2 NO</v>
          </cell>
          <cell r="CF552" t="str">
            <v>2 NO</v>
          </cell>
        </row>
        <row r="553">
          <cell r="BA553">
            <v>0</v>
          </cell>
          <cell r="BZ553">
            <v>0</v>
          </cell>
          <cell r="CA553" t="str">
            <v>2 NO</v>
          </cell>
          <cell r="CF553" t="str">
            <v>2 NO</v>
          </cell>
        </row>
        <row r="554">
          <cell r="BA554">
            <v>0</v>
          </cell>
          <cell r="BZ554">
            <v>0</v>
          </cell>
          <cell r="CA554" t="str">
            <v>2 NO</v>
          </cell>
          <cell r="CF554" t="str">
            <v>2 NO</v>
          </cell>
        </row>
        <row r="555">
          <cell r="BA555">
            <v>0</v>
          </cell>
          <cell r="BZ555">
            <v>0</v>
          </cell>
          <cell r="CA555" t="str">
            <v>2 NO</v>
          </cell>
          <cell r="CF555" t="str">
            <v>2 NO</v>
          </cell>
        </row>
        <row r="556">
          <cell r="BA556">
            <v>0</v>
          </cell>
          <cell r="BZ556">
            <v>0</v>
          </cell>
          <cell r="CA556" t="str">
            <v>2 NO</v>
          </cell>
          <cell r="CF556" t="str">
            <v>2 NO</v>
          </cell>
        </row>
        <row r="557">
          <cell r="BA557">
            <v>0</v>
          </cell>
          <cell r="BZ557">
            <v>0</v>
          </cell>
          <cell r="CA557" t="str">
            <v>2 NO</v>
          </cell>
          <cell r="CF557" t="str">
            <v>2 NO</v>
          </cell>
        </row>
        <row r="558">
          <cell r="BA558">
            <v>0</v>
          </cell>
          <cell r="BZ558">
            <v>0</v>
          </cell>
          <cell r="CA558" t="str">
            <v>2 NO</v>
          </cell>
          <cell r="CF558" t="str">
            <v>2 NO</v>
          </cell>
        </row>
        <row r="559">
          <cell r="BA559">
            <v>0</v>
          </cell>
          <cell r="BZ559">
            <v>0</v>
          </cell>
          <cell r="CA559" t="str">
            <v>2 NO</v>
          </cell>
          <cell r="CF559" t="str">
            <v>2 NO</v>
          </cell>
        </row>
        <row r="560">
          <cell r="BA560">
            <v>0</v>
          </cell>
          <cell r="BZ560">
            <v>0</v>
          </cell>
          <cell r="CA560" t="str">
            <v>2 NO</v>
          </cell>
          <cell r="CF560" t="str">
            <v>2 NO</v>
          </cell>
        </row>
        <row r="561">
          <cell r="BA561">
            <v>0</v>
          </cell>
          <cell r="BZ561">
            <v>0</v>
          </cell>
          <cell r="CA561" t="str">
            <v>2 NO</v>
          </cell>
          <cell r="CF561" t="str">
            <v>2 NO</v>
          </cell>
        </row>
        <row r="562">
          <cell r="BA562">
            <v>0</v>
          </cell>
          <cell r="BZ562">
            <v>0</v>
          </cell>
          <cell r="CA562" t="str">
            <v>2 NO</v>
          </cell>
          <cell r="CF562" t="str">
            <v>2 NO</v>
          </cell>
        </row>
        <row r="563">
          <cell r="BA563">
            <v>0</v>
          </cell>
          <cell r="BZ563">
            <v>0</v>
          </cell>
          <cell r="CA563" t="str">
            <v>2 NO</v>
          </cell>
          <cell r="CF563" t="str">
            <v>2 NO</v>
          </cell>
        </row>
        <row r="564">
          <cell r="BA564">
            <v>0</v>
          </cell>
          <cell r="BZ564">
            <v>0</v>
          </cell>
          <cell r="CA564" t="str">
            <v>2 NO</v>
          </cell>
          <cell r="CF564" t="str">
            <v>2 NO</v>
          </cell>
        </row>
        <row r="565">
          <cell r="BA565">
            <v>0</v>
          </cell>
          <cell r="BZ565">
            <v>0</v>
          </cell>
          <cell r="CA565" t="str">
            <v>2 NO</v>
          </cell>
          <cell r="CF565" t="str">
            <v>2 NO</v>
          </cell>
        </row>
        <row r="566">
          <cell r="BA566">
            <v>0</v>
          </cell>
          <cell r="BZ566">
            <v>0</v>
          </cell>
          <cell r="CA566" t="str">
            <v>2 NO</v>
          </cell>
          <cell r="CF566" t="str">
            <v>2 NO</v>
          </cell>
        </row>
        <row r="567">
          <cell r="BA567">
            <v>0</v>
          </cell>
          <cell r="BZ567">
            <v>0</v>
          </cell>
          <cell r="CA567" t="str">
            <v>2 NO</v>
          </cell>
          <cell r="CF567" t="str">
            <v>2 NO</v>
          </cell>
        </row>
        <row r="568">
          <cell r="BA568">
            <v>0</v>
          </cell>
          <cell r="BZ568">
            <v>0</v>
          </cell>
          <cell r="CA568" t="str">
            <v>2 NO</v>
          </cell>
          <cell r="CF568" t="str">
            <v>2 NO</v>
          </cell>
        </row>
        <row r="569">
          <cell r="BA569">
            <v>0</v>
          </cell>
          <cell r="BZ569">
            <v>0</v>
          </cell>
          <cell r="CA569" t="str">
            <v>2 NO</v>
          </cell>
          <cell r="CF569" t="str">
            <v>2 NO</v>
          </cell>
        </row>
        <row r="570">
          <cell r="BA570">
            <v>0</v>
          </cell>
          <cell r="BZ570">
            <v>0</v>
          </cell>
          <cell r="CA570" t="str">
            <v>2 NO</v>
          </cell>
          <cell r="CF570" t="str">
            <v>2 NO</v>
          </cell>
        </row>
        <row r="571">
          <cell r="BA571">
            <v>0</v>
          </cell>
          <cell r="BZ571">
            <v>0</v>
          </cell>
          <cell r="CA571" t="str">
            <v>2 NO</v>
          </cell>
          <cell r="CF571" t="str">
            <v>2 NO</v>
          </cell>
        </row>
        <row r="572">
          <cell r="BA572">
            <v>0</v>
          </cell>
          <cell r="BZ572">
            <v>0</v>
          </cell>
          <cell r="CA572" t="str">
            <v>2 NO</v>
          </cell>
          <cell r="CF572" t="str">
            <v>2 NO</v>
          </cell>
        </row>
        <row r="573">
          <cell r="BA573">
            <v>0</v>
          </cell>
          <cell r="BZ573">
            <v>0</v>
          </cell>
          <cell r="CA573" t="str">
            <v>2 NO</v>
          </cell>
          <cell r="CF573" t="str">
            <v>2 NO</v>
          </cell>
        </row>
        <row r="574">
          <cell r="E574">
            <v>176666</v>
          </cell>
          <cell r="BA574">
            <v>0</v>
          </cell>
          <cell r="BZ574">
            <v>0</v>
          </cell>
          <cell r="CA574" t="str">
            <v>2 NO</v>
          </cell>
          <cell r="CF574" t="str">
            <v>2 NO</v>
          </cell>
        </row>
        <row r="575">
          <cell r="E575">
            <v>176666</v>
          </cell>
          <cell r="BA575">
            <v>0</v>
          </cell>
          <cell r="BZ575">
            <v>0</v>
          </cell>
          <cell r="CA575" t="str">
            <v>2 NO</v>
          </cell>
          <cell r="CF575" t="str">
            <v>2 NO</v>
          </cell>
        </row>
        <row r="576">
          <cell r="BA576">
            <v>0</v>
          </cell>
          <cell r="BZ576">
            <v>0</v>
          </cell>
          <cell r="CA576" t="str">
            <v>2 NO</v>
          </cell>
          <cell r="CF576" t="str">
            <v>2 NO</v>
          </cell>
        </row>
        <row r="577">
          <cell r="BA577">
            <v>0</v>
          </cell>
          <cell r="BZ577">
            <v>0</v>
          </cell>
          <cell r="CA577" t="str">
            <v>2 NO</v>
          </cell>
          <cell r="CF577" t="str">
            <v>2 NO</v>
          </cell>
        </row>
        <row r="578">
          <cell r="BA578">
            <v>0</v>
          </cell>
          <cell r="BZ578">
            <v>0</v>
          </cell>
          <cell r="CA578" t="str">
            <v>2 NO</v>
          </cell>
          <cell r="CF578" t="str">
            <v>2 NO</v>
          </cell>
        </row>
        <row r="579">
          <cell r="BA579">
            <v>0</v>
          </cell>
          <cell r="BZ579">
            <v>0</v>
          </cell>
          <cell r="CA579" t="str">
            <v>2 NO</v>
          </cell>
          <cell r="CF579" t="str">
            <v>2 NO</v>
          </cell>
        </row>
        <row r="580">
          <cell r="BA580">
            <v>0</v>
          </cell>
          <cell r="BZ580">
            <v>0</v>
          </cell>
          <cell r="CA580" t="str">
            <v>2 NO</v>
          </cell>
          <cell r="CF580" t="str">
            <v>2 NO</v>
          </cell>
        </row>
        <row r="581">
          <cell r="BA581">
            <v>0</v>
          </cell>
          <cell r="BZ581">
            <v>0</v>
          </cell>
          <cell r="CA581" t="str">
            <v>2 NO</v>
          </cell>
          <cell r="CF581" t="str">
            <v>2 NO</v>
          </cell>
        </row>
        <row r="582">
          <cell r="BA582">
            <v>0</v>
          </cell>
          <cell r="BZ582">
            <v>0</v>
          </cell>
          <cell r="CA582" t="str">
            <v>2 NO</v>
          </cell>
          <cell r="CF582" t="str">
            <v>2 NO</v>
          </cell>
        </row>
        <row r="583">
          <cell r="BA583">
            <v>0</v>
          </cell>
          <cell r="BZ583">
            <v>0</v>
          </cell>
          <cell r="CA583" t="str">
            <v>2 NO</v>
          </cell>
          <cell r="CF583" t="str">
            <v>2 NO</v>
          </cell>
        </row>
        <row r="584">
          <cell r="BA584">
            <v>25500000</v>
          </cell>
          <cell r="BZ584">
            <v>92</v>
          </cell>
          <cell r="CA584" t="str">
            <v>2 NO</v>
          </cell>
          <cell r="CF584" t="str">
            <v>2 NO</v>
          </cell>
        </row>
        <row r="585">
          <cell r="BA585">
            <v>0</v>
          </cell>
          <cell r="BZ585">
            <v>0</v>
          </cell>
          <cell r="CA585" t="str">
            <v>2 NO</v>
          </cell>
          <cell r="CF585" t="str">
            <v>2 NO</v>
          </cell>
        </row>
        <row r="586">
          <cell r="BA586">
            <v>0</v>
          </cell>
          <cell r="BZ586">
            <v>0</v>
          </cell>
          <cell r="CA586" t="str">
            <v>2 NO</v>
          </cell>
          <cell r="CF586" t="str">
            <v>1 SI</v>
          </cell>
        </row>
        <row r="587">
          <cell r="BA587">
            <v>0</v>
          </cell>
          <cell r="BZ587">
            <v>0</v>
          </cell>
          <cell r="CA587" t="str">
            <v>2 NO</v>
          </cell>
          <cell r="CF587" t="str">
            <v>2 NO</v>
          </cell>
        </row>
        <row r="588">
          <cell r="BA588">
            <v>0</v>
          </cell>
          <cell r="BZ588">
            <v>0</v>
          </cell>
          <cell r="CA588" t="str">
            <v>2 NO</v>
          </cell>
          <cell r="CF588" t="str">
            <v>1 SI</v>
          </cell>
        </row>
        <row r="589">
          <cell r="E589">
            <v>200000</v>
          </cell>
          <cell r="BA589">
            <v>0</v>
          </cell>
          <cell r="BZ589">
            <v>0</v>
          </cell>
          <cell r="CA589" t="str">
            <v>2 NO</v>
          </cell>
          <cell r="CF589" t="str">
            <v>2 NO</v>
          </cell>
        </row>
        <row r="590">
          <cell r="BA590">
            <v>0</v>
          </cell>
          <cell r="BZ590">
            <v>0</v>
          </cell>
          <cell r="CA590" t="str">
            <v>2 NO</v>
          </cell>
          <cell r="CF590" t="str">
            <v>2 NO</v>
          </cell>
        </row>
        <row r="591">
          <cell r="BA591">
            <v>0</v>
          </cell>
          <cell r="BZ591">
            <v>0</v>
          </cell>
          <cell r="CA591" t="str">
            <v>2 NO</v>
          </cell>
          <cell r="CF591" t="str">
            <v>2 NO</v>
          </cell>
        </row>
        <row r="592">
          <cell r="BA592">
            <v>0</v>
          </cell>
          <cell r="BZ592">
            <v>0</v>
          </cell>
          <cell r="CA592" t="str">
            <v>2 NO</v>
          </cell>
          <cell r="CF592" t="str">
            <v>2 NO</v>
          </cell>
        </row>
        <row r="593">
          <cell r="BA593">
            <v>0</v>
          </cell>
          <cell r="BZ593">
            <v>0</v>
          </cell>
          <cell r="CA593" t="str">
            <v>2 NO</v>
          </cell>
          <cell r="CF593" t="str">
            <v>2 NO</v>
          </cell>
        </row>
        <row r="594">
          <cell r="BA594">
            <v>0</v>
          </cell>
          <cell r="BZ594">
            <v>0</v>
          </cell>
          <cell r="CA594" t="str">
            <v>2 NO</v>
          </cell>
          <cell r="CF594" t="str">
            <v>2 NO</v>
          </cell>
        </row>
        <row r="595">
          <cell r="BA595">
            <v>0</v>
          </cell>
          <cell r="BZ595">
            <v>0</v>
          </cell>
          <cell r="CA595" t="str">
            <v>2 NO</v>
          </cell>
          <cell r="CF595" t="str">
            <v>2 NO</v>
          </cell>
        </row>
        <row r="596">
          <cell r="BA596">
            <v>0</v>
          </cell>
          <cell r="BZ596">
            <v>0</v>
          </cell>
          <cell r="CA596" t="str">
            <v>2 NO</v>
          </cell>
          <cell r="CF596" t="str">
            <v>2 NO</v>
          </cell>
        </row>
        <row r="597">
          <cell r="BA597">
            <v>0</v>
          </cell>
          <cell r="BZ597">
            <v>0</v>
          </cell>
          <cell r="CA597" t="str">
            <v>2 NO</v>
          </cell>
          <cell r="CF597" t="str">
            <v>2 NO</v>
          </cell>
        </row>
        <row r="598">
          <cell r="E598">
            <v>340000</v>
          </cell>
          <cell r="BA598">
            <v>0</v>
          </cell>
          <cell r="BZ598">
            <v>0</v>
          </cell>
          <cell r="CA598" t="str">
            <v>2 NO</v>
          </cell>
          <cell r="CF598" t="str">
            <v>2 NO</v>
          </cell>
        </row>
        <row r="599">
          <cell r="BA599">
            <v>0</v>
          </cell>
          <cell r="BZ599">
            <v>0</v>
          </cell>
          <cell r="CA599" t="str">
            <v>2 NO</v>
          </cell>
          <cell r="CF599" t="str">
            <v>2 NO</v>
          </cell>
        </row>
        <row r="600">
          <cell r="BA600">
            <v>0</v>
          </cell>
          <cell r="BZ600">
            <v>0</v>
          </cell>
          <cell r="CA600" t="str">
            <v>2 NO</v>
          </cell>
          <cell r="CF600" t="str">
            <v>2 NO</v>
          </cell>
        </row>
        <row r="601">
          <cell r="E601">
            <v>924000</v>
          </cell>
          <cell r="BA601">
            <v>0</v>
          </cell>
          <cell r="BZ601">
            <v>0</v>
          </cell>
          <cell r="CA601" t="str">
            <v>2 NO</v>
          </cell>
          <cell r="CF601" t="str">
            <v>2 NO</v>
          </cell>
        </row>
        <row r="602">
          <cell r="BA602">
            <v>0</v>
          </cell>
          <cell r="BZ602">
            <v>0</v>
          </cell>
          <cell r="CA602" t="str">
            <v>2 NO</v>
          </cell>
          <cell r="CF602" t="str">
            <v>2 NO</v>
          </cell>
        </row>
        <row r="603">
          <cell r="BA603">
            <v>0</v>
          </cell>
          <cell r="BZ603">
            <v>0</v>
          </cell>
          <cell r="CA603" t="str">
            <v>2 NO</v>
          </cell>
          <cell r="CF603" t="str">
            <v>2 NO</v>
          </cell>
        </row>
        <row r="604">
          <cell r="BA604">
            <v>0</v>
          </cell>
          <cell r="BZ604">
            <v>0</v>
          </cell>
          <cell r="CA604" t="str">
            <v>2 NO</v>
          </cell>
          <cell r="CF604" t="str">
            <v>2 NO</v>
          </cell>
        </row>
        <row r="605">
          <cell r="BA605">
            <v>0</v>
          </cell>
          <cell r="BZ605">
            <v>0</v>
          </cell>
          <cell r="CA605" t="str">
            <v>2 NO</v>
          </cell>
          <cell r="CF605" t="str">
            <v>2 NO</v>
          </cell>
        </row>
        <row r="606">
          <cell r="BA606">
            <v>0</v>
          </cell>
          <cell r="BZ606">
            <v>0</v>
          </cell>
          <cell r="CA606" t="str">
            <v>2 NO</v>
          </cell>
          <cell r="CF606" t="str">
            <v>2 NO</v>
          </cell>
        </row>
        <row r="607">
          <cell r="BA607">
            <v>0</v>
          </cell>
          <cell r="BZ607">
            <v>0</v>
          </cell>
          <cell r="CA607" t="str">
            <v>2 NO</v>
          </cell>
          <cell r="CF607" t="str">
            <v>2 NO</v>
          </cell>
        </row>
        <row r="608">
          <cell r="BA608">
            <v>0</v>
          </cell>
          <cell r="BZ608">
            <v>0</v>
          </cell>
          <cell r="CA608" t="str">
            <v>2 NO</v>
          </cell>
          <cell r="CF608" t="str">
            <v>2 NO</v>
          </cell>
        </row>
        <row r="609">
          <cell r="BA609">
            <v>0</v>
          </cell>
          <cell r="BZ609">
            <v>0</v>
          </cell>
          <cell r="CA609" t="str">
            <v>2 NO</v>
          </cell>
          <cell r="CF609" t="str">
            <v>2 NO</v>
          </cell>
        </row>
        <row r="610">
          <cell r="BA610">
            <v>0</v>
          </cell>
          <cell r="BZ610">
            <v>0</v>
          </cell>
          <cell r="CA610" t="str">
            <v>2 NO</v>
          </cell>
          <cell r="CF610" t="str">
            <v>2 NO</v>
          </cell>
        </row>
        <row r="611">
          <cell r="BA611">
            <v>0</v>
          </cell>
          <cell r="BZ611">
            <v>0</v>
          </cell>
          <cell r="CA611" t="str">
            <v>2 NO</v>
          </cell>
          <cell r="CF611" t="str">
            <v>2 NO</v>
          </cell>
        </row>
        <row r="612">
          <cell r="E612">
            <v>900000</v>
          </cell>
          <cell r="BA612">
            <v>0</v>
          </cell>
          <cell r="BZ612">
            <v>0</v>
          </cell>
          <cell r="CA612" t="str">
            <v>2 NO</v>
          </cell>
          <cell r="CF612" t="str">
            <v>2 NO</v>
          </cell>
        </row>
        <row r="613">
          <cell r="BA613">
            <v>0</v>
          </cell>
          <cell r="BZ613">
            <v>0</v>
          </cell>
          <cell r="CA613" t="str">
            <v>2 NO</v>
          </cell>
          <cell r="CF613" t="str">
            <v>2 NO</v>
          </cell>
        </row>
        <row r="614">
          <cell r="BA614">
            <v>0</v>
          </cell>
          <cell r="BZ614">
            <v>0</v>
          </cell>
          <cell r="CA614" t="str">
            <v>2 NO</v>
          </cell>
          <cell r="CF614" t="str">
            <v>2 NO</v>
          </cell>
        </row>
        <row r="615">
          <cell r="E615">
            <v>266667</v>
          </cell>
          <cell r="BA615">
            <v>0</v>
          </cell>
          <cell r="BZ615">
            <v>0</v>
          </cell>
          <cell r="CA615" t="str">
            <v>2 NO</v>
          </cell>
          <cell r="CF615" t="str">
            <v>2 NO</v>
          </cell>
        </row>
        <row r="616">
          <cell r="BA616">
            <v>0</v>
          </cell>
          <cell r="BZ616">
            <v>0</v>
          </cell>
          <cell r="CA616" t="str">
            <v>2 NO</v>
          </cell>
          <cell r="CF616" t="str">
            <v>2 NO</v>
          </cell>
        </row>
        <row r="617">
          <cell r="BA617">
            <v>23780000</v>
          </cell>
          <cell r="BZ617">
            <v>89</v>
          </cell>
          <cell r="CA617" t="str">
            <v>2 NO</v>
          </cell>
          <cell r="CF617" t="str">
            <v>1 SI</v>
          </cell>
        </row>
        <row r="618">
          <cell r="BA618">
            <v>0</v>
          </cell>
          <cell r="BZ618">
            <v>0</v>
          </cell>
          <cell r="CA618" t="str">
            <v>2 NO</v>
          </cell>
          <cell r="CF618" t="str">
            <v>2 NO</v>
          </cell>
        </row>
        <row r="619">
          <cell r="BA619">
            <v>17400000</v>
          </cell>
          <cell r="BZ619">
            <v>92</v>
          </cell>
          <cell r="CA619" t="str">
            <v>2 NO</v>
          </cell>
          <cell r="CF619" t="str">
            <v>2 NO</v>
          </cell>
        </row>
        <row r="620">
          <cell r="E620">
            <v>297500</v>
          </cell>
          <cell r="BA620">
            <v>0</v>
          </cell>
          <cell r="BZ620">
            <v>0</v>
          </cell>
          <cell r="CA620" t="str">
            <v>2 NO</v>
          </cell>
          <cell r="CF620" t="str">
            <v>2 NO</v>
          </cell>
        </row>
        <row r="621">
          <cell r="BA621">
            <v>0</v>
          </cell>
          <cell r="BZ621">
            <v>0</v>
          </cell>
          <cell r="CA621" t="str">
            <v>2 NO</v>
          </cell>
          <cell r="CF621" t="str">
            <v>2 NO</v>
          </cell>
        </row>
        <row r="622">
          <cell r="BA622">
            <v>0</v>
          </cell>
          <cell r="BZ622">
            <v>0</v>
          </cell>
          <cell r="CA622" t="str">
            <v>2 NO</v>
          </cell>
          <cell r="CF622" t="str">
            <v>2 NO</v>
          </cell>
        </row>
        <row r="623">
          <cell r="E623">
            <v>326666</v>
          </cell>
          <cell r="BA623">
            <v>0</v>
          </cell>
          <cell r="BZ623">
            <v>0</v>
          </cell>
          <cell r="CA623" t="str">
            <v>2 NO</v>
          </cell>
          <cell r="CF623" t="str">
            <v>2 NO</v>
          </cell>
        </row>
        <row r="624">
          <cell r="E624">
            <v>280000</v>
          </cell>
          <cell r="BA624">
            <v>0</v>
          </cell>
          <cell r="BZ624">
            <v>0</v>
          </cell>
          <cell r="CA624" t="str">
            <v>2 NO</v>
          </cell>
          <cell r="CF624" t="str">
            <v>2 NO</v>
          </cell>
        </row>
        <row r="625">
          <cell r="E625">
            <v>223334</v>
          </cell>
          <cell r="BA625">
            <v>0</v>
          </cell>
          <cell r="BZ625">
            <v>0</v>
          </cell>
          <cell r="CA625" t="str">
            <v>2 NO</v>
          </cell>
          <cell r="CF625" t="str">
            <v>2 NO</v>
          </cell>
        </row>
        <row r="626">
          <cell r="E626">
            <v>280000</v>
          </cell>
          <cell r="BA626">
            <v>0</v>
          </cell>
          <cell r="BZ626">
            <v>0</v>
          </cell>
          <cell r="CA626" t="str">
            <v>2 NO</v>
          </cell>
          <cell r="CF626" t="str">
            <v>2 NO</v>
          </cell>
        </row>
        <row r="627">
          <cell r="E627">
            <v>283334</v>
          </cell>
          <cell r="BA627">
            <v>0</v>
          </cell>
          <cell r="BZ627">
            <v>0</v>
          </cell>
          <cell r="CA627" t="str">
            <v>2 NO</v>
          </cell>
          <cell r="CF627" t="str">
            <v>2 NO</v>
          </cell>
        </row>
        <row r="628">
          <cell r="E628">
            <v>313334</v>
          </cell>
          <cell r="BA628">
            <v>0</v>
          </cell>
          <cell r="BZ628">
            <v>0</v>
          </cell>
          <cell r="CA628" t="str">
            <v>2 NO</v>
          </cell>
          <cell r="CF628" t="str">
            <v>2 NO</v>
          </cell>
        </row>
        <row r="629">
          <cell r="E629">
            <v>583333</v>
          </cell>
          <cell r="BA629">
            <v>0</v>
          </cell>
          <cell r="BZ629">
            <v>0</v>
          </cell>
          <cell r="CA629" t="str">
            <v>2 NO</v>
          </cell>
          <cell r="CF629" t="str">
            <v>2 NO</v>
          </cell>
        </row>
        <row r="630">
          <cell r="BA630">
            <v>0</v>
          </cell>
          <cell r="BZ630">
            <v>0</v>
          </cell>
          <cell r="CA630" t="str">
            <v>2 NO</v>
          </cell>
          <cell r="CF630" t="str">
            <v>2 NO</v>
          </cell>
        </row>
        <row r="631">
          <cell r="BA631">
            <v>0</v>
          </cell>
          <cell r="BZ631">
            <v>0</v>
          </cell>
          <cell r="CA631" t="str">
            <v>2 NO</v>
          </cell>
          <cell r="CF631" t="str">
            <v>2 NO</v>
          </cell>
        </row>
        <row r="632">
          <cell r="BA632">
            <v>0</v>
          </cell>
          <cell r="BZ632">
            <v>0</v>
          </cell>
          <cell r="CA632" t="str">
            <v>2 NO</v>
          </cell>
          <cell r="CF632" t="str">
            <v>1 SI</v>
          </cell>
        </row>
        <row r="633">
          <cell r="BA633">
            <v>0</v>
          </cell>
          <cell r="BZ633">
            <v>0</v>
          </cell>
          <cell r="CA633" t="str">
            <v>2 NO</v>
          </cell>
          <cell r="CF633" t="str">
            <v>2 NO</v>
          </cell>
        </row>
        <row r="634">
          <cell r="BA634">
            <v>0</v>
          </cell>
          <cell r="BZ634">
            <v>0</v>
          </cell>
          <cell r="CA634" t="str">
            <v>2 NO</v>
          </cell>
          <cell r="CF634" t="str">
            <v>1 SI</v>
          </cell>
        </row>
        <row r="635">
          <cell r="E635">
            <v>274667</v>
          </cell>
          <cell r="BA635">
            <v>0</v>
          </cell>
          <cell r="BZ635">
            <v>0</v>
          </cell>
          <cell r="CA635" t="str">
            <v>2 NO</v>
          </cell>
          <cell r="CF635" t="str">
            <v>2 NO</v>
          </cell>
        </row>
        <row r="636">
          <cell r="BA636">
            <v>0</v>
          </cell>
          <cell r="BZ636">
            <v>0</v>
          </cell>
          <cell r="CA636" t="str">
            <v>2 NO</v>
          </cell>
          <cell r="CF636" t="str">
            <v>2 NO</v>
          </cell>
        </row>
        <row r="637">
          <cell r="E637">
            <v>600000</v>
          </cell>
          <cell r="BA637">
            <v>0</v>
          </cell>
          <cell r="BZ637">
            <v>0</v>
          </cell>
          <cell r="CA637" t="str">
            <v>2 NO</v>
          </cell>
          <cell r="CF637" t="str">
            <v>2 NO</v>
          </cell>
        </row>
        <row r="638">
          <cell r="E638">
            <v>300000</v>
          </cell>
          <cell r="BA638">
            <v>0</v>
          </cell>
          <cell r="BZ638">
            <v>0</v>
          </cell>
          <cell r="CA638" t="str">
            <v>2 NO</v>
          </cell>
          <cell r="CF638" t="str">
            <v>2 NO</v>
          </cell>
        </row>
        <row r="639">
          <cell r="BA639">
            <v>0</v>
          </cell>
          <cell r="BZ639">
            <v>0</v>
          </cell>
          <cell r="CA639" t="str">
            <v>2 NO</v>
          </cell>
          <cell r="CF639" t="str">
            <v>2 NO</v>
          </cell>
        </row>
        <row r="640">
          <cell r="BA640">
            <v>0</v>
          </cell>
          <cell r="BZ640">
            <v>0</v>
          </cell>
          <cell r="CA640" t="str">
            <v>2 NO</v>
          </cell>
          <cell r="CF640" t="str">
            <v>2 NO</v>
          </cell>
        </row>
        <row r="641">
          <cell r="E641">
            <v>1045000</v>
          </cell>
          <cell r="BA641">
            <v>0</v>
          </cell>
          <cell r="BZ641">
            <v>0</v>
          </cell>
          <cell r="CA641" t="str">
            <v>2 NO</v>
          </cell>
          <cell r="CF641" t="str">
            <v>2 NO</v>
          </cell>
        </row>
        <row r="642">
          <cell r="BA642">
            <v>0</v>
          </cell>
          <cell r="BZ642">
            <v>0</v>
          </cell>
          <cell r="CA642" t="str">
            <v>2 NO</v>
          </cell>
          <cell r="CF642" t="str">
            <v>2 NO</v>
          </cell>
        </row>
        <row r="643">
          <cell r="BA643">
            <v>0</v>
          </cell>
          <cell r="BZ643">
            <v>0</v>
          </cell>
          <cell r="CA643" t="str">
            <v>2 NO</v>
          </cell>
          <cell r="CF643" t="str">
            <v>2 NO</v>
          </cell>
        </row>
        <row r="644">
          <cell r="BA644">
            <v>19500000</v>
          </cell>
          <cell r="BZ644">
            <v>92</v>
          </cell>
          <cell r="CA644" t="str">
            <v>2 NO</v>
          </cell>
          <cell r="CF644" t="str">
            <v>2 NO</v>
          </cell>
        </row>
        <row r="645">
          <cell r="BA645">
            <v>0</v>
          </cell>
          <cell r="BZ645">
            <v>0</v>
          </cell>
          <cell r="CA645" t="str">
            <v>2 NO</v>
          </cell>
          <cell r="CF645" t="str">
            <v>2 NO</v>
          </cell>
        </row>
        <row r="646">
          <cell r="BA646">
            <v>0</v>
          </cell>
          <cell r="BZ646">
            <v>0</v>
          </cell>
          <cell r="CA646" t="str">
            <v>2 NO</v>
          </cell>
          <cell r="CF646" t="str">
            <v>2 NO</v>
          </cell>
        </row>
        <row r="647">
          <cell r="BA647">
            <v>0</v>
          </cell>
          <cell r="BZ647">
            <v>0</v>
          </cell>
          <cell r="CA647" t="str">
            <v>2 NO</v>
          </cell>
          <cell r="CF647" t="str">
            <v>2 NO</v>
          </cell>
        </row>
        <row r="648">
          <cell r="BA648">
            <v>0</v>
          </cell>
          <cell r="BZ648">
            <v>0</v>
          </cell>
          <cell r="CA648" t="str">
            <v>2 NO</v>
          </cell>
          <cell r="CF648" t="str">
            <v>2 NO</v>
          </cell>
        </row>
        <row r="649">
          <cell r="BA649">
            <v>0</v>
          </cell>
          <cell r="BZ649">
            <v>0</v>
          </cell>
          <cell r="CA649" t="str">
            <v>2 NO</v>
          </cell>
          <cell r="CF649" t="str">
            <v>2 NO</v>
          </cell>
        </row>
        <row r="650">
          <cell r="BA650">
            <v>0</v>
          </cell>
          <cell r="BZ650">
            <v>0</v>
          </cell>
          <cell r="CA650" t="str">
            <v>2 NO</v>
          </cell>
          <cell r="CF650" t="str">
            <v>2 NO</v>
          </cell>
        </row>
        <row r="651">
          <cell r="BA651">
            <v>24720000</v>
          </cell>
          <cell r="BZ651">
            <v>92</v>
          </cell>
          <cell r="CA651" t="str">
            <v>2 NO</v>
          </cell>
          <cell r="CF651" t="str">
            <v>2 NO</v>
          </cell>
        </row>
        <row r="652">
          <cell r="BA652">
            <v>0</v>
          </cell>
          <cell r="BZ652">
            <v>0</v>
          </cell>
          <cell r="CA652" t="str">
            <v>2 NO</v>
          </cell>
          <cell r="CF652" t="str">
            <v>2 NO</v>
          </cell>
        </row>
        <row r="653">
          <cell r="BA653">
            <v>0</v>
          </cell>
          <cell r="BZ653">
            <v>0</v>
          </cell>
          <cell r="CA653" t="str">
            <v>2 NO</v>
          </cell>
          <cell r="CF653" t="str">
            <v>2 NO</v>
          </cell>
        </row>
        <row r="654">
          <cell r="BA654">
            <v>0</v>
          </cell>
          <cell r="BZ654">
            <v>0</v>
          </cell>
          <cell r="CA654" t="str">
            <v>2 NO</v>
          </cell>
          <cell r="CF654" t="str">
            <v>2 NO</v>
          </cell>
        </row>
        <row r="655">
          <cell r="BA655">
            <v>0</v>
          </cell>
          <cell r="BZ655">
            <v>0</v>
          </cell>
          <cell r="CA655" t="str">
            <v>2 NO</v>
          </cell>
          <cell r="CF655" t="str">
            <v>1 SI</v>
          </cell>
        </row>
        <row r="656">
          <cell r="BA656">
            <v>0</v>
          </cell>
          <cell r="BZ656">
            <v>0</v>
          </cell>
          <cell r="CA656" t="str">
            <v>2 NO</v>
          </cell>
          <cell r="CF656" t="str">
            <v>2 NO</v>
          </cell>
        </row>
        <row r="657">
          <cell r="BA657">
            <v>0</v>
          </cell>
          <cell r="BZ657">
            <v>0</v>
          </cell>
          <cell r="CA657" t="str">
            <v>2 NO</v>
          </cell>
          <cell r="CF657" t="str">
            <v>2 NO</v>
          </cell>
        </row>
        <row r="658">
          <cell r="BA658">
            <v>0</v>
          </cell>
          <cell r="BZ658">
            <v>0</v>
          </cell>
          <cell r="CA658" t="str">
            <v>2 NO</v>
          </cell>
          <cell r="CF658" t="str">
            <v>2 NO</v>
          </cell>
        </row>
        <row r="659">
          <cell r="BA659">
            <v>0</v>
          </cell>
          <cell r="BZ659">
            <v>0</v>
          </cell>
          <cell r="CA659" t="str">
            <v>2 NO</v>
          </cell>
          <cell r="CF659" t="str">
            <v>2 NO</v>
          </cell>
        </row>
        <row r="660">
          <cell r="BA660">
            <v>0</v>
          </cell>
          <cell r="BZ660">
            <v>0</v>
          </cell>
          <cell r="CA660" t="str">
            <v>2 NO</v>
          </cell>
          <cell r="CF660" t="str">
            <v>2 NO</v>
          </cell>
        </row>
        <row r="661">
          <cell r="BA661">
            <v>0</v>
          </cell>
          <cell r="BZ661">
            <v>0</v>
          </cell>
          <cell r="CA661" t="str">
            <v>2 NO</v>
          </cell>
          <cell r="CF661" t="str">
            <v>2 NO</v>
          </cell>
        </row>
        <row r="662">
          <cell r="BA662">
            <v>0</v>
          </cell>
          <cell r="BZ662">
            <v>0</v>
          </cell>
          <cell r="CA662" t="str">
            <v>2 NO</v>
          </cell>
          <cell r="CF662" t="str">
            <v>2 NO</v>
          </cell>
        </row>
        <row r="663">
          <cell r="BA663">
            <v>0</v>
          </cell>
          <cell r="BZ663">
            <v>0</v>
          </cell>
          <cell r="CA663" t="str">
            <v>2 NO</v>
          </cell>
          <cell r="CF663" t="str">
            <v>2 NO</v>
          </cell>
        </row>
        <row r="664">
          <cell r="E664">
            <v>742630</v>
          </cell>
          <cell r="BA664">
            <v>0</v>
          </cell>
          <cell r="BZ664">
            <v>0</v>
          </cell>
          <cell r="CA664" t="str">
            <v>2 NO</v>
          </cell>
          <cell r="CF664" t="str">
            <v>2 NO</v>
          </cell>
        </row>
        <row r="665">
          <cell r="BA665">
            <v>0</v>
          </cell>
          <cell r="BZ665">
            <v>0</v>
          </cell>
          <cell r="CA665" t="str">
            <v>2 NO</v>
          </cell>
          <cell r="CF665" t="str">
            <v>2 NO</v>
          </cell>
        </row>
        <row r="666">
          <cell r="BA666">
            <v>0</v>
          </cell>
          <cell r="BZ666">
            <v>0</v>
          </cell>
          <cell r="CA666" t="str">
            <v>2 NO</v>
          </cell>
          <cell r="CF666" t="str">
            <v>2 NO</v>
          </cell>
        </row>
        <row r="667">
          <cell r="BA667">
            <v>0</v>
          </cell>
          <cell r="BZ667">
            <v>0</v>
          </cell>
          <cell r="CA667" t="str">
            <v>2 NO</v>
          </cell>
          <cell r="CF667" t="str">
            <v>2 NO</v>
          </cell>
        </row>
        <row r="668">
          <cell r="BA668">
            <v>0</v>
          </cell>
          <cell r="BZ668">
            <v>0</v>
          </cell>
          <cell r="CA668" t="str">
            <v>2 NO</v>
          </cell>
          <cell r="CF668" t="str">
            <v>2 NO</v>
          </cell>
        </row>
        <row r="669">
          <cell r="BA669">
            <v>0</v>
          </cell>
          <cell r="BZ669">
            <v>0</v>
          </cell>
          <cell r="CA669" t="str">
            <v>2 NO</v>
          </cell>
          <cell r="CF669" t="str">
            <v>2 NO</v>
          </cell>
        </row>
        <row r="670">
          <cell r="BA670">
            <v>0</v>
          </cell>
          <cell r="BZ670">
            <v>0</v>
          </cell>
          <cell r="CA670" t="str">
            <v>2 NO</v>
          </cell>
          <cell r="CF670" t="str">
            <v>2 NO</v>
          </cell>
        </row>
        <row r="671">
          <cell r="BA671">
            <v>0</v>
          </cell>
          <cell r="BZ671">
            <v>0</v>
          </cell>
          <cell r="CA671" t="str">
            <v>2 NO</v>
          </cell>
          <cell r="CF671" t="str">
            <v>2 NO</v>
          </cell>
        </row>
        <row r="672">
          <cell r="BA672">
            <v>0</v>
          </cell>
          <cell r="BZ672">
            <v>0</v>
          </cell>
          <cell r="CA672" t="str">
            <v>2 NO</v>
          </cell>
          <cell r="CF672" t="str">
            <v>2 NO</v>
          </cell>
        </row>
        <row r="673">
          <cell r="BA673">
            <v>0</v>
          </cell>
          <cell r="BZ673">
            <v>0</v>
          </cell>
          <cell r="CA673" t="str">
            <v>2 NO</v>
          </cell>
          <cell r="CF673" t="str">
            <v>2 NO</v>
          </cell>
        </row>
        <row r="674">
          <cell r="BA674">
            <v>0</v>
          </cell>
          <cell r="BZ674">
            <v>0</v>
          </cell>
          <cell r="CA674" t="str">
            <v>2 NO</v>
          </cell>
          <cell r="CF674" t="str">
            <v>2 NO</v>
          </cell>
        </row>
        <row r="675">
          <cell r="BA675">
            <v>0</v>
          </cell>
          <cell r="BZ675">
            <v>0</v>
          </cell>
          <cell r="CA675" t="str">
            <v>2 NO</v>
          </cell>
          <cell r="CF675" t="str">
            <v>2 NO</v>
          </cell>
        </row>
        <row r="676">
          <cell r="BA676">
            <v>0</v>
          </cell>
          <cell r="BZ676">
            <v>0</v>
          </cell>
          <cell r="CA676" t="str">
            <v>2 NO</v>
          </cell>
          <cell r="CF676" t="str">
            <v>2 NO</v>
          </cell>
        </row>
        <row r="677">
          <cell r="BA677">
            <v>0</v>
          </cell>
          <cell r="BZ677">
            <v>0</v>
          </cell>
          <cell r="CA677" t="str">
            <v>2 NO</v>
          </cell>
          <cell r="CF677" t="str">
            <v>2 NO</v>
          </cell>
        </row>
        <row r="678">
          <cell r="BA678">
            <v>0</v>
          </cell>
          <cell r="BZ678">
            <v>0</v>
          </cell>
          <cell r="CA678" t="str">
            <v>2 NO</v>
          </cell>
          <cell r="CF678" t="str">
            <v>2 NO</v>
          </cell>
        </row>
        <row r="679">
          <cell r="BA679">
            <v>0</v>
          </cell>
          <cell r="BZ679">
            <v>0</v>
          </cell>
          <cell r="CA679" t="str">
            <v>2 NO</v>
          </cell>
          <cell r="CF679" t="str">
            <v>2 NO</v>
          </cell>
        </row>
        <row r="680">
          <cell r="BA680">
            <v>0</v>
          </cell>
          <cell r="BZ680">
            <v>0</v>
          </cell>
          <cell r="CA680" t="str">
            <v>2 NO</v>
          </cell>
          <cell r="CF680" t="str">
            <v>2 NO</v>
          </cell>
        </row>
        <row r="681">
          <cell r="BA681">
            <v>0</v>
          </cell>
          <cell r="BZ681">
            <v>0</v>
          </cell>
          <cell r="CA681" t="str">
            <v>2 NO</v>
          </cell>
          <cell r="CF681" t="str">
            <v>2 NO</v>
          </cell>
        </row>
        <row r="682">
          <cell r="BA682">
            <v>0</v>
          </cell>
          <cell r="BZ682">
            <v>0</v>
          </cell>
          <cell r="CA682" t="str">
            <v>2 NO</v>
          </cell>
          <cell r="CF682" t="str">
            <v>2 NO</v>
          </cell>
        </row>
        <row r="683">
          <cell r="BA683">
            <v>0</v>
          </cell>
          <cell r="BZ683">
            <v>0</v>
          </cell>
          <cell r="CA683" t="str">
            <v>2 NO</v>
          </cell>
          <cell r="CF683" t="str">
            <v>1 SI</v>
          </cell>
        </row>
        <row r="684">
          <cell r="BA684">
            <v>0</v>
          </cell>
          <cell r="BZ684">
            <v>0</v>
          </cell>
          <cell r="CA684" t="str">
            <v>2 NO</v>
          </cell>
          <cell r="CF684" t="str">
            <v>2 NO</v>
          </cell>
        </row>
        <row r="685">
          <cell r="BA685">
            <v>0</v>
          </cell>
          <cell r="BZ685">
            <v>0</v>
          </cell>
          <cell r="CA685" t="str">
            <v>2 NO</v>
          </cell>
          <cell r="CF685" t="str">
            <v>1 SI</v>
          </cell>
        </row>
        <row r="686">
          <cell r="BA686">
            <v>0</v>
          </cell>
          <cell r="BZ686">
            <v>0</v>
          </cell>
          <cell r="CA686" t="str">
            <v>2 NO</v>
          </cell>
          <cell r="CF686" t="str">
            <v>2 NO</v>
          </cell>
        </row>
        <row r="687">
          <cell r="BA687">
            <v>24720000</v>
          </cell>
          <cell r="BZ687">
            <v>92</v>
          </cell>
          <cell r="CA687" t="str">
            <v>2 NO</v>
          </cell>
          <cell r="CF687" t="str">
            <v>2 NO</v>
          </cell>
        </row>
        <row r="688">
          <cell r="BA688">
            <v>0</v>
          </cell>
          <cell r="BZ688">
            <v>0</v>
          </cell>
          <cell r="CA688" t="str">
            <v>2 NO</v>
          </cell>
          <cell r="CF688" t="str">
            <v>2 NO</v>
          </cell>
        </row>
        <row r="689">
          <cell r="BA689">
            <v>0</v>
          </cell>
          <cell r="BZ689">
            <v>0</v>
          </cell>
          <cell r="CA689" t="str">
            <v>2 NO</v>
          </cell>
          <cell r="CF689" t="str">
            <v>2 NO</v>
          </cell>
        </row>
        <row r="690">
          <cell r="BA690">
            <v>5353333</v>
          </cell>
          <cell r="BZ690">
            <v>45</v>
          </cell>
          <cell r="CA690" t="str">
            <v>2 NO</v>
          </cell>
          <cell r="CF690" t="str">
            <v>2 NO</v>
          </cell>
        </row>
        <row r="691">
          <cell r="BA691">
            <v>0</v>
          </cell>
          <cell r="BZ691">
            <v>0</v>
          </cell>
          <cell r="CA691" t="str">
            <v>2 NO</v>
          </cell>
          <cell r="CF691" t="str">
            <v>2 NO</v>
          </cell>
        </row>
        <row r="692">
          <cell r="BA692">
            <v>0</v>
          </cell>
          <cell r="BZ692">
            <v>0</v>
          </cell>
          <cell r="CA692" t="str">
            <v>2 NO</v>
          </cell>
          <cell r="CF692" t="str">
            <v>2 NO</v>
          </cell>
        </row>
        <row r="693">
          <cell r="BA693">
            <v>0</v>
          </cell>
          <cell r="BZ693">
            <v>0</v>
          </cell>
          <cell r="CA693" t="str">
            <v>2 NO</v>
          </cell>
          <cell r="CF693" t="str">
            <v>2 NO</v>
          </cell>
        </row>
        <row r="694">
          <cell r="BA694">
            <v>0</v>
          </cell>
          <cell r="BZ694">
            <v>0</v>
          </cell>
          <cell r="CA694" t="str">
            <v>2 NO</v>
          </cell>
          <cell r="CF694" t="str">
            <v>2 NO</v>
          </cell>
        </row>
        <row r="695">
          <cell r="BA695">
            <v>0</v>
          </cell>
          <cell r="BZ695">
            <v>0</v>
          </cell>
          <cell r="CA695" t="str">
            <v>2 NO</v>
          </cell>
          <cell r="CF695" t="str">
            <v>2 NO</v>
          </cell>
        </row>
        <row r="696">
          <cell r="BA696">
            <v>0</v>
          </cell>
          <cell r="BZ696">
            <v>0</v>
          </cell>
          <cell r="CA696" t="str">
            <v>2 NO</v>
          </cell>
          <cell r="CF696" t="str">
            <v>2 NO</v>
          </cell>
        </row>
        <row r="697">
          <cell r="BA697">
            <v>0</v>
          </cell>
          <cell r="BZ697">
            <v>0</v>
          </cell>
          <cell r="CA697" t="str">
            <v>2 NO</v>
          </cell>
          <cell r="CF697" t="str">
            <v>2 NO</v>
          </cell>
        </row>
        <row r="698">
          <cell r="BA698">
            <v>0</v>
          </cell>
          <cell r="BZ698">
            <v>0</v>
          </cell>
          <cell r="CA698" t="str">
            <v>2 NO</v>
          </cell>
          <cell r="CF698" t="str">
            <v>2 NO</v>
          </cell>
        </row>
        <row r="699">
          <cell r="BA699">
            <v>0</v>
          </cell>
          <cell r="BZ699">
            <v>0</v>
          </cell>
          <cell r="CA699" t="str">
            <v>2 NO</v>
          </cell>
          <cell r="CF699" t="str">
            <v>2 NO</v>
          </cell>
        </row>
        <row r="700">
          <cell r="BA700">
            <v>0</v>
          </cell>
          <cell r="BZ700">
            <v>0</v>
          </cell>
          <cell r="CA700" t="str">
            <v>2 NO</v>
          </cell>
          <cell r="CF700" t="str">
            <v>2 NO</v>
          </cell>
        </row>
        <row r="701">
          <cell r="BA701">
            <v>0</v>
          </cell>
          <cell r="BZ701">
            <v>0</v>
          </cell>
          <cell r="CA701" t="str">
            <v>2 NO</v>
          </cell>
          <cell r="CF701" t="str">
            <v>2 NO</v>
          </cell>
        </row>
        <row r="702">
          <cell r="BA702">
            <v>0</v>
          </cell>
          <cell r="BZ702">
            <v>0</v>
          </cell>
          <cell r="CA702" t="str">
            <v>2 NO</v>
          </cell>
          <cell r="CF702" t="str">
            <v>2 NO</v>
          </cell>
        </row>
        <row r="703">
          <cell r="BA703">
            <v>0</v>
          </cell>
          <cell r="BZ703">
            <v>0</v>
          </cell>
          <cell r="CA703" t="str">
            <v>2 NO</v>
          </cell>
          <cell r="CF703" t="str">
            <v>2 NO</v>
          </cell>
        </row>
        <row r="704">
          <cell r="BA704">
            <v>0</v>
          </cell>
          <cell r="BZ704">
            <v>0</v>
          </cell>
          <cell r="CA704" t="str">
            <v>2 NO</v>
          </cell>
          <cell r="CF704" t="str">
            <v>2 NO</v>
          </cell>
        </row>
        <row r="705">
          <cell r="BA705">
            <v>0</v>
          </cell>
          <cell r="BZ705">
            <v>0</v>
          </cell>
          <cell r="CA705" t="str">
            <v>2 NO</v>
          </cell>
          <cell r="CF705" t="str">
            <v>2 NO</v>
          </cell>
        </row>
        <row r="706">
          <cell r="BA706">
            <v>0</v>
          </cell>
          <cell r="BZ706">
            <v>0</v>
          </cell>
          <cell r="CA706" t="str">
            <v>2 NO</v>
          </cell>
          <cell r="CF706" t="str">
            <v>2 NO</v>
          </cell>
        </row>
        <row r="707">
          <cell r="E707">
            <v>833333</v>
          </cell>
          <cell r="BA707">
            <v>0</v>
          </cell>
          <cell r="BZ707">
            <v>0</v>
          </cell>
          <cell r="CA707" t="str">
            <v>2 NO</v>
          </cell>
          <cell r="CF707" t="str">
            <v>2 NO</v>
          </cell>
        </row>
        <row r="708">
          <cell r="BA708">
            <v>0</v>
          </cell>
          <cell r="BZ708">
            <v>0</v>
          </cell>
          <cell r="CA708" t="str">
            <v>2 NO</v>
          </cell>
          <cell r="CF708" t="str">
            <v>2 NO</v>
          </cell>
        </row>
        <row r="709">
          <cell r="BA709">
            <v>0</v>
          </cell>
          <cell r="BZ709">
            <v>0</v>
          </cell>
          <cell r="CA709" t="str">
            <v>2 NO</v>
          </cell>
          <cell r="CF709" t="str">
            <v>2 NO</v>
          </cell>
        </row>
        <row r="710">
          <cell r="BA710">
            <v>0</v>
          </cell>
          <cell r="BZ710">
            <v>0</v>
          </cell>
          <cell r="CA710" t="str">
            <v>2 NO</v>
          </cell>
          <cell r="CF710" t="str">
            <v>2 NO</v>
          </cell>
        </row>
        <row r="711">
          <cell r="BA711">
            <v>0</v>
          </cell>
          <cell r="BZ711">
            <v>0</v>
          </cell>
          <cell r="CA711" t="str">
            <v>2 NO</v>
          </cell>
          <cell r="CF711" t="str">
            <v>2 NO</v>
          </cell>
        </row>
        <row r="712">
          <cell r="BA712">
            <v>0</v>
          </cell>
          <cell r="BZ712">
            <v>0</v>
          </cell>
          <cell r="CA712" t="str">
            <v>2 NO</v>
          </cell>
          <cell r="CF712" t="str">
            <v>2 NO</v>
          </cell>
        </row>
        <row r="714">
          <cell r="BA714">
            <v>0</v>
          </cell>
          <cell r="BZ714">
            <v>0</v>
          </cell>
          <cell r="CA714" t="str">
            <v>2 NO</v>
          </cell>
          <cell r="CF714" t="str">
            <v>2 NO</v>
          </cell>
        </row>
        <row r="715">
          <cell r="BA715">
            <v>0</v>
          </cell>
          <cell r="BZ715">
            <v>0</v>
          </cell>
          <cell r="CA715" t="str">
            <v>2 NO</v>
          </cell>
          <cell r="CF715" t="str">
            <v>2 NO</v>
          </cell>
        </row>
        <row r="716">
          <cell r="BA716">
            <v>0</v>
          </cell>
          <cell r="BZ716">
            <v>0</v>
          </cell>
          <cell r="CA716" t="str">
            <v>2 NO</v>
          </cell>
          <cell r="CF716" t="str">
            <v>2 NO</v>
          </cell>
        </row>
        <row r="717">
          <cell r="BA717">
            <v>0</v>
          </cell>
          <cell r="BZ717">
            <v>0</v>
          </cell>
          <cell r="CA717" t="str">
            <v>2 NO</v>
          </cell>
          <cell r="CF717" t="str">
            <v>2 NO</v>
          </cell>
        </row>
        <row r="718">
          <cell r="BA718">
            <v>0</v>
          </cell>
          <cell r="BZ718">
            <v>0</v>
          </cell>
          <cell r="CA718" t="str">
            <v>2 NO</v>
          </cell>
          <cell r="CF718" t="str">
            <v>2 NO</v>
          </cell>
        </row>
        <row r="719">
          <cell r="BA719">
            <v>0</v>
          </cell>
          <cell r="BZ719">
            <v>0</v>
          </cell>
          <cell r="CA719" t="str">
            <v>2 NO</v>
          </cell>
          <cell r="CF719" t="str">
            <v>2 NO</v>
          </cell>
        </row>
        <row r="720">
          <cell r="BA720">
            <v>0</v>
          </cell>
          <cell r="BZ720">
            <v>0</v>
          </cell>
          <cell r="CA720" t="str">
            <v>2 NO</v>
          </cell>
          <cell r="CF720" t="str">
            <v>2 NO</v>
          </cell>
        </row>
        <row r="721">
          <cell r="BA721">
            <v>0</v>
          </cell>
          <cell r="BZ721">
            <v>0</v>
          </cell>
          <cell r="CA721" t="str">
            <v>2 NO</v>
          </cell>
          <cell r="CF721" t="str">
            <v>2 NO</v>
          </cell>
        </row>
        <row r="722">
          <cell r="BA722">
            <v>0</v>
          </cell>
          <cell r="BZ722">
            <v>0</v>
          </cell>
          <cell r="CA722" t="str">
            <v>2 NO</v>
          </cell>
          <cell r="CF722" t="str">
            <v>2 NO</v>
          </cell>
        </row>
        <row r="723">
          <cell r="BA723">
            <v>0</v>
          </cell>
          <cell r="BZ723">
            <v>0</v>
          </cell>
          <cell r="CA723" t="str">
            <v>2 NO</v>
          </cell>
          <cell r="CF723" t="str">
            <v>2 NO</v>
          </cell>
        </row>
        <row r="724">
          <cell r="BA724">
            <v>0</v>
          </cell>
          <cell r="BZ724">
            <v>0</v>
          </cell>
          <cell r="CA724" t="str">
            <v>2 NO</v>
          </cell>
          <cell r="CF724" t="str">
            <v>2 NO</v>
          </cell>
        </row>
        <row r="725">
          <cell r="E725">
            <v>700000</v>
          </cell>
          <cell r="BA725">
            <v>0</v>
          </cell>
          <cell r="BZ725">
            <v>0</v>
          </cell>
          <cell r="CA725" t="str">
            <v>2 NO</v>
          </cell>
          <cell r="CF725" t="str">
            <v>2 NO</v>
          </cell>
        </row>
        <row r="726">
          <cell r="BA726">
            <v>0</v>
          </cell>
          <cell r="BZ726">
            <v>0</v>
          </cell>
          <cell r="CA726" t="str">
            <v>2 NO</v>
          </cell>
          <cell r="CF726" t="str">
            <v>2 NO</v>
          </cell>
        </row>
        <row r="727">
          <cell r="BA727">
            <v>0</v>
          </cell>
          <cell r="BZ727">
            <v>0</v>
          </cell>
          <cell r="CA727" t="str">
            <v>2 NO</v>
          </cell>
          <cell r="CF727" t="str">
            <v>2 NO</v>
          </cell>
        </row>
        <row r="728">
          <cell r="BA728">
            <v>0</v>
          </cell>
          <cell r="BZ728">
            <v>0</v>
          </cell>
          <cell r="CA728" t="str">
            <v>2 NO</v>
          </cell>
          <cell r="CF728" t="str">
            <v>2 NO</v>
          </cell>
        </row>
        <row r="729">
          <cell r="BA729">
            <v>0</v>
          </cell>
          <cell r="BZ729">
            <v>0</v>
          </cell>
          <cell r="CA729" t="str">
            <v>2 NO</v>
          </cell>
          <cell r="CF729" t="str">
            <v>2 NO</v>
          </cell>
        </row>
        <row r="730">
          <cell r="BA730">
            <v>0</v>
          </cell>
          <cell r="BZ730">
            <v>0</v>
          </cell>
          <cell r="CA730" t="str">
            <v>2 NO</v>
          </cell>
          <cell r="CF730" t="str">
            <v>1 SI</v>
          </cell>
        </row>
        <row r="731">
          <cell r="BA731">
            <v>0</v>
          </cell>
          <cell r="BZ731">
            <v>0</v>
          </cell>
          <cell r="CA731" t="str">
            <v>2 NO</v>
          </cell>
          <cell r="CF731" t="str">
            <v>2 NO</v>
          </cell>
        </row>
        <row r="732">
          <cell r="BA732">
            <v>0</v>
          </cell>
          <cell r="BZ732">
            <v>0</v>
          </cell>
          <cell r="CA732" t="str">
            <v>2 NO</v>
          </cell>
          <cell r="CF732" t="str">
            <v>2 NO</v>
          </cell>
        </row>
        <row r="733">
          <cell r="BA733">
            <v>0</v>
          </cell>
          <cell r="BZ733">
            <v>0</v>
          </cell>
          <cell r="CA733" t="str">
            <v>2 NO</v>
          </cell>
          <cell r="CF733" t="str">
            <v>2 NO</v>
          </cell>
        </row>
        <row r="734">
          <cell r="BA734">
            <v>0</v>
          </cell>
          <cell r="BZ734">
            <v>0</v>
          </cell>
          <cell r="CA734" t="str">
            <v>2 NO</v>
          </cell>
          <cell r="CF734" t="str">
            <v>2 NO</v>
          </cell>
        </row>
        <row r="735">
          <cell r="BA735">
            <v>0</v>
          </cell>
          <cell r="BZ735">
            <v>0</v>
          </cell>
          <cell r="CA735" t="str">
            <v>2 NO</v>
          </cell>
          <cell r="CF735" t="str">
            <v>2 NO</v>
          </cell>
        </row>
        <row r="736">
          <cell r="E736">
            <v>1800000</v>
          </cell>
          <cell r="BA736">
            <v>0</v>
          </cell>
          <cell r="BZ736">
            <v>0</v>
          </cell>
          <cell r="CA736" t="str">
            <v>2 NO</v>
          </cell>
          <cell r="CF736" t="str">
            <v>2 NO</v>
          </cell>
        </row>
        <row r="737">
          <cell r="BA737">
            <v>0</v>
          </cell>
          <cell r="BZ737">
            <v>0</v>
          </cell>
          <cell r="CA737" t="str">
            <v>2 NO</v>
          </cell>
          <cell r="CF737" t="str">
            <v>2 NO</v>
          </cell>
        </row>
        <row r="739">
          <cell r="BA739">
            <v>0</v>
          </cell>
          <cell r="BZ739">
            <v>0</v>
          </cell>
          <cell r="CA739" t="str">
            <v>2 NO</v>
          </cell>
          <cell r="CF739" t="str">
            <v>2 NO</v>
          </cell>
        </row>
        <row r="740">
          <cell r="BA740">
            <v>0</v>
          </cell>
          <cell r="BZ740">
            <v>0</v>
          </cell>
          <cell r="CA740" t="str">
            <v>2 NO</v>
          </cell>
          <cell r="CF740" t="str">
            <v>2 NO</v>
          </cell>
        </row>
        <row r="741">
          <cell r="BA741">
            <v>0</v>
          </cell>
          <cell r="BZ741">
            <v>0</v>
          </cell>
          <cell r="CA741" t="str">
            <v>2 NO</v>
          </cell>
          <cell r="CF741" t="str">
            <v>2 NO</v>
          </cell>
        </row>
        <row r="742">
          <cell r="BA742">
            <v>0</v>
          </cell>
          <cell r="BZ742">
            <v>0</v>
          </cell>
          <cell r="CA742" t="str">
            <v>2 NO</v>
          </cell>
          <cell r="CF742" t="str">
            <v>2 NO</v>
          </cell>
        </row>
        <row r="743">
          <cell r="BA743">
            <v>0</v>
          </cell>
          <cell r="BZ743">
            <v>0</v>
          </cell>
          <cell r="CA743" t="str">
            <v>2 NO</v>
          </cell>
          <cell r="CF743" t="str">
            <v>2 NO</v>
          </cell>
        </row>
        <row r="744">
          <cell r="BA744">
            <v>0</v>
          </cell>
          <cell r="BZ744">
            <v>0</v>
          </cell>
          <cell r="CA744" t="str">
            <v>2 NO</v>
          </cell>
          <cell r="CF744" t="str">
            <v>2 NO</v>
          </cell>
        </row>
        <row r="745">
          <cell r="BA745">
            <v>0</v>
          </cell>
          <cell r="BZ745">
            <v>0</v>
          </cell>
          <cell r="CA745" t="str">
            <v>2 NO</v>
          </cell>
          <cell r="CF745" t="str">
            <v>2 NO</v>
          </cell>
        </row>
        <row r="746">
          <cell r="BA746">
            <v>0</v>
          </cell>
          <cell r="BZ746">
            <v>0</v>
          </cell>
          <cell r="CA746" t="str">
            <v>2 NO</v>
          </cell>
          <cell r="CF746" t="str">
            <v>2 NO</v>
          </cell>
        </row>
        <row r="747">
          <cell r="BA747">
            <v>0</v>
          </cell>
          <cell r="BZ747">
            <v>0</v>
          </cell>
          <cell r="CA747" t="str">
            <v>2 NO</v>
          </cell>
          <cell r="CF747" t="str">
            <v>2 NO</v>
          </cell>
        </row>
        <row r="748">
          <cell r="BA748">
            <v>0</v>
          </cell>
          <cell r="BZ748">
            <v>0</v>
          </cell>
          <cell r="CA748" t="str">
            <v>2 NO</v>
          </cell>
          <cell r="CF748" t="str">
            <v>2 NO</v>
          </cell>
        </row>
        <row r="749">
          <cell r="BA749">
            <v>0</v>
          </cell>
          <cell r="BZ749">
            <v>0</v>
          </cell>
          <cell r="CA749" t="str">
            <v>2 NO</v>
          </cell>
          <cell r="CF749" t="str">
            <v>2 NO</v>
          </cell>
        </row>
        <row r="750">
          <cell r="BA750">
            <v>0</v>
          </cell>
          <cell r="BZ750">
            <v>0</v>
          </cell>
          <cell r="CA750" t="str">
            <v>2 NO</v>
          </cell>
          <cell r="CF750" t="str">
            <v>2 NO</v>
          </cell>
        </row>
        <row r="751">
          <cell r="BA751">
            <v>0</v>
          </cell>
          <cell r="BZ751">
            <v>0</v>
          </cell>
          <cell r="CA751" t="str">
            <v>2 NO</v>
          </cell>
          <cell r="CF751" t="str">
            <v>2 NO</v>
          </cell>
        </row>
        <row r="752">
          <cell r="BA752">
            <v>0</v>
          </cell>
          <cell r="BZ752">
            <v>0</v>
          </cell>
          <cell r="CA752" t="str">
            <v>2 NO</v>
          </cell>
          <cell r="CF752" t="str">
            <v>2 NO</v>
          </cell>
        </row>
        <row r="753">
          <cell r="BA753">
            <v>0</v>
          </cell>
          <cell r="BZ753">
            <v>0</v>
          </cell>
          <cell r="CA753" t="str">
            <v>2 NO</v>
          </cell>
          <cell r="CF753" t="str">
            <v>2 NO</v>
          </cell>
        </row>
        <row r="754">
          <cell r="BA754">
            <v>0</v>
          </cell>
          <cell r="BZ754">
            <v>0</v>
          </cell>
          <cell r="CA754" t="str">
            <v>2 NO</v>
          </cell>
          <cell r="CF754" t="str">
            <v>2 NO</v>
          </cell>
        </row>
        <row r="755">
          <cell r="BA755">
            <v>0</v>
          </cell>
          <cell r="BZ755">
            <v>0</v>
          </cell>
          <cell r="CA755" t="str">
            <v>2 NO</v>
          </cell>
          <cell r="CF755" t="str">
            <v>1 SI</v>
          </cell>
        </row>
        <row r="756">
          <cell r="BA756">
            <v>0</v>
          </cell>
          <cell r="BZ756">
            <v>0</v>
          </cell>
          <cell r="CA756" t="str">
            <v>2 NO</v>
          </cell>
          <cell r="CF756" t="str">
            <v>2 NO</v>
          </cell>
        </row>
        <row r="757">
          <cell r="BA757">
            <v>0</v>
          </cell>
          <cell r="BZ757">
            <v>0</v>
          </cell>
          <cell r="CA757" t="str">
            <v>2 NO</v>
          </cell>
          <cell r="CF757" t="str">
            <v>2 NO</v>
          </cell>
        </row>
        <row r="758">
          <cell r="BA758">
            <v>0</v>
          </cell>
          <cell r="BZ758">
            <v>0</v>
          </cell>
          <cell r="CA758" t="str">
            <v>2 NO</v>
          </cell>
          <cell r="CF758" t="str">
            <v>2 NO</v>
          </cell>
        </row>
        <row r="759">
          <cell r="E759">
            <v>139333</v>
          </cell>
          <cell r="BA759">
            <v>0</v>
          </cell>
          <cell r="BZ759">
            <v>0</v>
          </cell>
          <cell r="CA759" t="str">
            <v>2 NO</v>
          </cell>
          <cell r="CF759" t="str">
            <v>2 NO</v>
          </cell>
        </row>
        <row r="760">
          <cell r="BA760">
            <v>0</v>
          </cell>
          <cell r="BZ760">
            <v>0</v>
          </cell>
          <cell r="CA760" t="str">
            <v>2 NO</v>
          </cell>
          <cell r="CF760" t="str">
            <v>2 NO</v>
          </cell>
        </row>
        <row r="761">
          <cell r="E761">
            <v>3333333</v>
          </cell>
          <cell r="BA761">
            <v>0</v>
          </cell>
          <cell r="BZ761">
            <v>0</v>
          </cell>
          <cell r="CA761" t="str">
            <v>2 NO</v>
          </cell>
          <cell r="CF761" t="str">
            <v>2 NO</v>
          </cell>
        </row>
        <row r="762">
          <cell r="BA762">
            <v>0</v>
          </cell>
          <cell r="BZ762">
            <v>0</v>
          </cell>
          <cell r="CA762" t="str">
            <v>2 NO</v>
          </cell>
          <cell r="CF762" t="str">
            <v>2 NO</v>
          </cell>
        </row>
        <row r="763">
          <cell r="BA763">
            <v>0</v>
          </cell>
          <cell r="BZ763">
            <v>0</v>
          </cell>
          <cell r="CA763" t="str">
            <v>2 NO</v>
          </cell>
          <cell r="CF763" t="str">
            <v>2 NO</v>
          </cell>
        </row>
        <row r="764">
          <cell r="BA764">
            <v>0</v>
          </cell>
          <cell r="BZ764">
            <v>0</v>
          </cell>
          <cell r="CA764" t="str">
            <v>2 NO</v>
          </cell>
          <cell r="CF764" t="str">
            <v>2 NO</v>
          </cell>
        </row>
        <row r="765">
          <cell r="BA765">
            <v>0</v>
          </cell>
          <cell r="BZ765">
            <v>0</v>
          </cell>
          <cell r="CA765" t="str">
            <v>2 NO</v>
          </cell>
          <cell r="CF765" t="str">
            <v>2 NO</v>
          </cell>
        </row>
        <row r="766">
          <cell r="BA766">
            <v>0</v>
          </cell>
          <cell r="BZ766">
            <v>0</v>
          </cell>
          <cell r="CA766" t="str">
            <v>2 NO</v>
          </cell>
          <cell r="CF766" t="str">
            <v>2 NO</v>
          </cell>
        </row>
        <row r="767">
          <cell r="BA767">
            <v>0</v>
          </cell>
          <cell r="BZ767">
            <v>0</v>
          </cell>
          <cell r="CA767" t="str">
            <v>2 NO</v>
          </cell>
          <cell r="CF767" t="str">
            <v>2 NO</v>
          </cell>
        </row>
        <row r="768">
          <cell r="BA768">
            <v>0</v>
          </cell>
          <cell r="BZ768">
            <v>0</v>
          </cell>
          <cell r="CA768" t="str">
            <v>2 NO</v>
          </cell>
          <cell r="CF768" t="str">
            <v>2 NO</v>
          </cell>
        </row>
        <row r="769">
          <cell r="BA769">
            <v>0</v>
          </cell>
          <cell r="BZ769">
            <v>0</v>
          </cell>
          <cell r="CA769" t="str">
            <v>2 NO</v>
          </cell>
          <cell r="CF769" t="str">
            <v>2 NO</v>
          </cell>
        </row>
        <row r="770">
          <cell r="BA770">
            <v>0</v>
          </cell>
          <cell r="BZ770">
            <v>0</v>
          </cell>
          <cell r="CA770" t="str">
            <v>2 NO</v>
          </cell>
          <cell r="CF770" t="str">
            <v>2 NO</v>
          </cell>
        </row>
        <row r="771">
          <cell r="BA771">
            <v>0</v>
          </cell>
          <cell r="BZ771">
            <v>0</v>
          </cell>
          <cell r="CA771" t="str">
            <v>2 NO</v>
          </cell>
          <cell r="CF771" t="str">
            <v>2 NO</v>
          </cell>
        </row>
        <row r="772">
          <cell r="BA772">
            <v>0</v>
          </cell>
          <cell r="BZ772">
            <v>0</v>
          </cell>
          <cell r="CA772" t="str">
            <v>2 NO</v>
          </cell>
          <cell r="CF772" t="str">
            <v>2 NO</v>
          </cell>
        </row>
        <row r="773">
          <cell r="BA773">
            <v>0</v>
          </cell>
          <cell r="BZ773">
            <v>0</v>
          </cell>
          <cell r="CA773" t="str">
            <v>2 NO</v>
          </cell>
          <cell r="CF773" t="str">
            <v>2 NO</v>
          </cell>
        </row>
        <row r="774">
          <cell r="BA774">
            <v>0</v>
          </cell>
          <cell r="BZ774">
            <v>0</v>
          </cell>
          <cell r="CA774" t="str">
            <v>2 NO</v>
          </cell>
          <cell r="CF774" t="str">
            <v>2 NO</v>
          </cell>
        </row>
        <row r="775">
          <cell r="BA775">
            <v>0</v>
          </cell>
          <cell r="BZ775">
            <v>0</v>
          </cell>
          <cell r="CA775" t="str">
            <v>2 NO</v>
          </cell>
          <cell r="CF775" t="str">
            <v>2 NO</v>
          </cell>
        </row>
        <row r="776">
          <cell r="E776">
            <v>9718359</v>
          </cell>
          <cell r="BA776">
            <v>0</v>
          </cell>
          <cell r="BZ776">
            <v>0</v>
          </cell>
          <cell r="CA776" t="str">
            <v>1 SI</v>
          </cell>
          <cell r="CF776" t="str">
            <v>2 NO</v>
          </cell>
        </row>
        <row r="777">
          <cell r="BA777">
            <v>0</v>
          </cell>
          <cell r="BZ777">
            <v>0</v>
          </cell>
          <cell r="CA777" t="str">
            <v>2 NO</v>
          </cell>
          <cell r="CF777" t="str">
            <v>2 NO</v>
          </cell>
        </row>
        <row r="778">
          <cell r="BA778">
            <v>0</v>
          </cell>
          <cell r="BZ778">
            <v>0</v>
          </cell>
          <cell r="CA778" t="str">
            <v>2 NO</v>
          </cell>
          <cell r="CF778" t="str">
            <v>2 NO</v>
          </cell>
        </row>
        <row r="779">
          <cell r="BA779">
            <v>0</v>
          </cell>
          <cell r="BZ779">
            <v>0</v>
          </cell>
          <cell r="CA779" t="str">
            <v>2 NO</v>
          </cell>
          <cell r="CF779" t="str">
            <v>2 NO</v>
          </cell>
        </row>
        <row r="780">
          <cell r="BA780">
            <v>0</v>
          </cell>
          <cell r="BZ780">
            <v>0</v>
          </cell>
          <cell r="CA780" t="str">
            <v>2 NO</v>
          </cell>
          <cell r="CF780" t="str">
            <v>2 NO</v>
          </cell>
        </row>
        <row r="781">
          <cell r="BA781">
            <v>0</v>
          </cell>
          <cell r="BZ781">
            <v>0</v>
          </cell>
          <cell r="CA781" t="str">
            <v>2 NO</v>
          </cell>
          <cell r="CF781" t="str">
            <v>2 NO</v>
          </cell>
        </row>
        <row r="783">
          <cell r="BA783">
            <v>1</v>
          </cell>
          <cell r="BZ783">
            <v>0</v>
          </cell>
          <cell r="CA783" t="str">
            <v>2 NO</v>
          </cell>
          <cell r="CF783" t="str">
            <v>2 NO</v>
          </cell>
        </row>
        <row r="784">
          <cell r="BA784">
            <v>0</v>
          </cell>
          <cell r="BZ784">
            <v>0</v>
          </cell>
          <cell r="CA784" t="str">
            <v>2 NO</v>
          </cell>
          <cell r="CF784" t="str">
            <v>2 NO</v>
          </cell>
        </row>
        <row r="785">
          <cell r="BA785">
            <v>0</v>
          </cell>
          <cell r="BZ785">
            <v>0</v>
          </cell>
          <cell r="CA785" t="str">
            <v>2 NO</v>
          </cell>
          <cell r="CF785" t="str">
            <v>2 NO</v>
          </cell>
        </row>
        <row r="786">
          <cell r="BA786">
            <v>0</v>
          </cell>
          <cell r="BZ786">
            <v>0</v>
          </cell>
          <cell r="CA786" t="str">
            <v>2 NO</v>
          </cell>
          <cell r="CF786" t="str">
            <v>2 NO</v>
          </cell>
        </row>
        <row r="787">
          <cell r="BA787">
            <v>0</v>
          </cell>
          <cell r="BZ787">
            <v>0</v>
          </cell>
          <cell r="CA787" t="str">
            <v>2 NO</v>
          </cell>
          <cell r="CF787" t="str">
            <v>2 NO</v>
          </cell>
        </row>
        <row r="788">
          <cell r="BA788">
            <v>0</v>
          </cell>
          <cell r="BZ788">
            <v>0</v>
          </cell>
          <cell r="CA788" t="str">
            <v>2 NO</v>
          </cell>
          <cell r="CF788" t="str">
            <v>2 NO</v>
          </cell>
        </row>
        <row r="789">
          <cell r="BA789">
            <v>0</v>
          </cell>
          <cell r="BZ789">
            <v>0</v>
          </cell>
          <cell r="CA789" t="str">
            <v>2 NO</v>
          </cell>
          <cell r="CF789" t="str">
            <v>2 NO</v>
          </cell>
        </row>
        <row r="790">
          <cell r="BA790">
            <v>0</v>
          </cell>
          <cell r="BZ790">
            <v>0</v>
          </cell>
          <cell r="CA790" t="str">
            <v>2 NO</v>
          </cell>
          <cell r="CF790" t="str">
            <v>2 NO</v>
          </cell>
        </row>
        <row r="791">
          <cell r="BA791">
            <v>0</v>
          </cell>
          <cell r="BZ791">
            <v>0</v>
          </cell>
          <cell r="CA791" t="str">
            <v>2 NO</v>
          </cell>
          <cell r="CF791" t="str">
            <v>2 NO</v>
          </cell>
        </row>
        <row r="792">
          <cell r="BA792">
            <v>0</v>
          </cell>
          <cell r="BZ792">
            <v>0</v>
          </cell>
          <cell r="CA792" t="str">
            <v>2 NO</v>
          </cell>
          <cell r="CF792" t="str">
            <v>2 NO</v>
          </cell>
        </row>
        <row r="793">
          <cell r="BA793">
            <v>0</v>
          </cell>
          <cell r="BZ793">
            <v>0</v>
          </cell>
          <cell r="CA793" t="str">
            <v>2 NO</v>
          </cell>
          <cell r="CF793" t="str">
            <v>2 NO</v>
          </cell>
        </row>
        <row r="794">
          <cell r="BA794">
            <v>0</v>
          </cell>
          <cell r="BZ794">
            <v>0</v>
          </cell>
          <cell r="CA794" t="str">
            <v>2 NO</v>
          </cell>
          <cell r="CF794" t="str">
            <v>2 NO</v>
          </cell>
        </row>
        <row r="795">
          <cell r="BA795">
            <v>0</v>
          </cell>
          <cell r="BZ795">
            <v>0</v>
          </cell>
          <cell r="CA795" t="str">
            <v>2 NO</v>
          </cell>
          <cell r="CF795" t="str">
            <v>2 NO</v>
          </cell>
        </row>
        <row r="796">
          <cell r="BA796">
            <v>0</v>
          </cell>
          <cell r="BZ796">
            <v>0</v>
          </cell>
          <cell r="CA796" t="str">
            <v>2 NO</v>
          </cell>
          <cell r="CF796" t="str">
            <v>2 NO</v>
          </cell>
        </row>
        <row r="797">
          <cell r="BA797">
            <v>0</v>
          </cell>
          <cell r="BZ797">
            <v>0</v>
          </cell>
          <cell r="CA797" t="str">
            <v>2 NO</v>
          </cell>
          <cell r="CF797" t="str">
            <v>2 NO</v>
          </cell>
        </row>
        <row r="798">
          <cell r="BA798">
            <v>0</v>
          </cell>
          <cell r="BZ798">
            <v>0</v>
          </cell>
          <cell r="CA798" t="str">
            <v>2 NO</v>
          </cell>
          <cell r="CF798" t="str">
            <v>2 NO</v>
          </cell>
        </row>
        <row r="799">
          <cell r="BA799">
            <v>0</v>
          </cell>
          <cell r="BZ799">
            <v>0</v>
          </cell>
          <cell r="CA799" t="str">
            <v>2 NO</v>
          </cell>
          <cell r="CF799" t="str">
            <v>2 NO</v>
          </cell>
        </row>
        <row r="800">
          <cell r="BA800">
            <v>0</v>
          </cell>
          <cell r="BZ800">
            <v>0</v>
          </cell>
          <cell r="CA800" t="str">
            <v>2 NO</v>
          </cell>
          <cell r="CF800" t="str">
            <v>2 NO</v>
          </cell>
        </row>
        <row r="801">
          <cell r="BA801">
            <v>0</v>
          </cell>
          <cell r="BZ801">
            <v>0</v>
          </cell>
          <cell r="CA801" t="str">
            <v>2 NO</v>
          </cell>
          <cell r="CF801" t="str">
            <v>1 SI</v>
          </cell>
        </row>
        <row r="802">
          <cell r="BA802">
            <v>0</v>
          </cell>
          <cell r="BZ802">
            <v>0</v>
          </cell>
          <cell r="CA802" t="str">
            <v>2 NO</v>
          </cell>
          <cell r="CF802" t="str">
            <v>2 NO</v>
          </cell>
        </row>
        <row r="803">
          <cell r="BA803">
            <v>0</v>
          </cell>
          <cell r="BZ803">
            <v>0</v>
          </cell>
          <cell r="CA803" t="str">
            <v>2 NO</v>
          </cell>
          <cell r="CF803" t="str">
            <v>2 NO</v>
          </cell>
        </row>
        <row r="804">
          <cell r="BA804">
            <v>0</v>
          </cell>
          <cell r="BZ804">
            <v>0</v>
          </cell>
          <cell r="CA804" t="str">
            <v>2 NO</v>
          </cell>
          <cell r="CF804" t="str">
            <v>2 NO</v>
          </cell>
        </row>
        <row r="805">
          <cell r="BA805">
            <v>0</v>
          </cell>
          <cell r="BZ805">
            <v>0</v>
          </cell>
          <cell r="CA805" t="str">
            <v>2 NO</v>
          </cell>
          <cell r="CF805" t="str">
            <v>2 NO</v>
          </cell>
        </row>
        <row r="806">
          <cell r="BA806">
            <v>0</v>
          </cell>
          <cell r="BZ806">
            <v>0</v>
          </cell>
          <cell r="CA806" t="str">
            <v>2 NO</v>
          </cell>
          <cell r="CF806" t="str">
            <v>2 NO</v>
          </cell>
        </row>
        <row r="807">
          <cell r="BA807">
            <v>0</v>
          </cell>
          <cell r="BZ807">
            <v>0</v>
          </cell>
          <cell r="CA807" t="str">
            <v>2 NO</v>
          </cell>
          <cell r="CF807" t="str">
            <v>1 SI</v>
          </cell>
        </row>
        <row r="808">
          <cell r="BA808">
            <v>0</v>
          </cell>
          <cell r="BZ808">
            <v>0</v>
          </cell>
          <cell r="CA808" t="str">
            <v>2 NO</v>
          </cell>
          <cell r="CF808" t="str">
            <v>2 NO</v>
          </cell>
        </row>
        <row r="809">
          <cell r="BA809">
            <v>0</v>
          </cell>
          <cell r="BZ809">
            <v>0</v>
          </cell>
          <cell r="CA809" t="str">
            <v>2 NO</v>
          </cell>
          <cell r="CF809" t="str">
            <v>2 NO</v>
          </cell>
        </row>
        <row r="810">
          <cell r="BA810">
            <v>0</v>
          </cell>
          <cell r="BZ810">
            <v>0</v>
          </cell>
          <cell r="CA810" t="str">
            <v>2 NO</v>
          </cell>
          <cell r="CF810" t="str">
            <v>2 NO</v>
          </cell>
        </row>
        <row r="811">
          <cell r="BA811">
            <v>0</v>
          </cell>
          <cell r="BZ811">
            <v>0</v>
          </cell>
          <cell r="CA811" t="str">
            <v>2 NO</v>
          </cell>
          <cell r="CF811" t="str">
            <v>2 NO</v>
          </cell>
        </row>
        <row r="812">
          <cell r="BA812">
            <v>0</v>
          </cell>
          <cell r="BZ812">
            <v>0</v>
          </cell>
          <cell r="CA812" t="str">
            <v>2 NO</v>
          </cell>
          <cell r="CF812" t="str">
            <v>2 NO</v>
          </cell>
        </row>
        <row r="813">
          <cell r="BA813">
            <v>0</v>
          </cell>
          <cell r="BZ813">
            <v>0</v>
          </cell>
          <cell r="CA813" t="str">
            <v>2 NO</v>
          </cell>
          <cell r="CF813" t="str">
            <v>2 NO</v>
          </cell>
        </row>
        <row r="814">
          <cell r="BA814">
            <v>0</v>
          </cell>
          <cell r="BZ814">
            <v>0</v>
          </cell>
          <cell r="CA814" t="str">
            <v>2 NO</v>
          </cell>
          <cell r="CF814" t="str">
            <v>2 NO</v>
          </cell>
        </row>
        <row r="815">
          <cell r="BA815">
            <v>0</v>
          </cell>
          <cell r="BZ815">
            <v>0</v>
          </cell>
          <cell r="CA815" t="str">
            <v>2 NO</v>
          </cell>
          <cell r="CF815" t="str">
            <v>2 NO</v>
          </cell>
        </row>
        <row r="816">
          <cell r="BA816">
            <v>0</v>
          </cell>
          <cell r="BZ816">
            <v>0</v>
          </cell>
          <cell r="CA816" t="str">
            <v>2 NO</v>
          </cell>
          <cell r="CF816" t="str">
            <v>2 NO</v>
          </cell>
        </row>
        <row r="817">
          <cell r="BA817">
            <v>0</v>
          </cell>
          <cell r="BZ817">
            <v>0</v>
          </cell>
          <cell r="CA817" t="str">
            <v>2 NO</v>
          </cell>
          <cell r="CF817" t="str">
            <v>2 NO</v>
          </cell>
        </row>
        <row r="818">
          <cell r="BA818">
            <v>0</v>
          </cell>
          <cell r="BZ818">
            <v>0</v>
          </cell>
          <cell r="CA818" t="str">
            <v>2 NO</v>
          </cell>
          <cell r="CF818" t="str">
            <v>2 NO</v>
          </cell>
        </row>
        <row r="819">
          <cell r="BA819">
            <v>0</v>
          </cell>
          <cell r="BZ819">
            <v>0</v>
          </cell>
          <cell r="CA819" t="str">
            <v>2 NO</v>
          </cell>
          <cell r="CF819" t="str">
            <v>2 NO</v>
          </cell>
        </row>
        <row r="820">
          <cell r="BA820">
            <v>0</v>
          </cell>
          <cell r="BZ820">
            <v>0</v>
          </cell>
          <cell r="CA820" t="str">
            <v>2 NO</v>
          </cell>
          <cell r="CF820" t="str">
            <v>1 SI</v>
          </cell>
        </row>
        <row r="821">
          <cell r="BA821">
            <v>0</v>
          </cell>
          <cell r="BZ821">
            <v>0</v>
          </cell>
          <cell r="CA821" t="str">
            <v>2 NO</v>
          </cell>
          <cell r="CF821" t="str">
            <v>2 NO</v>
          </cell>
        </row>
        <row r="822">
          <cell r="BA822">
            <v>0</v>
          </cell>
          <cell r="BZ822">
            <v>0</v>
          </cell>
          <cell r="CA822" t="str">
            <v>2 NO</v>
          </cell>
          <cell r="CF822" t="str">
            <v>2 NO</v>
          </cell>
        </row>
        <row r="823">
          <cell r="BA823">
            <v>0</v>
          </cell>
          <cell r="BZ823">
            <v>0</v>
          </cell>
          <cell r="CA823" t="str">
            <v>2 NO</v>
          </cell>
          <cell r="CF823" t="str">
            <v>2 NO</v>
          </cell>
        </row>
        <row r="824">
          <cell r="BA824">
            <v>0</v>
          </cell>
          <cell r="BZ824">
            <v>0</v>
          </cell>
          <cell r="CA824" t="str">
            <v>2 NO</v>
          </cell>
          <cell r="CF824" t="str">
            <v>2 NO</v>
          </cell>
        </row>
        <row r="825">
          <cell r="BA825">
            <v>0</v>
          </cell>
          <cell r="BZ825">
            <v>0</v>
          </cell>
          <cell r="CA825" t="str">
            <v>2 NO</v>
          </cell>
          <cell r="CF825" t="str">
            <v>2 NO</v>
          </cell>
        </row>
        <row r="826">
          <cell r="BA826">
            <v>9270000</v>
          </cell>
          <cell r="BZ826">
            <v>46</v>
          </cell>
          <cell r="CA826" t="str">
            <v>2 NO</v>
          </cell>
          <cell r="CF826" t="str">
            <v>2 NO</v>
          </cell>
        </row>
        <row r="827">
          <cell r="BA827">
            <v>0</v>
          </cell>
          <cell r="BZ827">
            <v>0</v>
          </cell>
          <cell r="CA827" t="str">
            <v>2 NO</v>
          </cell>
          <cell r="CF827" t="str">
            <v>2 NO</v>
          </cell>
        </row>
        <row r="828">
          <cell r="BA828">
            <v>0</v>
          </cell>
          <cell r="BZ828">
            <v>0</v>
          </cell>
          <cell r="CA828" t="str">
            <v>2 NO</v>
          </cell>
          <cell r="CF828" t="str">
            <v>2 NO</v>
          </cell>
        </row>
        <row r="829">
          <cell r="BA829">
            <v>0</v>
          </cell>
          <cell r="BZ829">
            <v>0</v>
          </cell>
          <cell r="CA829" t="str">
            <v>2 NO</v>
          </cell>
          <cell r="CF829" t="str">
            <v>2 NO</v>
          </cell>
        </row>
        <row r="830">
          <cell r="BA830">
            <v>0</v>
          </cell>
          <cell r="BZ830">
            <v>0</v>
          </cell>
          <cell r="CA830" t="str">
            <v>2 NO</v>
          </cell>
          <cell r="CF830" t="str">
            <v>2 NO</v>
          </cell>
        </row>
        <row r="831">
          <cell r="BA831">
            <v>0</v>
          </cell>
          <cell r="BZ831">
            <v>0</v>
          </cell>
          <cell r="CA831" t="str">
            <v>2 NO</v>
          </cell>
          <cell r="CF831" t="str">
            <v>2 NO</v>
          </cell>
        </row>
        <row r="833">
          <cell r="BA833">
            <v>0</v>
          </cell>
          <cell r="BZ833">
            <v>0</v>
          </cell>
          <cell r="CA833" t="str">
            <v>2 NO</v>
          </cell>
          <cell r="CF833" t="str">
            <v>2 NO</v>
          </cell>
        </row>
        <row r="834">
          <cell r="BA834">
            <v>0</v>
          </cell>
          <cell r="BZ834">
            <v>0</v>
          </cell>
          <cell r="CA834" t="str">
            <v>2 NO</v>
          </cell>
          <cell r="CF834" t="str">
            <v>2 NO</v>
          </cell>
        </row>
        <row r="835">
          <cell r="BA835">
            <v>0</v>
          </cell>
          <cell r="BZ835">
            <v>0</v>
          </cell>
          <cell r="CA835" t="str">
            <v>2 NO</v>
          </cell>
          <cell r="CF835" t="str">
            <v>2 NO</v>
          </cell>
        </row>
        <row r="836">
          <cell r="BA836">
            <v>0</v>
          </cell>
          <cell r="BZ836">
            <v>0</v>
          </cell>
          <cell r="CA836" t="str">
            <v>2 NO</v>
          </cell>
          <cell r="CF836" t="str">
            <v>2 NO</v>
          </cell>
        </row>
        <row r="837">
          <cell r="BA837">
            <v>0</v>
          </cell>
          <cell r="BZ837">
            <v>0</v>
          </cell>
          <cell r="CA837" t="str">
            <v>2 NO</v>
          </cell>
          <cell r="CF837" t="str">
            <v>2 NO</v>
          </cell>
        </row>
        <row r="838">
          <cell r="BA838">
            <v>0</v>
          </cell>
          <cell r="BZ838">
            <v>0</v>
          </cell>
          <cell r="CA838" t="str">
            <v>2 NO</v>
          </cell>
          <cell r="CF838" t="str">
            <v>2 NO</v>
          </cell>
        </row>
        <row r="839">
          <cell r="BA839">
            <v>0</v>
          </cell>
          <cell r="BZ839">
            <v>0</v>
          </cell>
          <cell r="CA839" t="str">
            <v>2 NO</v>
          </cell>
          <cell r="CF839" t="str">
            <v>2 NO</v>
          </cell>
        </row>
        <row r="840">
          <cell r="BA840">
            <v>0</v>
          </cell>
          <cell r="BZ840">
            <v>0</v>
          </cell>
          <cell r="CA840" t="str">
            <v>2 NO</v>
          </cell>
          <cell r="CF840" t="str">
            <v>2 NO</v>
          </cell>
        </row>
        <row r="841">
          <cell r="BA841">
            <v>0</v>
          </cell>
          <cell r="BZ841">
            <v>0</v>
          </cell>
          <cell r="CA841" t="str">
            <v>2 NO</v>
          </cell>
          <cell r="CF841" t="str">
            <v>2 NO</v>
          </cell>
        </row>
        <row r="842">
          <cell r="BA842">
            <v>0</v>
          </cell>
          <cell r="BZ842">
            <v>0</v>
          </cell>
          <cell r="CA842" t="str">
            <v>2 NO</v>
          </cell>
          <cell r="CF842" t="str">
            <v>2 NO</v>
          </cell>
        </row>
        <row r="843">
          <cell r="BA843">
            <v>0</v>
          </cell>
          <cell r="BZ843">
            <v>0</v>
          </cell>
          <cell r="CA843" t="str">
            <v>2 NO</v>
          </cell>
          <cell r="CF843" t="str">
            <v>2 NO</v>
          </cell>
        </row>
        <row r="844">
          <cell r="E844">
            <v>1013000</v>
          </cell>
          <cell r="BA844">
            <v>0</v>
          </cell>
          <cell r="BZ844">
            <v>0</v>
          </cell>
          <cell r="CA844" t="str">
            <v>2 NO</v>
          </cell>
          <cell r="CF844" t="str">
            <v>2 NO</v>
          </cell>
        </row>
        <row r="845">
          <cell r="BA845">
            <v>0</v>
          </cell>
          <cell r="BZ845">
            <v>0</v>
          </cell>
          <cell r="CA845" t="str">
            <v>2 NO</v>
          </cell>
          <cell r="CF845" t="str">
            <v>2 NO</v>
          </cell>
        </row>
        <row r="846">
          <cell r="E846">
            <v>480667</v>
          </cell>
          <cell r="BA846">
            <v>0</v>
          </cell>
          <cell r="BZ846">
            <v>0</v>
          </cell>
          <cell r="CA846" t="str">
            <v>2 NO</v>
          </cell>
          <cell r="CF846" t="str">
            <v>1 SI</v>
          </cell>
        </row>
        <row r="847">
          <cell r="BA847">
            <v>0</v>
          </cell>
          <cell r="BZ847">
            <v>0</v>
          </cell>
          <cell r="CA847" t="str">
            <v>2 NO</v>
          </cell>
          <cell r="CF847" t="str">
            <v>2 NO</v>
          </cell>
        </row>
        <row r="848">
          <cell r="E848">
            <v>333333</v>
          </cell>
          <cell r="BA848">
            <v>0</v>
          </cell>
          <cell r="BZ848">
            <v>0</v>
          </cell>
          <cell r="CA848" t="str">
            <v>2 NO</v>
          </cell>
          <cell r="CF848" t="str">
            <v>2 NO</v>
          </cell>
        </row>
        <row r="849">
          <cell r="E849">
            <v>1050000</v>
          </cell>
          <cell r="BA849">
            <v>0</v>
          </cell>
          <cell r="BZ849">
            <v>0</v>
          </cell>
          <cell r="CA849" t="str">
            <v>2 NO</v>
          </cell>
          <cell r="CF849" t="str">
            <v>2 NO</v>
          </cell>
        </row>
        <row r="850">
          <cell r="BA850">
            <v>0</v>
          </cell>
          <cell r="BZ850">
            <v>0</v>
          </cell>
          <cell r="CA850" t="str">
            <v>2 NO</v>
          </cell>
          <cell r="CF850" t="str">
            <v>2 NO</v>
          </cell>
        </row>
        <row r="851">
          <cell r="BA851">
            <v>10500000</v>
          </cell>
          <cell r="BZ851">
            <v>46</v>
          </cell>
          <cell r="CA851" t="str">
            <v>2 NO</v>
          </cell>
          <cell r="CF851" t="str">
            <v>2 NO</v>
          </cell>
        </row>
        <row r="852">
          <cell r="BA852">
            <v>15000000</v>
          </cell>
          <cell r="BZ852">
            <v>45</v>
          </cell>
          <cell r="CA852" t="str">
            <v>2 NO</v>
          </cell>
          <cell r="CF852" t="str">
            <v>2 NO</v>
          </cell>
        </row>
        <row r="853">
          <cell r="BA853">
            <v>0</v>
          </cell>
          <cell r="BZ853">
            <v>0</v>
          </cell>
          <cell r="CA853" t="str">
            <v>2 NO</v>
          </cell>
          <cell r="CF853" t="str">
            <v>2 NO</v>
          </cell>
        </row>
        <row r="854">
          <cell r="E854">
            <v>583667</v>
          </cell>
          <cell r="BA854">
            <v>0</v>
          </cell>
          <cell r="BZ854">
            <v>0</v>
          </cell>
          <cell r="CA854" t="str">
            <v>2 NO</v>
          </cell>
          <cell r="CF854" t="str">
            <v>2 NO</v>
          </cell>
        </row>
        <row r="855">
          <cell r="BA855">
            <v>0</v>
          </cell>
          <cell r="BZ855">
            <v>0</v>
          </cell>
          <cell r="CA855" t="str">
            <v>2 NO</v>
          </cell>
          <cell r="CF855" t="str">
            <v>2 NO</v>
          </cell>
        </row>
        <row r="856">
          <cell r="BA856">
            <v>0</v>
          </cell>
          <cell r="BZ856">
            <v>0</v>
          </cell>
          <cell r="CA856" t="str">
            <v>2 NO</v>
          </cell>
          <cell r="CF856" t="str">
            <v>2 NO</v>
          </cell>
        </row>
        <row r="857">
          <cell r="BA857">
            <v>0</v>
          </cell>
          <cell r="BZ857">
            <v>0</v>
          </cell>
          <cell r="CA857" t="str">
            <v>2 NO</v>
          </cell>
          <cell r="CF857" t="str">
            <v>2 NO</v>
          </cell>
        </row>
        <row r="858">
          <cell r="E858">
            <v>100266</v>
          </cell>
          <cell r="BA858">
            <v>0</v>
          </cell>
          <cell r="BZ858">
            <v>0</v>
          </cell>
          <cell r="CA858" t="str">
            <v>2 NO</v>
          </cell>
          <cell r="CF858" t="str">
            <v>2 NO</v>
          </cell>
        </row>
        <row r="861">
          <cell r="BA861">
            <v>0</v>
          </cell>
          <cell r="BZ861">
            <v>0</v>
          </cell>
          <cell r="CA861" t="str">
            <v>2 NO</v>
          </cell>
          <cell r="CF861" t="str">
            <v>2 NO</v>
          </cell>
        </row>
        <row r="862">
          <cell r="BA862">
            <v>0</v>
          </cell>
          <cell r="BZ862">
            <v>0</v>
          </cell>
          <cell r="CA862" t="str">
            <v>2 NO</v>
          </cell>
          <cell r="CF862" t="str">
            <v>2 NO</v>
          </cell>
        </row>
        <row r="863">
          <cell r="BA863">
            <v>0</v>
          </cell>
          <cell r="BZ863">
            <v>0</v>
          </cell>
          <cell r="CA863" t="str">
            <v>2 NO</v>
          </cell>
          <cell r="CF863" t="str">
            <v>2 NO</v>
          </cell>
        </row>
        <row r="864">
          <cell r="BA864">
            <v>0</v>
          </cell>
          <cell r="BZ864">
            <v>0</v>
          </cell>
          <cell r="CA864" t="str">
            <v>2 NO</v>
          </cell>
          <cell r="CF864" t="str">
            <v>2 NO</v>
          </cell>
        </row>
        <row r="865">
          <cell r="BA865">
            <v>0</v>
          </cell>
          <cell r="BZ865">
            <v>0</v>
          </cell>
          <cell r="CA865" t="str">
            <v>2 NO</v>
          </cell>
          <cell r="CF865" t="str">
            <v>2 NO</v>
          </cell>
        </row>
        <row r="866">
          <cell r="BA866">
            <v>0</v>
          </cell>
          <cell r="BZ866">
            <v>0</v>
          </cell>
          <cell r="CA866" t="str">
            <v>2 NO</v>
          </cell>
          <cell r="CF866" t="str">
            <v>2 NO</v>
          </cell>
        </row>
        <row r="868">
          <cell r="E868">
            <v>625000</v>
          </cell>
          <cell r="BA868">
            <v>0</v>
          </cell>
          <cell r="BZ868">
            <v>0</v>
          </cell>
          <cell r="CA868" t="str">
            <v>2 NO</v>
          </cell>
          <cell r="CF868" t="str">
            <v>2 NO</v>
          </cell>
        </row>
        <row r="869">
          <cell r="BA869">
            <v>0</v>
          </cell>
          <cell r="BZ869">
            <v>0</v>
          </cell>
          <cell r="CA869" t="str">
            <v>2 NO</v>
          </cell>
          <cell r="CF869" t="str">
            <v>2 NO</v>
          </cell>
        </row>
        <row r="870">
          <cell r="E870">
            <v>416667</v>
          </cell>
          <cell r="BA870">
            <v>0</v>
          </cell>
          <cell r="BZ870">
            <v>0</v>
          </cell>
          <cell r="CA870" t="str">
            <v>2 NO</v>
          </cell>
          <cell r="CF870" t="str">
            <v>2 NO</v>
          </cell>
        </row>
        <row r="876">
          <cell r="E876">
            <v>1066667</v>
          </cell>
          <cell r="BA876">
            <v>0</v>
          </cell>
          <cell r="BZ876">
            <v>0</v>
          </cell>
          <cell r="CA876" t="str">
            <v>2 NO</v>
          </cell>
          <cell r="CF876" t="str">
            <v>2 NO</v>
          </cell>
        </row>
        <row r="877">
          <cell r="BA877">
            <v>0</v>
          </cell>
          <cell r="BZ877">
            <v>0</v>
          </cell>
          <cell r="CA877" t="str">
            <v>2 NO</v>
          </cell>
          <cell r="CF877" t="str">
            <v>2 NO</v>
          </cell>
        </row>
        <row r="878">
          <cell r="E878">
            <v>940905</v>
          </cell>
          <cell r="BA878">
            <v>0</v>
          </cell>
          <cell r="BZ878">
            <v>0</v>
          </cell>
          <cell r="CA878" t="str">
            <v>2 NO</v>
          </cell>
          <cell r="CF878" t="str">
            <v>2 NO</v>
          </cell>
        </row>
        <row r="879">
          <cell r="E879">
            <v>1400000</v>
          </cell>
          <cell r="BA879">
            <v>0</v>
          </cell>
          <cell r="BZ879">
            <v>0</v>
          </cell>
          <cell r="CA879" t="str">
            <v>2 NO</v>
          </cell>
          <cell r="CF879" t="str">
            <v>2 NO</v>
          </cell>
        </row>
        <row r="880">
          <cell r="BA880">
            <v>0</v>
          </cell>
          <cell r="BZ880">
            <v>0</v>
          </cell>
          <cell r="CA880" t="str">
            <v>2 NO</v>
          </cell>
          <cell r="CF880" t="str">
            <v>2 NO</v>
          </cell>
        </row>
        <row r="881">
          <cell r="E881">
            <v>1350000</v>
          </cell>
          <cell r="BA881">
            <v>0</v>
          </cell>
          <cell r="BZ881">
            <v>0</v>
          </cell>
          <cell r="CA881" t="str">
            <v>2 NO</v>
          </cell>
          <cell r="CF881" t="str">
            <v>2 NO</v>
          </cell>
        </row>
        <row r="882">
          <cell r="BA882">
            <v>0</v>
          </cell>
          <cell r="BZ882">
            <v>0</v>
          </cell>
          <cell r="CA882" t="str">
            <v>2 NO</v>
          </cell>
          <cell r="CF882" t="str">
            <v>2 NO</v>
          </cell>
        </row>
        <row r="883">
          <cell r="BA883">
            <v>0</v>
          </cell>
          <cell r="BZ883">
            <v>0</v>
          </cell>
          <cell r="CA883" t="str">
            <v>2 NO</v>
          </cell>
          <cell r="CF883" t="str">
            <v>2 NO</v>
          </cell>
        </row>
        <row r="884">
          <cell r="BA884">
            <v>0</v>
          </cell>
          <cell r="BZ884">
            <v>0</v>
          </cell>
          <cell r="CA884" t="str">
            <v>2 NO</v>
          </cell>
          <cell r="CF884" t="str">
            <v>2 NO</v>
          </cell>
        </row>
        <row r="885">
          <cell r="BA885">
            <v>0</v>
          </cell>
          <cell r="BZ885">
            <v>0</v>
          </cell>
          <cell r="CA885" t="str">
            <v>2 NO</v>
          </cell>
          <cell r="CF885" t="str">
            <v>2 NO</v>
          </cell>
        </row>
        <row r="886">
          <cell r="BA886">
            <v>0</v>
          </cell>
          <cell r="BZ886">
            <v>0</v>
          </cell>
          <cell r="CA886" t="str">
            <v>2 NO</v>
          </cell>
          <cell r="CF886" t="str">
            <v>2 NO</v>
          </cell>
        </row>
        <row r="887">
          <cell r="E887">
            <v>466667</v>
          </cell>
          <cell r="BA887">
            <v>0</v>
          </cell>
          <cell r="BZ887">
            <v>0</v>
          </cell>
          <cell r="CA887" t="str">
            <v>2 NO</v>
          </cell>
          <cell r="CF887" t="str">
            <v>2 NO</v>
          </cell>
        </row>
        <row r="888">
          <cell r="E888">
            <v>566667</v>
          </cell>
          <cell r="BA888">
            <v>0</v>
          </cell>
          <cell r="BZ888">
            <v>0</v>
          </cell>
          <cell r="CA888" t="str">
            <v>2 NO</v>
          </cell>
          <cell r="CF888" t="str">
            <v>2 NO</v>
          </cell>
        </row>
        <row r="889">
          <cell r="BA889">
            <v>0</v>
          </cell>
          <cell r="BZ889">
            <v>0</v>
          </cell>
          <cell r="CA889" t="str">
            <v>2 NO</v>
          </cell>
          <cell r="CF889" t="str">
            <v>2 NO</v>
          </cell>
        </row>
        <row r="890">
          <cell r="BA890">
            <v>0</v>
          </cell>
          <cell r="BZ890">
            <v>0</v>
          </cell>
          <cell r="CA890" t="str">
            <v>2 NO</v>
          </cell>
          <cell r="CF890" t="str">
            <v>2 NO</v>
          </cell>
        </row>
        <row r="904">
          <cell r="BA904">
            <v>0</v>
          </cell>
          <cell r="BZ904">
            <v>0</v>
          </cell>
          <cell r="CA904" t="str">
            <v>2 NO</v>
          </cell>
          <cell r="CF904" t="str">
            <v>2 NO</v>
          </cell>
        </row>
        <row r="905">
          <cell r="BA905">
            <v>0</v>
          </cell>
          <cell r="BZ905">
            <v>0</v>
          </cell>
          <cell r="CA905" t="str">
            <v>2 NO</v>
          </cell>
          <cell r="CF905" t="str">
            <v>2 NO</v>
          </cell>
        </row>
        <row r="906">
          <cell r="BA906">
            <v>0</v>
          </cell>
          <cell r="BZ906">
            <v>0</v>
          </cell>
          <cell r="CA906" t="str">
            <v>2 NO</v>
          </cell>
          <cell r="CF906" t="str">
            <v>2 NO</v>
          </cell>
        </row>
        <row r="907">
          <cell r="BA907">
            <v>0</v>
          </cell>
          <cell r="BZ907">
            <v>0</v>
          </cell>
          <cell r="CA907" t="str">
            <v>2 NO</v>
          </cell>
          <cell r="CF907" t="str">
            <v>1 SI</v>
          </cell>
        </row>
        <row r="908">
          <cell r="BA908">
            <v>0</v>
          </cell>
          <cell r="BZ908">
            <v>0</v>
          </cell>
          <cell r="CA908" t="str">
            <v>2 NO</v>
          </cell>
          <cell r="CF908" t="str">
            <v>2 NO</v>
          </cell>
        </row>
        <row r="909">
          <cell r="BA909">
            <v>0</v>
          </cell>
          <cell r="BZ909">
            <v>0</v>
          </cell>
          <cell r="CA909" t="str">
            <v>2 NO</v>
          </cell>
          <cell r="CF909" t="str">
            <v>2 NO</v>
          </cell>
        </row>
        <row r="910">
          <cell r="BA910">
            <v>0</v>
          </cell>
          <cell r="BZ910">
            <v>0</v>
          </cell>
          <cell r="CA910" t="str">
            <v>2 NO</v>
          </cell>
          <cell r="CF910" t="str">
            <v>2 NO</v>
          </cell>
        </row>
        <row r="911">
          <cell r="BA911">
            <v>0</v>
          </cell>
          <cell r="BZ911">
            <v>0</v>
          </cell>
          <cell r="CA911" t="str">
            <v>2 NO</v>
          </cell>
          <cell r="CF911" t="str">
            <v>2 NO</v>
          </cell>
        </row>
        <row r="912">
          <cell r="E912">
            <v>1266667</v>
          </cell>
          <cell r="BA912">
            <v>0</v>
          </cell>
          <cell r="BZ912">
            <v>0</v>
          </cell>
          <cell r="CA912" t="str">
            <v>2 NO</v>
          </cell>
          <cell r="CF912" t="str">
            <v>2 NO</v>
          </cell>
        </row>
        <row r="913">
          <cell r="BA913">
            <v>0</v>
          </cell>
          <cell r="BZ913">
            <v>0</v>
          </cell>
          <cell r="CA913" t="str">
            <v>2 NO</v>
          </cell>
          <cell r="CF913" t="str">
            <v>2 NO</v>
          </cell>
        </row>
        <row r="914">
          <cell r="E914">
            <v>736867</v>
          </cell>
          <cell r="BA914">
            <v>0</v>
          </cell>
          <cell r="BZ914">
            <v>0</v>
          </cell>
          <cell r="CA914" t="str">
            <v>2 NO</v>
          </cell>
          <cell r="CF914" t="str">
            <v>2 NO</v>
          </cell>
        </row>
        <row r="915">
          <cell r="E915">
            <v>1333334</v>
          </cell>
          <cell r="BA915">
            <v>0</v>
          </cell>
          <cell r="BZ915">
            <v>0</v>
          </cell>
          <cell r="CA915" t="str">
            <v>2 NO</v>
          </cell>
          <cell r="CF915" t="str">
            <v>2 NO</v>
          </cell>
        </row>
        <row r="916">
          <cell r="E916">
            <v>652000</v>
          </cell>
          <cell r="BA916">
            <v>0</v>
          </cell>
          <cell r="BZ916">
            <v>0</v>
          </cell>
          <cell r="CA916" t="str">
            <v>2 NO</v>
          </cell>
          <cell r="CF916" t="str">
            <v>2 NO</v>
          </cell>
        </row>
        <row r="917">
          <cell r="E917">
            <v>266666</v>
          </cell>
          <cell r="BA917">
            <v>0</v>
          </cell>
          <cell r="BZ917">
            <v>0</v>
          </cell>
          <cell r="CA917" t="str">
            <v>2 NO</v>
          </cell>
          <cell r="CF917" t="str">
            <v>2 NO</v>
          </cell>
        </row>
        <row r="918">
          <cell r="E918">
            <v>233334</v>
          </cell>
          <cell r="BA918">
            <v>0</v>
          </cell>
          <cell r="BZ918">
            <v>0</v>
          </cell>
          <cell r="CA918" t="str">
            <v>2 NO</v>
          </cell>
          <cell r="CF918" t="str">
            <v>2 NO</v>
          </cell>
        </row>
        <row r="919">
          <cell r="E919">
            <v>633333</v>
          </cell>
          <cell r="BA919">
            <v>0</v>
          </cell>
          <cell r="BZ919">
            <v>0</v>
          </cell>
          <cell r="CA919" t="str">
            <v>2 NO</v>
          </cell>
          <cell r="CF919" t="str">
            <v>2 NO</v>
          </cell>
        </row>
        <row r="920">
          <cell r="E920">
            <v>400000</v>
          </cell>
          <cell r="BA920">
            <v>0</v>
          </cell>
          <cell r="BZ920">
            <v>0</v>
          </cell>
          <cell r="CA920" t="str">
            <v>2 NO</v>
          </cell>
          <cell r="CF920" t="str">
            <v>2 NO</v>
          </cell>
        </row>
        <row r="921">
          <cell r="BA921">
            <v>0</v>
          </cell>
          <cell r="BZ921">
            <v>0</v>
          </cell>
          <cell r="CA921" t="str">
            <v>2 NO</v>
          </cell>
          <cell r="CF921" t="str">
            <v>1 SI</v>
          </cell>
        </row>
        <row r="922">
          <cell r="E922">
            <v>183334</v>
          </cell>
          <cell r="BA922">
            <v>0</v>
          </cell>
          <cell r="BZ922">
            <v>0</v>
          </cell>
          <cell r="CA922" t="str">
            <v>2 NO</v>
          </cell>
          <cell r="CF922" t="str">
            <v>2 NO</v>
          </cell>
        </row>
        <row r="923">
          <cell r="BA923">
            <v>0</v>
          </cell>
          <cell r="BZ923">
            <v>0</v>
          </cell>
          <cell r="CA923" t="str">
            <v>2 NO</v>
          </cell>
          <cell r="CF923" t="str">
            <v>1 SI</v>
          </cell>
        </row>
        <row r="925">
          <cell r="BA925">
            <v>0</v>
          </cell>
          <cell r="BZ925">
            <v>0</v>
          </cell>
          <cell r="CA925" t="str">
            <v>2 NO</v>
          </cell>
          <cell r="CF925" t="str">
            <v>2 NO</v>
          </cell>
        </row>
        <row r="926">
          <cell r="BA926">
            <v>0</v>
          </cell>
          <cell r="BZ926">
            <v>0</v>
          </cell>
          <cell r="CA926" t="str">
            <v>2 NO</v>
          </cell>
          <cell r="CF926" t="str">
            <v>2 NO</v>
          </cell>
        </row>
        <row r="929">
          <cell r="E929">
            <v>123333</v>
          </cell>
          <cell r="BA929">
            <v>0</v>
          </cell>
          <cell r="BZ929">
            <v>0</v>
          </cell>
          <cell r="CA929" t="str">
            <v>2 NO</v>
          </cell>
          <cell r="CF929" t="str">
            <v>2 NO</v>
          </cell>
        </row>
        <row r="930">
          <cell r="BA930">
            <v>0</v>
          </cell>
          <cell r="BZ930">
            <v>0</v>
          </cell>
          <cell r="CA930" t="str">
            <v>2 NO</v>
          </cell>
          <cell r="CF930" t="str">
            <v>2 NO</v>
          </cell>
        </row>
        <row r="931">
          <cell r="BA931">
            <v>0</v>
          </cell>
          <cell r="BZ931">
            <v>0</v>
          </cell>
          <cell r="CA931" t="str">
            <v>2 NO</v>
          </cell>
          <cell r="CF931" t="str">
            <v>2 NO</v>
          </cell>
        </row>
        <row r="932">
          <cell r="BA932">
            <v>0</v>
          </cell>
          <cell r="BZ932">
            <v>0</v>
          </cell>
          <cell r="CA932" t="str">
            <v>2 NO</v>
          </cell>
          <cell r="CF932" t="str">
            <v>2 NO</v>
          </cell>
        </row>
        <row r="933">
          <cell r="BA933">
            <v>0</v>
          </cell>
          <cell r="BZ933">
            <v>0</v>
          </cell>
          <cell r="CA933" t="str">
            <v>2 NO</v>
          </cell>
          <cell r="CF933" t="str">
            <v>2 NO</v>
          </cell>
        </row>
        <row r="934">
          <cell r="BA934">
            <v>0</v>
          </cell>
          <cell r="BZ934">
            <v>0</v>
          </cell>
          <cell r="CA934" t="str">
            <v>2 NO</v>
          </cell>
          <cell r="CF934" t="str">
            <v>2 NO</v>
          </cell>
        </row>
        <row r="935">
          <cell r="BA935">
            <v>0</v>
          </cell>
          <cell r="BZ935">
            <v>0</v>
          </cell>
          <cell r="CA935" t="str">
            <v>2 NO</v>
          </cell>
          <cell r="CF935" t="str">
            <v>2 NO</v>
          </cell>
        </row>
        <row r="936">
          <cell r="BA936">
            <v>0</v>
          </cell>
          <cell r="BZ936">
            <v>0</v>
          </cell>
          <cell r="CA936" t="str">
            <v>2 NO</v>
          </cell>
          <cell r="CF936" t="str">
            <v>2 NO</v>
          </cell>
        </row>
        <row r="937">
          <cell r="BA937">
            <v>0</v>
          </cell>
          <cell r="BZ937">
            <v>0</v>
          </cell>
          <cell r="CA937" t="str">
            <v>2 NO</v>
          </cell>
          <cell r="CF937" t="str">
            <v>2 NO</v>
          </cell>
        </row>
        <row r="938">
          <cell r="BA938">
            <v>0</v>
          </cell>
          <cell r="BZ938">
            <v>0</v>
          </cell>
          <cell r="CA938" t="str">
            <v>2 NO</v>
          </cell>
          <cell r="CF938" t="str">
            <v>2 NO</v>
          </cell>
        </row>
        <row r="939">
          <cell r="BA939">
            <v>0</v>
          </cell>
          <cell r="BZ939">
            <v>0</v>
          </cell>
          <cell r="CA939" t="str">
            <v>2 NO</v>
          </cell>
          <cell r="CF939" t="str">
            <v>2 NO</v>
          </cell>
        </row>
        <row r="940">
          <cell r="BA940">
            <v>0</v>
          </cell>
          <cell r="BZ940">
            <v>0</v>
          </cell>
          <cell r="CA940" t="str">
            <v>2 NO</v>
          </cell>
          <cell r="CF940" t="str">
            <v>1 SI</v>
          </cell>
        </row>
        <row r="941">
          <cell r="BA941">
            <v>0</v>
          </cell>
          <cell r="BZ941">
            <v>0</v>
          </cell>
          <cell r="CA941" t="str">
            <v>2 NO</v>
          </cell>
          <cell r="CF941" t="str">
            <v>2 NO</v>
          </cell>
        </row>
        <row r="942">
          <cell r="E942">
            <v>146667</v>
          </cell>
          <cell r="BA942">
            <v>0</v>
          </cell>
          <cell r="BZ942">
            <v>0</v>
          </cell>
          <cell r="CA942" t="str">
            <v>2 NO</v>
          </cell>
          <cell r="CF942" t="str">
            <v>2 NO</v>
          </cell>
        </row>
        <row r="943">
          <cell r="BA943">
            <v>0</v>
          </cell>
          <cell r="BZ943">
            <v>0</v>
          </cell>
          <cell r="CA943" t="str">
            <v>2 NO</v>
          </cell>
          <cell r="CF943" t="str">
            <v>2 NO</v>
          </cell>
        </row>
        <row r="944">
          <cell r="E944">
            <v>826667</v>
          </cell>
          <cell r="BA944">
            <v>0</v>
          </cell>
          <cell r="BZ944">
            <v>0</v>
          </cell>
          <cell r="CA944" t="str">
            <v>2 NO</v>
          </cell>
          <cell r="CF944" t="str">
            <v>1 SI</v>
          </cell>
        </row>
        <row r="945">
          <cell r="BA945">
            <v>0</v>
          </cell>
          <cell r="BZ945">
            <v>0</v>
          </cell>
          <cell r="CA945" t="str">
            <v>2 NO</v>
          </cell>
          <cell r="CF945" t="str">
            <v>2 NO</v>
          </cell>
        </row>
        <row r="946">
          <cell r="BA946">
            <v>0</v>
          </cell>
          <cell r="BZ946">
            <v>0</v>
          </cell>
          <cell r="CA946" t="str">
            <v>2 NO</v>
          </cell>
          <cell r="CF946" t="str">
            <v>2 NO</v>
          </cell>
        </row>
        <row r="947">
          <cell r="BA947">
            <v>0</v>
          </cell>
          <cell r="BZ947">
            <v>0</v>
          </cell>
          <cell r="CA947" t="str">
            <v>2 NO</v>
          </cell>
          <cell r="CF947" t="str">
            <v>2 NO</v>
          </cell>
        </row>
        <row r="948">
          <cell r="E948">
            <v>833333</v>
          </cell>
          <cell r="BA948">
            <v>0</v>
          </cell>
          <cell r="BZ948">
            <v>0</v>
          </cell>
          <cell r="CA948" t="str">
            <v>2 NO</v>
          </cell>
          <cell r="CF948" t="str">
            <v>2 NO</v>
          </cell>
        </row>
        <row r="949">
          <cell r="BA949">
            <v>0</v>
          </cell>
          <cell r="BZ949">
            <v>0</v>
          </cell>
          <cell r="CA949" t="str">
            <v>2 NO</v>
          </cell>
          <cell r="CF949" t="str">
            <v>2 NO</v>
          </cell>
        </row>
        <row r="950">
          <cell r="BA950">
            <v>0</v>
          </cell>
          <cell r="BZ950">
            <v>0</v>
          </cell>
          <cell r="CA950" t="str">
            <v>2 NO</v>
          </cell>
          <cell r="CF950" t="str">
            <v>2 NO</v>
          </cell>
        </row>
        <row r="951">
          <cell r="BA951">
            <v>0</v>
          </cell>
          <cell r="BZ951">
            <v>0</v>
          </cell>
          <cell r="CA951" t="str">
            <v>2 NO</v>
          </cell>
          <cell r="CF951" t="str">
            <v>2 NO</v>
          </cell>
        </row>
        <row r="952">
          <cell r="BA952">
            <v>0</v>
          </cell>
          <cell r="BZ952">
            <v>0</v>
          </cell>
          <cell r="CA952" t="str">
            <v>2 NO</v>
          </cell>
          <cell r="CF952" t="str">
            <v>2 NO</v>
          </cell>
        </row>
        <row r="953">
          <cell r="BA953">
            <v>0</v>
          </cell>
          <cell r="BZ953">
            <v>0</v>
          </cell>
          <cell r="CA953" t="str">
            <v>2 NO</v>
          </cell>
          <cell r="CF953" t="str">
            <v>1 SI</v>
          </cell>
        </row>
        <row r="954">
          <cell r="BA954">
            <v>0</v>
          </cell>
          <cell r="BZ954">
            <v>0</v>
          </cell>
          <cell r="CA954" t="str">
            <v>2 NO</v>
          </cell>
          <cell r="CF954" t="str">
            <v>2 NO</v>
          </cell>
        </row>
        <row r="955">
          <cell r="BA955">
            <v>0</v>
          </cell>
          <cell r="BZ955">
            <v>0</v>
          </cell>
          <cell r="CA955" t="str">
            <v>2 NO</v>
          </cell>
          <cell r="CF955" t="str">
            <v>2 NO</v>
          </cell>
        </row>
        <row r="957">
          <cell r="BA957">
            <v>0</v>
          </cell>
          <cell r="BZ957">
            <v>0</v>
          </cell>
          <cell r="CA957" t="str">
            <v>2 NO</v>
          </cell>
          <cell r="CF957" t="str">
            <v>2 NO</v>
          </cell>
        </row>
        <row r="958">
          <cell r="BA958">
            <v>0</v>
          </cell>
          <cell r="BZ958">
            <v>0</v>
          </cell>
          <cell r="CA958" t="str">
            <v>2 NO</v>
          </cell>
          <cell r="CF958" t="str">
            <v>2 NO</v>
          </cell>
        </row>
        <row r="959">
          <cell r="BA959">
            <v>0</v>
          </cell>
          <cell r="BZ959">
            <v>0</v>
          </cell>
          <cell r="CA959" t="str">
            <v>2 NO</v>
          </cell>
          <cell r="CF959" t="str">
            <v>2 NO</v>
          </cell>
        </row>
        <row r="960">
          <cell r="BA960">
            <v>0</v>
          </cell>
          <cell r="BZ960">
            <v>0</v>
          </cell>
          <cell r="CA960" t="str">
            <v>1 SI</v>
          </cell>
          <cell r="CF960" t="str">
            <v>1 SI</v>
          </cell>
        </row>
        <row r="961">
          <cell r="BA961">
            <v>0</v>
          </cell>
          <cell r="BZ961">
            <v>0</v>
          </cell>
          <cell r="CA961" t="str">
            <v>2 NO</v>
          </cell>
          <cell r="CF961" t="str">
            <v>2 NO</v>
          </cell>
        </row>
        <row r="962">
          <cell r="BA962">
            <v>0</v>
          </cell>
          <cell r="BZ962">
            <v>0</v>
          </cell>
          <cell r="CA962" t="str">
            <v>2 NO</v>
          </cell>
          <cell r="CF962" t="str">
            <v>2 NO</v>
          </cell>
        </row>
        <row r="963">
          <cell r="BA963">
            <v>0</v>
          </cell>
          <cell r="BZ963">
            <v>0</v>
          </cell>
          <cell r="CA963" t="str">
            <v>2 NO</v>
          </cell>
          <cell r="CF963" t="str">
            <v>2 NO</v>
          </cell>
        </row>
        <row r="964">
          <cell r="BA964">
            <v>0</v>
          </cell>
          <cell r="BZ964">
            <v>0</v>
          </cell>
          <cell r="CA964" t="str">
            <v>2 NO</v>
          </cell>
          <cell r="CF964" t="str">
            <v>1 SI</v>
          </cell>
        </row>
        <row r="965">
          <cell r="E965">
            <v>233333</v>
          </cell>
          <cell r="BA965">
            <v>0</v>
          </cell>
          <cell r="BZ965">
            <v>0</v>
          </cell>
          <cell r="CA965" t="str">
            <v>2 NO</v>
          </cell>
          <cell r="CF965" t="str">
            <v>2 NO</v>
          </cell>
        </row>
        <row r="967">
          <cell r="BA967">
            <v>0</v>
          </cell>
          <cell r="BZ967">
            <v>0</v>
          </cell>
          <cell r="CA967" t="str">
            <v>2 NO</v>
          </cell>
          <cell r="CF967" t="str">
            <v>2 NO</v>
          </cell>
        </row>
        <row r="968">
          <cell r="BA968">
            <v>0</v>
          </cell>
          <cell r="BZ968">
            <v>0</v>
          </cell>
          <cell r="CA968" t="str">
            <v>2 NO</v>
          </cell>
          <cell r="CF968" t="str">
            <v>2 NO</v>
          </cell>
        </row>
        <row r="969">
          <cell r="BA969">
            <v>0</v>
          </cell>
          <cell r="BZ969">
            <v>0</v>
          </cell>
          <cell r="CA969" t="str">
            <v>2 NO</v>
          </cell>
          <cell r="CF969" t="str">
            <v>2 NO</v>
          </cell>
        </row>
        <row r="970">
          <cell r="BA970">
            <v>0</v>
          </cell>
          <cell r="BZ970">
            <v>0</v>
          </cell>
        </row>
        <row r="971">
          <cell r="BA971">
            <v>0</v>
          </cell>
          <cell r="BZ971">
            <v>0</v>
          </cell>
          <cell r="CA971" t="str">
            <v>2 NO</v>
          </cell>
          <cell r="CF971" t="str">
            <v>2 NO</v>
          </cell>
        </row>
        <row r="972">
          <cell r="BA972">
            <v>0</v>
          </cell>
          <cell r="BZ972">
            <v>0</v>
          </cell>
          <cell r="CA972" t="str">
            <v>2 NO</v>
          </cell>
          <cell r="CF972" t="str">
            <v>2 NO</v>
          </cell>
        </row>
        <row r="973">
          <cell r="BA973">
            <v>0</v>
          </cell>
          <cell r="BZ973">
            <v>0</v>
          </cell>
          <cell r="CA973" t="str">
            <v>2 NO</v>
          </cell>
          <cell r="CF973" t="str">
            <v>2 NO</v>
          </cell>
        </row>
        <row r="974">
          <cell r="BA974">
            <v>0</v>
          </cell>
          <cell r="BZ974">
            <v>0</v>
          </cell>
          <cell r="CA974" t="str">
            <v>2 NO</v>
          </cell>
          <cell r="CF974" t="str">
            <v>1 SI</v>
          </cell>
        </row>
        <row r="975">
          <cell r="BA975">
            <v>0</v>
          </cell>
          <cell r="BZ975">
            <v>0</v>
          </cell>
          <cell r="CA975" t="str">
            <v>2 NO</v>
          </cell>
          <cell r="CF975" t="str">
            <v>2 NO</v>
          </cell>
        </row>
        <row r="976">
          <cell r="BA976">
            <v>0</v>
          </cell>
          <cell r="BZ976">
            <v>0</v>
          </cell>
          <cell r="CA976" t="str">
            <v>2 NO</v>
          </cell>
          <cell r="CF976" t="str">
            <v>2 NO</v>
          </cell>
        </row>
        <row r="977">
          <cell r="BA977">
            <v>0</v>
          </cell>
          <cell r="BZ977">
            <v>0</v>
          </cell>
          <cell r="CA977" t="str">
            <v>2 NO</v>
          </cell>
          <cell r="CF977" t="str">
            <v>2 NO</v>
          </cell>
        </row>
        <row r="978">
          <cell r="E978">
            <v>1213334</v>
          </cell>
          <cell r="BA978">
            <v>0</v>
          </cell>
          <cell r="BZ978">
            <v>0</v>
          </cell>
          <cell r="CA978" t="str">
            <v>2 NO</v>
          </cell>
          <cell r="CF978" t="str">
            <v>1 SI</v>
          </cell>
        </row>
        <row r="979">
          <cell r="BA979">
            <v>0</v>
          </cell>
          <cell r="BZ979">
            <v>0</v>
          </cell>
          <cell r="CA979" t="str">
            <v>2 NO</v>
          </cell>
          <cell r="CF979" t="str">
            <v>2 NO</v>
          </cell>
        </row>
        <row r="980">
          <cell r="BA980">
            <v>0</v>
          </cell>
          <cell r="BZ980">
            <v>0</v>
          </cell>
          <cell r="CA980" t="str">
            <v>2 NO</v>
          </cell>
          <cell r="CF980" t="str">
            <v>2 NO</v>
          </cell>
        </row>
        <row r="981">
          <cell r="E981">
            <v>1033333</v>
          </cell>
          <cell r="BA981">
            <v>0</v>
          </cell>
          <cell r="BZ981">
            <v>0</v>
          </cell>
          <cell r="CA981" t="str">
            <v>2 NO</v>
          </cell>
          <cell r="CF981" t="str">
            <v>1 SI</v>
          </cell>
        </row>
        <row r="982">
          <cell r="BA982">
            <v>0</v>
          </cell>
          <cell r="BZ982">
            <v>0</v>
          </cell>
          <cell r="CA982" t="str">
            <v>2 NO</v>
          </cell>
          <cell r="CF982" t="str">
            <v>2 NO</v>
          </cell>
        </row>
        <row r="983">
          <cell r="E983">
            <v>1133333</v>
          </cell>
          <cell r="BA983">
            <v>0</v>
          </cell>
          <cell r="BZ983">
            <v>0</v>
          </cell>
          <cell r="CA983" t="str">
            <v>2 NO</v>
          </cell>
          <cell r="CF983" t="str">
            <v>2 NO</v>
          </cell>
        </row>
        <row r="984">
          <cell r="BA984">
            <v>0</v>
          </cell>
          <cell r="BZ984">
            <v>0</v>
          </cell>
          <cell r="CA984" t="str">
            <v>2 NO</v>
          </cell>
          <cell r="CF984" t="str">
            <v>2 NO</v>
          </cell>
        </row>
        <row r="985">
          <cell r="BA985">
            <v>0</v>
          </cell>
          <cell r="BZ985">
            <v>0</v>
          </cell>
          <cell r="CA985" t="str">
            <v>2 NO</v>
          </cell>
          <cell r="CF985" t="str">
            <v>2 NO</v>
          </cell>
        </row>
        <row r="987">
          <cell r="BA987">
            <v>0</v>
          </cell>
          <cell r="BZ987">
            <v>0</v>
          </cell>
          <cell r="CA987" t="str">
            <v>2 NO</v>
          </cell>
          <cell r="CF987" t="str">
            <v>2 NO</v>
          </cell>
        </row>
        <row r="988">
          <cell r="BA988">
            <v>0</v>
          </cell>
          <cell r="BZ988">
            <v>0</v>
          </cell>
          <cell r="CA988" t="str">
            <v>2 NO</v>
          </cell>
          <cell r="CF988" t="str">
            <v>2 NO</v>
          </cell>
        </row>
        <row r="989">
          <cell r="E989">
            <v>866667</v>
          </cell>
          <cell r="BA989">
            <v>0</v>
          </cell>
          <cell r="BZ989">
            <v>0</v>
          </cell>
          <cell r="CA989" t="str">
            <v>2 NO</v>
          </cell>
          <cell r="CF989" t="str">
            <v>2 NO</v>
          </cell>
        </row>
        <row r="990">
          <cell r="BA990">
            <v>0</v>
          </cell>
          <cell r="BZ990">
            <v>0</v>
          </cell>
          <cell r="CA990" t="str">
            <v>2 NO</v>
          </cell>
          <cell r="CF990" t="str">
            <v>2 NO</v>
          </cell>
        </row>
        <row r="991">
          <cell r="BA991">
            <v>0</v>
          </cell>
          <cell r="BZ991">
            <v>0</v>
          </cell>
          <cell r="CA991" t="str">
            <v>2 NO</v>
          </cell>
          <cell r="CF991" t="str">
            <v>2 NO</v>
          </cell>
        </row>
        <row r="992">
          <cell r="E992">
            <v>1533333</v>
          </cell>
          <cell r="BA992">
            <v>0</v>
          </cell>
          <cell r="BZ992">
            <v>0</v>
          </cell>
          <cell r="CA992" t="str">
            <v>2 NO</v>
          </cell>
          <cell r="CF992" t="str">
            <v>2 NO</v>
          </cell>
        </row>
        <row r="993">
          <cell r="BA993">
            <v>0</v>
          </cell>
          <cell r="BZ993">
            <v>0</v>
          </cell>
          <cell r="CA993" t="str">
            <v>2 NO</v>
          </cell>
          <cell r="CF993" t="str">
            <v>2 NO</v>
          </cell>
        </row>
        <row r="995">
          <cell r="BA995">
            <v>0</v>
          </cell>
          <cell r="BZ995">
            <v>0</v>
          </cell>
          <cell r="CA995" t="str">
            <v>2 NO</v>
          </cell>
          <cell r="CF995" t="str">
            <v>2 NO</v>
          </cell>
        </row>
        <row r="996">
          <cell r="BA996">
            <v>0</v>
          </cell>
          <cell r="BZ996">
            <v>0</v>
          </cell>
          <cell r="CA996" t="str">
            <v>2 NO</v>
          </cell>
          <cell r="CF996" t="str">
            <v>2 NO</v>
          </cell>
        </row>
        <row r="997">
          <cell r="BA997">
            <v>0</v>
          </cell>
          <cell r="BZ997">
            <v>0</v>
          </cell>
          <cell r="CA997" t="str">
            <v>2 NO</v>
          </cell>
          <cell r="CF997" t="str">
            <v>2 NO</v>
          </cell>
        </row>
        <row r="998">
          <cell r="BA998">
            <v>0</v>
          </cell>
          <cell r="BZ998">
            <v>0</v>
          </cell>
          <cell r="CA998" t="str">
            <v>2 NO</v>
          </cell>
          <cell r="CF998" t="str">
            <v>2 NO</v>
          </cell>
        </row>
        <row r="1000">
          <cell r="BA1000">
            <v>0</v>
          </cell>
          <cell r="BZ1000">
            <v>0</v>
          </cell>
          <cell r="CA1000" t="str">
            <v>2 NO</v>
          </cell>
          <cell r="CF1000" t="str">
            <v>2 NO</v>
          </cell>
        </row>
        <row r="1001">
          <cell r="BA1001">
            <v>0</v>
          </cell>
          <cell r="BZ1001">
            <v>0</v>
          </cell>
          <cell r="CA1001" t="str">
            <v>2 NO</v>
          </cell>
          <cell r="CF1001" t="str">
            <v>2 NO</v>
          </cell>
        </row>
        <row r="1002">
          <cell r="BA1002">
            <v>0</v>
          </cell>
          <cell r="BZ1002">
            <v>0</v>
          </cell>
          <cell r="CA1002" t="str">
            <v>2 NO</v>
          </cell>
          <cell r="CF1002" t="str">
            <v>2 NO</v>
          </cell>
        </row>
        <row r="1003">
          <cell r="BA1003">
            <v>0</v>
          </cell>
          <cell r="BZ1003">
            <v>0</v>
          </cell>
          <cell r="CA1003" t="str">
            <v>2 NO</v>
          </cell>
          <cell r="CF1003" t="str">
            <v>2 NO</v>
          </cell>
        </row>
        <row r="1004">
          <cell r="BA1004">
            <v>0</v>
          </cell>
          <cell r="BZ1004">
            <v>0</v>
          </cell>
          <cell r="CA1004" t="str">
            <v>2 NO</v>
          </cell>
          <cell r="CF1004" t="str">
            <v>2 NO</v>
          </cell>
        </row>
        <row r="1005">
          <cell r="BA1005">
            <v>0</v>
          </cell>
          <cell r="BZ1005">
            <v>0</v>
          </cell>
          <cell r="CA1005" t="str">
            <v>2 NO</v>
          </cell>
          <cell r="CF1005" t="str">
            <v>2 NO</v>
          </cell>
        </row>
        <row r="1006">
          <cell r="BA1006">
            <v>0</v>
          </cell>
          <cell r="BZ1006">
            <v>0</v>
          </cell>
          <cell r="CA1006" t="str">
            <v>2 NO</v>
          </cell>
          <cell r="CF1006" t="str">
            <v>2 NO</v>
          </cell>
        </row>
        <row r="1007">
          <cell r="E1007">
            <v>1000000</v>
          </cell>
          <cell r="BA1007">
            <v>0</v>
          </cell>
          <cell r="BZ1007">
            <v>0</v>
          </cell>
          <cell r="CA1007" t="str">
            <v>2 NO</v>
          </cell>
          <cell r="CF1007" t="str">
            <v>2 NO</v>
          </cell>
        </row>
        <row r="1008">
          <cell r="E1008">
            <v>1200000</v>
          </cell>
          <cell r="BA1008">
            <v>0</v>
          </cell>
          <cell r="BZ1008">
            <v>0</v>
          </cell>
          <cell r="CA1008" t="str">
            <v>2 NO</v>
          </cell>
          <cell r="CF1008" t="str">
            <v>2 NO</v>
          </cell>
        </row>
        <row r="1009">
          <cell r="BA1009">
            <v>0</v>
          </cell>
          <cell r="BZ1009">
            <v>0</v>
          </cell>
          <cell r="CA1009" t="str">
            <v>2 NO</v>
          </cell>
          <cell r="CF1009" t="str">
            <v>2 NO</v>
          </cell>
        </row>
        <row r="1010">
          <cell r="BA1010">
            <v>0</v>
          </cell>
          <cell r="BZ1010">
            <v>0</v>
          </cell>
          <cell r="CA1010" t="str">
            <v>2 NO</v>
          </cell>
          <cell r="CF1010" t="str">
            <v>2 NO</v>
          </cell>
        </row>
        <row r="1012">
          <cell r="E1012">
            <v>1323000</v>
          </cell>
          <cell r="BA1012">
            <v>0</v>
          </cell>
          <cell r="BZ1012">
            <v>0</v>
          </cell>
          <cell r="CA1012" t="str">
            <v>2 NO</v>
          </cell>
          <cell r="CF1012" t="str">
            <v>2 NO</v>
          </cell>
        </row>
        <row r="1015">
          <cell r="BA1015">
            <v>0</v>
          </cell>
          <cell r="BZ1015">
            <v>0</v>
          </cell>
          <cell r="CA1015" t="str">
            <v>2 NO</v>
          </cell>
          <cell r="CF1015" t="str">
            <v>2 NO</v>
          </cell>
        </row>
        <row r="1016">
          <cell r="BA1016">
            <v>0</v>
          </cell>
          <cell r="BZ1016">
            <v>0</v>
          </cell>
          <cell r="CA1016" t="str">
            <v>2 NO</v>
          </cell>
          <cell r="CF1016" t="str">
            <v>2 NO</v>
          </cell>
        </row>
        <row r="1017">
          <cell r="BA1017">
            <v>0</v>
          </cell>
          <cell r="BZ1017">
            <v>0</v>
          </cell>
          <cell r="CA1017" t="str">
            <v>2 NO</v>
          </cell>
          <cell r="CF1017" t="str">
            <v>2 NO</v>
          </cell>
        </row>
        <row r="1018">
          <cell r="BA1018">
            <v>0</v>
          </cell>
          <cell r="BZ1018">
            <v>0</v>
          </cell>
          <cell r="CA1018" t="str">
            <v>2 NO</v>
          </cell>
          <cell r="CF1018" t="str">
            <v>2 NO</v>
          </cell>
        </row>
        <row r="1019">
          <cell r="E1019">
            <v>1700000</v>
          </cell>
          <cell r="BA1019">
            <v>0</v>
          </cell>
          <cell r="BZ1019">
            <v>0</v>
          </cell>
          <cell r="CA1019" t="str">
            <v>2 NO</v>
          </cell>
          <cell r="CF1019" t="str">
            <v>2 NO</v>
          </cell>
        </row>
        <row r="1020">
          <cell r="BA1020">
            <v>0</v>
          </cell>
          <cell r="BZ1020">
            <v>0</v>
          </cell>
          <cell r="CA1020" t="str">
            <v>2 NO</v>
          </cell>
          <cell r="CF1020" t="str">
            <v>2 NO</v>
          </cell>
        </row>
        <row r="1021">
          <cell r="BA1021">
            <v>0</v>
          </cell>
          <cell r="BZ1021">
            <v>0</v>
          </cell>
          <cell r="CA1021" t="str">
            <v>2 NO</v>
          </cell>
          <cell r="CF1021" t="str">
            <v>2 NO</v>
          </cell>
        </row>
        <row r="1022">
          <cell r="BA1022">
            <v>0</v>
          </cell>
          <cell r="BZ1022">
            <v>0</v>
          </cell>
          <cell r="CA1022" t="str">
            <v>2 NO</v>
          </cell>
          <cell r="CF1022" t="str">
            <v>2 NO</v>
          </cell>
        </row>
        <row r="1023">
          <cell r="E1023">
            <v>2100000</v>
          </cell>
          <cell r="BA1023">
            <v>0</v>
          </cell>
          <cell r="BZ1023">
            <v>0</v>
          </cell>
          <cell r="CA1023" t="str">
            <v>2 NO</v>
          </cell>
          <cell r="CF1023" t="str">
            <v>2 NO</v>
          </cell>
        </row>
        <row r="1024">
          <cell r="BA1024">
            <v>0</v>
          </cell>
          <cell r="BZ1024">
            <v>0</v>
          </cell>
          <cell r="CA1024" t="str">
            <v>2 NO</v>
          </cell>
          <cell r="CF1024" t="str">
            <v>2 NO</v>
          </cell>
        </row>
        <row r="1025">
          <cell r="E1025">
            <v>283333</v>
          </cell>
          <cell r="BA1025">
            <v>0</v>
          </cell>
          <cell r="BZ1025">
            <v>0</v>
          </cell>
          <cell r="CA1025" t="str">
            <v>2 NO</v>
          </cell>
          <cell r="CF1025" t="str">
            <v>2 NO</v>
          </cell>
        </row>
        <row r="1026">
          <cell r="E1026">
            <v>1700000</v>
          </cell>
          <cell r="BA1026">
            <v>0</v>
          </cell>
          <cell r="BZ1026">
            <v>0</v>
          </cell>
          <cell r="CA1026" t="str">
            <v>2 NO</v>
          </cell>
          <cell r="CF1026" t="str">
            <v>2 NO</v>
          </cell>
        </row>
        <row r="1027">
          <cell r="BA1027">
            <v>0</v>
          </cell>
          <cell r="BZ1027">
            <v>0</v>
          </cell>
          <cell r="CA1027" t="str">
            <v>2 NO</v>
          </cell>
          <cell r="CF1027" t="str">
            <v>2 NO</v>
          </cell>
        </row>
        <row r="1028">
          <cell r="BA1028">
            <v>0</v>
          </cell>
          <cell r="BZ1028">
            <v>0</v>
          </cell>
          <cell r="CA1028" t="str">
            <v>2 NO</v>
          </cell>
          <cell r="CF1028" t="str">
            <v>2 NO</v>
          </cell>
        </row>
        <row r="1029">
          <cell r="BA1029">
            <v>0</v>
          </cell>
          <cell r="BZ1029">
            <v>0</v>
          </cell>
          <cell r="CA1029" t="str">
            <v>2 NO</v>
          </cell>
          <cell r="CF1029" t="str">
            <v>2 NO</v>
          </cell>
        </row>
        <row r="1030">
          <cell r="BA1030">
            <v>0</v>
          </cell>
          <cell r="BZ1030">
            <v>0</v>
          </cell>
          <cell r="CA1030" t="str">
            <v>2 NO</v>
          </cell>
          <cell r="CF1030" t="str">
            <v>2 NO</v>
          </cell>
        </row>
        <row r="1031">
          <cell r="BA1031">
            <v>0</v>
          </cell>
          <cell r="BZ1031">
            <v>0</v>
          </cell>
          <cell r="CA1031" t="str">
            <v>2 NO</v>
          </cell>
          <cell r="CF1031" t="str">
            <v>2 NO</v>
          </cell>
        </row>
        <row r="1032">
          <cell r="E1032">
            <v>2000000</v>
          </cell>
          <cell r="BA1032">
            <v>0</v>
          </cell>
          <cell r="BZ1032">
            <v>0</v>
          </cell>
          <cell r="CA1032" t="str">
            <v>2 NO</v>
          </cell>
          <cell r="CF1032" t="str">
            <v>1 SI</v>
          </cell>
        </row>
        <row r="1033">
          <cell r="BA1033">
            <v>0</v>
          </cell>
          <cell r="BZ1033">
            <v>0</v>
          </cell>
          <cell r="CA1033" t="str">
            <v>2 NO</v>
          </cell>
          <cell r="CF1033" t="str">
            <v>2 NO</v>
          </cell>
        </row>
        <row r="1034">
          <cell r="E1034">
            <v>5504940</v>
          </cell>
          <cell r="BA1034">
            <v>0</v>
          </cell>
          <cell r="BZ1034">
            <v>0</v>
          </cell>
          <cell r="CA1034" t="str">
            <v>2 NO</v>
          </cell>
          <cell r="CF1034" t="str">
            <v>2 NO</v>
          </cell>
        </row>
        <row r="1035">
          <cell r="BA1035">
            <v>0</v>
          </cell>
          <cell r="BZ1035">
            <v>0</v>
          </cell>
          <cell r="CA1035" t="str">
            <v>2 NO</v>
          </cell>
          <cell r="CF1035" t="str">
            <v>2 NO</v>
          </cell>
        </row>
        <row r="1036">
          <cell r="E1036">
            <v>233334</v>
          </cell>
          <cell r="BA1036">
            <v>0</v>
          </cell>
          <cell r="BZ1036">
            <v>0</v>
          </cell>
          <cell r="CA1036" t="str">
            <v>2 NO</v>
          </cell>
          <cell r="CF1036" t="str">
            <v>2 NO</v>
          </cell>
        </row>
        <row r="1037">
          <cell r="BA1037">
            <v>0</v>
          </cell>
          <cell r="BZ1037">
            <v>0</v>
          </cell>
          <cell r="CA1037" t="str">
            <v>2 NO</v>
          </cell>
          <cell r="CF1037" t="str">
            <v>2 NO</v>
          </cell>
        </row>
        <row r="1038">
          <cell r="BA1038">
            <v>0</v>
          </cell>
          <cell r="BZ1038">
            <v>0</v>
          </cell>
          <cell r="CA1038" t="str">
            <v>2 NO</v>
          </cell>
          <cell r="CF1038" t="str">
            <v>2 NO</v>
          </cell>
        </row>
        <row r="1039">
          <cell r="BA1039">
            <v>0</v>
          </cell>
          <cell r="BZ1039">
            <v>0</v>
          </cell>
          <cell r="CA1039" t="str">
            <v>2 NO</v>
          </cell>
          <cell r="CF1039" t="str">
            <v>2 NO</v>
          </cell>
        </row>
        <row r="1040">
          <cell r="BA1040">
            <v>0</v>
          </cell>
          <cell r="BZ1040">
            <v>0</v>
          </cell>
          <cell r="CA1040" t="str">
            <v>2 NO</v>
          </cell>
          <cell r="CF1040" t="str">
            <v>2 NO</v>
          </cell>
        </row>
        <row r="1041">
          <cell r="BA1041">
            <v>0</v>
          </cell>
          <cell r="BZ1041">
            <v>0</v>
          </cell>
          <cell r="CA1041" t="str">
            <v>2 NO</v>
          </cell>
          <cell r="CF1041" t="str">
            <v>2 NO</v>
          </cell>
        </row>
        <row r="1043">
          <cell r="E1043">
            <v>2333333</v>
          </cell>
          <cell r="BA1043">
            <v>0</v>
          </cell>
          <cell r="BZ1043">
            <v>0</v>
          </cell>
          <cell r="CA1043" t="str">
            <v>2 NO</v>
          </cell>
          <cell r="CF1043" t="str">
            <v>2 NO</v>
          </cell>
        </row>
        <row r="1044">
          <cell r="E1044">
            <v>183333</v>
          </cell>
          <cell r="BA1044">
            <v>0</v>
          </cell>
          <cell r="BZ1044">
            <v>0</v>
          </cell>
          <cell r="CA1044" t="str">
            <v>2 NO</v>
          </cell>
          <cell r="CF1044" t="str">
            <v>2 NO</v>
          </cell>
        </row>
        <row r="1045">
          <cell r="BA1045">
            <v>0</v>
          </cell>
          <cell r="BZ1045">
            <v>0</v>
          </cell>
          <cell r="CA1045" t="str">
            <v>2 NO</v>
          </cell>
          <cell r="CF1045" t="str">
            <v>2 NO</v>
          </cell>
        </row>
        <row r="1046">
          <cell r="BA1046">
            <v>0</v>
          </cell>
          <cell r="BZ1046">
            <v>0</v>
          </cell>
          <cell r="CA1046" t="str">
            <v>2 NO</v>
          </cell>
          <cell r="CF1046" t="str">
            <v>2 NO</v>
          </cell>
        </row>
        <row r="1047">
          <cell r="BA1047">
            <v>0</v>
          </cell>
          <cell r="BZ1047">
            <v>0</v>
          </cell>
          <cell r="CA1047" t="str">
            <v>2 NO</v>
          </cell>
          <cell r="CF1047" t="str">
            <v>2 NO</v>
          </cell>
        </row>
        <row r="1048">
          <cell r="BA1048">
            <v>0</v>
          </cell>
          <cell r="BZ1048">
            <v>0</v>
          </cell>
          <cell r="CA1048" t="str">
            <v>2 NO</v>
          </cell>
          <cell r="CF1048" t="str">
            <v>2 NO</v>
          </cell>
        </row>
        <row r="1049">
          <cell r="BA1049">
            <v>0</v>
          </cell>
          <cell r="BZ1049">
            <v>0</v>
          </cell>
          <cell r="CA1049" t="str">
            <v>2 NO</v>
          </cell>
          <cell r="CF1049" t="str">
            <v>2 NO</v>
          </cell>
        </row>
        <row r="1050">
          <cell r="BA1050">
            <v>0</v>
          </cell>
          <cell r="BZ1050">
            <v>0</v>
          </cell>
          <cell r="CA1050" t="str">
            <v>2 NO</v>
          </cell>
          <cell r="CF1050" t="str">
            <v>2 NO</v>
          </cell>
        </row>
        <row r="1051">
          <cell r="BA1051">
            <v>0</v>
          </cell>
          <cell r="BZ1051">
            <v>0</v>
          </cell>
          <cell r="CA1051" t="str">
            <v>2 NO</v>
          </cell>
          <cell r="CF1051" t="str">
            <v>2 NO</v>
          </cell>
        </row>
        <row r="1052">
          <cell r="BA1052">
            <v>0</v>
          </cell>
          <cell r="BZ1052">
            <v>0</v>
          </cell>
          <cell r="CA1052" t="str">
            <v>2 NO</v>
          </cell>
          <cell r="CF1052" t="str">
            <v>2 NO</v>
          </cell>
        </row>
        <row r="1054">
          <cell r="BA1054">
            <v>0</v>
          </cell>
          <cell r="BZ1054">
            <v>0</v>
          </cell>
          <cell r="CA1054" t="str">
            <v>2 NO</v>
          </cell>
          <cell r="CF1054" t="str">
            <v>2 NO</v>
          </cell>
        </row>
        <row r="1055">
          <cell r="BA1055">
            <v>0</v>
          </cell>
          <cell r="BZ1055">
            <v>0</v>
          </cell>
          <cell r="CA1055" t="str">
            <v>2 NO</v>
          </cell>
          <cell r="CF1055" t="str">
            <v>2 NO</v>
          </cell>
        </row>
        <row r="1056">
          <cell r="E1056">
            <v>233334</v>
          </cell>
          <cell r="BA1056">
            <v>0</v>
          </cell>
          <cell r="BZ1056">
            <v>0</v>
          </cell>
          <cell r="CA1056" t="str">
            <v>2 NO</v>
          </cell>
          <cell r="CF1056" t="str">
            <v>2 NO</v>
          </cell>
        </row>
        <row r="1057">
          <cell r="BA1057">
            <v>0</v>
          </cell>
          <cell r="BZ1057">
            <v>0</v>
          </cell>
          <cell r="CA1057" t="str">
            <v>2 NO</v>
          </cell>
          <cell r="CF1057" t="str">
            <v>2 NO</v>
          </cell>
        </row>
        <row r="1058">
          <cell r="E1058">
            <v>400000</v>
          </cell>
          <cell r="BA1058">
            <v>0</v>
          </cell>
          <cell r="BZ1058">
            <v>0</v>
          </cell>
          <cell r="CA1058" t="str">
            <v>2 NO</v>
          </cell>
          <cell r="CF1058" t="str">
            <v>2 NO</v>
          </cell>
        </row>
        <row r="1059">
          <cell r="E1059">
            <v>2800000</v>
          </cell>
          <cell r="BA1059">
            <v>0</v>
          </cell>
          <cell r="BZ1059">
            <v>0</v>
          </cell>
          <cell r="CA1059" t="str">
            <v>2 NO</v>
          </cell>
          <cell r="CF1059" t="str">
            <v>2 NO</v>
          </cell>
        </row>
        <row r="1060">
          <cell r="BA1060">
            <v>0</v>
          </cell>
          <cell r="BZ1060">
            <v>0</v>
          </cell>
          <cell r="CA1060" t="str">
            <v>2 NO</v>
          </cell>
          <cell r="CF1060" t="str">
            <v>2 NO</v>
          </cell>
        </row>
        <row r="1061">
          <cell r="BA1061">
            <v>0</v>
          </cell>
          <cell r="BZ1061">
            <v>0</v>
          </cell>
          <cell r="CA1061" t="str">
            <v>2 NO</v>
          </cell>
          <cell r="CF1061" t="str">
            <v>2 NO</v>
          </cell>
        </row>
        <row r="1062">
          <cell r="BA1062">
            <v>0</v>
          </cell>
          <cell r="BZ1062">
            <v>0</v>
          </cell>
          <cell r="CA1062" t="str">
            <v>2 NO</v>
          </cell>
          <cell r="CF1062" t="str">
            <v>2 NO</v>
          </cell>
        </row>
        <row r="1063">
          <cell r="BA1063">
            <v>0</v>
          </cell>
          <cell r="BZ1063">
            <v>0</v>
          </cell>
          <cell r="CA1063" t="str">
            <v>2 NO</v>
          </cell>
          <cell r="CF1063" t="str">
            <v>2 NO</v>
          </cell>
        </row>
        <row r="1064">
          <cell r="BA1064">
            <v>0</v>
          </cell>
          <cell r="BZ1064">
            <v>0</v>
          </cell>
          <cell r="CA1064" t="str">
            <v>2 NO</v>
          </cell>
          <cell r="CF1064" t="str">
            <v>2 NO</v>
          </cell>
        </row>
        <row r="1065">
          <cell r="E1065">
            <v>1833333</v>
          </cell>
          <cell r="BA1065">
            <v>0</v>
          </cell>
          <cell r="BZ1065">
            <v>0</v>
          </cell>
          <cell r="CA1065" t="str">
            <v>2 NO</v>
          </cell>
          <cell r="CF1065" t="str">
            <v>2 NO</v>
          </cell>
        </row>
        <row r="1066">
          <cell r="BA1066">
            <v>0</v>
          </cell>
          <cell r="BZ1066">
            <v>0</v>
          </cell>
          <cell r="CA1066" t="str">
            <v>2 NO</v>
          </cell>
          <cell r="CF1066" t="str">
            <v>2 NO</v>
          </cell>
        </row>
        <row r="1067">
          <cell r="BA1067">
            <v>0</v>
          </cell>
          <cell r="BZ1067">
            <v>0</v>
          </cell>
          <cell r="CA1067" t="str">
            <v>2 NO</v>
          </cell>
          <cell r="CF1067" t="str">
            <v>2 NO</v>
          </cell>
        </row>
        <row r="1068">
          <cell r="BA1068">
            <v>0</v>
          </cell>
          <cell r="BZ1068">
            <v>0</v>
          </cell>
          <cell r="CA1068" t="str">
            <v>2 NO</v>
          </cell>
          <cell r="CF1068" t="str">
            <v>2 NO</v>
          </cell>
        </row>
        <row r="1069">
          <cell r="BA1069">
            <v>0</v>
          </cell>
          <cell r="BZ1069">
            <v>0</v>
          </cell>
          <cell r="CA1069" t="str">
            <v>2 NO</v>
          </cell>
          <cell r="CF1069" t="str">
            <v>2 NO</v>
          </cell>
        </row>
        <row r="1070">
          <cell r="BA1070">
            <v>0</v>
          </cell>
          <cell r="BZ1070">
            <v>0</v>
          </cell>
          <cell r="CA1070" t="str">
            <v>2 NO</v>
          </cell>
          <cell r="CF1070" t="str">
            <v>2 NO</v>
          </cell>
        </row>
        <row r="1071">
          <cell r="E1071">
            <v>233333</v>
          </cell>
          <cell r="BA1071">
            <v>0</v>
          </cell>
          <cell r="BZ1071">
            <v>0</v>
          </cell>
          <cell r="CA1071" t="str">
            <v>2 NO</v>
          </cell>
          <cell r="CF1071" t="str">
            <v>2 NO</v>
          </cell>
        </row>
        <row r="1072">
          <cell r="E1072">
            <v>200000</v>
          </cell>
          <cell r="BA1072">
            <v>0</v>
          </cell>
          <cell r="BZ1072">
            <v>0</v>
          </cell>
          <cell r="CA1072" t="str">
            <v>2 NO</v>
          </cell>
          <cell r="CF1072" t="str">
            <v>2 NO</v>
          </cell>
        </row>
        <row r="1073">
          <cell r="BA1073">
            <v>0</v>
          </cell>
          <cell r="BZ1073">
            <v>0</v>
          </cell>
          <cell r="CA1073" t="str">
            <v>2 NO</v>
          </cell>
          <cell r="CF1073" t="str">
            <v>2 NO</v>
          </cell>
        </row>
        <row r="1074">
          <cell r="BA1074">
            <v>0</v>
          </cell>
          <cell r="BZ1074">
            <v>0</v>
          </cell>
          <cell r="CA1074" t="str">
            <v>2 NO</v>
          </cell>
          <cell r="CF1074" t="str">
            <v>2 NO</v>
          </cell>
        </row>
        <row r="1075">
          <cell r="E1075">
            <v>733333</v>
          </cell>
          <cell r="BA1075">
            <v>0</v>
          </cell>
          <cell r="BZ1075">
            <v>0</v>
          </cell>
          <cell r="CA1075" t="str">
            <v>2 NO</v>
          </cell>
          <cell r="CF1075" t="str">
            <v>2 NO</v>
          </cell>
        </row>
        <row r="1077">
          <cell r="BA1077">
            <v>0</v>
          </cell>
          <cell r="BZ1077">
            <v>0</v>
          </cell>
          <cell r="CA1077" t="str">
            <v>2 NO</v>
          </cell>
          <cell r="CF1077" t="str">
            <v>2 NO</v>
          </cell>
        </row>
        <row r="1078">
          <cell r="E1078">
            <v>1650000</v>
          </cell>
          <cell r="BA1078">
            <v>0</v>
          </cell>
          <cell r="BZ1078">
            <v>0</v>
          </cell>
          <cell r="CA1078" t="str">
            <v>2 NO</v>
          </cell>
          <cell r="CF1078" t="str">
            <v>2 NO</v>
          </cell>
        </row>
        <row r="1079">
          <cell r="E1079">
            <v>1000000</v>
          </cell>
          <cell r="BA1079">
            <v>0</v>
          </cell>
          <cell r="BZ1079">
            <v>0</v>
          </cell>
          <cell r="CA1079" t="str">
            <v>2 NO</v>
          </cell>
          <cell r="CF1079" t="str">
            <v>2 NO</v>
          </cell>
        </row>
        <row r="1080">
          <cell r="E1080">
            <v>625000</v>
          </cell>
          <cell r="BA1080">
            <v>0</v>
          </cell>
          <cell r="BZ1080">
            <v>0</v>
          </cell>
          <cell r="CA1080" t="str">
            <v>2 NO</v>
          </cell>
          <cell r="CF1080" t="str">
            <v>2 NO</v>
          </cell>
        </row>
        <row r="1082">
          <cell r="BA1082">
            <v>0</v>
          </cell>
          <cell r="BZ1082">
            <v>0</v>
          </cell>
          <cell r="CA1082" t="str">
            <v>2 NO</v>
          </cell>
          <cell r="CF1082" t="str">
            <v>2 NO</v>
          </cell>
        </row>
      </sheetData>
      <sheetData sheetId="13">
        <row r="2">
          <cell r="A2" t="str">
            <v>CONTRATACIÓN DIRECTA</v>
          </cell>
          <cell r="J2" t="str">
            <v>1 SI</v>
          </cell>
          <cell r="K2" t="str">
            <v>DESPACHO MINISTERIO</v>
          </cell>
          <cell r="L2" t="str">
            <v>MADS</v>
          </cell>
          <cell r="M2" t="str">
            <v>01 DINERO</v>
          </cell>
          <cell r="N2" t="str">
            <v>01 FUNCIONAMIENTO</v>
          </cell>
          <cell r="O2" t="str">
            <v>1 SUPERVISIÓN</v>
          </cell>
          <cell r="P2" t="str">
            <v>CÉDULA DE CIUDADANÍA</v>
          </cell>
          <cell r="Q2" t="str">
            <v>1 PÓLIZA</v>
          </cell>
          <cell r="R2" t="str">
            <v>2 CUMPLIMIENTO</v>
          </cell>
          <cell r="S2" t="str">
            <v>1 ARRENDAMIENTO y/o ADQUISICIÓN DE INMUEBLES</v>
          </cell>
        </row>
        <row r="3">
          <cell r="A3" t="str">
            <v>CONCURSO DE MÉRITOS</v>
          </cell>
          <cell r="J3" t="str">
            <v>2 NO</v>
          </cell>
          <cell r="K3" t="str">
            <v>DIRECCIÓN DE ASUNTOS AMBIENTALES SECTORIAL Y URBANA</v>
          </cell>
          <cell r="L3" t="str">
            <v>FONAM</v>
          </cell>
          <cell r="M3" t="str">
            <v>02 ESPECIE</v>
          </cell>
          <cell r="N3" t="str">
            <v>02 INVERSIÓN</v>
          </cell>
          <cell r="O3" t="str">
            <v>2 INTERVENTORIA</v>
          </cell>
          <cell r="P3" t="str">
            <v>NIT</v>
          </cell>
          <cell r="Q3" t="str">
            <v>2 FIDUCIA MERCANTIL EN GARANTÍA</v>
          </cell>
          <cell r="R3" t="str">
            <v xml:space="preserve">44 CUMPLIM+ CALIDAD_CORRECTO FUNCIONAM D LOS BIENES SUMIN </v>
          </cell>
          <cell r="S3" t="str">
            <v>2 COMODATO</v>
          </cell>
        </row>
        <row r="4">
          <cell r="A4" t="str">
            <v>MÍNIMA CUANTÍA</v>
          </cell>
          <cell r="K4" t="str">
            <v xml:space="preserve">DIRECCIÓN DE ASUNTOS MARINOS COSTEROS Y RECURSOS ACUÁTICOS </v>
          </cell>
          <cell r="L4" t="str">
            <v>REGALIAS</v>
          </cell>
          <cell r="M4" t="str">
            <v>03 DINERO Y ESPECIE</v>
          </cell>
          <cell r="N4" t="str">
            <v>03 GIRO DE REGALIAS</v>
          </cell>
          <cell r="O4" t="str">
            <v>3 SUPERVISIÓN E INTERVENTORÍA</v>
          </cell>
          <cell r="P4" t="str">
            <v>CÉDULA DE EXTRANJERÍA</v>
          </cell>
          <cell r="Q4" t="str">
            <v>3 GARANTÍAS BANCARIAS A PRIMER REQUERIMIENTO</v>
          </cell>
          <cell r="R4" t="str">
            <v>45 CUMPLIM+ CALIDAD DL SERVICIO</v>
          </cell>
          <cell r="S4" t="str">
            <v>3 COMPRAVENTA y/o SUMINISTRO</v>
          </cell>
        </row>
        <row r="5">
          <cell r="A5" t="str">
            <v>SELECCIÓN ABREVIADA</v>
          </cell>
          <cell r="K5" t="str">
            <v xml:space="preserve">DIRECCIÓN DE BOSQUES BIODIVERSIDAD Y SERVICIOS ECOSISTÉMICOS </v>
          </cell>
          <cell r="M5" t="str">
            <v>NO APLICA</v>
          </cell>
          <cell r="Q5" t="str">
            <v>4 ENDOSO EN GARANTÍA DE TÍTULOS VALORES</v>
          </cell>
          <cell r="R5" t="str">
            <v>46 CUMPLIM+ ESTABIL_CALIDAD D OBRA+ PAGO D SALARIOS_PRESTAC SOC LEGALES</v>
          </cell>
          <cell r="S5" t="str">
            <v>4 CONCESIÓN</v>
          </cell>
        </row>
        <row r="6">
          <cell r="A6" t="str">
            <v>PROCEDIMIENTO SEGÚN REGLAMENTO DE ORGANISMOS INTERNACIONALES</v>
          </cell>
          <cell r="K6" t="str">
            <v>DIRECCIÓN DE CAMBIO CLIMÁTICO Y GESTIÓN DEL RIESGO</v>
          </cell>
          <cell r="Q6" t="str">
            <v>5 DEPÓSITO DE DINERO EN GARANTÍA</v>
          </cell>
          <cell r="R6" t="str">
            <v>47 CUMPLIM+ ESTABIL_CALIDAD D OBRA+ RESPONSAB EXTRACONTRACTUAL</v>
          </cell>
          <cell r="S6" t="str">
            <v>5 CONSULTORÍA</v>
          </cell>
        </row>
        <row r="7">
          <cell r="A7" t="str">
            <v>LICITACIÓN PÚBLICA</v>
          </cell>
          <cell r="K7" t="str">
            <v>DIRECCIÓN DE ORDENAMIENTO AMBIENTAL TERRITORIAL Y COORDINACIÓN DEL SISTEMA NACIONAL AMBIENTAL -SINA</v>
          </cell>
          <cell r="Q7" t="str">
            <v>6 NO CONSTITUYÓ GARANTÍAS</v>
          </cell>
          <cell r="R7" t="str">
            <v>99999998 NO SE DILIGENCIA INFORMACIÓN PARA ESTE FORMULARIO EN ESTE PERÍODO DE REPORTE</v>
          </cell>
          <cell r="S7" t="str">
            <v>6 CONTRATOS DE ACTIVIDAD CIENTÍFICA Y TECNOLÓGICA</v>
          </cell>
        </row>
        <row r="8">
          <cell r="K8" t="str">
            <v>DIRECCIÓN GESTIÓN INTEGRAL DE RECURSO HÍDRICO</v>
          </cell>
          <cell r="R8" t="str">
            <v>41 CUMPLIM+ PAGO D SALARIOS_PRESTAC SOC LEGALES</v>
          </cell>
          <cell r="S8" t="str">
            <v>7 CONTRATOS DE ESTABILIDAD JURÍDICA</v>
          </cell>
        </row>
        <row r="9">
          <cell r="K9" t="str">
            <v>DIVULGACIÓN DEL CONOCIMIENTO Y CULTURA AMBIENTAL</v>
          </cell>
          <cell r="S9" t="str">
            <v>8 DEPÓSITO</v>
          </cell>
        </row>
        <row r="10">
          <cell r="K10" t="str">
            <v>FONDO NACIONAL DE CALAMIDADES</v>
          </cell>
          <cell r="S10" t="str">
            <v>9 FIDUCIA y/o ENCARGO FIDUCIARIO</v>
          </cell>
        </row>
        <row r="11">
          <cell r="K11" t="str">
            <v>GRUPO DE COMUNICACIONES</v>
          </cell>
          <cell r="S11" t="str">
            <v>10 INTERVENTORÍA</v>
          </cell>
        </row>
        <row r="12">
          <cell r="K12" t="str">
            <v>GRUPO DE CONTRATOS</v>
          </cell>
          <cell r="S12" t="str">
            <v>11 MANTENIMIENTO y/o REPARACIÓN</v>
          </cell>
        </row>
        <row r="13">
          <cell r="K13" t="str">
            <v>GRUPO DE GESTIÓN DOCUMENTAL</v>
          </cell>
          <cell r="S13" t="str">
            <v>12 OBRA PÚBLICA</v>
          </cell>
        </row>
        <row r="14">
          <cell r="K14" t="str">
            <v>GRUPO DE PROCESOS  JUDICIALES</v>
          </cell>
          <cell r="S14" t="str">
            <v>13 PERMUTA</v>
          </cell>
        </row>
        <row r="15">
          <cell r="K15" t="str">
            <v xml:space="preserve">GRUPO DE SERVICIOS ADMINISTRATIVOS </v>
          </cell>
          <cell r="S15" t="str">
            <v>14 PRESTACIÓN DE SERVICIOS</v>
          </cell>
        </row>
        <row r="16">
          <cell r="K16" t="str">
            <v>GRUPO DE TALENTO HUMANO</v>
          </cell>
          <cell r="S16" t="str">
            <v>15 PRESTACIÓN DE SERVICIOS DE SALUD</v>
          </cell>
        </row>
        <row r="17">
          <cell r="K17" t="str">
            <v>OFICINA ASESORA DE PLANEACIÓN</v>
          </cell>
          <cell r="S17" t="str">
            <v>16 PRÉSTAMO o MUTUO</v>
          </cell>
        </row>
        <row r="18">
          <cell r="K18" t="str">
            <v>OFICINA ASESORA JURÍDICA</v>
          </cell>
          <cell r="S18" t="str">
            <v>17 PUBLICIDAD</v>
          </cell>
        </row>
        <row r="19">
          <cell r="K19" t="str">
            <v xml:space="preserve">OFICINA DE ASUNTOS INTERNACIONALES </v>
          </cell>
          <cell r="S19" t="str">
            <v>18 SEGUROS</v>
          </cell>
        </row>
        <row r="20">
          <cell r="K20" t="str">
            <v xml:space="preserve">OFICINA DE NEGOCIOS VERDES Y SOSTENIBLES </v>
          </cell>
          <cell r="S20" t="str">
            <v>19 TRANSPORTE</v>
          </cell>
        </row>
        <row r="21">
          <cell r="K21" t="str">
            <v>SECRETARÍA GENERAL</v>
          </cell>
          <cell r="S21" t="str">
            <v>20 OTROS</v>
          </cell>
        </row>
        <row r="22">
          <cell r="K22" t="str">
            <v>SUBDIRECCIÓN ADMINISTRATIVA Y FINANCIERA</v>
          </cell>
          <cell r="S22" t="str">
            <v>99999998 NO SE DILIGENCIA INFORMACIÓN PARA ESTE FORMULARIO EN ESTE PERÍODO DE REPORTE</v>
          </cell>
        </row>
        <row r="23">
          <cell r="K23" t="str">
            <v xml:space="preserve">SUBDIRECCIÓN DE EDUCACIÓN Y PARTICIPACIÓN </v>
          </cell>
        </row>
        <row r="24">
          <cell r="K24" t="str">
            <v>DESPACHO VICEMINISTERIO</v>
          </cell>
        </row>
        <row r="25">
          <cell r="K25" t="str">
            <v>OFICINA DE TECNOLOGÍAS DE LA INFORMACIÓN Y LA COMUNICACIÓN</v>
          </cell>
        </row>
        <row r="26">
          <cell r="K26" t="str">
            <v>GRUPO DE SISTEMAS</v>
          </cell>
        </row>
        <row r="27">
          <cell r="K27" t="str">
            <v>GRUPO DE TESORERÍA, CUENTAS Y CONTABILIDAD</v>
          </cell>
        </row>
        <row r="28">
          <cell r="K28" t="str">
            <v>VICEMINISTRA DE POLÍTICAS Y NORMALIZACIÓN AMBIENTAL</v>
          </cell>
        </row>
        <row r="29">
          <cell r="K29" t="str">
            <v>OFICINA DE CONTROL INTERNO</v>
          </cell>
        </row>
        <row r="30">
          <cell r="K30" t="str">
            <v>GRUPO FINANCIERO</v>
          </cell>
        </row>
        <row r="31">
          <cell r="K31" t="str">
            <v xml:space="preserve">VICEMINISTRO DE ORDENAMIENTO AMBIENTAL DEL TERRITORIO </v>
          </cell>
        </row>
      </sheetData>
      <sheetData sheetId="1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UPO DEPENDENCIAS"/>
      <sheetName val="TABLA FINANCIERA"/>
      <sheetName val="PROVEDOR"/>
      <sheetName val="TIPOLOGIA"/>
      <sheetName val="BD"/>
      <sheetName val="BD_2"/>
      <sheetName val="FINANCIERA"/>
      <sheetName val="LISTAS"/>
      <sheetName val="LISTADO"/>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2">
          <cell r="P2" t="str">
            <v>CÉDULA DE CIUDADANÍA</v>
          </cell>
        </row>
        <row r="3">
          <cell r="P3" t="str">
            <v>NIT</v>
          </cell>
        </row>
        <row r="4">
          <cell r="P4" t="str">
            <v>CEDULA EXTRANJERA</v>
          </cell>
        </row>
      </sheetData>
      <sheetData sheetId="8"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6E41481-48F9-4D8A-BD93-6D33022E26C0}" name="Tabla3" displayName="Tabla3" ref="A3:CF1062" totalsRowShown="0" headerRowDxfId="147" dataDxfId="145" headerRowBorderDxfId="146">
  <autoFilter ref="A3:CF1062" xr:uid="{56E41481-48F9-4D8A-BD93-6D33022E26C0}"/>
  <tableColumns count="84">
    <tableColumn id="4" xr3:uid="{08C5B915-8F2F-491E-8DBF-944ED1AAEAE9}" name="SUS" dataDxfId="144" totalsRowDxfId="143">
      <calculatedColumnFormula>+IF($BO4="1 SI","S","")</calculatedColumnFormula>
    </tableColumn>
    <tableColumn id="5" xr3:uid="{2267C2EC-960E-4516-90F0-C0060B4FF15F}" name="CES" dataDxfId="142" totalsRowDxfId="141">
      <calculatedColumnFormula>+IF(BQ4="1 SI","C","")</calculatedColumnFormula>
    </tableColumn>
    <tableColumn id="6" xr3:uid="{992B89EF-C82A-4E57-9F49-64C25D0B5A45}" name="FIN" dataDxfId="140" totalsRowDxfId="139">
      <calculatedColumnFormula>+IF($BT4&lt;=$C$1,"F","E")</calculatedColumnFormula>
    </tableColumn>
    <tableColumn id="7" xr3:uid="{38EF9002-9D4B-436D-94AF-90A565316F83}" name="LIQ" dataDxfId="138" totalsRowDxfId="137">
      <calculatedColumnFormula>+IF($BW4="MUTUO ACUERDO", "L","")</calculatedColumnFormula>
    </tableColumn>
    <tableColumn id="122" xr3:uid="{F34CD042-0CD0-421E-B240-9A2FAE6DADE8}" name="COM" dataDxfId="136" totalsRowDxfId="135">
      <calculatedColumnFormula>IF($CB4="1 SI","","NE")</calculatedColumnFormula>
    </tableColumn>
    <tableColumn id="74" xr3:uid="{E4967FCB-D2A2-4C2F-A01E-DE4A370C692E}" name="AN" dataDxfId="134" totalsRowDxfId="133">
      <calculatedColumnFormula>IF(BZ4="1. SI","ANU","")</calculatedColumnFormula>
    </tableColumn>
    <tableColumn id="82" xr3:uid="{768BFDD2-084F-4F57-9CC4-42C736D4445C}" name="SIGEP" dataDxfId="132" totalsRowDxfId="131">
      <calculatedColumnFormula>IF($CC4="1 SI","","NE")</calculatedColumnFormula>
    </tableColumn>
    <tableColumn id="8" xr3:uid="{361A1F77-B195-46CF-979D-5703BB1B468D}" name="AÑO" dataDxfId="130" totalsRowDxfId="129"/>
    <tableColumn id="9" xr3:uid="{10AD844E-AE24-43B8-A5BB-26DF371F8915}" name="No. " dataDxfId="128" totalsRowDxfId="127"/>
    <tableColumn id="11" xr3:uid="{5EDEFA3C-4A26-4841-A615-F76EEBFDB831}" name="SIRECI" dataDxfId="126" totalsRowDxfId="125"/>
    <tableColumn id="12" xr3:uid="{5A648EB8-E6E9-4F1A-92F8-6A0D26AAC43F}" name="MODALIDAD DE SELECCIÓN" dataDxfId="124"/>
    <tableColumn id="13" xr3:uid="{2521BBA4-1751-45EA-A981-AA0F356EDDBB}" name="TIPO DE CONTRATO" dataDxfId="123"/>
    <tableColumn id="14" xr3:uid="{0D638DC4-4E87-4CBC-BA23-45EB28CFE392}" name="CAUSALES DENTRO DE LA MODALIDAD DE SELECCIÓN" dataDxfId="122"/>
    <tableColumn id="15" xr3:uid="{0D468B01-4638-4238-8756-AA091930697E}" name="CLASE DE CONTRATO" dataDxfId="121"/>
    <tableColumn id="16" xr3:uid="{D136CB76-8B71-4F92-B3EA-46BA3CAF47AB}" name="NÚMERO DE PROCESO" dataDxfId="120" totalsRowDxfId="119"/>
    <tableColumn id="17" xr3:uid="{A1ED1666-2108-44F5-80A8-60CB7F025ED9}" name="PROFESIONAL / APOYO A LA GESTION" dataDxfId="118" totalsRowDxfId="117"/>
    <tableColumn id="18" xr3:uid="{7AE995F0-FBA6-48C3-85B1-A99E473069A2}" name="NOMBRE DEL CONTRATISTA" dataDxfId="116"/>
    <tableColumn id="19" xr3:uid="{2AD11819-0CF1-42AF-83CF-36C30F314C9F}" name="C: NATURALEZA JURÍDICA" dataDxfId="115" totalsRowDxfId="114"/>
    <tableColumn id="23" xr3:uid="{4822FDE7-0711-4F47-A10D-099173BB026F}" name="PERFIL PROFESIONAL" dataDxfId="113" totalsRowDxfId="112"/>
    <tableColumn id="73" xr3:uid="{5B3FFA69-07BE-47FC-B2A2-5417EFBDF25F}" name="LINK SIGEP" dataDxfId="111" totalsRowDxfId="110"/>
    <tableColumn id="24" xr3:uid="{6CC7CD63-FD64-4B74-A6B4-B48CE2063112}" name="NOMBRE DEL REPRESENTANTE LEGAL" dataDxfId="109" totalsRowDxfId="108"/>
    <tableColumn id="27" xr3:uid="{239B04ED-3048-4ACF-B62D-F0C224FFCD9D}" name="TIENE RUP" dataDxfId="107" totalsRowDxfId="106"/>
    <tableColumn id="67" xr3:uid="{87539FE1-F464-4997-9196-015B95EF0FC0}" name="GRUPO SOLICITANTE" dataDxfId="105" totalsRowDxfId="104"/>
    <tableColumn id="28" xr3:uid="{68C4E9C1-4CD6-4643-AF1D-C2A29866F1BE}" name="DEPENDENCIA SOLICITANTE" dataDxfId="103"/>
    <tableColumn id="29" xr3:uid="{7DCDF368-B754-440F-97A9-55D37F590E10}" name="OBJETO   " dataDxfId="102"/>
    <tableColumn id="30" xr3:uid="{E148CDA7-DA82-491E-8186-05C504F0601D}" name="OBLIGACIONES" dataDxfId="101"/>
    <tableColumn id="31" xr3:uid="{EDA8E39C-E21B-4E40-8F99-9BCFD4F87604}" name="VALOR DEL CONTRATO_x000a_(EN LETRAS)" dataDxfId="100"/>
    <tableColumn id="32" xr3:uid="{C435882A-A4FE-4998-8684-EDA3D2F87DFD}" name="VALOR DEL CONTRATO_x000a_(EN NUMEROS)" dataDxfId="99" totalsRowDxfId="98"/>
    <tableColumn id="120" xr3:uid="{E7B6306F-F279-4363-A14D-3B44C68EB05B}" name="VALOR RECURSOS (MADS/FONAM)" dataDxfId="97" totalsRowDxfId="96"/>
    <tableColumn id="33" xr3:uid="{211A930B-2FB0-4BD8-8D06-0BC4F634630C}" name="VALOR PAGO MENSUAL" dataDxfId="95" totalsRowDxfId="94"/>
    <tableColumn id="78" xr3:uid="{DD422111-6E05-4BD4-8779-698B8E475D9E}" name="VALOR VIGENCIA FUTURA" dataDxfId="93" totalsRowDxfId="92"/>
    <tableColumn id="34" xr3:uid="{83EBC9F4-B5F9-433A-A231-EB9C5D194EA7}" name="RECURSO (MADS/FONAM)" dataDxfId="91" totalsRowDxfId="90"/>
    <tableColumn id="35" xr3:uid="{44415A46-20D8-497C-B562-7411B6A5F616}" name="RECURSOS DE OTRA ENTIDAD" dataDxfId="89"/>
    <tableColumn id="36" xr3:uid="{8FFCA8DE-7F57-4701-81A8-B4327A7298BD}" name="TIPO DE RECURSOS DE OTRA ENTIDAD" dataDxfId="88"/>
    <tableColumn id="37" xr3:uid="{C0460815-2821-4EAF-94A3-01C9A43AD414}" name="VALOR RECURSOS" dataDxfId="87" totalsRowDxfId="86">
      <calculatedColumnFormula>+Tabla3[[#This Row],[VALOR DEL CONTRATO
(EN NUMEROS)]]-Tabla3[[#This Row],[VALOR RECURSOS (MADS/FONAM)]]</calculatedColumnFormula>
    </tableColumn>
    <tableColumn id="40" xr3:uid="{9925EC8E-9CEF-45E7-A18C-F521767E1F5D}" name="CDP_x000a_(INICIAL) " dataDxfId="85" totalsRowDxfId="84"/>
    <tableColumn id="41" xr3:uid="{E8BA61A8-940D-423C-B6B6-A470C10CF193}" name="FECHA CDP_x000a_(INICIAL) " dataDxfId="83" totalsRowDxfId="82"/>
    <tableColumn id="42" xr3:uid="{E5F1E3CB-BB9F-4501-8791-6E53BE5ADCF1}" name="RP_x000a_(INICIAL)" dataDxfId="81"/>
    <tableColumn id="43" xr3:uid="{01DA384A-215C-48FE-8A75-77D6226883FB}" name="FECHA RP_x000a_(INICIAL)" dataDxfId="80" totalsRowDxfId="79"/>
    <tableColumn id="44" xr3:uid="{847A6ED3-0901-4608-BE30-4CE6D917677E}" name="AFECTACIÓN DEL RECURSO" dataDxfId="78" totalsRowDxfId="77"/>
    <tableColumn id="45" xr3:uid="{290C0DE6-6D15-4298-A8A7-EB14E2974809}" name="FUENTE DE FINANCIACIÓN" dataDxfId="76"/>
    <tableColumn id="88" xr3:uid="{0720A130-3F0C-4C83-8594-14ABAE8804A8}" name="CODIGO DEL PROYECTO PBIN" dataDxfId="75"/>
    <tableColumn id="46" xr3:uid="{DE3E78FC-65E4-4B70-8A7E-16E05EC36F0B}" name="ANTICIPO" dataDxfId="74"/>
    <tableColumn id="51" xr3:uid="{26980D28-883D-45A1-920A-57BB1E84DBDE}" name="FECHA DE SUSCRIPCION DEL CONTRATO" dataDxfId="73" totalsRowDxfId="72"/>
    <tableColumn id="52" xr3:uid="{8351B06F-980F-48F7-BD98-640F26E3A2CD}" name="DEPARTAMENTO  EJECUCIÓN" dataDxfId="71" totalsRowDxfId="70"/>
    <tableColumn id="53" xr3:uid="{D3E3B491-6259-4042-B806-718C6D3F208B}" name="MUNICIPIO DE EJECUCIÓN" dataDxfId="69" totalsRowDxfId="68"/>
    <tableColumn id="54" xr3:uid="{D0896CA8-49D0-42D1-A22E-2ECD7107654A}" name="TIPO DE SEGUIMIENTO" dataDxfId="67"/>
    <tableColumn id="55" xr3:uid="{3D8092C0-3D94-4F85-B28B-C5248C21B0D8}" name="NOMBRE DEL SUPERVISOR" dataDxfId="66"/>
    <tableColumn id="59" xr3:uid="{9AA87361-2D8E-4552-9C6A-ACA36ABBB6FC}" name="NOMBRE DEL CARGO" dataDxfId="65"/>
    <tableColumn id="66" xr3:uid="{3869152D-CBA9-484D-8303-2BE2EA0BD0F0}" name="DEPENDENCIA" dataDxfId="64"/>
    <tableColumn id="61" xr3:uid="{038DC20B-C389-488B-AFF5-33B81401354B}" name="CÓDIGO SECOP" dataDxfId="63" totalsRowDxfId="62"/>
    <tableColumn id="62" xr3:uid="{7F7211D0-3CFE-472B-B8AA-F82B5E8E70B7}" name="LINK DE PUBLICACIÓN SECOP" dataDxfId="61" totalsRowDxfId="60"/>
    <tableColumn id="64" xr3:uid="{E85328EA-E979-4438-84D7-D2D2035960E2}" name="GARANTÍAS" dataDxfId="59" totalsRowDxfId="58"/>
    <tableColumn id="65" xr3:uid="{266A841B-32DB-4504-81D1-CF5B139ECD59}" name="CLASE DE GARANTÍA" dataDxfId="57" totalsRowDxfId="56"/>
    <tableColumn id="68" xr3:uid="{6D6BEBCC-A014-409C-AA99-04F0D19DC9B3}" name="FECHA DE EXPEDICIÓN DE GARANTÍA" dataDxfId="55" totalsRowDxfId="54"/>
    <tableColumn id="70" xr3:uid="{CDA9CC30-C741-4FDD-B4D0-9FB6B87FD665}" name="RIESGOS ASEGURADOS" dataDxfId="53" totalsRowDxfId="52"/>
    <tableColumn id="90" xr3:uid="{5E679110-F304-4F2D-B34F-FE7C2A071EE7}" name="FECHA DE PERFECCIONAMIENTO Y CUMPLIMIENTO DE REQUISITOS" dataDxfId="51" totalsRowDxfId="50"/>
    <tableColumn id="91" xr3:uid="{005C2213-ADB6-4CC7-9EEA-4114D4E8C57E}" name="FECHA INICIO" dataDxfId="49" totalsRowDxfId="48"/>
    <tableColumn id="92" xr3:uid="{454765C3-98C0-4DA3-8C34-F5BB71A0393F}" name="FECHA TERMINACION_x000a_(INICIAL)" dataDxfId="47" totalsRowDxfId="46"/>
    <tableColumn id="93" xr3:uid="{118C0A8E-53FA-4CF2-88B2-4FF3F44A9BC3}" name="PLAZO DE EJECUCIÓN EN DÍAS (INICIAL)" dataDxfId="45" totalsRowDxfId="44">
      <calculatedColumnFormula>+Tabla3[[#This Row],[FECHA TERMINACION
(INICIAL)]]-Tabla3[[#This Row],[FECHA INICIO]]</calculatedColumnFormula>
    </tableColumn>
    <tableColumn id="94" xr3:uid="{543463C1-8D69-4161-A77D-755DB3F59570}" name="PLAZO DE EJECUCIÓN EN MESES (INICIAL)" dataDxfId="43" totalsRowDxfId="42">
      <calculatedColumnFormula>+Tabla3[[#This Row],[PLAZO DE EJECUCIÓN EN DÍAS (INICIAL)]]/30</calculatedColumnFormula>
    </tableColumn>
    <tableColumn id="95" xr3:uid="{DA57DCAA-A4E3-4F5F-9135-7E4901228DBB}" name="PLAZO DE EJECUCION" dataDxfId="41"/>
    <tableColumn id="96" xr3:uid="{CFB133A2-71B1-4DDF-A878-57BD2BBFDCE4}" name="VALOR REDUCIDO" dataDxfId="40" totalsRowDxfId="39">
      <calculatedColumnFormula>+[1]BD_2!E2</calculatedColumnFormula>
    </tableColumn>
    <tableColumn id="97" xr3:uid="{59BB9B5C-E8F4-475A-9C2F-65A648481BA2}" name="VALOR ADICIONES" dataDxfId="38" totalsRowDxfId="37">
      <calculatedColumnFormula>+[1]BD_2!BA2</calculatedColumnFormula>
    </tableColumn>
    <tableColumn id="98" xr3:uid="{A2B8BB4E-B3BC-4512-A8CA-CDDD9A7E5143}" name="TOTAL TIEMPO PRORROGADO EN DÍAS_x000a_" dataDxfId="36" totalsRowDxfId="35">
      <calculatedColumnFormula>+[1]BD_2!BZ2</calculatedColumnFormula>
    </tableColumn>
    <tableColumn id="103" xr3:uid="{F861AFCB-4193-423C-AC99-C6F10D53AC0C}" name="CANTIDAD OTROSÍES" dataDxfId="34" totalsRowDxfId="33">
      <calculatedColumnFormula>+COUNTIF(Tabla3[[#This Row],[VALOR REDUCIDO]:[TOTAL TIEMPO PRORROGADO EN DÍAS
]],"&lt;&gt;0")</calculatedColumnFormula>
    </tableColumn>
    <tableColumn id="99" xr3:uid="{A6A69ABE-4D41-4280-A950-D1B7C75E8049}" name="SUSPENSIÓN" dataDxfId="32" totalsRowDxfId="31">
      <calculatedColumnFormula>+[1]BD_2!CA2</calculatedColumnFormula>
    </tableColumn>
    <tableColumn id="100" xr3:uid="{49F613A6-9A4E-4F67-916C-96519FE8B4A9}" name="TERMINACIÓN ANTICIPADA_x000a_" dataDxfId="30" totalsRowDxfId="29">
      <calculatedColumnFormula>+[1]BD_2!CF2</calculatedColumnFormula>
    </tableColumn>
    <tableColumn id="101" xr3:uid="{40E0E51B-9C78-4E61-9E72-BA45E474D010}" name="CESIÓN" dataDxfId="28" totalsRowDxfId="27"/>
    <tableColumn id="109" xr3:uid="{AA62EB90-4193-4EDC-9002-62228F5BF1AF}" name="PLAZO DE EJECUCIÓN FINAL DEL CONTRATO_x000a_(DÍAS)" dataDxfId="26">
      <calculatedColumnFormula>$BT4-$BS4</calculatedColumnFormula>
    </tableColumn>
    <tableColumn id="110" xr3:uid="{06DB5E35-DDBB-41B9-A70E-2047FC82178C}" name="PLAZO DE EJECUCIÓN FINAL DEL CONTRATO_x000a_(DESDE)" dataDxfId="25" totalsRowDxfId="24">
      <calculatedColumnFormula>$BF4</calculatedColumnFormula>
    </tableColumn>
    <tableColumn id="111" xr3:uid="{F5C5CE28-268B-4EF5-95EF-D5F3EF257594}" name="PLAZO DE EJECUCIÓN FINAL DEL CONTRATO_x000a_(HASTA)" dataDxfId="23" totalsRowDxfId="22">
      <calculatedColumnFormula>$BG4+$BM4</calculatedColumnFormula>
    </tableColumn>
    <tableColumn id="112" xr3:uid="{40FFFDA7-399B-4138-A433-CDA1B96C8EDD}" name="PORCENTAJE DE EJECUCIÓN" dataDxfId="21" totalsRowDxfId="20">
      <calculatedColumnFormula>IF((($C$1-$BS4)/($BT4-$BS4))&gt;=100%,100%,(($C$1-$BS4)/($BT4-$BS4)))</calculatedColumnFormula>
    </tableColumn>
    <tableColumn id="113" xr3:uid="{595D6C44-63C8-4D06-8A18-0B0D7465A197}" name="VALOR TOTAL DE CONTRATO (ANTES DE LIQUIDACIÓN - LIBERACIÓN DE SALDOS)" dataDxfId="19" totalsRowDxfId="18">
      <calculatedColumnFormula>$AC4+$BL4-$BK4</calculatedColumnFormula>
    </tableColumn>
    <tableColumn id="114" xr3:uid="{3F3C1608-562E-4159-A623-A3D5C5F23C45}" name="ESTADO " dataDxfId="17" totalsRowDxfId="16">
      <calculatedColumnFormula>+IF(BP4="1 SI","FINALIZADO",IF($BT4&lt;=$C$1,"FINALIZADO","EJECUCIÓN"))</calculatedColumnFormula>
    </tableColumn>
    <tableColumn id="89" xr3:uid="{2DF30748-334E-44A8-862B-1BAE718E1AA6}" name="RECURSO TOTALES DESEMBOLSADOS" dataDxfId="15" totalsRowDxfId="14"/>
    <tableColumn id="102" xr3:uid="{F3BE3977-A6B5-4F22-964A-21AB08D4CCAD}" name="RECURSOS PENDIENTES POR EJECUTAR" dataDxfId="13" totalsRowDxfId="12"/>
    <tableColumn id="77" xr3:uid="{C8A8CD88-41FA-4960-B21D-0CCA4F6C5529}" name="ANULADO" dataDxfId="11" totalsRowDxfId="10"/>
    <tableColumn id="121" xr3:uid="{961C65B8-3C7C-4550-9195-29D086B54856}" name="MES" dataDxfId="9" totalsRowDxfId="8">
      <calculatedColumnFormula>TEXT(AR4,"MMMM")</calculatedColumnFormula>
    </tableColumn>
    <tableColumn id="123" xr3:uid="{0F1029C5-7E19-47C0-B903-40165A70E158}" name="REVISION SECOP II" dataDxfId="7" totalsRowDxfId="6"/>
    <tableColumn id="80" xr3:uid="{7E1779ED-B0A8-46F3-865B-B57CAC6FBE47}" name="VINCULADO SIGEP" dataDxfId="5" totalsRowDxfId="4"/>
    <tableColumn id="84" xr3:uid="{AF4A889F-E5D1-44D2-B92C-D30563060B5A}" name="PAA   " dataDxfId="3" totalsRowDxfId="2"/>
    <tableColumn id="60" xr3:uid="{BBEDDD86-5D56-4EA9-B1FE-55AFBFFEFB85}" name="ENTIDAD" dataDxfId="1"/>
    <tableColumn id="69" xr3:uid="{1B72D9D0-2EE0-47C3-8BA6-02D603A7EF4A}" name="NIT" dataDxfId="0"/>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funcionpublica.gov.co/dafpIndexerBHV/hvSigep/detallarHV/S588463-8003-5" TargetMode="External"/><Relationship Id="rId13" Type="http://schemas.openxmlformats.org/officeDocument/2006/relationships/hyperlink" Target="https://community.secop.gov.co/Public/Tendering/OpportunityDetail/Index?noticeUID=CO1.NTC.8661857&amp;isFromPublicArea=True&amp;isModal=true&amp;asPopupView=true" TargetMode="External"/><Relationship Id="rId18" Type="http://schemas.openxmlformats.org/officeDocument/2006/relationships/hyperlink" Target="https://community.secop.gov.co/Public/Tendering/OpportunityDetail/Index?noticeUID=CO1.NTC.8654680&amp;isFromPublicArea=True&amp;isModal=true&amp;asPopupView=true" TargetMode="External"/><Relationship Id="rId3" Type="http://schemas.openxmlformats.org/officeDocument/2006/relationships/hyperlink" Target="https://community.secop.gov.co/Public/Tendering/OpportunityDetail/Index?noticeUID=CO1.NTC.7495180&amp;isFromPublicArea=True&amp;isModal=true&amp;asPopupView=true" TargetMode="External"/><Relationship Id="rId21" Type="http://schemas.openxmlformats.org/officeDocument/2006/relationships/hyperlink" Target="https://www.contratos.gov.co/consultas/detalleProceso.do?numConstancia=25-22-109713" TargetMode="External"/><Relationship Id="rId7" Type="http://schemas.openxmlformats.org/officeDocument/2006/relationships/hyperlink" Target="https://www.funcionpublica.gov.co/dafpIndexerBHV/hvSigep/detallarHV/S4738155-8003-5" TargetMode="External"/><Relationship Id="rId12" Type="http://schemas.openxmlformats.org/officeDocument/2006/relationships/hyperlink" Target="https://community.secop.gov.co/Public/Tendering/OpportunityDetail/Index?noticeUID=CO1.NTC.8529401&amp;isFromPublicArea=True&amp;isModal=true&amp;asPopupView=true" TargetMode="External"/><Relationship Id="rId17" Type="http://schemas.openxmlformats.org/officeDocument/2006/relationships/hyperlink" Target="https://community.secop.gov.co/Public/Tendering/OpportunityDetail/Index?noticeUID=CO1.NTC.8656333&amp;isFromPublicArea=True&amp;isModal=true&amp;asPopupView=true" TargetMode="External"/><Relationship Id="rId25" Type="http://schemas.openxmlformats.org/officeDocument/2006/relationships/table" Target="../tables/table1.xml"/><Relationship Id="rId2" Type="http://schemas.openxmlformats.org/officeDocument/2006/relationships/hyperlink" Target="https://community.secop.gov.co/Public/Tendering/OpportunityDetail/Index?noticeUID=CO1.NTC.7865937&amp;isFromPublicArea=True&amp;isModal=true&amp;asPopupView=true" TargetMode="External"/><Relationship Id="rId16" Type="http://schemas.openxmlformats.org/officeDocument/2006/relationships/hyperlink" Target="https://community.secop.gov.co/Public/Tendering/OpportunityDetail/Index?noticeUID=CO1.NTC.8653915&amp;isFromPublicArea=True&amp;isModal=true&amp;asPopupView=true" TargetMode="External"/><Relationship Id="rId20" Type="http://schemas.openxmlformats.org/officeDocument/2006/relationships/hyperlink" Target="https://community.secop.gov.co/Public/Tendering/OpportunityDetail/Index?noticeUID=CO1.NTC.8683367&amp;isFromPublicArea=True&amp;isModal=true&amp;asPopupView=true" TargetMode="External"/><Relationship Id="rId1" Type="http://schemas.openxmlformats.org/officeDocument/2006/relationships/hyperlink" Target="https://community.secop.gov.co/Public/Tendering/OpportunityDetail/Index?noticeUID=CO1.NTC.7427870&amp;isFromPublicArea=True&amp;isModal=False" TargetMode="External"/><Relationship Id="rId6" Type="http://schemas.openxmlformats.org/officeDocument/2006/relationships/hyperlink" Target="https://www.funcionpublica.gov.co/dafpIndexerBHV/hvSigep/detallarHV/S2255494-8003-5" TargetMode="External"/><Relationship Id="rId11" Type="http://schemas.openxmlformats.org/officeDocument/2006/relationships/hyperlink" Target="https://community.secop.gov.co/Public/Tendering/OpportunityDetail/Index?noticeUID=CO1.NTC.8521867&amp;isFromPublicArea=True&amp;isModal=true&amp;asPopupView=true" TargetMode="External"/><Relationship Id="rId24" Type="http://schemas.openxmlformats.org/officeDocument/2006/relationships/drawing" Target="../drawings/drawing1.xml"/><Relationship Id="rId5" Type="http://schemas.openxmlformats.org/officeDocument/2006/relationships/hyperlink" Target="https://www.funcionpublica.gov.co/dafpIndexerBHV/hvSigep/detallarHV/S3070340-8003-5" TargetMode="External"/><Relationship Id="rId15" Type="http://schemas.openxmlformats.org/officeDocument/2006/relationships/hyperlink" Target="https://community.secop.gov.co/Public/Tendering/OpportunityDetail/Index?noticeUID=CO1.NTC.8546523&amp;isFromPublicArea=True&amp;isModal=true&amp;asPopupView=true" TargetMode="External"/><Relationship Id="rId23" Type="http://schemas.openxmlformats.org/officeDocument/2006/relationships/printerSettings" Target="../printerSettings/printerSettings1.bin"/><Relationship Id="rId10" Type="http://schemas.openxmlformats.org/officeDocument/2006/relationships/hyperlink" Target="https://community.secop.gov.co/Public/Tendering/OpportunityDetail/Index?noticeUID=CO1.NTC.8103167&amp;isFromPublicArea=True&amp;isModal=true&amp;asPopupView=true" TargetMode="External"/><Relationship Id="rId19" Type="http://schemas.openxmlformats.org/officeDocument/2006/relationships/hyperlink" Target="https://community.secop.gov.co/Public/Tendering/OpportunityDetail/Index?noticeUID=CO1.NTC.8708278&amp;isFromPublicArea=True&amp;isModal=true&amp;asPopupView=true" TargetMode="External"/><Relationship Id="rId4" Type="http://schemas.openxmlformats.org/officeDocument/2006/relationships/hyperlink" Target="https://www.funcionpublica.gov.co/dafpIndexerBHV/hvSigep/detallarHV/S4196924-8003-5" TargetMode="External"/><Relationship Id="rId9" Type="http://schemas.openxmlformats.org/officeDocument/2006/relationships/hyperlink" Target="https://www.funcionpublica.gov.co/dafpIndexerBHV/hvSigep/detallarHV/S333636-8003-5" TargetMode="External"/><Relationship Id="rId14" Type="http://schemas.openxmlformats.org/officeDocument/2006/relationships/hyperlink" Target="https://community.secop.gov.co/Public/Tendering/OpportunityDetail/Index?noticeUID=CO1.NTC.8663262&amp;isFromPublicArea=True&amp;isModal=true&amp;asPopupView=true" TargetMode="External"/><Relationship Id="rId22" Type="http://schemas.openxmlformats.org/officeDocument/2006/relationships/hyperlink" Target="https://www.funcionpublica.gov.co/dafpIndexerBHV/hvSigep/detallarHV/S1094827-8003-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AFCD73-2C6A-4D06-80D1-6E7F67687367}">
  <sheetPr codeName="Hoja2"/>
  <dimension ref="A1:CF1263"/>
  <sheetViews>
    <sheetView tabSelected="1" zoomScale="80" zoomScaleNormal="80" zoomScaleSheetLayoutView="55" workbookViewId="0">
      <pane xSplit="9" ySplit="3" topLeftCell="J4" activePane="bottomRight" state="frozen"/>
      <selection activeCell="F962" sqref="F962"/>
      <selection pane="topRight" activeCell="F962" sqref="F962"/>
      <selection pane="bottomLeft" activeCell="F962" sqref="F962"/>
      <selection pane="bottomRight" activeCell="Q25" sqref="Q25"/>
    </sheetView>
  </sheetViews>
  <sheetFormatPr baseColWidth="10" defaultColWidth="11.42578125" defaultRowHeight="15" outlineLevelCol="1" x14ac:dyDescent="0.25"/>
  <cols>
    <col min="1" max="1" width="6.140625" style="23" hidden="1" customWidth="1"/>
    <col min="2" max="2" width="3.42578125" style="24" hidden="1" customWidth="1"/>
    <col min="3" max="3" width="3.28515625" style="25" hidden="1" customWidth="1"/>
    <col min="4" max="4" width="3.85546875" style="25" hidden="1" customWidth="1"/>
    <col min="5" max="5" width="3.7109375" style="23" hidden="1" customWidth="1"/>
    <col min="6" max="7" width="4.28515625" style="23" hidden="1" customWidth="1"/>
    <col min="8" max="8" width="10.28515625" style="26" customWidth="1"/>
    <col min="9" max="9" width="11.140625" customWidth="1"/>
    <col min="10" max="10" width="8.5703125" customWidth="1"/>
    <col min="11" max="11" width="20.28515625" customWidth="1"/>
    <col min="12" max="12" width="20.28515625" customWidth="1" collapsed="1"/>
    <col min="13" max="13" width="21.42578125" customWidth="1"/>
    <col min="14" max="14" width="19.140625" customWidth="1"/>
    <col min="15" max="15" width="18.42578125" style="23" customWidth="1"/>
    <col min="16" max="16" width="19.85546875" customWidth="1"/>
    <col min="17" max="17" width="37.28515625" style="23" customWidth="1"/>
    <col min="18" max="18" width="21.28515625" style="23" customWidth="1"/>
    <col min="19" max="19" width="14.7109375" style="20" customWidth="1"/>
    <col min="20" max="20" width="36.85546875" style="29" customWidth="1"/>
    <col min="21" max="21" width="40.42578125" customWidth="1"/>
    <col min="22" max="22" width="6.7109375" style="23" customWidth="1"/>
    <col min="23" max="23" width="25.85546875" style="33" customWidth="1"/>
    <col min="24" max="24" width="19.28515625" customWidth="1"/>
    <col min="25" max="25" width="17.5703125" customWidth="1" collapsed="1"/>
    <col min="26" max="26" width="26.85546875" customWidth="1"/>
    <col min="27" max="27" width="23.85546875" style="30" customWidth="1"/>
    <col min="28" max="28" width="19.28515625" style="30" customWidth="1"/>
    <col min="29" max="29" width="19.140625" style="30" customWidth="1"/>
    <col min="30" max="30" width="19.5703125" style="23" customWidth="1"/>
    <col min="31" max="31" width="16.5703125" style="23" customWidth="1"/>
    <col min="32" max="32" width="10.5703125" customWidth="1"/>
    <col min="33" max="33" width="10.85546875" customWidth="1"/>
    <col min="34" max="34" width="12.85546875" customWidth="1"/>
    <col min="35" max="35" width="17.85546875" customWidth="1"/>
    <col min="36" max="36" width="9.28515625" style="43" customWidth="1"/>
    <col min="37" max="37" width="13.85546875" customWidth="1"/>
    <col min="38" max="38" width="10.7109375" style="27" customWidth="1"/>
    <col min="39" max="39" width="12.85546875" style="23" customWidth="1"/>
    <col min="40" max="40" width="20.140625" style="25" customWidth="1"/>
    <col min="41" max="41" width="22.28515625" customWidth="1"/>
    <col min="42" max="42" width="25" customWidth="1"/>
    <col min="43" max="43" width="6.7109375" customWidth="1"/>
    <col min="44" max="44" width="16.140625" style="23" customWidth="1" outlineLevel="1"/>
    <col min="45" max="45" width="18.28515625" style="23" customWidth="1" outlineLevel="1"/>
    <col min="46" max="46" width="17.28515625" customWidth="1" outlineLevel="1"/>
    <col min="47" max="47" width="17" customWidth="1" outlineLevel="1"/>
    <col min="48" max="48" width="27.7109375" customWidth="1"/>
    <col min="49" max="49" width="19.28515625" customWidth="1"/>
    <col min="50" max="50" width="19.28515625" style="23" customWidth="1"/>
    <col min="51" max="51" width="13.28515625" style="23" customWidth="1"/>
    <col min="52" max="52" width="14.28515625" style="69" customWidth="1"/>
    <col min="53" max="53" width="12.42578125" customWidth="1" collapsed="1"/>
    <col min="54" max="54" width="17.140625" customWidth="1"/>
    <col min="55" max="55" width="14.140625" customWidth="1" collapsed="1"/>
    <col min="56" max="56" width="25" style="23" customWidth="1"/>
    <col min="57" max="57" width="15" style="23" customWidth="1"/>
    <col min="58" max="58" width="12.5703125" customWidth="1"/>
    <col min="59" max="59" width="15" customWidth="1"/>
    <col min="60" max="60" width="13.28515625" customWidth="1"/>
    <col min="61" max="61" width="6.85546875" style="25" customWidth="1"/>
    <col min="62" max="62" width="23.85546875" customWidth="1"/>
    <col min="63" max="63" width="17.5703125" customWidth="1"/>
    <col min="64" max="64" width="17.7109375" style="23" customWidth="1"/>
    <col min="65" max="66" width="14.85546875" style="23" customWidth="1"/>
    <col min="67" max="67" width="12.7109375" style="23" customWidth="1"/>
    <col min="68" max="68" width="12.85546875" style="23" customWidth="1"/>
    <col min="69" max="69" width="8.42578125" customWidth="1"/>
    <col min="70" max="70" width="13.28515625" customWidth="1"/>
    <col min="71" max="71" width="14.140625" customWidth="1"/>
    <col min="72" max="72" width="12" style="37" customWidth="1"/>
    <col min="73" max="73" width="13.42578125" style="30" customWidth="1"/>
    <col min="74" max="74" width="18.5703125" style="23" customWidth="1"/>
    <col min="75" max="77" width="17.42578125" style="23" customWidth="1"/>
    <col min="78" max="78" width="16" style="23" customWidth="1"/>
    <col min="79" max="79" width="18.42578125" style="23" customWidth="1"/>
    <col min="80" max="81" width="11.42578125" customWidth="1"/>
    <col min="82" max="82" width="7.140625" customWidth="1"/>
    <col min="83" max="83" width="17.7109375" customWidth="1"/>
    <col min="84" max="84" width="13.7109375" customWidth="1"/>
  </cols>
  <sheetData>
    <row r="1" spans="1:84" s="3" customFormat="1" ht="14.25" customHeight="1" thickBot="1" x14ac:dyDescent="0.3">
      <c r="A1" s="80"/>
      <c r="B1" s="81"/>
      <c r="C1" s="82">
        <f ca="1">TODAY()</f>
        <v>45947</v>
      </c>
      <c r="D1" s="82"/>
      <c r="E1" s="82"/>
      <c r="F1" s="82"/>
      <c r="G1" s="82"/>
      <c r="H1" s="82"/>
      <c r="I1" s="1"/>
      <c r="O1" s="2"/>
      <c r="Q1" s="2"/>
      <c r="R1" s="2"/>
      <c r="S1" s="4"/>
      <c r="T1" s="5"/>
      <c r="V1" s="2"/>
      <c r="AA1" s="6"/>
      <c r="AB1" s="6"/>
      <c r="AC1" s="6"/>
      <c r="AD1" s="2"/>
      <c r="AE1" s="2"/>
      <c r="AJ1" s="7"/>
      <c r="AL1" s="8"/>
      <c r="AR1" s="2"/>
      <c r="AS1" s="2"/>
      <c r="AX1" s="2"/>
      <c r="AY1" s="2"/>
      <c r="AZ1" s="9"/>
      <c r="BD1" s="2"/>
      <c r="BE1" s="2"/>
      <c r="BI1" s="10"/>
      <c r="BL1" s="2"/>
      <c r="BM1" s="2"/>
      <c r="BN1" s="2"/>
      <c r="BO1" s="2"/>
      <c r="BP1" s="2"/>
      <c r="BT1" s="11"/>
      <c r="BU1" s="6"/>
      <c r="BV1" s="2"/>
      <c r="BW1" s="2"/>
      <c r="BX1" s="2"/>
      <c r="BY1" s="2"/>
      <c r="BZ1" s="2"/>
      <c r="CA1" s="2"/>
    </row>
    <row r="2" spans="1:84" ht="21.6" customHeight="1" thickTop="1" x14ac:dyDescent="0.25">
      <c r="A2" s="83"/>
      <c r="B2" s="83"/>
      <c r="C2" s="83"/>
      <c r="D2" s="84"/>
      <c r="E2" s="85" t="s">
        <v>0</v>
      </c>
      <c r="F2" s="83"/>
      <c r="G2" s="83"/>
      <c r="H2" s="83"/>
      <c r="I2" s="83" t="s">
        <v>1</v>
      </c>
      <c r="J2" s="83"/>
      <c r="K2" s="83"/>
      <c r="L2" s="83"/>
      <c r="M2" s="83"/>
      <c r="N2" s="84"/>
      <c r="O2" s="78" t="s">
        <v>2</v>
      </c>
      <c r="P2" s="79"/>
      <c r="Q2" s="79"/>
      <c r="R2" s="79"/>
      <c r="S2" s="79"/>
      <c r="T2" s="79"/>
      <c r="U2" s="79"/>
      <c r="V2" s="87" t="s">
        <v>3</v>
      </c>
      <c r="W2" s="88"/>
      <c r="X2" s="88"/>
      <c r="Y2" s="88"/>
      <c r="Z2" s="89"/>
      <c r="AA2" s="87" t="s">
        <v>4</v>
      </c>
      <c r="AB2" s="88"/>
      <c r="AC2" s="88"/>
      <c r="AD2" s="88"/>
      <c r="AE2" s="88"/>
      <c r="AF2" s="88"/>
      <c r="AG2" s="88"/>
      <c r="AH2" s="88"/>
      <c r="AI2" s="88"/>
      <c r="AJ2" s="88"/>
      <c r="AK2" s="88"/>
      <c r="AL2" s="88"/>
      <c r="AM2" s="88"/>
      <c r="AN2" s="88"/>
      <c r="AO2" s="88"/>
      <c r="AP2" s="88"/>
      <c r="AQ2" s="88"/>
      <c r="AR2" s="88" t="s">
        <v>5</v>
      </c>
      <c r="AS2" s="88"/>
      <c r="AT2" s="88"/>
      <c r="AU2" s="88"/>
      <c r="AV2" s="88"/>
      <c r="AW2" s="88"/>
      <c r="AX2" s="89"/>
      <c r="AY2" s="12"/>
      <c r="AZ2" s="12" t="s">
        <v>6</v>
      </c>
      <c r="BA2" s="90"/>
      <c r="BB2" s="90"/>
      <c r="BC2" s="90"/>
      <c r="BD2" s="91"/>
      <c r="BE2" s="78" t="s">
        <v>8</v>
      </c>
      <c r="BF2" s="79"/>
      <c r="BG2" s="79"/>
      <c r="BH2" s="79"/>
      <c r="BI2" s="86"/>
      <c r="BJ2" s="78" t="s">
        <v>9</v>
      </c>
      <c r="BK2" s="79"/>
      <c r="BL2" s="79"/>
      <c r="BM2" s="79"/>
      <c r="BN2" s="79"/>
      <c r="BO2" s="86"/>
      <c r="BP2" s="78" t="s">
        <v>10</v>
      </c>
      <c r="BQ2" s="86"/>
      <c r="BR2" s="78" t="s">
        <v>11</v>
      </c>
      <c r="BS2" s="79"/>
      <c r="BT2" s="79"/>
      <c r="BU2" s="79"/>
      <c r="BV2" s="86"/>
      <c r="BW2" s="78" t="s">
        <v>12</v>
      </c>
      <c r="BX2" s="79"/>
      <c r="BY2" s="79"/>
      <c r="BZ2" s="13"/>
      <c r="CA2" s="13" t="s">
        <v>13</v>
      </c>
    </row>
    <row r="3" spans="1:84" s="15" customFormat="1" ht="81.75" customHeight="1" x14ac:dyDescent="0.25">
      <c r="A3" s="14" t="s">
        <v>14</v>
      </c>
      <c r="B3" s="14" t="s">
        <v>15</v>
      </c>
      <c r="C3" s="14" t="s">
        <v>16</v>
      </c>
      <c r="D3" s="14" t="s">
        <v>17</v>
      </c>
      <c r="E3" s="14" t="s">
        <v>18</v>
      </c>
      <c r="F3" s="15" t="s">
        <v>19</v>
      </c>
      <c r="G3" s="15" t="s">
        <v>20</v>
      </c>
      <c r="H3" s="15" t="s">
        <v>0</v>
      </c>
      <c r="I3" s="15" t="s">
        <v>21</v>
      </c>
      <c r="J3" s="15" t="s">
        <v>22</v>
      </c>
      <c r="K3" s="15" t="s">
        <v>23</v>
      </c>
      <c r="L3" s="15" t="s">
        <v>24</v>
      </c>
      <c r="M3" s="15" t="s">
        <v>25</v>
      </c>
      <c r="N3" s="15" t="s">
        <v>26</v>
      </c>
      <c r="O3" s="15" t="s">
        <v>27</v>
      </c>
      <c r="P3" s="15" t="s">
        <v>28</v>
      </c>
      <c r="Q3" s="16" t="s">
        <v>29</v>
      </c>
      <c r="R3" s="15" t="s">
        <v>30</v>
      </c>
      <c r="S3" s="17" t="s">
        <v>31</v>
      </c>
      <c r="T3" s="15" t="s">
        <v>32</v>
      </c>
      <c r="U3" s="15" t="s">
        <v>33</v>
      </c>
      <c r="V3" s="15" t="s">
        <v>34</v>
      </c>
      <c r="W3" s="18" t="s">
        <v>35</v>
      </c>
      <c r="X3" s="18" t="s">
        <v>36</v>
      </c>
      <c r="Y3" s="18" t="s">
        <v>37</v>
      </c>
      <c r="Z3" s="15" t="s">
        <v>38</v>
      </c>
      <c r="AA3" s="15" t="s">
        <v>39</v>
      </c>
      <c r="AB3" s="15" t="s">
        <v>40</v>
      </c>
      <c r="AC3" s="15" t="s">
        <v>41</v>
      </c>
      <c r="AD3" s="15" t="s">
        <v>42</v>
      </c>
      <c r="AE3" s="15" t="s">
        <v>43</v>
      </c>
      <c r="AF3" s="15" t="s">
        <v>44</v>
      </c>
      <c r="AG3" s="19" t="s">
        <v>45</v>
      </c>
      <c r="AH3" s="15" t="s">
        <v>46</v>
      </c>
      <c r="AI3" s="19" t="s">
        <v>47</v>
      </c>
      <c r="AJ3" s="15" t="s">
        <v>48</v>
      </c>
      <c r="AK3" s="15" t="s">
        <v>49</v>
      </c>
      <c r="AL3" s="15" t="s">
        <v>50</v>
      </c>
      <c r="AM3" s="15" t="s">
        <v>51</v>
      </c>
      <c r="AN3" s="15" t="s">
        <v>52</v>
      </c>
      <c r="AO3" s="19" t="s">
        <v>53</v>
      </c>
      <c r="AP3" s="19" t="s">
        <v>54</v>
      </c>
      <c r="AQ3" s="15" t="s">
        <v>55</v>
      </c>
      <c r="AR3" s="15" t="s">
        <v>56</v>
      </c>
      <c r="AS3" s="15" t="s">
        <v>57</v>
      </c>
      <c r="AT3" s="15" t="s">
        <v>58</v>
      </c>
      <c r="AU3" s="15" t="s">
        <v>59</v>
      </c>
      <c r="AV3" s="2" t="s">
        <v>60</v>
      </c>
      <c r="AW3" s="15" t="s">
        <v>61</v>
      </c>
      <c r="AX3" s="20" t="s">
        <v>62</v>
      </c>
      <c r="AY3" s="15" t="s">
        <v>63</v>
      </c>
      <c r="AZ3" s="15" t="s">
        <v>64</v>
      </c>
      <c r="BA3" s="15" t="s">
        <v>7</v>
      </c>
      <c r="BB3" s="15" t="s">
        <v>65</v>
      </c>
      <c r="BC3" s="15" t="s">
        <v>66</v>
      </c>
      <c r="BD3" s="15" t="s">
        <v>67</v>
      </c>
      <c r="BE3" s="15" t="s">
        <v>68</v>
      </c>
      <c r="BF3" s="15" t="s">
        <v>69</v>
      </c>
      <c r="BG3" s="15" t="s">
        <v>70</v>
      </c>
      <c r="BH3" s="15" t="s">
        <v>71</v>
      </c>
      <c r="BI3" s="15" t="s">
        <v>72</v>
      </c>
      <c r="BJ3" s="15" t="s">
        <v>73</v>
      </c>
      <c r="BK3" s="15" t="s">
        <v>74</v>
      </c>
      <c r="BL3" s="15" t="s">
        <v>75</v>
      </c>
      <c r="BM3" s="21" t="s">
        <v>76</v>
      </c>
      <c r="BN3" s="21" t="s">
        <v>7226</v>
      </c>
      <c r="BO3" s="18" t="s">
        <v>77</v>
      </c>
      <c r="BP3" s="15" t="s">
        <v>78</v>
      </c>
      <c r="BQ3" s="15" t="s">
        <v>79</v>
      </c>
      <c r="BR3" s="22" t="s">
        <v>80</v>
      </c>
      <c r="BS3" s="22" t="s">
        <v>81</v>
      </c>
      <c r="BT3" s="18" t="s">
        <v>82</v>
      </c>
      <c r="BU3" s="15" t="s">
        <v>83</v>
      </c>
      <c r="BV3" s="18" t="s">
        <v>84</v>
      </c>
      <c r="BW3" s="18" t="s">
        <v>85</v>
      </c>
      <c r="BX3" s="18" t="s">
        <v>86</v>
      </c>
      <c r="BY3" s="18" t="s">
        <v>87</v>
      </c>
      <c r="BZ3" s="15" t="s">
        <v>88</v>
      </c>
      <c r="CA3" s="15" t="s">
        <v>89</v>
      </c>
      <c r="CB3" s="15" t="s">
        <v>90</v>
      </c>
      <c r="CC3" s="15" t="s">
        <v>91</v>
      </c>
      <c r="CD3" s="15" t="s">
        <v>92</v>
      </c>
      <c r="CE3" s="15" t="s">
        <v>93</v>
      </c>
      <c r="CF3" s="15" t="s">
        <v>94</v>
      </c>
    </row>
    <row r="4" spans="1:84" x14ac:dyDescent="0.25">
      <c r="A4" s="23" t="str">
        <f t="shared" ref="A4:A67" si="0">+IF($BO4="1 SI","S","")</f>
        <v/>
      </c>
      <c r="B4" s="23" t="str">
        <f t="shared" ref="B4:B67" si="1">+IF(BQ4="1 SI","C","")</f>
        <v/>
      </c>
      <c r="C4" s="24" t="str">
        <f t="shared" ref="C4:C67" ca="1" si="2">+IF($BT4&lt;=$C$1,"F","E")</f>
        <v>E</v>
      </c>
      <c r="D4" s="25" t="str">
        <f t="shared" ref="D4:D67" ca="1" si="3">+IF($BW4="MUTUO ACUERDO", "L","")</f>
        <v/>
      </c>
      <c r="E4" s="25" t="str">
        <f t="shared" ref="E4:E67" si="4">IF($CB4="1 SI","","NE")</f>
        <v/>
      </c>
      <c r="F4" s="23" t="str">
        <f t="shared" ref="F4:F67" si="5">IF(BZ4="1. SI","ANU","")</f>
        <v/>
      </c>
      <c r="G4" s="25" t="str">
        <f t="shared" ref="G4:G67" si="6">IF($CC4="1 SI","","NE")</f>
        <v/>
      </c>
      <c r="H4" s="23">
        <v>2025</v>
      </c>
      <c r="I4" s="26">
        <v>1</v>
      </c>
      <c r="J4" s="23" t="s">
        <v>95</v>
      </c>
      <c r="K4" t="s">
        <v>96</v>
      </c>
      <c r="L4" t="s">
        <v>97</v>
      </c>
      <c r="M4" t="s">
        <v>98</v>
      </c>
      <c r="N4" t="s">
        <v>99</v>
      </c>
      <c r="O4" s="23" t="s">
        <v>100</v>
      </c>
      <c r="P4" s="23" t="s">
        <v>101</v>
      </c>
      <c r="Q4" t="s">
        <v>102</v>
      </c>
      <c r="R4" s="23" t="s">
        <v>103</v>
      </c>
      <c r="S4" s="20" t="s">
        <v>104</v>
      </c>
      <c r="T4" s="29" t="s">
        <v>105</v>
      </c>
      <c r="U4" s="23" t="s">
        <v>1436</v>
      </c>
      <c r="V4" s="23" t="s">
        <v>106</v>
      </c>
      <c r="W4" s="20" t="s">
        <v>107</v>
      </c>
      <c r="X4" s="20" t="s">
        <v>108</v>
      </c>
      <c r="Y4" t="s">
        <v>109</v>
      </c>
      <c r="Z4" t="s">
        <v>110</v>
      </c>
      <c r="AA4" t="s">
        <v>111</v>
      </c>
      <c r="AB4" s="6">
        <v>49316400</v>
      </c>
      <c r="AC4" s="6">
        <v>49316400</v>
      </c>
      <c r="AD4" s="30">
        <v>4326000</v>
      </c>
      <c r="AE4" s="30">
        <v>0</v>
      </c>
      <c r="AF4" s="23" t="s">
        <v>112</v>
      </c>
      <c r="AG4" t="s">
        <v>106</v>
      </c>
      <c r="AH4" t="s">
        <v>113</v>
      </c>
      <c r="AI4" s="31">
        <f>+Tabla3[[#This Row],[VALOR DEL CONTRATO
(EN NUMEROS)]]-Tabla3[[#This Row],[VALOR RECURSOS (MADS/FONAM)]]</f>
        <v>0</v>
      </c>
      <c r="AJ4" s="25">
        <v>1325</v>
      </c>
      <c r="AK4" s="32">
        <v>45664</v>
      </c>
      <c r="AL4">
        <v>925</v>
      </c>
      <c r="AM4" s="27">
        <v>45299</v>
      </c>
      <c r="AN4" s="33" t="s">
        <v>114</v>
      </c>
      <c r="AO4" t="s">
        <v>115</v>
      </c>
      <c r="AP4" s="28">
        <v>202400000000095</v>
      </c>
      <c r="AQ4" t="s">
        <v>106</v>
      </c>
      <c r="AR4" s="27">
        <v>45664</v>
      </c>
      <c r="AS4" s="23" t="s">
        <v>116</v>
      </c>
      <c r="AT4" s="23" t="s">
        <v>116</v>
      </c>
      <c r="AU4" t="s">
        <v>117</v>
      </c>
      <c r="AV4" t="s">
        <v>118</v>
      </c>
      <c r="AW4" t="s">
        <v>119</v>
      </c>
      <c r="AX4" t="s">
        <v>108</v>
      </c>
      <c r="AY4" s="23">
        <v>80111600</v>
      </c>
      <c r="AZ4" s="34" t="s">
        <v>120</v>
      </c>
      <c r="BA4" s="23" t="s">
        <v>121</v>
      </c>
      <c r="BB4" s="20" t="s">
        <v>122</v>
      </c>
      <c r="BC4" s="27">
        <v>45298</v>
      </c>
      <c r="BD4" t="s">
        <v>123</v>
      </c>
      <c r="BE4" s="27">
        <v>45664</v>
      </c>
      <c r="BF4" s="27">
        <v>45665</v>
      </c>
      <c r="BG4" s="27">
        <v>46010</v>
      </c>
      <c r="BH4" s="35">
        <f>+Tabla3[[#This Row],[FECHA TERMINACION
(INICIAL)]]-Tabla3[[#This Row],[FECHA INICIO]]</f>
        <v>345</v>
      </c>
      <c r="BI4" s="35">
        <f>+Tabla3[[#This Row],[PLAZO DE EJECUCIÓN EN DÍAS (INICIAL)]]/30</f>
        <v>11.5</v>
      </c>
      <c r="BJ4" t="s">
        <v>124</v>
      </c>
      <c r="BK4" s="30">
        <f>+[1]BD_2!E2</f>
        <v>0</v>
      </c>
      <c r="BL4" s="30">
        <f>+[1]BD_2!BA2</f>
        <v>0</v>
      </c>
      <c r="BM4" s="23">
        <f>+[1]BD_2!BZ2</f>
        <v>0</v>
      </c>
      <c r="BN4" s="23">
        <f>+COUNTIF(Tabla3[[#This Row],[VALOR REDUCIDO]:[TOTAL TIEMPO PRORROGADO EN DÍAS
]],"&lt;&gt;0")</f>
        <v>0</v>
      </c>
      <c r="BO4" s="23" t="str">
        <f>+[1]BD_2!CA2</f>
        <v>2 NO</v>
      </c>
      <c r="BP4" s="27" t="str">
        <f>+[1]BD_2!CF2</f>
        <v>2 NO</v>
      </c>
      <c r="BQ4" s="23" t="s">
        <v>106</v>
      </c>
      <c r="BR4">
        <f t="shared" ref="BR4:BR67" si="7">$BT4-$BS4</f>
        <v>345</v>
      </c>
      <c r="BS4" s="36">
        <f t="shared" ref="BS4:BS67" si="8">$BF4</f>
        <v>45665</v>
      </c>
      <c r="BT4" s="36">
        <f t="shared" ref="BT4:BT67" si="9">$BG4+$BM4</f>
        <v>46010</v>
      </c>
      <c r="BU4" s="37">
        <f t="shared" ref="BU4:BU67" ca="1" si="10">IF((($C$1-$BS4)/($BT4-$BS4))&gt;=100%,100%,(($C$1-$BS4)/($BT4-$BS4)))</f>
        <v>0.81739130434782614</v>
      </c>
      <c r="BV4" s="30">
        <f t="shared" ref="BV4:BV67" si="11">$AC4+$BL4-$BK4</f>
        <v>49316400</v>
      </c>
      <c r="BW4" s="23" t="str">
        <f t="shared" ref="BW4:BW36" ca="1" si="12">+IF(BP4="1 SI","FINALIZADO",IF($BT4&lt;=$C$1,"FINALIZADO","EJECUCIÓN"))</f>
        <v>EJECUCIÓN</v>
      </c>
      <c r="BX4" s="23">
        <v>29272600</v>
      </c>
      <c r="BY4" s="23">
        <v>20043800</v>
      </c>
      <c r="BZ4" s="23" t="s">
        <v>106</v>
      </c>
      <c r="CA4" s="23" t="str">
        <f t="shared" ref="CA4:CA67" si="13">TEXT(AR4,"MMMM")</f>
        <v>enero</v>
      </c>
      <c r="CB4" s="23" t="s">
        <v>121</v>
      </c>
      <c r="CC4" s="23" t="s">
        <v>121</v>
      </c>
      <c r="CD4" s="23" t="s">
        <v>121</v>
      </c>
      <c r="CE4" t="s">
        <v>125</v>
      </c>
      <c r="CF4" t="s">
        <v>126</v>
      </c>
    </row>
    <row r="5" spans="1:84" x14ac:dyDescent="0.25">
      <c r="A5" s="23" t="str">
        <f t="shared" si="0"/>
        <v/>
      </c>
      <c r="B5" s="23" t="str">
        <f t="shared" si="1"/>
        <v/>
      </c>
      <c r="C5" s="24" t="str">
        <f t="shared" ca="1" si="2"/>
        <v>E</v>
      </c>
      <c r="D5" s="25" t="str">
        <f t="shared" ca="1" si="3"/>
        <v/>
      </c>
      <c r="E5" s="25" t="str">
        <f t="shared" si="4"/>
        <v/>
      </c>
      <c r="F5" s="23" t="str">
        <f t="shared" si="5"/>
        <v/>
      </c>
      <c r="G5" s="25" t="str">
        <f t="shared" si="6"/>
        <v/>
      </c>
      <c r="H5" s="23">
        <v>2025</v>
      </c>
      <c r="I5" s="26">
        <v>2</v>
      </c>
      <c r="J5" s="23" t="s">
        <v>95</v>
      </c>
      <c r="K5" t="s">
        <v>96</v>
      </c>
      <c r="L5" t="s">
        <v>97</v>
      </c>
      <c r="M5" t="s">
        <v>98</v>
      </c>
      <c r="N5" t="s">
        <v>99</v>
      </c>
      <c r="O5" s="23" t="s">
        <v>100</v>
      </c>
      <c r="P5" s="23" t="s">
        <v>101</v>
      </c>
      <c r="Q5" s="38" t="s">
        <v>127</v>
      </c>
      <c r="R5" s="23" t="s">
        <v>103</v>
      </c>
      <c r="S5" s="20" t="s">
        <v>104</v>
      </c>
      <c r="T5" s="29" t="s">
        <v>128</v>
      </c>
      <c r="U5" s="23" t="s">
        <v>1436</v>
      </c>
      <c r="V5" s="23" t="s">
        <v>106</v>
      </c>
      <c r="W5" s="20" t="s">
        <v>129</v>
      </c>
      <c r="X5" s="20" t="s">
        <v>108</v>
      </c>
      <c r="Y5" t="s">
        <v>130</v>
      </c>
      <c r="Z5" t="s">
        <v>131</v>
      </c>
      <c r="AA5" t="s">
        <v>132</v>
      </c>
      <c r="AB5" s="6">
        <v>47150000</v>
      </c>
      <c r="AC5" s="6">
        <v>47150000</v>
      </c>
      <c r="AD5" s="30">
        <v>4100000</v>
      </c>
      <c r="AE5" s="30">
        <v>0</v>
      </c>
      <c r="AF5" s="23" t="s">
        <v>112</v>
      </c>
      <c r="AG5" t="s">
        <v>106</v>
      </c>
      <c r="AH5" t="s">
        <v>113</v>
      </c>
      <c r="AI5" s="31">
        <f>+Tabla3[[#This Row],[VALOR DEL CONTRATO
(EN NUMEROS)]]-Tabla3[[#This Row],[VALOR RECURSOS (MADS/FONAM)]]</f>
        <v>0</v>
      </c>
      <c r="AJ5" s="25">
        <v>1725</v>
      </c>
      <c r="AK5" s="32">
        <v>45664</v>
      </c>
      <c r="AL5">
        <v>11525</v>
      </c>
      <c r="AM5" s="27">
        <v>45673</v>
      </c>
      <c r="AN5" s="33" t="s">
        <v>114</v>
      </c>
      <c r="AO5" t="s">
        <v>115</v>
      </c>
      <c r="AP5" s="39">
        <v>202400000000095</v>
      </c>
      <c r="AQ5" t="s">
        <v>106</v>
      </c>
      <c r="AR5" s="27">
        <v>45672</v>
      </c>
      <c r="AS5" s="23" t="s">
        <v>116</v>
      </c>
      <c r="AT5" s="23" t="s">
        <v>116</v>
      </c>
      <c r="AU5" t="s">
        <v>117</v>
      </c>
      <c r="AV5" t="s">
        <v>133</v>
      </c>
      <c r="AW5" t="s">
        <v>134</v>
      </c>
      <c r="AX5" t="s">
        <v>108</v>
      </c>
      <c r="AY5" s="23">
        <v>80111600</v>
      </c>
      <c r="AZ5" s="34" t="s">
        <v>135</v>
      </c>
      <c r="BA5" s="23" t="s">
        <v>121</v>
      </c>
      <c r="BB5" s="20" t="s">
        <v>122</v>
      </c>
      <c r="BC5" s="27">
        <v>45672</v>
      </c>
      <c r="BD5" t="s">
        <v>136</v>
      </c>
      <c r="BE5" s="27">
        <v>45672</v>
      </c>
      <c r="BF5" s="27">
        <v>45673</v>
      </c>
      <c r="BG5" s="27">
        <v>46021</v>
      </c>
      <c r="BH5" s="35">
        <f>+Tabla3[[#This Row],[FECHA TERMINACION
(INICIAL)]]-Tabla3[[#This Row],[FECHA INICIO]]</f>
        <v>348</v>
      </c>
      <c r="BI5" s="35">
        <f>+Tabla3[[#This Row],[PLAZO DE EJECUCIÓN EN DÍAS (INICIAL)]]/30</f>
        <v>11.6</v>
      </c>
      <c r="BJ5" t="s">
        <v>137</v>
      </c>
      <c r="BK5" s="30">
        <f>+[1]BD_2!E3</f>
        <v>0</v>
      </c>
      <c r="BL5" s="30">
        <f>+[1]BD_2!BA3</f>
        <v>0</v>
      </c>
      <c r="BM5" s="23">
        <f>+[1]BD_2!BZ3</f>
        <v>0</v>
      </c>
      <c r="BN5" s="23">
        <f>+COUNTIF(Tabla3[[#This Row],[VALOR REDUCIDO]:[TOTAL TIEMPO PRORROGADO EN DÍAS
]],"&lt;&gt;0")</f>
        <v>0</v>
      </c>
      <c r="BO5" s="23" t="str">
        <f>+[1]BD_2!CA3</f>
        <v>2 NO</v>
      </c>
      <c r="BP5" s="27" t="str">
        <f>+[1]BD_2!CF3</f>
        <v>2 NO</v>
      </c>
      <c r="BQ5" s="23" t="s">
        <v>106</v>
      </c>
      <c r="BR5">
        <f t="shared" si="7"/>
        <v>348</v>
      </c>
      <c r="BS5" s="36">
        <f t="shared" si="8"/>
        <v>45673</v>
      </c>
      <c r="BT5" s="36">
        <f t="shared" si="9"/>
        <v>46021</v>
      </c>
      <c r="BU5" s="37">
        <f t="shared" ca="1" si="10"/>
        <v>0.78735632183908044</v>
      </c>
      <c r="BV5" s="30">
        <f t="shared" si="11"/>
        <v>47150000</v>
      </c>
      <c r="BW5" s="23" t="str">
        <f t="shared" ca="1" si="12"/>
        <v>EJECUCIÓN</v>
      </c>
      <c r="BX5" s="23">
        <v>26650000</v>
      </c>
      <c r="BY5" s="23">
        <v>20500000</v>
      </c>
      <c r="BZ5" s="23" t="s">
        <v>106</v>
      </c>
      <c r="CA5" s="23" t="str">
        <f t="shared" si="13"/>
        <v>enero</v>
      </c>
      <c r="CB5" s="23" t="s">
        <v>121</v>
      </c>
      <c r="CC5" s="23" t="s">
        <v>121</v>
      </c>
      <c r="CD5" s="23" t="s">
        <v>121</v>
      </c>
      <c r="CE5" t="s">
        <v>125</v>
      </c>
      <c r="CF5" t="s">
        <v>126</v>
      </c>
    </row>
    <row r="6" spans="1:84" x14ac:dyDescent="0.25">
      <c r="A6" s="23" t="str">
        <f t="shared" si="0"/>
        <v/>
      </c>
      <c r="B6" s="23" t="str">
        <f t="shared" si="1"/>
        <v/>
      </c>
      <c r="C6" s="24" t="str">
        <f t="shared" ca="1" si="2"/>
        <v>E</v>
      </c>
      <c r="D6" s="25" t="str">
        <f t="shared" ca="1" si="3"/>
        <v/>
      </c>
      <c r="E6" s="25" t="str">
        <f t="shared" si="4"/>
        <v/>
      </c>
      <c r="F6" s="23" t="str">
        <f t="shared" si="5"/>
        <v/>
      </c>
      <c r="G6" s="25" t="str">
        <f t="shared" si="6"/>
        <v/>
      </c>
      <c r="H6" s="23">
        <v>2025</v>
      </c>
      <c r="I6" s="26">
        <v>3</v>
      </c>
      <c r="J6" s="23" t="s">
        <v>95</v>
      </c>
      <c r="K6" t="s">
        <v>96</v>
      </c>
      <c r="L6" t="s">
        <v>97</v>
      </c>
      <c r="M6" t="s">
        <v>98</v>
      </c>
      <c r="N6" t="s">
        <v>99</v>
      </c>
      <c r="O6" s="23" t="s">
        <v>100</v>
      </c>
      <c r="P6" s="23" t="s">
        <v>138</v>
      </c>
      <c r="Q6" s="38" t="s">
        <v>139</v>
      </c>
      <c r="R6" s="23" t="s">
        <v>103</v>
      </c>
      <c r="S6" s="20" t="s">
        <v>140</v>
      </c>
      <c r="T6" s="29" t="s">
        <v>141</v>
      </c>
      <c r="U6" s="23" t="s">
        <v>1436</v>
      </c>
      <c r="V6" s="23" t="s">
        <v>106</v>
      </c>
      <c r="W6" s="20" t="s">
        <v>108</v>
      </c>
      <c r="X6" s="20" t="s">
        <v>108</v>
      </c>
      <c r="Y6" t="s">
        <v>142</v>
      </c>
      <c r="Z6" t="s">
        <v>143</v>
      </c>
      <c r="AA6" t="s">
        <v>144</v>
      </c>
      <c r="AB6" s="6">
        <v>80966667</v>
      </c>
      <c r="AC6" s="6">
        <v>80966667</v>
      </c>
      <c r="AD6" s="30">
        <v>7000000</v>
      </c>
      <c r="AE6" s="30">
        <v>0</v>
      </c>
      <c r="AF6" s="23" t="s">
        <v>112</v>
      </c>
      <c r="AG6" t="s">
        <v>106</v>
      </c>
      <c r="AH6" t="s">
        <v>113</v>
      </c>
      <c r="AI6" s="31">
        <f>+Tabla3[[#This Row],[VALOR DEL CONTRATO
(EN NUMEROS)]]-Tabla3[[#This Row],[VALOR RECURSOS (MADS/FONAM)]]</f>
        <v>0</v>
      </c>
      <c r="AJ6" s="25">
        <v>1725</v>
      </c>
      <c r="AK6" s="32">
        <v>45664</v>
      </c>
      <c r="AL6">
        <v>5725</v>
      </c>
      <c r="AM6" s="27">
        <v>45671</v>
      </c>
      <c r="AN6" s="33" t="s">
        <v>114</v>
      </c>
      <c r="AO6" t="s">
        <v>115</v>
      </c>
      <c r="AP6" s="39">
        <v>202400000000095</v>
      </c>
      <c r="AQ6" t="s">
        <v>106</v>
      </c>
      <c r="AR6" s="27">
        <v>45670</v>
      </c>
      <c r="AS6" s="23" t="s">
        <v>116</v>
      </c>
      <c r="AT6" s="23" t="s">
        <v>116</v>
      </c>
      <c r="AU6" t="s">
        <v>117</v>
      </c>
      <c r="AV6" t="s">
        <v>133</v>
      </c>
      <c r="AW6" t="s">
        <v>145</v>
      </c>
      <c r="AX6" t="s">
        <v>108</v>
      </c>
      <c r="AY6" s="23">
        <v>80111600</v>
      </c>
      <c r="AZ6" t="s">
        <v>146</v>
      </c>
      <c r="BA6" s="23" t="s">
        <v>121</v>
      </c>
      <c r="BB6" s="20" t="s">
        <v>122</v>
      </c>
      <c r="BC6" s="27">
        <v>45670</v>
      </c>
      <c r="BD6" t="s">
        <v>123</v>
      </c>
      <c r="BE6" s="27">
        <v>45670</v>
      </c>
      <c r="BF6" s="27">
        <v>45671</v>
      </c>
      <c r="BG6" s="27">
        <v>46021</v>
      </c>
      <c r="BH6" s="35">
        <f>+Tabla3[[#This Row],[FECHA TERMINACION
(INICIAL)]]-Tabla3[[#This Row],[FECHA INICIO]]</f>
        <v>350</v>
      </c>
      <c r="BI6" s="35">
        <f>+Tabla3[[#This Row],[PLAZO DE EJECUCIÓN EN DÍAS (INICIAL)]]/30</f>
        <v>11.666666666666666</v>
      </c>
      <c r="BJ6" t="s">
        <v>147</v>
      </c>
      <c r="BK6" s="30">
        <f>+[1]BD_2!E4</f>
        <v>0</v>
      </c>
      <c r="BL6" s="30">
        <f>+[1]BD_2!BA4</f>
        <v>0</v>
      </c>
      <c r="BM6" s="23">
        <f>+[1]BD_2!BZ4</f>
        <v>0</v>
      </c>
      <c r="BN6" s="23">
        <f>+COUNTIF(Tabla3[[#This Row],[VALOR REDUCIDO]:[TOTAL TIEMPO PRORROGADO EN DÍAS
]],"&lt;&gt;0")</f>
        <v>0</v>
      </c>
      <c r="BO6" s="23" t="str">
        <f>+[1]BD_2!CA4</f>
        <v>2 NO</v>
      </c>
      <c r="BP6" s="27" t="str">
        <f>+[1]BD_2!CF4</f>
        <v>2 NO</v>
      </c>
      <c r="BQ6" s="23" t="s">
        <v>106</v>
      </c>
      <c r="BR6">
        <f t="shared" si="7"/>
        <v>350</v>
      </c>
      <c r="BS6" s="36">
        <f t="shared" si="8"/>
        <v>45671</v>
      </c>
      <c r="BT6" s="36">
        <f t="shared" si="9"/>
        <v>46021</v>
      </c>
      <c r="BU6" s="37">
        <f t="shared" ca="1" si="10"/>
        <v>0.78857142857142859</v>
      </c>
      <c r="BV6" s="30">
        <f t="shared" si="11"/>
        <v>80966667</v>
      </c>
      <c r="BW6" s="23" t="str">
        <f t="shared" ca="1" si="12"/>
        <v>EJECUCIÓN</v>
      </c>
      <c r="BX6" s="23">
        <v>45966667</v>
      </c>
      <c r="BY6" s="23">
        <v>35000000</v>
      </c>
      <c r="BZ6" s="23" t="s">
        <v>106</v>
      </c>
      <c r="CA6" s="23" t="str">
        <f t="shared" si="13"/>
        <v>enero</v>
      </c>
      <c r="CB6" s="23" t="s">
        <v>121</v>
      </c>
      <c r="CC6" s="23" t="s">
        <v>121</v>
      </c>
      <c r="CD6" s="23" t="s">
        <v>121</v>
      </c>
      <c r="CE6" t="s">
        <v>125</v>
      </c>
      <c r="CF6" t="s">
        <v>126</v>
      </c>
    </row>
    <row r="7" spans="1:84" x14ac:dyDescent="0.25">
      <c r="A7" s="23" t="str">
        <f t="shared" si="0"/>
        <v/>
      </c>
      <c r="B7" s="23" t="str">
        <f t="shared" si="1"/>
        <v/>
      </c>
      <c r="C7" s="24" t="str">
        <f t="shared" ca="1" si="2"/>
        <v>E</v>
      </c>
      <c r="D7" s="25" t="str">
        <f t="shared" ca="1" si="3"/>
        <v/>
      </c>
      <c r="E7" s="25" t="str">
        <f t="shared" si="4"/>
        <v/>
      </c>
      <c r="F7" s="23" t="str">
        <f t="shared" si="5"/>
        <v/>
      </c>
      <c r="G7" s="25" t="str">
        <f t="shared" si="6"/>
        <v/>
      </c>
      <c r="H7" s="23">
        <v>2025</v>
      </c>
      <c r="I7" s="26">
        <v>4</v>
      </c>
      <c r="J7" s="23" t="s">
        <v>95</v>
      </c>
      <c r="K7" t="s">
        <v>96</v>
      </c>
      <c r="L7" t="s">
        <v>97</v>
      </c>
      <c r="M7" t="s">
        <v>98</v>
      </c>
      <c r="N7" t="s">
        <v>99</v>
      </c>
      <c r="O7" s="23" t="s">
        <v>100</v>
      </c>
      <c r="P7" s="23" t="s">
        <v>101</v>
      </c>
      <c r="Q7" t="s">
        <v>148</v>
      </c>
      <c r="R7" s="23" t="s">
        <v>103</v>
      </c>
      <c r="S7" s="20" t="s">
        <v>149</v>
      </c>
      <c r="T7" s="29" t="s">
        <v>150</v>
      </c>
      <c r="U7" s="23" t="s">
        <v>1436</v>
      </c>
      <c r="V7" s="23" t="s">
        <v>106</v>
      </c>
      <c r="W7" s="20" t="s">
        <v>151</v>
      </c>
      <c r="X7" s="20" t="s">
        <v>108</v>
      </c>
      <c r="Y7" t="s">
        <v>152</v>
      </c>
      <c r="Z7" t="s">
        <v>153</v>
      </c>
      <c r="AA7" t="s">
        <v>154</v>
      </c>
      <c r="AB7" s="6">
        <v>40483333</v>
      </c>
      <c r="AC7" s="6">
        <v>40483333</v>
      </c>
      <c r="AD7" s="30">
        <v>3500000</v>
      </c>
      <c r="AE7" s="30">
        <v>0</v>
      </c>
      <c r="AF7" s="23" t="s">
        <v>112</v>
      </c>
      <c r="AG7" t="s">
        <v>106</v>
      </c>
      <c r="AH7" t="s">
        <v>113</v>
      </c>
      <c r="AI7" s="31">
        <f>+Tabla3[[#This Row],[VALOR DEL CONTRATO
(EN NUMEROS)]]-Tabla3[[#This Row],[VALOR RECURSOS (MADS/FONAM)]]</f>
        <v>0</v>
      </c>
      <c r="AJ7" s="25">
        <v>1725</v>
      </c>
      <c r="AK7" s="32">
        <v>45664</v>
      </c>
      <c r="AL7">
        <v>6925</v>
      </c>
      <c r="AM7" s="27">
        <v>45671</v>
      </c>
      <c r="AN7" s="33" t="s">
        <v>114</v>
      </c>
      <c r="AO7" t="s">
        <v>115</v>
      </c>
      <c r="AP7" s="39">
        <v>202400000000095</v>
      </c>
      <c r="AQ7" t="s">
        <v>106</v>
      </c>
      <c r="AR7" s="27">
        <v>45669</v>
      </c>
      <c r="AS7" s="23" t="s">
        <v>116</v>
      </c>
      <c r="AT7" s="23" t="s">
        <v>116</v>
      </c>
      <c r="AU7" t="s">
        <v>117</v>
      </c>
      <c r="AV7" t="s">
        <v>133</v>
      </c>
      <c r="AW7" t="s">
        <v>145</v>
      </c>
      <c r="AX7" t="s">
        <v>108</v>
      </c>
      <c r="AY7" s="23">
        <v>80111600</v>
      </c>
      <c r="AZ7" s="41" t="s">
        <v>155</v>
      </c>
      <c r="BA7" s="23" t="s">
        <v>121</v>
      </c>
      <c r="BB7" s="20" t="s">
        <v>122</v>
      </c>
      <c r="BC7" s="27">
        <v>45670</v>
      </c>
      <c r="BD7" t="s">
        <v>123</v>
      </c>
      <c r="BE7" s="27">
        <v>45670</v>
      </c>
      <c r="BF7" s="27">
        <v>45671</v>
      </c>
      <c r="BG7" s="27">
        <v>46021</v>
      </c>
      <c r="BH7" s="35">
        <f>+Tabla3[[#This Row],[FECHA TERMINACION
(INICIAL)]]-Tabla3[[#This Row],[FECHA INICIO]]</f>
        <v>350</v>
      </c>
      <c r="BI7" s="35">
        <f>+Tabla3[[#This Row],[PLAZO DE EJECUCIÓN EN DÍAS (INICIAL)]]/30</f>
        <v>11.666666666666666</v>
      </c>
      <c r="BJ7" t="s">
        <v>156</v>
      </c>
      <c r="BK7" s="30">
        <f>+[1]BD_2!E5</f>
        <v>0</v>
      </c>
      <c r="BL7" s="30">
        <f>+[1]BD_2!BA5</f>
        <v>0</v>
      </c>
      <c r="BM7" s="23">
        <f>+[1]BD_2!BZ5</f>
        <v>0</v>
      </c>
      <c r="BN7" s="23">
        <f>+COUNTIF(Tabla3[[#This Row],[VALOR REDUCIDO]:[TOTAL TIEMPO PRORROGADO EN DÍAS
]],"&lt;&gt;0")</f>
        <v>0</v>
      </c>
      <c r="BO7" s="23" t="str">
        <f>+[1]BD_2!CA5</f>
        <v>2 NO</v>
      </c>
      <c r="BP7" s="27" t="str">
        <f>+[1]BD_2!CF5</f>
        <v>2 NO</v>
      </c>
      <c r="BQ7" s="23" t="s">
        <v>106</v>
      </c>
      <c r="BR7">
        <f t="shared" si="7"/>
        <v>350</v>
      </c>
      <c r="BS7" s="36">
        <f t="shared" si="8"/>
        <v>45671</v>
      </c>
      <c r="BT7" s="36">
        <f t="shared" si="9"/>
        <v>46021</v>
      </c>
      <c r="BU7" s="37">
        <f t="shared" ca="1" si="10"/>
        <v>0.78857142857142859</v>
      </c>
      <c r="BV7" s="30">
        <f t="shared" si="11"/>
        <v>40483333</v>
      </c>
      <c r="BW7" s="23" t="str">
        <f t="shared" ca="1" si="12"/>
        <v>EJECUCIÓN</v>
      </c>
      <c r="BX7" s="23">
        <v>22983333</v>
      </c>
      <c r="BY7" s="23">
        <v>17500000</v>
      </c>
      <c r="BZ7" s="23" t="s">
        <v>106</v>
      </c>
      <c r="CA7" s="23" t="str">
        <f t="shared" si="13"/>
        <v>enero</v>
      </c>
      <c r="CB7" s="23" t="s">
        <v>121</v>
      </c>
      <c r="CC7" s="23" t="s">
        <v>121</v>
      </c>
      <c r="CD7" s="23" t="s">
        <v>121</v>
      </c>
      <c r="CE7" t="s">
        <v>125</v>
      </c>
      <c r="CF7" t="s">
        <v>126</v>
      </c>
    </row>
    <row r="8" spans="1:84" x14ac:dyDescent="0.25">
      <c r="A8" s="23" t="str">
        <f t="shared" si="0"/>
        <v/>
      </c>
      <c r="B8" s="23" t="str">
        <f t="shared" si="1"/>
        <v/>
      </c>
      <c r="C8" s="24" t="str">
        <f t="shared" ca="1" si="2"/>
        <v>E</v>
      </c>
      <c r="D8" s="25" t="str">
        <f t="shared" ca="1" si="3"/>
        <v/>
      </c>
      <c r="E8" s="25" t="str">
        <f t="shared" si="4"/>
        <v/>
      </c>
      <c r="F8" s="23" t="str">
        <f t="shared" si="5"/>
        <v/>
      </c>
      <c r="G8" s="25" t="str">
        <f t="shared" si="6"/>
        <v/>
      </c>
      <c r="H8" s="23">
        <v>2025</v>
      </c>
      <c r="I8" s="26">
        <v>5</v>
      </c>
      <c r="J8" s="23" t="s">
        <v>95</v>
      </c>
      <c r="K8" t="s">
        <v>96</v>
      </c>
      <c r="L8" t="s">
        <v>97</v>
      </c>
      <c r="M8" t="s">
        <v>98</v>
      </c>
      <c r="N8" t="s">
        <v>99</v>
      </c>
      <c r="O8" s="23" t="s">
        <v>100</v>
      </c>
      <c r="P8" s="23" t="s">
        <v>101</v>
      </c>
      <c r="Q8" t="s">
        <v>157</v>
      </c>
      <c r="R8" s="23" t="s">
        <v>103</v>
      </c>
      <c r="S8" s="20" t="s">
        <v>158</v>
      </c>
      <c r="T8" s="29" t="s">
        <v>159</v>
      </c>
      <c r="U8" s="23" t="s">
        <v>1436</v>
      </c>
      <c r="V8" s="23" t="s">
        <v>106</v>
      </c>
      <c r="W8" s="20" t="s">
        <v>151</v>
      </c>
      <c r="X8" s="20" t="s">
        <v>108</v>
      </c>
      <c r="Y8" t="s">
        <v>160</v>
      </c>
      <c r="Z8" t="s">
        <v>161</v>
      </c>
      <c r="AA8" t="s">
        <v>162</v>
      </c>
      <c r="AB8" s="6">
        <v>46266667</v>
      </c>
      <c r="AC8" s="6">
        <v>46266667</v>
      </c>
      <c r="AD8" s="30">
        <v>4000000</v>
      </c>
      <c r="AE8" s="30">
        <v>0</v>
      </c>
      <c r="AF8" s="23" t="s">
        <v>112</v>
      </c>
      <c r="AG8" t="s">
        <v>106</v>
      </c>
      <c r="AH8" t="s">
        <v>113</v>
      </c>
      <c r="AI8" s="31">
        <f>+Tabla3[[#This Row],[VALOR DEL CONTRATO
(EN NUMEROS)]]-Tabla3[[#This Row],[VALOR RECURSOS (MADS/FONAM)]]</f>
        <v>0</v>
      </c>
      <c r="AJ8" s="25">
        <v>1725</v>
      </c>
      <c r="AK8" s="32">
        <v>45664</v>
      </c>
      <c r="AL8">
        <v>6425</v>
      </c>
      <c r="AM8" s="27">
        <v>45671</v>
      </c>
      <c r="AN8" s="33" t="s">
        <v>114</v>
      </c>
      <c r="AO8" t="s">
        <v>115</v>
      </c>
      <c r="AP8" s="39">
        <v>202400000000095</v>
      </c>
      <c r="AQ8" t="s">
        <v>106</v>
      </c>
      <c r="AR8" s="27">
        <v>45670</v>
      </c>
      <c r="AS8" s="23" t="s">
        <v>116</v>
      </c>
      <c r="AT8" s="23" t="s">
        <v>116</v>
      </c>
      <c r="AU8" t="s">
        <v>117</v>
      </c>
      <c r="AV8" t="s">
        <v>133</v>
      </c>
      <c r="AW8" t="s">
        <v>145</v>
      </c>
      <c r="AX8" t="s">
        <v>108</v>
      </c>
      <c r="AY8" s="23">
        <v>80111600</v>
      </c>
      <c r="AZ8" s="41" t="s">
        <v>163</v>
      </c>
      <c r="BA8" s="23" t="s">
        <v>121</v>
      </c>
      <c r="BB8" s="20" t="s">
        <v>122</v>
      </c>
      <c r="BC8" s="27">
        <v>45670</v>
      </c>
      <c r="BD8" t="s">
        <v>123</v>
      </c>
      <c r="BE8" s="27">
        <v>45670</v>
      </c>
      <c r="BF8" s="27">
        <v>45671</v>
      </c>
      <c r="BG8" s="27">
        <v>46021</v>
      </c>
      <c r="BH8" s="35">
        <f>+Tabla3[[#This Row],[FECHA TERMINACION
(INICIAL)]]-Tabla3[[#This Row],[FECHA INICIO]]</f>
        <v>350</v>
      </c>
      <c r="BI8" s="35">
        <f>+Tabla3[[#This Row],[PLAZO DE EJECUCIÓN EN DÍAS (INICIAL)]]/30</f>
        <v>11.666666666666666</v>
      </c>
      <c r="BJ8" t="s">
        <v>147</v>
      </c>
      <c r="BK8" s="30">
        <f>+[1]BD_2!E6</f>
        <v>0</v>
      </c>
      <c r="BL8" s="30">
        <f>+[1]BD_2!BA6</f>
        <v>0</v>
      </c>
      <c r="BM8" s="23">
        <f>+[1]BD_2!BZ6</f>
        <v>0</v>
      </c>
      <c r="BN8" s="23">
        <f>+COUNTIF(Tabla3[[#This Row],[VALOR REDUCIDO]:[TOTAL TIEMPO PRORROGADO EN DÍAS
]],"&lt;&gt;0")</f>
        <v>0</v>
      </c>
      <c r="BO8" s="23" t="str">
        <f>+[1]BD_2!CA6</f>
        <v>2 NO</v>
      </c>
      <c r="BP8" s="27" t="str">
        <f>+[1]BD_2!CF6</f>
        <v>2 NO</v>
      </c>
      <c r="BQ8" s="23" t="s">
        <v>106</v>
      </c>
      <c r="BR8">
        <f t="shared" si="7"/>
        <v>350</v>
      </c>
      <c r="BS8" s="36">
        <f t="shared" si="8"/>
        <v>45671</v>
      </c>
      <c r="BT8" s="36">
        <f t="shared" si="9"/>
        <v>46021</v>
      </c>
      <c r="BU8" s="37">
        <f t="shared" ca="1" si="10"/>
        <v>0.78857142857142859</v>
      </c>
      <c r="BV8" s="30">
        <f t="shared" si="11"/>
        <v>46266667</v>
      </c>
      <c r="BW8" s="23" t="str">
        <f t="shared" ca="1" si="12"/>
        <v>EJECUCIÓN</v>
      </c>
      <c r="BX8" s="23">
        <v>26266667</v>
      </c>
      <c r="BY8" s="23">
        <v>20000000</v>
      </c>
      <c r="BZ8" s="23" t="s">
        <v>106</v>
      </c>
      <c r="CA8" s="23" t="str">
        <f t="shared" si="13"/>
        <v>enero</v>
      </c>
      <c r="CB8" s="23" t="s">
        <v>121</v>
      </c>
      <c r="CC8" s="23" t="s">
        <v>121</v>
      </c>
      <c r="CD8" s="23" t="s">
        <v>121</v>
      </c>
      <c r="CE8" t="s">
        <v>125</v>
      </c>
      <c r="CF8" t="s">
        <v>126</v>
      </c>
    </row>
    <row r="9" spans="1:84" x14ac:dyDescent="0.25">
      <c r="A9" s="23" t="str">
        <f t="shared" si="0"/>
        <v/>
      </c>
      <c r="B9" s="23" t="str">
        <f t="shared" si="1"/>
        <v/>
      </c>
      <c r="C9" s="24" t="str">
        <f t="shared" ca="1" si="2"/>
        <v>E</v>
      </c>
      <c r="D9" s="25" t="str">
        <f t="shared" ca="1" si="3"/>
        <v/>
      </c>
      <c r="E9" s="25" t="str">
        <f t="shared" si="4"/>
        <v/>
      </c>
      <c r="F9" s="23" t="str">
        <f t="shared" si="5"/>
        <v/>
      </c>
      <c r="G9" s="25" t="str">
        <f t="shared" si="6"/>
        <v/>
      </c>
      <c r="H9" s="23">
        <v>2025</v>
      </c>
      <c r="I9" s="26">
        <v>6</v>
      </c>
      <c r="J9" s="23" t="s">
        <v>95</v>
      </c>
      <c r="K9" t="s">
        <v>96</v>
      </c>
      <c r="L9" t="s">
        <v>97</v>
      </c>
      <c r="M9" t="s">
        <v>98</v>
      </c>
      <c r="N9" t="s">
        <v>99</v>
      </c>
      <c r="O9" s="23" t="s">
        <v>100</v>
      </c>
      <c r="P9" s="23" t="s">
        <v>101</v>
      </c>
      <c r="Q9" t="s">
        <v>164</v>
      </c>
      <c r="R9" s="23" t="s">
        <v>103</v>
      </c>
      <c r="S9" s="20" t="s">
        <v>165</v>
      </c>
      <c r="T9" s="29" t="s">
        <v>166</v>
      </c>
      <c r="U9" s="23" t="s">
        <v>1436</v>
      </c>
      <c r="V9" s="23" t="s">
        <v>106</v>
      </c>
      <c r="W9" s="20" t="s">
        <v>108</v>
      </c>
      <c r="X9" s="20" t="s">
        <v>108</v>
      </c>
      <c r="Y9" t="s">
        <v>167</v>
      </c>
      <c r="Z9" t="s">
        <v>168</v>
      </c>
      <c r="AA9" t="s">
        <v>169</v>
      </c>
      <c r="AB9" s="6">
        <v>45866667</v>
      </c>
      <c r="AC9" s="6">
        <v>45866667</v>
      </c>
      <c r="AD9" s="30">
        <v>4000000</v>
      </c>
      <c r="AE9" s="30">
        <v>0</v>
      </c>
      <c r="AF9" s="23" t="s">
        <v>112</v>
      </c>
      <c r="AG9" t="s">
        <v>106</v>
      </c>
      <c r="AH9" t="s">
        <v>113</v>
      </c>
      <c r="AI9" s="31">
        <f>+Tabla3[[#This Row],[VALOR DEL CONTRATO
(EN NUMEROS)]]-Tabla3[[#This Row],[VALOR RECURSOS (MADS/FONAM)]]</f>
        <v>0</v>
      </c>
      <c r="AJ9" s="25">
        <v>1725</v>
      </c>
      <c r="AK9" s="32">
        <v>45664</v>
      </c>
      <c r="AL9">
        <v>7125</v>
      </c>
      <c r="AM9" s="27">
        <v>45671</v>
      </c>
      <c r="AN9" s="33" t="s">
        <v>114</v>
      </c>
      <c r="AO9" t="s">
        <v>115</v>
      </c>
      <c r="AP9" s="39">
        <v>202400000000095</v>
      </c>
      <c r="AQ9" t="s">
        <v>106</v>
      </c>
      <c r="AR9" s="27">
        <v>45670</v>
      </c>
      <c r="AS9" s="23" t="s">
        <v>116</v>
      </c>
      <c r="AT9" s="23" t="s">
        <v>116</v>
      </c>
      <c r="AU9" t="s">
        <v>117</v>
      </c>
      <c r="AV9" t="s">
        <v>133</v>
      </c>
      <c r="AW9" t="s">
        <v>145</v>
      </c>
      <c r="AX9" t="s">
        <v>108</v>
      </c>
      <c r="AY9" s="23">
        <v>80111600</v>
      </c>
      <c r="AZ9" s="41" t="s">
        <v>170</v>
      </c>
      <c r="BA9" s="23" t="s">
        <v>121</v>
      </c>
      <c r="BB9" s="20" t="s">
        <v>122</v>
      </c>
      <c r="BC9" s="27">
        <v>45670</v>
      </c>
      <c r="BD9" t="s">
        <v>123</v>
      </c>
      <c r="BE9" s="27">
        <v>45670</v>
      </c>
      <c r="BF9" s="27">
        <v>45671</v>
      </c>
      <c r="BG9" s="27">
        <v>46018</v>
      </c>
      <c r="BH9" s="35">
        <f>+Tabla3[[#This Row],[FECHA TERMINACION
(INICIAL)]]-Tabla3[[#This Row],[FECHA INICIO]]</f>
        <v>347</v>
      </c>
      <c r="BI9" s="35">
        <f>+Tabla3[[#This Row],[PLAZO DE EJECUCIÓN EN DÍAS (INICIAL)]]/30</f>
        <v>11.566666666666666</v>
      </c>
      <c r="BJ9" t="s">
        <v>171</v>
      </c>
      <c r="BK9" s="30">
        <f>+[1]BD_2!E7</f>
        <v>0</v>
      </c>
      <c r="BL9" s="30">
        <f>+[1]BD_2!BA7</f>
        <v>0</v>
      </c>
      <c r="BM9" s="23">
        <f>+[1]BD_2!BZ7</f>
        <v>0</v>
      </c>
      <c r="BN9" s="23">
        <f>+COUNTIF(Tabla3[[#This Row],[VALOR REDUCIDO]:[TOTAL TIEMPO PRORROGADO EN DÍAS
]],"&lt;&gt;0")</f>
        <v>0</v>
      </c>
      <c r="BO9" s="23" t="str">
        <f>+[1]BD_2!CA7</f>
        <v>2 NO</v>
      </c>
      <c r="BP9" s="27" t="str">
        <f>+[1]BD_2!CF7</f>
        <v>2 NO</v>
      </c>
      <c r="BQ9" s="23" t="s">
        <v>106</v>
      </c>
      <c r="BR9">
        <f t="shared" si="7"/>
        <v>347</v>
      </c>
      <c r="BS9" s="36">
        <f t="shared" si="8"/>
        <v>45671</v>
      </c>
      <c r="BT9" s="36">
        <f t="shared" si="9"/>
        <v>46018</v>
      </c>
      <c r="BU9" s="37">
        <f t="shared" ca="1" si="10"/>
        <v>0.79538904899135443</v>
      </c>
      <c r="BV9" s="30">
        <f t="shared" si="11"/>
        <v>45866667</v>
      </c>
      <c r="BW9" s="23" t="str">
        <f t="shared" ca="1" si="12"/>
        <v>EJECUCIÓN</v>
      </c>
      <c r="BX9" s="23">
        <v>26266667</v>
      </c>
      <c r="BY9" s="23">
        <v>19600000</v>
      </c>
      <c r="BZ9" s="23" t="s">
        <v>106</v>
      </c>
      <c r="CA9" s="23" t="str">
        <f t="shared" si="13"/>
        <v>enero</v>
      </c>
      <c r="CB9" s="23" t="s">
        <v>121</v>
      </c>
      <c r="CC9" s="23" t="s">
        <v>121</v>
      </c>
      <c r="CD9" s="23" t="s">
        <v>121</v>
      </c>
      <c r="CE9" t="s">
        <v>125</v>
      </c>
      <c r="CF9" t="s">
        <v>126</v>
      </c>
    </row>
    <row r="10" spans="1:84" x14ac:dyDescent="0.25">
      <c r="A10" s="23" t="str">
        <f t="shared" si="0"/>
        <v/>
      </c>
      <c r="B10" s="23" t="str">
        <f t="shared" si="1"/>
        <v/>
      </c>
      <c r="C10" s="24" t="str">
        <f t="shared" ca="1" si="2"/>
        <v>E</v>
      </c>
      <c r="D10" s="25" t="str">
        <f t="shared" ca="1" si="3"/>
        <v/>
      </c>
      <c r="E10" s="25" t="str">
        <f t="shared" si="4"/>
        <v/>
      </c>
      <c r="F10" s="23" t="str">
        <f t="shared" si="5"/>
        <v/>
      </c>
      <c r="G10" s="25" t="str">
        <f t="shared" si="6"/>
        <v/>
      </c>
      <c r="H10" s="23">
        <v>2025</v>
      </c>
      <c r="I10" s="26">
        <v>7</v>
      </c>
      <c r="J10" s="23" t="s">
        <v>95</v>
      </c>
      <c r="K10" t="s">
        <v>96</v>
      </c>
      <c r="L10" t="s">
        <v>97</v>
      </c>
      <c r="M10" t="s">
        <v>98</v>
      </c>
      <c r="N10" t="s">
        <v>99</v>
      </c>
      <c r="O10" s="23" t="s">
        <v>100</v>
      </c>
      <c r="P10" s="23" t="s">
        <v>138</v>
      </c>
      <c r="Q10" t="s">
        <v>172</v>
      </c>
      <c r="R10" s="23" t="s">
        <v>103</v>
      </c>
      <c r="S10" s="20" t="s">
        <v>173</v>
      </c>
      <c r="T10" s="29" t="s">
        <v>174</v>
      </c>
      <c r="U10" s="23" t="s">
        <v>1436</v>
      </c>
      <c r="V10" s="23" t="s">
        <v>106</v>
      </c>
      <c r="W10" s="20" t="s">
        <v>151</v>
      </c>
      <c r="X10" s="20" t="s">
        <v>108</v>
      </c>
      <c r="Y10" t="s">
        <v>175</v>
      </c>
      <c r="Z10" t="s">
        <v>176</v>
      </c>
      <c r="AA10" t="s">
        <v>177</v>
      </c>
      <c r="AB10" s="6">
        <v>39550000</v>
      </c>
      <c r="AC10" s="6">
        <v>39550000</v>
      </c>
      <c r="AD10" s="30">
        <v>3500000</v>
      </c>
      <c r="AE10" s="30">
        <v>0</v>
      </c>
      <c r="AF10" s="23" t="s">
        <v>112</v>
      </c>
      <c r="AG10" t="s">
        <v>106</v>
      </c>
      <c r="AH10" t="s">
        <v>113</v>
      </c>
      <c r="AI10" s="31">
        <f>+Tabla3[[#This Row],[VALOR DEL CONTRATO
(EN NUMEROS)]]-Tabla3[[#This Row],[VALOR RECURSOS (MADS/FONAM)]]</f>
        <v>0</v>
      </c>
      <c r="AJ10" s="25">
        <v>1725</v>
      </c>
      <c r="AK10" s="32">
        <v>45664</v>
      </c>
      <c r="AL10">
        <v>25525</v>
      </c>
      <c r="AM10" s="27">
        <v>45679</v>
      </c>
      <c r="AN10" s="33" t="s">
        <v>114</v>
      </c>
      <c r="AO10" t="s">
        <v>115</v>
      </c>
      <c r="AP10" s="39">
        <v>202400000000095</v>
      </c>
      <c r="AQ10" t="s">
        <v>106</v>
      </c>
      <c r="AR10" s="27">
        <v>45678</v>
      </c>
      <c r="AS10" s="23" t="s">
        <v>116</v>
      </c>
      <c r="AT10" s="23" t="s">
        <v>116</v>
      </c>
      <c r="AU10" t="s">
        <v>117</v>
      </c>
      <c r="AV10" t="s">
        <v>133</v>
      </c>
      <c r="AW10" t="s">
        <v>145</v>
      </c>
      <c r="AX10" t="s">
        <v>108</v>
      </c>
      <c r="AY10" s="23">
        <v>80111600</v>
      </c>
      <c r="AZ10" s="41" t="s">
        <v>178</v>
      </c>
      <c r="BA10" s="23" t="s">
        <v>121</v>
      </c>
      <c r="BB10" s="20" t="s">
        <v>122</v>
      </c>
      <c r="BC10" s="27">
        <v>45678</v>
      </c>
      <c r="BD10" t="s">
        <v>123</v>
      </c>
      <c r="BE10" s="27">
        <v>45678</v>
      </c>
      <c r="BF10" s="27">
        <v>45679</v>
      </c>
      <c r="BG10" s="27">
        <v>46021</v>
      </c>
      <c r="BH10" s="35">
        <f>+Tabla3[[#This Row],[FECHA TERMINACION
(INICIAL)]]-Tabla3[[#This Row],[FECHA INICIO]]</f>
        <v>342</v>
      </c>
      <c r="BI10" s="35">
        <f>+Tabla3[[#This Row],[PLAZO DE EJECUCIÓN EN DÍAS (INICIAL)]]/30</f>
        <v>11.4</v>
      </c>
      <c r="BJ10" t="s">
        <v>179</v>
      </c>
      <c r="BK10" s="30">
        <f>+[1]BD_2!E8</f>
        <v>0</v>
      </c>
      <c r="BL10" s="30">
        <f>+[1]BD_2!BA8</f>
        <v>0</v>
      </c>
      <c r="BM10" s="23">
        <f>+[1]BD_2!BZ8</f>
        <v>0</v>
      </c>
      <c r="BN10" s="23">
        <f>+COUNTIF(Tabla3[[#This Row],[VALOR REDUCIDO]:[TOTAL TIEMPO PRORROGADO EN DÍAS
]],"&lt;&gt;0")</f>
        <v>0</v>
      </c>
      <c r="BO10" s="23" t="str">
        <f>+[1]BD_2!CA8</f>
        <v>2 NO</v>
      </c>
      <c r="BP10" s="27" t="str">
        <f>+[1]BD_2!CF8</f>
        <v>2 NO</v>
      </c>
      <c r="BQ10" s="23" t="s">
        <v>106</v>
      </c>
      <c r="BR10">
        <f t="shared" si="7"/>
        <v>342</v>
      </c>
      <c r="BS10" s="36">
        <f t="shared" si="8"/>
        <v>45679</v>
      </c>
      <c r="BT10" s="36">
        <f t="shared" si="9"/>
        <v>46021</v>
      </c>
      <c r="BU10" s="37">
        <f t="shared" ca="1" si="10"/>
        <v>0.783625730994152</v>
      </c>
      <c r="BV10" s="30">
        <f t="shared" si="11"/>
        <v>39550000</v>
      </c>
      <c r="BW10" s="23" t="str">
        <f t="shared" ca="1" si="12"/>
        <v>EJECUCIÓN</v>
      </c>
      <c r="BX10" s="23">
        <v>22050000</v>
      </c>
      <c r="BY10" s="23">
        <v>17500000</v>
      </c>
      <c r="BZ10" s="23" t="s">
        <v>106</v>
      </c>
      <c r="CA10" s="23" t="str">
        <f t="shared" si="13"/>
        <v>enero</v>
      </c>
      <c r="CB10" s="23" t="s">
        <v>121</v>
      </c>
      <c r="CC10" s="23" t="s">
        <v>121</v>
      </c>
      <c r="CD10" s="23" t="s">
        <v>121</v>
      </c>
      <c r="CE10" t="s">
        <v>125</v>
      </c>
      <c r="CF10" t="s">
        <v>126</v>
      </c>
    </row>
    <row r="11" spans="1:84" x14ac:dyDescent="0.25">
      <c r="A11" s="23" t="str">
        <f t="shared" si="0"/>
        <v/>
      </c>
      <c r="B11" s="23" t="str">
        <f t="shared" si="1"/>
        <v/>
      </c>
      <c r="C11" s="24" t="str">
        <f t="shared" ca="1" si="2"/>
        <v>E</v>
      </c>
      <c r="D11" s="25" t="str">
        <f t="shared" ca="1" si="3"/>
        <v/>
      </c>
      <c r="E11" s="25" t="str">
        <f t="shared" si="4"/>
        <v/>
      </c>
      <c r="F11" s="23" t="str">
        <f t="shared" si="5"/>
        <v/>
      </c>
      <c r="G11" s="25" t="str">
        <f t="shared" si="6"/>
        <v/>
      </c>
      <c r="H11" s="23">
        <v>2025</v>
      </c>
      <c r="I11" s="26">
        <v>8</v>
      </c>
      <c r="J11" s="23" t="s">
        <v>95</v>
      </c>
      <c r="K11" t="s">
        <v>96</v>
      </c>
      <c r="L11" t="s">
        <v>97</v>
      </c>
      <c r="M11" t="s">
        <v>98</v>
      </c>
      <c r="N11" t="s">
        <v>99</v>
      </c>
      <c r="O11" s="23" t="s">
        <v>100</v>
      </c>
      <c r="P11" s="23" t="s">
        <v>138</v>
      </c>
      <c r="Q11" t="s">
        <v>181</v>
      </c>
      <c r="R11" s="23" t="s">
        <v>103</v>
      </c>
      <c r="S11" s="20" t="s">
        <v>165</v>
      </c>
      <c r="T11" s="29" t="s">
        <v>182</v>
      </c>
      <c r="U11" s="23" t="s">
        <v>1436</v>
      </c>
      <c r="V11" s="23" t="s">
        <v>106</v>
      </c>
      <c r="W11" s="20" t="s">
        <v>183</v>
      </c>
      <c r="X11" s="20" t="s">
        <v>183</v>
      </c>
      <c r="Y11" t="s">
        <v>184</v>
      </c>
      <c r="Z11" t="s">
        <v>7239</v>
      </c>
      <c r="AA11" t="s">
        <v>185</v>
      </c>
      <c r="AB11" s="6">
        <v>79310000</v>
      </c>
      <c r="AC11" s="6">
        <v>79310000</v>
      </c>
      <c r="AD11" s="30">
        <v>7210000</v>
      </c>
      <c r="AE11" s="30">
        <v>0</v>
      </c>
      <c r="AF11" s="23" t="s">
        <v>112</v>
      </c>
      <c r="AG11" t="s">
        <v>106</v>
      </c>
      <c r="AH11" t="s">
        <v>113</v>
      </c>
      <c r="AI11" s="31">
        <f>+Tabla3[[#This Row],[VALOR DEL CONTRATO
(EN NUMEROS)]]-Tabla3[[#This Row],[VALOR RECURSOS (MADS/FONAM)]]</f>
        <v>0</v>
      </c>
      <c r="AJ11" s="25">
        <v>2425</v>
      </c>
      <c r="AK11" s="32">
        <v>45664</v>
      </c>
      <c r="AL11">
        <v>4325</v>
      </c>
      <c r="AM11" s="27">
        <v>45670</v>
      </c>
      <c r="AN11" s="33" t="s">
        <v>114</v>
      </c>
      <c r="AO11" t="s">
        <v>186</v>
      </c>
      <c r="AP11" s="39">
        <v>202400000000055</v>
      </c>
      <c r="AQ11" t="s">
        <v>106</v>
      </c>
      <c r="AR11" s="27">
        <v>45667</v>
      </c>
      <c r="AS11" s="23" t="s">
        <v>116</v>
      </c>
      <c r="AT11" s="23" t="s">
        <v>116</v>
      </c>
      <c r="AU11" t="s">
        <v>117</v>
      </c>
      <c r="AV11" t="s">
        <v>187</v>
      </c>
      <c r="AW11" t="s">
        <v>188</v>
      </c>
      <c r="AX11" t="s">
        <v>189</v>
      </c>
      <c r="AY11" s="23">
        <v>80111600</v>
      </c>
      <c r="AZ11" s="41" t="s">
        <v>190</v>
      </c>
      <c r="BA11" s="23" t="s">
        <v>121</v>
      </c>
      <c r="BB11" s="20" t="s">
        <v>122</v>
      </c>
      <c r="BC11" s="27">
        <v>45667</v>
      </c>
      <c r="BD11" t="s">
        <v>123</v>
      </c>
      <c r="BE11" s="27">
        <v>45667</v>
      </c>
      <c r="BF11" s="27">
        <v>45670</v>
      </c>
      <c r="BG11" s="27">
        <v>46003</v>
      </c>
      <c r="BH11" s="35">
        <f>+Tabla3[[#This Row],[FECHA TERMINACION
(INICIAL)]]-Tabla3[[#This Row],[FECHA INICIO]]</f>
        <v>333</v>
      </c>
      <c r="BI11" s="35">
        <f>+Tabla3[[#This Row],[PLAZO DE EJECUCIÓN EN DÍAS (INICIAL)]]/30</f>
        <v>11.1</v>
      </c>
      <c r="BJ11" t="s">
        <v>191</v>
      </c>
      <c r="BK11" s="30">
        <f>+[1]BD_2!E9</f>
        <v>0</v>
      </c>
      <c r="BL11" s="30">
        <f>+[1]BD_2!BA9</f>
        <v>0</v>
      </c>
      <c r="BM11" s="23">
        <f>+[1]BD_2!BZ9</f>
        <v>0</v>
      </c>
      <c r="BN11" s="23">
        <f>+COUNTIF(Tabla3[[#This Row],[VALOR REDUCIDO]:[TOTAL TIEMPO PRORROGADO EN DÍAS
]],"&lt;&gt;0")</f>
        <v>0</v>
      </c>
      <c r="BO11" s="23" t="str">
        <f>+[1]BD_2!CA9</f>
        <v>2 NO</v>
      </c>
      <c r="BP11" s="27" t="str">
        <f>+[1]BD_2!CF9</f>
        <v>2 NO</v>
      </c>
      <c r="BQ11" s="23" t="s">
        <v>106</v>
      </c>
      <c r="BR11">
        <f t="shared" si="7"/>
        <v>333</v>
      </c>
      <c r="BS11" s="36">
        <f t="shared" si="8"/>
        <v>45670</v>
      </c>
      <c r="BT11" s="36">
        <f t="shared" si="9"/>
        <v>46003</v>
      </c>
      <c r="BU11" s="37">
        <f t="shared" ca="1" si="10"/>
        <v>0.83183183183183185</v>
      </c>
      <c r="BV11" s="30">
        <f t="shared" si="11"/>
        <v>79310000</v>
      </c>
      <c r="BW11" s="23" t="str">
        <f t="shared" ca="1" si="12"/>
        <v>EJECUCIÓN</v>
      </c>
      <c r="BX11" s="23">
        <v>47586000</v>
      </c>
      <c r="BY11" s="23">
        <v>31724000</v>
      </c>
      <c r="BZ11" s="23" t="s">
        <v>106</v>
      </c>
      <c r="CA11" s="23" t="str">
        <f t="shared" si="13"/>
        <v>enero</v>
      </c>
      <c r="CB11" s="23" t="s">
        <v>121</v>
      </c>
      <c r="CC11" s="23" t="s">
        <v>121</v>
      </c>
      <c r="CD11" s="23" t="s">
        <v>121</v>
      </c>
      <c r="CE11" t="s">
        <v>125</v>
      </c>
      <c r="CF11" t="s">
        <v>126</v>
      </c>
    </row>
    <row r="12" spans="1:84" ht="14.45" customHeight="1" x14ac:dyDescent="0.25">
      <c r="A12" s="23" t="str">
        <f t="shared" si="0"/>
        <v/>
      </c>
      <c r="B12" s="23" t="str">
        <f t="shared" si="1"/>
        <v/>
      </c>
      <c r="C12" s="24" t="str">
        <f t="shared" ca="1" si="2"/>
        <v>E</v>
      </c>
      <c r="D12" s="25" t="str">
        <f t="shared" ca="1" si="3"/>
        <v/>
      </c>
      <c r="E12" s="25" t="str">
        <f t="shared" si="4"/>
        <v/>
      </c>
      <c r="F12" s="23" t="str">
        <f t="shared" si="5"/>
        <v/>
      </c>
      <c r="G12" s="25" t="str">
        <f t="shared" si="6"/>
        <v/>
      </c>
      <c r="H12" s="23">
        <v>2025</v>
      </c>
      <c r="I12" s="26">
        <v>9</v>
      </c>
      <c r="J12" s="23" t="s">
        <v>95</v>
      </c>
      <c r="K12" t="s">
        <v>96</v>
      </c>
      <c r="L12" t="s">
        <v>97</v>
      </c>
      <c r="M12" t="s">
        <v>98</v>
      </c>
      <c r="N12" t="s">
        <v>99</v>
      </c>
      <c r="O12" s="23" t="s">
        <v>100</v>
      </c>
      <c r="P12" s="23" t="s">
        <v>138</v>
      </c>
      <c r="Q12" t="s">
        <v>192</v>
      </c>
      <c r="R12" s="23" t="s">
        <v>103</v>
      </c>
      <c r="S12" s="20" t="s">
        <v>193</v>
      </c>
      <c r="T12" s="29" t="s">
        <v>194</v>
      </c>
      <c r="U12" s="23" t="s">
        <v>1436</v>
      </c>
      <c r="V12" s="23" t="s">
        <v>106</v>
      </c>
      <c r="W12" s="20" t="s">
        <v>183</v>
      </c>
      <c r="X12" s="20" t="s">
        <v>183</v>
      </c>
      <c r="Y12" t="s">
        <v>195</v>
      </c>
      <c r="AA12" t="s">
        <v>196</v>
      </c>
      <c r="AB12" s="6">
        <v>130295000</v>
      </c>
      <c r="AC12" s="6">
        <v>130295000</v>
      </c>
      <c r="AD12" s="30">
        <v>11330000</v>
      </c>
      <c r="AE12" s="30">
        <v>0</v>
      </c>
      <c r="AF12" s="23" t="s">
        <v>112</v>
      </c>
      <c r="AG12" t="s">
        <v>106</v>
      </c>
      <c r="AH12" t="s">
        <v>113</v>
      </c>
      <c r="AI12" s="31">
        <f>+Tabla3[[#This Row],[VALOR DEL CONTRATO
(EN NUMEROS)]]-Tabla3[[#This Row],[VALOR RECURSOS (MADS/FONAM)]]</f>
        <v>0</v>
      </c>
      <c r="AJ12" s="25">
        <v>2425</v>
      </c>
      <c r="AK12" s="32">
        <v>45664</v>
      </c>
      <c r="AL12">
        <v>10925</v>
      </c>
      <c r="AM12" s="27">
        <v>45673</v>
      </c>
      <c r="AN12" s="33" t="s">
        <v>114</v>
      </c>
      <c r="AO12" t="s">
        <v>186</v>
      </c>
      <c r="AP12" s="39">
        <v>202400000000054</v>
      </c>
      <c r="AQ12" t="s">
        <v>106</v>
      </c>
      <c r="AR12" s="27">
        <v>45671</v>
      </c>
      <c r="AS12" s="23" t="s">
        <v>116</v>
      </c>
      <c r="AT12" s="23" t="s">
        <v>116</v>
      </c>
      <c r="AU12" t="s">
        <v>117</v>
      </c>
      <c r="AV12" t="s">
        <v>197</v>
      </c>
      <c r="AW12" t="s">
        <v>198</v>
      </c>
      <c r="AX12" t="s">
        <v>189</v>
      </c>
      <c r="AY12" s="23">
        <v>80111600</v>
      </c>
      <c r="AZ12" s="41" t="s">
        <v>199</v>
      </c>
      <c r="BA12" s="23" t="s">
        <v>121</v>
      </c>
      <c r="BB12" s="20" t="s">
        <v>122</v>
      </c>
      <c r="BC12" s="27">
        <v>45672</v>
      </c>
      <c r="BD12" t="s">
        <v>123</v>
      </c>
      <c r="BE12" s="27">
        <v>45672</v>
      </c>
      <c r="BF12" s="27">
        <v>45673</v>
      </c>
      <c r="BG12" s="27">
        <v>46022</v>
      </c>
      <c r="BH12" s="35">
        <f>+Tabla3[[#This Row],[FECHA TERMINACION
(INICIAL)]]-Tabla3[[#This Row],[FECHA INICIO]]</f>
        <v>349</v>
      </c>
      <c r="BI12" s="35">
        <f>+Tabla3[[#This Row],[PLAZO DE EJECUCIÓN EN DÍAS (INICIAL)]]/30</f>
        <v>11.633333333333333</v>
      </c>
      <c r="BJ12" t="s">
        <v>200</v>
      </c>
      <c r="BK12" s="30">
        <f>+[1]BD_2!E10</f>
        <v>0</v>
      </c>
      <c r="BL12" s="30">
        <f>+[1]BD_2!BA10</f>
        <v>0</v>
      </c>
      <c r="BM12" s="23">
        <f>+[1]BD_2!BZ10</f>
        <v>0</v>
      </c>
      <c r="BN12" s="23">
        <f>+COUNTIF(Tabla3[[#This Row],[VALOR REDUCIDO]:[TOTAL TIEMPO PRORROGADO EN DÍAS
]],"&lt;&gt;0")</f>
        <v>0</v>
      </c>
      <c r="BO12" s="23" t="str">
        <f>+[1]BD_2!CA10</f>
        <v>2 NO</v>
      </c>
      <c r="BP12" s="27" t="str">
        <f>+[1]BD_2!CF10</f>
        <v>2 NO</v>
      </c>
      <c r="BQ12" s="23" t="s">
        <v>106</v>
      </c>
      <c r="BR12">
        <f t="shared" si="7"/>
        <v>349</v>
      </c>
      <c r="BS12" s="36">
        <f t="shared" si="8"/>
        <v>45673</v>
      </c>
      <c r="BT12" s="36">
        <f t="shared" si="9"/>
        <v>46022</v>
      </c>
      <c r="BU12" s="37">
        <f t="shared" ca="1" si="10"/>
        <v>0.78510028653295127</v>
      </c>
      <c r="BV12" s="30">
        <f t="shared" si="11"/>
        <v>130295000</v>
      </c>
      <c r="BW12" s="23" t="str">
        <f t="shared" ca="1" si="12"/>
        <v>EJECUCIÓN</v>
      </c>
      <c r="BX12" s="23">
        <v>73645000</v>
      </c>
      <c r="BY12" s="23">
        <v>56650000</v>
      </c>
      <c r="BZ12" s="23" t="s">
        <v>106</v>
      </c>
      <c r="CA12" s="23" t="str">
        <f t="shared" si="13"/>
        <v>enero</v>
      </c>
      <c r="CB12" s="23" t="s">
        <v>121</v>
      </c>
      <c r="CC12" s="23" t="s">
        <v>121</v>
      </c>
      <c r="CD12" s="23" t="s">
        <v>121</v>
      </c>
      <c r="CE12" t="s">
        <v>125</v>
      </c>
      <c r="CF12" t="s">
        <v>126</v>
      </c>
    </row>
    <row r="13" spans="1:84" ht="14.45" customHeight="1" x14ac:dyDescent="0.25">
      <c r="A13" s="23" t="str">
        <f t="shared" si="0"/>
        <v/>
      </c>
      <c r="B13" s="23" t="str">
        <f t="shared" si="1"/>
        <v/>
      </c>
      <c r="C13" s="24" t="str">
        <f t="shared" ca="1" si="2"/>
        <v>F</v>
      </c>
      <c r="D13" s="25" t="str">
        <f t="shared" si="3"/>
        <v/>
      </c>
      <c r="E13" s="25" t="str">
        <f t="shared" si="4"/>
        <v/>
      </c>
      <c r="F13" s="23" t="str">
        <f t="shared" si="5"/>
        <v/>
      </c>
      <c r="G13" s="25" t="str">
        <f t="shared" si="6"/>
        <v/>
      </c>
      <c r="H13" s="23">
        <v>2025</v>
      </c>
      <c r="I13" s="26">
        <v>10</v>
      </c>
      <c r="J13" s="23" t="s">
        <v>95</v>
      </c>
      <c r="K13" t="s">
        <v>96</v>
      </c>
      <c r="L13" t="s">
        <v>97</v>
      </c>
      <c r="M13" t="s">
        <v>98</v>
      </c>
      <c r="N13" t="s">
        <v>99</v>
      </c>
      <c r="O13" s="23" t="s">
        <v>100</v>
      </c>
      <c r="P13" s="23" t="s">
        <v>138</v>
      </c>
      <c r="Q13" t="s">
        <v>201</v>
      </c>
      <c r="R13" s="23" t="s">
        <v>103</v>
      </c>
      <c r="S13" s="20" t="s">
        <v>202</v>
      </c>
      <c r="T13" s="29" t="s">
        <v>203</v>
      </c>
      <c r="U13" s="23" t="s">
        <v>1436</v>
      </c>
      <c r="V13" s="23" t="s">
        <v>106</v>
      </c>
      <c r="W13" s="20" t="s">
        <v>183</v>
      </c>
      <c r="X13" s="20" t="s">
        <v>183</v>
      </c>
      <c r="Y13" t="s">
        <v>204</v>
      </c>
      <c r="Z13" t="s">
        <v>7227</v>
      </c>
      <c r="AA13" t="s">
        <v>205</v>
      </c>
      <c r="AB13" s="6">
        <v>35020000</v>
      </c>
      <c r="AC13" s="6">
        <v>35020000</v>
      </c>
      <c r="AD13" s="30">
        <v>8755000</v>
      </c>
      <c r="AE13" s="30">
        <v>0</v>
      </c>
      <c r="AF13" s="23" t="s">
        <v>112</v>
      </c>
      <c r="AG13" t="s">
        <v>106</v>
      </c>
      <c r="AH13" t="s">
        <v>113</v>
      </c>
      <c r="AI13" s="31">
        <f>+Tabla3[[#This Row],[VALOR DEL CONTRATO
(EN NUMEROS)]]-Tabla3[[#This Row],[VALOR RECURSOS (MADS/FONAM)]]</f>
        <v>0</v>
      </c>
      <c r="AJ13" s="25">
        <v>5025</v>
      </c>
      <c r="AK13" s="32">
        <v>45664</v>
      </c>
      <c r="AL13">
        <v>6525</v>
      </c>
      <c r="AM13" s="27">
        <v>45671</v>
      </c>
      <c r="AN13" s="33" t="s">
        <v>114</v>
      </c>
      <c r="AO13" t="s">
        <v>206</v>
      </c>
      <c r="AP13" s="39">
        <v>202400000000055</v>
      </c>
      <c r="AQ13" t="s">
        <v>106</v>
      </c>
      <c r="AR13" s="27">
        <v>45667</v>
      </c>
      <c r="AS13" s="23" t="s">
        <v>116</v>
      </c>
      <c r="AT13" s="23" t="s">
        <v>116</v>
      </c>
      <c r="AU13" t="s">
        <v>117</v>
      </c>
      <c r="AV13" t="s">
        <v>197</v>
      </c>
      <c r="AW13" t="s">
        <v>198</v>
      </c>
      <c r="AX13" t="s">
        <v>189</v>
      </c>
      <c r="AY13" s="23">
        <v>80111600</v>
      </c>
      <c r="AZ13" s="41" t="s">
        <v>207</v>
      </c>
      <c r="BA13" s="23" t="s">
        <v>121</v>
      </c>
      <c r="BB13" s="20" t="s">
        <v>122</v>
      </c>
      <c r="BC13" s="27">
        <v>45667</v>
      </c>
      <c r="BD13" t="s">
        <v>123</v>
      </c>
      <c r="BE13" s="27">
        <v>45667</v>
      </c>
      <c r="BF13" s="27">
        <v>45671</v>
      </c>
      <c r="BG13" s="27">
        <v>45790</v>
      </c>
      <c r="BH13" s="35">
        <f>+Tabla3[[#This Row],[FECHA TERMINACION
(INICIAL)]]-Tabla3[[#This Row],[FECHA INICIO]]</f>
        <v>119</v>
      </c>
      <c r="BI13" s="35">
        <f>+Tabla3[[#This Row],[PLAZO DE EJECUCIÓN EN DÍAS (INICIAL)]]/30</f>
        <v>3.9666666666666668</v>
      </c>
      <c r="BJ13" t="s">
        <v>208</v>
      </c>
      <c r="BK13" s="30">
        <f>+[1]BD_2!E11</f>
        <v>0</v>
      </c>
      <c r="BL13" s="30">
        <f>+[1]BD_2!BA11</f>
        <v>0</v>
      </c>
      <c r="BM13" s="23">
        <f>+[1]BD_2!BZ11</f>
        <v>0</v>
      </c>
      <c r="BN13" s="23">
        <f>+COUNTIF(Tabla3[[#This Row],[VALOR REDUCIDO]:[TOTAL TIEMPO PRORROGADO EN DÍAS
]],"&lt;&gt;0")</f>
        <v>0</v>
      </c>
      <c r="BO13" s="23" t="str">
        <f>+[1]BD_2!CA11</f>
        <v>2 NO</v>
      </c>
      <c r="BP13" s="27" t="str">
        <f>+[1]BD_2!CF11</f>
        <v>1 SI</v>
      </c>
      <c r="BQ13" s="23" t="s">
        <v>106</v>
      </c>
      <c r="BR13">
        <f t="shared" si="7"/>
        <v>119</v>
      </c>
      <c r="BS13" s="36">
        <f t="shared" si="8"/>
        <v>45671</v>
      </c>
      <c r="BT13" s="36">
        <f t="shared" si="9"/>
        <v>45790</v>
      </c>
      <c r="BU13" s="37">
        <f t="shared" ca="1" si="10"/>
        <v>1</v>
      </c>
      <c r="BV13" s="30">
        <f t="shared" si="11"/>
        <v>35020000</v>
      </c>
      <c r="BW13" s="23" t="str">
        <f t="shared" si="12"/>
        <v>FINALIZADO</v>
      </c>
      <c r="BX13" s="23">
        <v>7004000</v>
      </c>
      <c r="BY13" s="23">
        <v>28016000</v>
      </c>
      <c r="BZ13" s="23" t="s">
        <v>106</v>
      </c>
      <c r="CA13" s="23" t="str">
        <f t="shared" si="13"/>
        <v>enero</v>
      </c>
      <c r="CB13" s="23" t="s">
        <v>121</v>
      </c>
      <c r="CC13" s="23" t="s">
        <v>121</v>
      </c>
      <c r="CD13" s="23" t="s">
        <v>121</v>
      </c>
      <c r="CE13" t="s">
        <v>125</v>
      </c>
      <c r="CF13" t="s">
        <v>126</v>
      </c>
    </row>
    <row r="14" spans="1:84" ht="14.45" customHeight="1" x14ac:dyDescent="0.25">
      <c r="A14" s="23" t="str">
        <f t="shared" si="0"/>
        <v/>
      </c>
      <c r="B14" s="23" t="str">
        <f t="shared" si="1"/>
        <v/>
      </c>
      <c r="C14" s="24" t="str">
        <f t="shared" ca="1" si="2"/>
        <v>E</v>
      </c>
      <c r="D14" s="25" t="str">
        <f t="shared" ca="1" si="3"/>
        <v/>
      </c>
      <c r="E14" s="25" t="str">
        <f t="shared" si="4"/>
        <v/>
      </c>
      <c r="F14" s="23" t="str">
        <f t="shared" si="5"/>
        <v/>
      </c>
      <c r="G14" s="25" t="str">
        <f t="shared" si="6"/>
        <v/>
      </c>
      <c r="H14" s="23">
        <v>2025</v>
      </c>
      <c r="I14" s="26">
        <v>11</v>
      </c>
      <c r="J14" s="23" t="s">
        <v>95</v>
      </c>
      <c r="K14" t="s">
        <v>96</v>
      </c>
      <c r="L14" t="s">
        <v>97</v>
      </c>
      <c r="M14" t="s">
        <v>98</v>
      </c>
      <c r="N14" t="s">
        <v>99</v>
      </c>
      <c r="O14" s="23" t="s">
        <v>100</v>
      </c>
      <c r="P14" s="23" t="s">
        <v>138</v>
      </c>
      <c r="Q14" t="s">
        <v>210</v>
      </c>
      <c r="R14" s="23" t="s">
        <v>103</v>
      </c>
      <c r="S14" s="20" t="s">
        <v>158</v>
      </c>
      <c r="T14" s="29" t="s">
        <v>211</v>
      </c>
      <c r="U14" s="23" t="s">
        <v>1436</v>
      </c>
      <c r="V14" s="23" t="s">
        <v>106</v>
      </c>
      <c r="W14" s="20" t="s">
        <v>183</v>
      </c>
      <c r="X14" s="20" t="s">
        <v>183</v>
      </c>
      <c r="Y14" t="s">
        <v>212</v>
      </c>
      <c r="AA14" t="s">
        <v>214</v>
      </c>
      <c r="AB14" s="6">
        <v>62315000</v>
      </c>
      <c r="AC14" s="6">
        <v>62315000</v>
      </c>
      <c r="AD14" s="30">
        <v>5665000</v>
      </c>
      <c r="AE14" s="30">
        <v>0</v>
      </c>
      <c r="AF14" s="23" t="s">
        <v>112</v>
      </c>
      <c r="AG14" t="s">
        <v>106</v>
      </c>
      <c r="AH14" t="s">
        <v>113</v>
      </c>
      <c r="AI14" s="31">
        <f>+Tabla3[[#This Row],[VALOR DEL CONTRATO
(EN NUMEROS)]]-Tabla3[[#This Row],[VALOR RECURSOS (MADS/FONAM)]]</f>
        <v>0</v>
      </c>
      <c r="AJ14" s="25">
        <v>3825</v>
      </c>
      <c r="AK14" s="32">
        <v>45664</v>
      </c>
      <c r="AL14">
        <v>17825</v>
      </c>
      <c r="AM14" s="27">
        <v>45677</v>
      </c>
      <c r="AN14" s="33" t="s">
        <v>114</v>
      </c>
      <c r="AO14" t="s">
        <v>215</v>
      </c>
      <c r="AP14" s="39">
        <v>202400000000071</v>
      </c>
      <c r="AQ14" t="s">
        <v>106</v>
      </c>
      <c r="AR14" s="27">
        <v>45673</v>
      </c>
      <c r="AS14" s="23" t="s">
        <v>116</v>
      </c>
      <c r="AT14" s="23" t="s">
        <v>116</v>
      </c>
      <c r="AU14" t="s">
        <v>117</v>
      </c>
      <c r="AV14" t="s">
        <v>216</v>
      </c>
      <c r="AW14" t="s">
        <v>217</v>
      </c>
      <c r="AX14" t="s">
        <v>189</v>
      </c>
      <c r="AY14" s="23">
        <v>80111600</v>
      </c>
      <c r="AZ14" s="41" t="s">
        <v>218</v>
      </c>
      <c r="BA14" s="23" t="s">
        <v>121</v>
      </c>
      <c r="BB14" s="20" t="s">
        <v>122</v>
      </c>
      <c r="BC14" s="27">
        <v>45674</v>
      </c>
      <c r="BD14" t="s">
        <v>123</v>
      </c>
      <c r="BE14" s="27">
        <v>45674</v>
      </c>
      <c r="BF14" s="27">
        <v>45677</v>
      </c>
      <c r="BG14" s="27">
        <v>46010</v>
      </c>
      <c r="BH14" s="35">
        <f>+Tabla3[[#This Row],[FECHA TERMINACION
(INICIAL)]]-Tabla3[[#This Row],[FECHA INICIO]]</f>
        <v>333</v>
      </c>
      <c r="BI14" s="35">
        <f>+Tabla3[[#This Row],[PLAZO DE EJECUCIÓN EN DÍAS (INICIAL)]]/30</f>
        <v>11.1</v>
      </c>
      <c r="BJ14" t="s">
        <v>219</v>
      </c>
      <c r="BK14" s="30">
        <f>+[1]BD_2!E12</f>
        <v>0</v>
      </c>
      <c r="BL14" s="30">
        <f>+[1]BD_2!BA12</f>
        <v>0</v>
      </c>
      <c r="BM14" s="23">
        <f>+[1]BD_2!BZ12</f>
        <v>0</v>
      </c>
      <c r="BN14" s="23">
        <f>+COUNTIF(Tabla3[[#This Row],[VALOR REDUCIDO]:[TOTAL TIEMPO PRORROGADO EN DÍAS
]],"&lt;&gt;0")</f>
        <v>0</v>
      </c>
      <c r="BO14" s="23" t="str">
        <f>+[1]BD_2!CA12</f>
        <v>2 NO</v>
      </c>
      <c r="BP14" s="27" t="str">
        <f>+[1]BD_2!CF12</f>
        <v>2 NO</v>
      </c>
      <c r="BQ14" s="23" t="s">
        <v>106</v>
      </c>
      <c r="BR14">
        <f t="shared" si="7"/>
        <v>333</v>
      </c>
      <c r="BS14" s="36">
        <f t="shared" si="8"/>
        <v>45677</v>
      </c>
      <c r="BT14" s="36">
        <f t="shared" si="9"/>
        <v>46010</v>
      </c>
      <c r="BU14" s="37">
        <f t="shared" ca="1" si="10"/>
        <v>0.81081081081081086</v>
      </c>
      <c r="BV14" s="30">
        <f t="shared" si="11"/>
        <v>62315000</v>
      </c>
      <c r="BW14" s="23" t="str">
        <f t="shared" ca="1" si="12"/>
        <v>EJECUCIÓN</v>
      </c>
      <c r="BX14" s="23">
        <v>36067167</v>
      </c>
      <c r="BY14" s="23">
        <v>26247833</v>
      </c>
      <c r="BZ14" s="23" t="s">
        <v>106</v>
      </c>
      <c r="CA14" s="23" t="str">
        <f t="shared" si="13"/>
        <v>enero</v>
      </c>
      <c r="CB14" s="23" t="s">
        <v>121</v>
      </c>
      <c r="CC14" s="23" t="s">
        <v>121</v>
      </c>
      <c r="CD14" s="23" t="s">
        <v>121</v>
      </c>
      <c r="CE14" t="s">
        <v>125</v>
      </c>
      <c r="CF14" t="s">
        <v>126</v>
      </c>
    </row>
    <row r="15" spans="1:84" ht="14.45" customHeight="1" x14ac:dyDescent="0.25">
      <c r="A15" s="23" t="str">
        <f t="shared" si="0"/>
        <v/>
      </c>
      <c r="B15" s="23" t="str">
        <f t="shared" si="1"/>
        <v/>
      </c>
      <c r="C15" s="24" t="str">
        <f t="shared" ca="1" si="2"/>
        <v>F</v>
      </c>
      <c r="D15" s="25" t="str">
        <f t="shared" si="3"/>
        <v/>
      </c>
      <c r="E15" s="25" t="str">
        <f t="shared" si="4"/>
        <v/>
      </c>
      <c r="F15" s="23" t="str">
        <f t="shared" si="5"/>
        <v/>
      </c>
      <c r="G15" s="25" t="str">
        <f t="shared" si="6"/>
        <v/>
      </c>
      <c r="H15" s="23">
        <v>2025</v>
      </c>
      <c r="I15" s="26">
        <v>12</v>
      </c>
      <c r="J15" s="23" t="s">
        <v>95</v>
      </c>
      <c r="K15" t="s">
        <v>96</v>
      </c>
      <c r="L15" t="s">
        <v>97</v>
      </c>
      <c r="M15" t="s">
        <v>98</v>
      </c>
      <c r="N15" t="s">
        <v>99</v>
      </c>
      <c r="O15" s="23" t="s">
        <v>100</v>
      </c>
      <c r="P15" s="23" t="s">
        <v>138</v>
      </c>
      <c r="Q15" t="s">
        <v>220</v>
      </c>
      <c r="R15" s="23" t="s">
        <v>103</v>
      </c>
      <c r="S15" s="20" t="s">
        <v>158</v>
      </c>
      <c r="T15" s="29" t="s">
        <v>221</v>
      </c>
      <c r="U15" s="23" t="s">
        <v>1436</v>
      </c>
      <c r="V15" s="23" t="s">
        <v>106</v>
      </c>
      <c r="W15" s="20" t="s">
        <v>183</v>
      </c>
      <c r="X15" s="20" t="s">
        <v>183</v>
      </c>
      <c r="Y15" t="s">
        <v>222</v>
      </c>
      <c r="Z15">
        <v>10</v>
      </c>
      <c r="AA15" t="s">
        <v>223</v>
      </c>
      <c r="AB15" s="6">
        <v>32000000</v>
      </c>
      <c r="AC15" s="6">
        <v>32000000</v>
      </c>
      <c r="AD15" s="30">
        <v>8000000</v>
      </c>
      <c r="AE15" s="30">
        <v>0</v>
      </c>
      <c r="AF15" s="23" t="s">
        <v>112</v>
      </c>
      <c r="AG15" t="s">
        <v>106</v>
      </c>
      <c r="AH15" t="s">
        <v>113</v>
      </c>
      <c r="AI15" s="31">
        <f>+Tabla3[[#This Row],[VALOR DEL CONTRATO
(EN NUMEROS)]]-Tabla3[[#This Row],[VALOR RECURSOS (MADS/FONAM)]]</f>
        <v>0</v>
      </c>
      <c r="AJ15" s="25">
        <v>2425</v>
      </c>
      <c r="AK15" s="32">
        <v>45664</v>
      </c>
      <c r="AL15">
        <v>19925</v>
      </c>
      <c r="AM15" s="27">
        <v>45678</v>
      </c>
      <c r="AN15" s="33" t="s">
        <v>114</v>
      </c>
      <c r="AO15" t="s">
        <v>186</v>
      </c>
      <c r="AP15" s="39">
        <v>202400000000054</v>
      </c>
      <c r="AQ15" t="s">
        <v>106</v>
      </c>
      <c r="AR15" s="27">
        <v>45674</v>
      </c>
      <c r="AS15" s="23" t="s">
        <v>116</v>
      </c>
      <c r="AT15" s="23" t="s">
        <v>116</v>
      </c>
      <c r="AU15" t="s">
        <v>117</v>
      </c>
      <c r="AV15" t="s">
        <v>197</v>
      </c>
      <c r="AW15" t="s">
        <v>198</v>
      </c>
      <c r="AX15" t="s">
        <v>189</v>
      </c>
      <c r="AY15" s="23">
        <v>80111600</v>
      </c>
      <c r="AZ15" s="41" t="s">
        <v>224</v>
      </c>
      <c r="BA15" s="23" t="s">
        <v>121</v>
      </c>
      <c r="BB15" s="20" t="s">
        <v>122</v>
      </c>
      <c r="BC15" s="27">
        <v>45677</v>
      </c>
      <c r="BD15" t="s">
        <v>123</v>
      </c>
      <c r="BE15" s="27">
        <v>45677</v>
      </c>
      <c r="BF15" s="27">
        <v>45678</v>
      </c>
      <c r="BG15" s="27">
        <v>45797</v>
      </c>
      <c r="BH15" s="35">
        <f>+Tabla3[[#This Row],[FECHA TERMINACION
(INICIAL)]]-Tabla3[[#This Row],[FECHA INICIO]]</f>
        <v>119</v>
      </c>
      <c r="BI15" s="35">
        <f>+Tabla3[[#This Row],[PLAZO DE EJECUCIÓN EN DÍAS (INICIAL)]]/30</f>
        <v>3.9666666666666668</v>
      </c>
      <c r="BJ15" t="s">
        <v>225</v>
      </c>
      <c r="BK15" s="30">
        <f>+[1]BD_2!E13</f>
        <v>0</v>
      </c>
      <c r="BL15" s="30">
        <f>+[1]BD_2!BA13</f>
        <v>0</v>
      </c>
      <c r="BM15" s="23">
        <f>+[1]BD_2!BZ13</f>
        <v>0</v>
      </c>
      <c r="BN15" s="23">
        <f>+COUNTIF(Tabla3[[#This Row],[VALOR REDUCIDO]:[TOTAL TIEMPO PRORROGADO EN DÍAS
]],"&lt;&gt;0")</f>
        <v>0</v>
      </c>
      <c r="BO15" s="23" t="str">
        <f>+[1]BD_2!CA13</f>
        <v>2 NO</v>
      </c>
      <c r="BP15" s="27" t="str">
        <f>+[1]BD_2!CF13</f>
        <v>1 SI</v>
      </c>
      <c r="BQ15" s="23" t="s">
        <v>106</v>
      </c>
      <c r="BR15">
        <f t="shared" si="7"/>
        <v>119</v>
      </c>
      <c r="BS15" s="36">
        <f t="shared" si="8"/>
        <v>45678</v>
      </c>
      <c r="BT15" s="36">
        <f t="shared" si="9"/>
        <v>45797</v>
      </c>
      <c r="BU15" s="37">
        <f t="shared" ca="1" si="10"/>
        <v>1</v>
      </c>
      <c r="BV15" s="30">
        <f t="shared" si="11"/>
        <v>32000000</v>
      </c>
      <c r="BW15" s="23" t="str">
        <f t="shared" si="12"/>
        <v>FINALIZADO</v>
      </c>
      <c r="BX15" s="23">
        <v>6400000</v>
      </c>
      <c r="BY15" s="23">
        <v>25600000</v>
      </c>
      <c r="BZ15" s="23" t="s">
        <v>106</v>
      </c>
      <c r="CA15" s="23" t="str">
        <f t="shared" si="13"/>
        <v>enero</v>
      </c>
      <c r="CB15" s="23" t="s">
        <v>121</v>
      </c>
      <c r="CC15" s="23" t="s">
        <v>121</v>
      </c>
      <c r="CD15" s="23" t="s">
        <v>121</v>
      </c>
      <c r="CE15" t="s">
        <v>125</v>
      </c>
      <c r="CF15" t="s">
        <v>126</v>
      </c>
    </row>
    <row r="16" spans="1:84" ht="14.45" customHeight="1" x14ac:dyDescent="0.25">
      <c r="A16" s="23" t="str">
        <f t="shared" si="0"/>
        <v/>
      </c>
      <c r="B16" s="23" t="str">
        <f t="shared" si="1"/>
        <v/>
      </c>
      <c r="C16" s="24" t="str">
        <f t="shared" ca="1" si="2"/>
        <v>E</v>
      </c>
      <c r="D16" s="25" t="str">
        <f t="shared" ca="1" si="3"/>
        <v/>
      </c>
      <c r="E16" s="25" t="str">
        <f t="shared" si="4"/>
        <v/>
      </c>
      <c r="F16" s="23" t="str">
        <f t="shared" si="5"/>
        <v/>
      </c>
      <c r="G16" s="25" t="str">
        <f t="shared" si="6"/>
        <v/>
      </c>
      <c r="H16" s="23">
        <v>2025</v>
      </c>
      <c r="I16" s="26">
        <v>13</v>
      </c>
      <c r="J16" s="23" t="s">
        <v>95</v>
      </c>
      <c r="K16" t="s">
        <v>96</v>
      </c>
      <c r="L16" t="s">
        <v>97</v>
      </c>
      <c r="M16" t="s">
        <v>98</v>
      </c>
      <c r="N16" t="s">
        <v>99</v>
      </c>
      <c r="O16" s="23" t="s">
        <v>100</v>
      </c>
      <c r="P16" s="23" t="s">
        <v>138</v>
      </c>
      <c r="Q16" t="s">
        <v>226</v>
      </c>
      <c r="R16" s="23" t="s">
        <v>103</v>
      </c>
      <c r="S16" s="20" t="s">
        <v>227</v>
      </c>
      <c r="T16" s="29" t="s">
        <v>228</v>
      </c>
      <c r="U16" s="23" t="s">
        <v>1436</v>
      </c>
      <c r="V16" s="23" t="s">
        <v>106</v>
      </c>
      <c r="W16" s="20" t="s">
        <v>183</v>
      </c>
      <c r="X16" s="20" t="s">
        <v>183</v>
      </c>
      <c r="Y16" t="s">
        <v>229</v>
      </c>
      <c r="AA16" t="s">
        <v>230</v>
      </c>
      <c r="AB16" s="6">
        <v>77044000</v>
      </c>
      <c r="AC16" s="6">
        <v>77044000</v>
      </c>
      <c r="AD16" s="30">
        <v>7004000</v>
      </c>
      <c r="AE16" s="30">
        <v>0</v>
      </c>
      <c r="AF16" s="23" t="s">
        <v>112</v>
      </c>
      <c r="AG16" t="s">
        <v>106</v>
      </c>
      <c r="AH16" t="s">
        <v>113</v>
      </c>
      <c r="AI16" s="31">
        <f>+Tabla3[[#This Row],[VALOR DEL CONTRATO
(EN NUMEROS)]]-Tabla3[[#This Row],[VALOR RECURSOS (MADS/FONAM)]]</f>
        <v>0</v>
      </c>
      <c r="AJ16" s="25">
        <v>3825</v>
      </c>
      <c r="AK16" s="32">
        <v>45664</v>
      </c>
      <c r="AL16">
        <v>18025</v>
      </c>
      <c r="AM16" s="27">
        <v>45677</v>
      </c>
      <c r="AN16" s="33" t="s">
        <v>114</v>
      </c>
      <c r="AO16" t="s">
        <v>215</v>
      </c>
      <c r="AP16" s="28">
        <v>202400000000071</v>
      </c>
      <c r="AQ16" t="s">
        <v>106</v>
      </c>
      <c r="AR16" s="27">
        <v>45674</v>
      </c>
      <c r="AS16" s="23" t="s">
        <v>116</v>
      </c>
      <c r="AT16" s="23" t="s">
        <v>116</v>
      </c>
      <c r="AU16" t="s">
        <v>117</v>
      </c>
      <c r="AV16" t="s">
        <v>216</v>
      </c>
      <c r="AW16" t="s">
        <v>217</v>
      </c>
      <c r="AX16" t="s">
        <v>189</v>
      </c>
      <c r="AY16" s="23">
        <v>80111600</v>
      </c>
      <c r="AZ16" s="41" t="s">
        <v>231</v>
      </c>
      <c r="BA16" s="23" t="s">
        <v>121</v>
      </c>
      <c r="BB16" s="20" t="s">
        <v>122</v>
      </c>
      <c r="BC16" s="27">
        <v>45674</v>
      </c>
      <c r="BD16" t="s">
        <v>123</v>
      </c>
      <c r="BE16" s="27">
        <v>45674</v>
      </c>
      <c r="BF16" s="27">
        <v>45677</v>
      </c>
      <c r="BG16" s="27">
        <v>46010</v>
      </c>
      <c r="BH16" s="35">
        <v>0</v>
      </c>
      <c r="BI16" s="35">
        <v>0</v>
      </c>
      <c r="BJ16" t="s">
        <v>219</v>
      </c>
      <c r="BK16" s="30">
        <f>+[1]BD_2!E14</f>
        <v>0</v>
      </c>
      <c r="BL16" s="30">
        <f>+[1]BD_2!BA14</f>
        <v>0</v>
      </c>
      <c r="BM16" s="23">
        <f>+[1]BD_2!BZ14</f>
        <v>0</v>
      </c>
      <c r="BN16" s="23">
        <f>+COUNTIF(Tabla3[[#This Row],[VALOR REDUCIDO]:[TOTAL TIEMPO PRORROGADO EN DÍAS
]],"&lt;&gt;0")</f>
        <v>0</v>
      </c>
      <c r="BO16" s="23" t="str">
        <f>+[1]BD_2!CA14</f>
        <v>2 NO</v>
      </c>
      <c r="BP16" s="27" t="str">
        <f>+[1]BD_2!CF14</f>
        <v>2 NO</v>
      </c>
      <c r="BQ16" s="23" t="s">
        <v>106</v>
      </c>
      <c r="BR16">
        <f t="shared" si="7"/>
        <v>333</v>
      </c>
      <c r="BS16" s="36">
        <f t="shared" si="8"/>
        <v>45677</v>
      </c>
      <c r="BT16" s="36">
        <f t="shared" si="9"/>
        <v>46010</v>
      </c>
      <c r="BU16" s="37">
        <f t="shared" ca="1" si="10"/>
        <v>0.81081081081081086</v>
      </c>
      <c r="BV16" s="30">
        <f t="shared" si="11"/>
        <v>77044000</v>
      </c>
      <c r="BW16" s="23" t="str">
        <f t="shared" ca="1" si="12"/>
        <v>EJECUCIÓN</v>
      </c>
      <c r="BX16" s="23">
        <v>44592133</v>
      </c>
      <c r="BY16" s="23">
        <v>32451867</v>
      </c>
      <c r="BZ16" s="23" t="s">
        <v>106</v>
      </c>
      <c r="CA16" s="23" t="str">
        <f t="shared" si="13"/>
        <v>enero</v>
      </c>
      <c r="CB16" s="23" t="s">
        <v>121</v>
      </c>
      <c r="CC16" s="23" t="s">
        <v>121</v>
      </c>
      <c r="CD16" s="23" t="s">
        <v>121</v>
      </c>
      <c r="CE16" t="s">
        <v>125</v>
      </c>
      <c r="CF16" t="s">
        <v>126</v>
      </c>
    </row>
    <row r="17" spans="1:84" ht="14.45" customHeight="1" x14ac:dyDescent="0.25">
      <c r="A17" s="23" t="str">
        <f t="shared" si="0"/>
        <v/>
      </c>
      <c r="B17" s="23" t="str">
        <f t="shared" si="1"/>
        <v/>
      </c>
      <c r="C17" s="24" t="str">
        <f t="shared" ca="1" si="2"/>
        <v>E</v>
      </c>
      <c r="D17" s="25" t="str">
        <f t="shared" ca="1" si="3"/>
        <v/>
      </c>
      <c r="E17" s="25" t="str">
        <f t="shared" si="4"/>
        <v/>
      </c>
      <c r="F17" s="23" t="str">
        <f t="shared" si="5"/>
        <v/>
      </c>
      <c r="G17" s="25" t="str">
        <f t="shared" si="6"/>
        <v/>
      </c>
      <c r="H17" s="23">
        <v>2025</v>
      </c>
      <c r="I17" s="26">
        <v>14</v>
      </c>
      <c r="J17" s="23" t="s">
        <v>95</v>
      </c>
      <c r="K17" t="s">
        <v>96</v>
      </c>
      <c r="L17" t="s">
        <v>97</v>
      </c>
      <c r="M17" t="s">
        <v>98</v>
      </c>
      <c r="N17" t="s">
        <v>99</v>
      </c>
      <c r="O17" s="23" t="s">
        <v>100</v>
      </c>
      <c r="P17" s="23" t="s">
        <v>138</v>
      </c>
      <c r="Q17" t="s">
        <v>232</v>
      </c>
      <c r="R17" s="23" t="s">
        <v>103</v>
      </c>
      <c r="S17" s="20" t="s">
        <v>233</v>
      </c>
      <c r="T17" s="29" t="s">
        <v>234</v>
      </c>
      <c r="U17" s="23" t="s">
        <v>1436</v>
      </c>
      <c r="V17" s="23" t="s">
        <v>106</v>
      </c>
      <c r="W17" s="20" t="s">
        <v>183</v>
      </c>
      <c r="X17" s="20" t="s">
        <v>183</v>
      </c>
      <c r="Y17" t="s">
        <v>235</v>
      </c>
      <c r="Z17" t="s">
        <v>7228</v>
      </c>
      <c r="AA17" t="s">
        <v>214</v>
      </c>
      <c r="AB17" s="6">
        <v>62315000</v>
      </c>
      <c r="AC17" s="6">
        <v>62315000</v>
      </c>
      <c r="AD17" s="30">
        <v>5665000</v>
      </c>
      <c r="AE17" s="30">
        <v>0</v>
      </c>
      <c r="AF17" s="23" t="s">
        <v>112</v>
      </c>
      <c r="AG17" t="s">
        <v>106</v>
      </c>
      <c r="AH17" t="s">
        <v>113</v>
      </c>
      <c r="AI17" s="31">
        <f>+Tabla3[[#This Row],[VALOR DEL CONTRATO
(EN NUMEROS)]]-Tabla3[[#This Row],[VALOR RECURSOS (MADS/FONAM)]]</f>
        <v>0</v>
      </c>
      <c r="AJ17" s="25">
        <v>3825</v>
      </c>
      <c r="AK17" s="32">
        <v>45664</v>
      </c>
      <c r="AL17">
        <v>24725</v>
      </c>
      <c r="AM17" s="27">
        <v>45679</v>
      </c>
      <c r="AN17" s="33" t="s">
        <v>114</v>
      </c>
      <c r="AO17" t="s">
        <v>215</v>
      </c>
      <c r="AP17" s="28">
        <v>202400000000071</v>
      </c>
      <c r="AQ17" t="s">
        <v>106</v>
      </c>
      <c r="AR17" s="27">
        <v>45678</v>
      </c>
      <c r="AS17" s="23" t="s">
        <v>116</v>
      </c>
      <c r="AT17" s="23" t="s">
        <v>116</v>
      </c>
      <c r="AU17" t="s">
        <v>117</v>
      </c>
      <c r="AV17" t="s">
        <v>216</v>
      </c>
      <c r="AW17" t="s">
        <v>217</v>
      </c>
      <c r="AX17" t="s">
        <v>189</v>
      </c>
      <c r="AY17" s="23">
        <v>80111600</v>
      </c>
      <c r="AZ17" s="41" t="s">
        <v>236</v>
      </c>
      <c r="BA17" s="23" t="s">
        <v>121</v>
      </c>
      <c r="BB17" s="20" t="s">
        <v>122</v>
      </c>
      <c r="BC17" s="27">
        <v>45678</v>
      </c>
      <c r="BD17" t="s">
        <v>123</v>
      </c>
      <c r="BE17" s="27">
        <v>45678</v>
      </c>
      <c r="BF17" s="27">
        <v>45679</v>
      </c>
      <c r="BG17" s="27">
        <v>46012</v>
      </c>
      <c r="BH17" s="35">
        <f>+Tabla3[[#This Row],[FECHA TERMINACION
(INICIAL)]]-Tabla3[[#This Row],[FECHA INICIO]]</f>
        <v>333</v>
      </c>
      <c r="BI17" s="35">
        <f>+Tabla3[[#This Row],[PLAZO DE EJECUCIÓN EN DÍAS (INICIAL)]]/30</f>
        <v>11.1</v>
      </c>
      <c r="BJ17" t="s">
        <v>219</v>
      </c>
      <c r="BK17" s="30">
        <f>+[1]BD_2!E15</f>
        <v>0</v>
      </c>
      <c r="BL17" s="30">
        <f>+[1]BD_2!BA15</f>
        <v>0</v>
      </c>
      <c r="BM17" s="23">
        <f>+[1]BD_2!BZ15</f>
        <v>0</v>
      </c>
      <c r="BN17" s="23">
        <f>+COUNTIF(Tabla3[[#This Row],[VALOR REDUCIDO]:[TOTAL TIEMPO PRORROGADO EN DÍAS
]],"&lt;&gt;0")</f>
        <v>0</v>
      </c>
      <c r="BO17" s="23" t="str">
        <f>+[1]BD_2!CA15</f>
        <v>2 NO</v>
      </c>
      <c r="BP17" s="27" t="str">
        <f>+[1]BD_2!CF15</f>
        <v>2 NO</v>
      </c>
      <c r="BQ17" s="23" t="s">
        <v>106</v>
      </c>
      <c r="BR17">
        <f t="shared" si="7"/>
        <v>333</v>
      </c>
      <c r="BS17" s="36">
        <f t="shared" si="8"/>
        <v>45679</v>
      </c>
      <c r="BT17" s="36">
        <f t="shared" si="9"/>
        <v>46012</v>
      </c>
      <c r="BU17" s="37">
        <f t="shared" ca="1" si="10"/>
        <v>0.80480480480480476</v>
      </c>
      <c r="BV17" s="30">
        <f t="shared" si="11"/>
        <v>62315000</v>
      </c>
      <c r="BW17" s="23" t="str">
        <f t="shared" ca="1" si="12"/>
        <v>EJECUCIÓN</v>
      </c>
      <c r="BX17" s="23">
        <v>35689500</v>
      </c>
      <c r="BY17" s="23">
        <v>26625500</v>
      </c>
      <c r="BZ17" s="23" t="s">
        <v>106</v>
      </c>
      <c r="CA17" s="23" t="str">
        <f t="shared" si="13"/>
        <v>enero</v>
      </c>
      <c r="CB17" s="23" t="s">
        <v>121</v>
      </c>
      <c r="CC17" s="23" t="s">
        <v>121</v>
      </c>
      <c r="CD17" s="23" t="s">
        <v>121</v>
      </c>
      <c r="CE17" t="s">
        <v>125</v>
      </c>
      <c r="CF17" t="s">
        <v>126</v>
      </c>
    </row>
    <row r="18" spans="1:84" ht="14.45" customHeight="1" x14ac:dyDescent="0.25">
      <c r="A18" s="23" t="str">
        <f t="shared" si="0"/>
        <v/>
      </c>
      <c r="B18" s="23" t="str">
        <f t="shared" si="1"/>
        <v/>
      </c>
      <c r="C18" s="24" t="str">
        <f t="shared" ca="1" si="2"/>
        <v>E</v>
      </c>
      <c r="D18" s="25" t="str">
        <f t="shared" ca="1" si="3"/>
        <v/>
      </c>
      <c r="E18" s="25" t="str">
        <f t="shared" si="4"/>
        <v/>
      </c>
      <c r="F18" s="23" t="str">
        <f t="shared" si="5"/>
        <v/>
      </c>
      <c r="G18" s="25" t="str">
        <f t="shared" si="6"/>
        <v/>
      </c>
      <c r="H18" s="23">
        <v>2025</v>
      </c>
      <c r="I18" s="26">
        <v>15</v>
      </c>
      <c r="J18" s="23" t="s">
        <v>95</v>
      </c>
      <c r="K18" t="s">
        <v>96</v>
      </c>
      <c r="L18" t="s">
        <v>97</v>
      </c>
      <c r="M18" t="s">
        <v>98</v>
      </c>
      <c r="N18" t="s">
        <v>99</v>
      </c>
      <c r="O18" s="23" t="s">
        <v>100</v>
      </c>
      <c r="P18" s="23" t="s">
        <v>138</v>
      </c>
      <c r="Q18" t="s">
        <v>237</v>
      </c>
      <c r="R18" s="23" t="s">
        <v>103</v>
      </c>
      <c r="S18" s="20" t="s">
        <v>238</v>
      </c>
      <c r="T18" s="29" t="s">
        <v>239</v>
      </c>
      <c r="U18" s="23" t="s">
        <v>1436</v>
      </c>
      <c r="V18" s="23" t="s">
        <v>106</v>
      </c>
      <c r="W18" s="20" t="s">
        <v>183</v>
      </c>
      <c r="X18" s="20" t="s">
        <v>183</v>
      </c>
      <c r="Y18" t="s">
        <v>240</v>
      </c>
      <c r="AA18" t="s">
        <v>241</v>
      </c>
      <c r="AB18" s="6">
        <v>80896200</v>
      </c>
      <c r="AC18" s="6">
        <v>80896200</v>
      </c>
      <c r="AD18" s="30">
        <v>7354200</v>
      </c>
      <c r="AE18" s="30">
        <v>0</v>
      </c>
      <c r="AF18" s="23" t="s">
        <v>112</v>
      </c>
      <c r="AG18" t="s">
        <v>106</v>
      </c>
      <c r="AH18" t="s">
        <v>113</v>
      </c>
      <c r="AI18" s="31">
        <f>+Tabla3[[#This Row],[VALOR DEL CONTRATO
(EN NUMEROS)]]-Tabla3[[#This Row],[VALOR RECURSOS (MADS/FONAM)]]</f>
        <v>0</v>
      </c>
      <c r="AJ18" s="25">
        <v>3825</v>
      </c>
      <c r="AK18" s="32">
        <v>45664</v>
      </c>
      <c r="AL18">
        <v>20025</v>
      </c>
      <c r="AM18" s="27">
        <v>45678</v>
      </c>
      <c r="AN18" s="33" t="s">
        <v>114</v>
      </c>
      <c r="AO18" t="s">
        <v>215</v>
      </c>
      <c r="AP18" s="28">
        <v>202400000000071</v>
      </c>
      <c r="AQ18" t="s">
        <v>106</v>
      </c>
      <c r="AR18" s="27">
        <v>45676</v>
      </c>
      <c r="AS18" s="23" t="s">
        <v>116</v>
      </c>
      <c r="AT18" s="23" t="s">
        <v>116</v>
      </c>
      <c r="AU18" t="s">
        <v>117</v>
      </c>
      <c r="AV18" t="s">
        <v>216</v>
      </c>
      <c r="AW18" t="s">
        <v>217</v>
      </c>
      <c r="AX18" t="s">
        <v>189</v>
      </c>
      <c r="AY18" s="23">
        <v>80111600</v>
      </c>
      <c r="AZ18" s="41" t="s">
        <v>242</v>
      </c>
      <c r="BA18" s="23" t="s">
        <v>121</v>
      </c>
      <c r="BB18" s="20" t="s">
        <v>122</v>
      </c>
      <c r="BC18" s="27">
        <v>45677</v>
      </c>
      <c r="BD18" t="s">
        <v>123</v>
      </c>
      <c r="BE18" s="27">
        <v>45677</v>
      </c>
      <c r="BF18" s="27">
        <v>45678</v>
      </c>
      <c r="BG18" s="27">
        <v>46011</v>
      </c>
      <c r="BH18" s="35">
        <f>+Tabla3[[#This Row],[FECHA TERMINACION
(INICIAL)]]-Tabla3[[#This Row],[FECHA INICIO]]</f>
        <v>333</v>
      </c>
      <c r="BI18" s="35">
        <f>+Tabla3[[#This Row],[PLAZO DE EJECUCIÓN EN DÍAS (INICIAL)]]/30</f>
        <v>11.1</v>
      </c>
      <c r="BJ18" t="s">
        <v>219</v>
      </c>
      <c r="BK18" s="30">
        <f>+[1]BD_2!E16</f>
        <v>0</v>
      </c>
      <c r="BL18" s="30">
        <f>+[1]BD_2!BA16</f>
        <v>0</v>
      </c>
      <c r="BM18" s="23">
        <f>+[1]BD_2!BZ16</f>
        <v>0</v>
      </c>
      <c r="BN18" s="23">
        <f>+COUNTIF(Tabla3[[#This Row],[VALOR REDUCIDO]:[TOTAL TIEMPO PRORROGADO EN DÍAS
]],"&lt;&gt;0")</f>
        <v>0</v>
      </c>
      <c r="BO18" s="23" t="str">
        <f>+[1]BD_2!CA16</f>
        <v>2 NO</v>
      </c>
      <c r="BP18" s="27" t="str">
        <f>+[1]BD_2!CF16</f>
        <v>2 NO</v>
      </c>
      <c r="BQ18" s="23" t="s">
        <v>106</v>
      </c>
      <c r="BR18">
        <f t="shared" si="7"/>
        <v>333</v>
      </c>
      <c r="BS18" s="36">
        <f t="shared" si="8"/>
        <v>45678</v>
      </c>
      <c r="BT18" s="36">
        <f t="shared" si="9"/>
        <v>46011</v>
      </c>
      <c r="BU18" s="37">
        <f t="shared" ca="1" si="10"/>
        <v>0.80780780780780781</v>
      </c>
      <c r="BV18" s="30">
        <f t="shared" si="11"/>
        <v>80896200</v>
      </c>
      <c r="BW18" s="23" t="str">
        <f t="shared" ca="1" si="12"/>
        <v>EJECUCIÓN</v>
      </c>
      <c r="BX18" s="23">
        <v>46576600</v>
      </c>
      <c r="BY18" s="23">
        <v>34319600</v>
      </c>
      <c r="BZ18" s="23" t="s">
        <v>106</v>
      </c>
      <c r="CA18" s="23" t="str">
        <f t="shared" si="13"/>
        <v>enero</v>
      </c>
      <c r="CB18" s="23" t="s">
        <v>121</v>
      </c>
      <c r="CC18" s="23" t="s">
        <v>121</v>
      </c>
      <c r="CD18" s="23" t="s">
        <v>121</v>
      </c>
      <c r="CE18" t="s">
        <v>125</v>
      </c>
      <c r="CF18" t="s">
        <v>126</v>
      </c>
    </row>
    <row r="19" spans="1:84" ht="14.45" customHeight="1" x14ac:dyDescent="0.25">
      <c r="A19" s="23" t="str">
        <f t="shared" si="0"/>
        <v/>
      </c>
      <c r="B19" s="23" t="str">
        <f t="shared" si="1"/>
        <v/>
      </c>
      <c r="C19" s="24" t="str">
        <f t="shared" ca="1" si="2"/>
        <v>E</v>
      </c>
      <c r="D19" s="25" t="str">
        <f t="shared" ca="1" si="3"/>
        <v/>
      </c>
      <c r="E19" s="25" t="str">
        <f t="shared" si="4"/>
        <v/>
      </c>
      <c r="F19" s="23" t="str">
        <f t="shared" si="5"/>
        <v/>
      </c>
      <c r="G19" s="25" t="str">
        <f t="shared" si="6"/>
        <v/>
      </c>
      <c r="H19" s="23">
        <v>2025</v>
      </c>
      <c r="I19" s="26">
        <v>16</v>
      </c>
      <c r="J19" s="23" t="s">
        <v>95</v>
      </c>
      <c r="K19" t="s">
        <v>96</v>
      </c>
      <c r="L19" t="s">
        <v>97</v>
      </c>
      <c r="M19" t="s">
        <v>98</v>
      </c>
      <c r="N19" t="s">
        <v>99</v>
      </c>
      <c r="O19" s="23" t="s">
        <v>100</v>
      </c>
      <c r="P19" s="23" t="s">
        <v>138</v>
      </c>
      <c r="Q19" t="s">
        <v>243</v>
      </c>
      <c r="R19" s="23" t="s">
        <v>103</v>
      </c>
      <c r="S19" s="20" t="s">
        <v>158</v>
      </c>
      <c r="T19" s="29" t="s">
        <v>244</v>
      </c>
      <c r="U19" s="23" t="s">
        <v>1436</v>
      </c>
      <c r="V19" s="23" t="s">
        <v>106</v>
      </c>
      <c r="W19" s="20" t="s">
        <v>245</v>
      </c>
      <c r="X19" s="20" t="s">
        <v>245</v>
      </c>
      <c r="Y19" t="s">
        <v>246</v>
      </c>
      <c r="Z19" t="s">
        <v>7229</v>
      </c>
      <c r="AA19" t="s">
        <v>247</v>
      </c>
      <c r="AB19" s="6">
        <v>120166667</v>
      </c>
      <c r="AC19" s="6">
        <v>120166667</v>
      </c>
      <c r="AD19" s="30">
        <v>10300000</v>
      </c>
      <c r="AE19" s="30">
        <v>0</v>
      </c>
      <c r="AF19" s="23" t="s">
        <v>112</v>
      </c>
      <c r="AG19" t="s">
        <v>106</v>
      </c>
      <c r="AH19" t="s">
        <v>113</v>
      </c>
      <c r="AI19" s="31">
        <f>+Tabla3[[#This Row],[VALOR DEL CONTRATO
(EN NUMEROS)]]-Tabla3[[#This Row],[VALOR RECURSOS (MADS/FONAM)]]</f>
        <v>0</v>
      </c>
      <c r="AJ19" s="25">
        <v>6525</v>
      </c>
      <c r="AK19" s="32">
        <v>45665</v>
      </c>
      <c r="AL19">
        <v>3725</v>
      </c>
      <c r="AM19" s="27">
        <v>45667</v>
      </c>
      <c r="AN19" s="33" t="s">
        <v>114</v>
      </c>
      <c r="AO19" t="s">
        <v>248</v>
      </c>
      <c r="AP19" s="39">
        <v>202400000000095</v>
      </c>
      <c r="AQ19" t="s">
        <v>106</v>
      </c>
      <c r="AR19" s="27">
        <v>45666</v>
      </c>
      <c r="AS19" s="23" t="s">
        <v>116</v>
      </c>
      <c r="AT19" s="23" t="s">
        <v>116</v>
      </c>
      <c r="AU19" t="s">
        <v>117</v>
      </c>
      <c r="AV19" t="s">
        <v>249</v>
      </c>
      <c r="AW19" t="s">
        <v>250</v>
      </c>
      <c r="AX19" t="s">
        <v>245</v>
      </c>
      <c r="AY19" s="23">
        <v>80111600</v>
      </c>
      <c r="AZ19" s="41" t="s">
        <v>251</v>
      </c>
      <c r="BA19" s="23" t="s">
        <v>121</v>
      </c>
      <c r="BB19" s="20" t="s">
        <v>122</v>
      </c>
      <c r="BC19" s="27">
        <v>45666</v>
      </c>
      <c r="BD19" t="s">
        <v>136</v>
      </c>
      <c r="BE19" s="27">
        <v>45666</v>
      </c>
      <c r="BF19" s="27">
        <v>45667</v>
      </c>
      <c r="BG19" s="27">
        <v>46020</v>
      </c>
      <c r="BH19" s="35">
        <f>+Tabla3[[#This Row],[FECHA TERMINACION
(INICIAL)]]-Tabla3[[#This Row],[FECHA INICIO]]</f>
        <v>353</v>
      </c>
      <c r="BI19" s="35">
        <f>+Tabla3[[#This Row],[PLAZO DE EJECUCIÓN EN DÍAS (INICIAL)]]/30</f>
        <v>11.766666666666667</v>
      </c>
      <c r="BJ19" t="s">
        <v>252</v>
      </c>
      <c r="BK19" s="30">
        <f>+[1]BD_2!E17</f>
        <v>0</v>
      </c>
      <c r="BL19" s="30">
        <f>+[1]BD_2!BA17</f>
        <v>0</v>
      </c>
      <c r="BM19" s="23">
        <f>+[1]BD_2!BZ17</f>
        <v>0</v>
      </c>
      <c r="BN19" s="23">
        <f>+COUNTIF(Tabla3[[#This Row],[VALOR REDUCIDO]:[TOTAL TIEMPO PRORROGADO EN DÍAS
]],"&lt;&gt;0")</f>
        <v>0</v>
      </c>
      <c r="BO19" s="23" t="str">
        <f>+[1]BD_2!CA17</f>
        <v>2 NO</v>
      </c>
      <c r="BP19" s="27" t="str">
        <f>+[1]BD_2!CF17</f>
        <v>2 NO</v>
      </c>
      <c r="BQ19" s="23" t="s">
        <v>106</v>
      </c>
      <c r="BR19">
        <f t="shared" si="7"/>
        <v>353</v>
      </c>
      <c r="BS19" s="36">
        <f t="shared" si="8"/>
        <v>45667</v>
      </c>
      <c r="BT19" s="36">
        <f t="shared" si="9"/>
        <v>46020</v>
      </c>
      <c r="BU19" s="37">
        <f t="shared" ca="1" si="10"/>
        <v>0.79320113314447593</v>
      </c>
      <c r="BV19" s="30">
        <f t="shared" si="11"/>
        <v>120166667</v>
      </c>
      <c r="BW19" s="23" t="str">
        <f t="shared" ca="1" si="12"/>
        <v>EJECUCIÓN</v>
      </c>
      <c r="BX19" s="23">
        <v>69010000</v>
      </c>
      <c r="BY19" s="23">
        <v>51156667</v>
      </c>
      <c r="BZ19" s="23" t="s">
        <v>106</v>
      </c>
      <c r="CA19" s="23" t="str">
        <f t="shared" si="13"/>
        <v>enero</v>
      </c>
      <c r="CB19" s="23" t="s">
        <v>121</v>
      </c>
      <c r="CC19" s="23" t="s">
        <v>121</v>
      </c>
      <c r="CD19" s="23" t="s">
        <v>121</v>
      </c>
      <c r="CE19" t="s">
        <v>125</v>
      </c>
      <c r="CF19" t="s">
        <v>126</v>
      </c>
    </row>
    <row r="20" spans="1:84" ht="14.45" customHeight="1" x14ac:dyDescent="0.25">
      <c r="A20" s="23" t="str">
        <f t="shared" si="0"/>
        <v/>
      </c>
      <c r="B20" s="23" t="str">
        <f t="shared" si="1"/>
        <v/>
      </c>
      <c r="C20" s="24" t="str">
        <f t="shared" ca="1" si="2"/>
        <v>E</v>
      </c>
      <c r="D20" s="25" t="str">
        <f t="shared" ca="1" si="3"/>
        <v/>
      </c>
      <c r="E20" s="25" t="str">
        <f t="shared" si="4"/>
        <v/>
      </c>
      <c r="F20" s="23" t="str">
        <f t="shared" si="5"/>
        <v/>
      </c>
      <c r="G20" s="25" t="str">
        <f t="shared" si="6"/>
        <v/>
      </c>
      <c r="H20" s="23">
        <v>2025</v>
      </c>
      <c r="I20" s="26">
        <v>17</v>
      </c>
      <c r="J20" s="23" t="s">
        <v>95</v>
      </c>
      <c r="K20" t="s">
        <v>96</v>
      </c>
      <c r="L20" t="s">
        <v>97</v>
      </c>
      <c r="M20" t="s">
        <v>98</v>
      </c>
      <c r="N20" t="s">
        <v>99</v>
      </c>
      <c r="O20" s="23" t="s">
        <v>100</v>
      </c>
      <c r="P20" s="23" t="s">
        <v>138</v>
      </c>
      <c r="Q20" t="s">
        <v>253</v>
      </c>
      <c r="R20" s="23" t="s">
        <v>103</v>
      </c>
      <c r="S20" s="20" t="s">
        <v>254</v>
      </c>
      <c r="T20" s="29" t="s">
        <v>255</v>
      </c>
      <c r="U20" s="23" t="s">
        <v>1436</v>
      </c>
      <c r="V20" s="23" t="s">
        <v>106</v>
      </c>
      <c r="W20" s="20" t="s">
        <v>183</v>
      </c>
      <c r="X20" s="20" t="s">
        <v>183</v>
      </c>
      <c r="Y20" t="s">
        <v>256</v>
      </c>
      <c r="AA20" t="s">
        <v>257</v>
      </c>
      <c r="AB20" s="6">
        <v>163800000</v>
      </c>
      <c r="AC20" s="6">
        <v>163800000</v>
      </c>
      <c r="AD20" s="30">
        <v>14000000</v>
      </c>
      <c r="AE20" s="30">
        <v>0</v>
      </c>
      <c r="AF20" s="23" t="s">
        <v>112</v>
      </c>
      <c r="AG20" t="s">
        <v>106</v>
      </c>
      <c r="AH20" t="s">
        <v>113</v>
      </c>
      <c r="AI20" s="31">
        <f>+Tabla3[[#This Row],[VALOR DEL CONTRATO
(EN NUMEROS)]]-Tabla3[[#This Row],[VALOR RECURSOS (MADS/FONAM)]]</f>
        <v>0</v>
      </c>
      <c r="AJ20" s="25">
        <v>3925</v>
      </c>
      <c r="AK20" s="32">
        <v>45664</v>
      </c>
      <c r="AL20">
        <v>3825</v>
      </c>
      <c r="AM20" s="27">
        <v>45667</v>
      </c>
      <c r="AN20" s="33" t="s">
        <v>114</v>
      </c>
      <c r="AO20" t="s">
        <v>258</v>
      </c>
      <c r="AP20" s="39">
        <v>202400000000071</v>
      </c>
      <c r="AQ20" t="s">
        <v>106</v>
      </c>
      <c r="AR20" s="27">
        <v>45667</v>
      </c>
      <c r="AS20" s="23" t="s">
        <v>116</v>
      </c>
      <c r="AT20" s="23" t="s">
        <v>116</v>
      </c>
      <c r="AU20" t="s">
        <v>117</v>
      </c>
      <c r="AV20" t="s">
        <v>197</v>
      </c>
      <c r="AW20" t="s">
        <v>198</v>
      </c>
      <c r="AX20" t="s">
        <v>189</v>
      </c>
      <c r="AY20" s="23">
        <v>80111600</v>
      </c>
      <c r="AZ20" s="41" t="s">
        <v>259</v>
      </c>
      <c r="BA20" s="23" t="s">
        <v>121</v>
      </c>
      <c r="BB20" s="20" t="s">
        <v>122</v>
      </c>
      <c r="BC20" s="27">
        <v>45667</v>
      </c>
      <c r="BD20" t="s">
        <v>123</v>
      </c>
      <c r="BE20" s="27">
        <v>45667</v>
      </c>
      <c r="BF20" s="27">
        <v>45667</v>
      </c>
      <c r="BG20" s="27">
        <v>46022</v>
      </c>
      <c r="BH20" s="35">
        <f>+Tabla3[[#This Row],[FECHA TERMINACION
(INICIAL)]]-Tabla3[[#This Row],[FECHA INICIO]]</f>
        <v>355</v>
      </c>
      <c r="BI20" s="35">
        <f>+Tabla3[[#This Row],[PLAZO DE EJECUCIÓN EN DÍAS (INICIAL)]]/30</f>
        <v>11.833333333333334</v>
      </c>
      <c r="BJ20" t="s">
        <v>260</v>
      </c>
      <c r="BK20" s="30">
        <f>+[1]BD_2!E18</f>
        <v>0</v>
      </c>
      <c r="BL20" s="30">
        <f>+[1]BD_2!BA18</f>
        <v>0</v>
      </c>
      <c r="BM20" s="23">
        <f>+[1]BD_2!BZ18</f>
        <v>0</v>
      </c>
      <c r="BN20" s="23">
        <f>+COUNTIF(Tabla3[[#This Row],[VALOR REDUCIDO]:[TOTAL TIEMPO PRORROGADO EN DÍAS
]],"&lt;&gt;0")</f>
        <v>0</v>
      </c>
      <c r="BO20" s="23" t="str">
        <f>+[1]BD_2!CA18</f>
        <v>2 NO</v>
      </c>
      <c r="BP20" s="27" t="str">
        <f>+[1]BD_2!CF18</f>
        <v>2 NO</v>
      </c>
      <c r="BQ20" s="23" t="s">
        <v>106</v>
      </c>
      <c r="BR20">
        <f t="shared" si="7"/>
        <v>355</v>
      </c>
      <c r="BS20" s="36">
        <f t="shared" si="8"/>
        <v>45667</v>
      </c>
      <c r="BT20" s="36">
        <f t="shared" si="9"/>
        <v>46022</v>
      </c>
      <c r="BU20" s="37">
        <f t="shared" ca="1" si="10"/>
        <v>0.78873239436619713</v>
      </c>
      <c r="BV20" s="30">
        <f t="shared" si="11"/>
        <v>163800000</v>
      </c>
      <c r="BW20" s="23" t="str">
        <f t="shared" ca="1" si="12"/>
        <v>EJECUCIÓN</v>
      </c>
      <c r="BX20" s="23">
        <v>121800000</v>
      </c>
      <c r="BY20" s="23">
        <v>42000000</v>
      </c>
      <c r="BZ20" s="23" t="s">
        <v>106</v>
      </c>
      <c r="CA20" s="23" t="str">
        <f t="shared" si="13"/>
        <v>enero</v>
      </c>
      <c r="CB20" s="23" t="s">
        <v>121</v>
      </c>
      <c r="CC20" s="23" t="s">
        <v>121</v>
      </c>
      <c r="CD20" s="23" t="s">
        <v>121</v>
      </c>
      <c r="CE20" t="s">
        <v>125</v>
      </c>
      <c r="CF20" t="s">
        <v>126</v>
      </c>
    </row>
    <row r="21" spans="1:84" ht="14.45" customHeight="1" x14ac:dyDescent="0.25">
      <c r="A21" s="23" t="str">
        <f t="shared" si="0"/>
        <v/>
      </c>
      <c r="B21" s="23" t="str">
        <f t="shared" si="1"/>
        <v/>
      </c>
      <c r="C21" s="24" t="str">
        <f t="shared" ca="1" si="2"/>
        <v>E</v>
      </c>
      <c r="D21" s="25" t="str">
        <f t="shared" ca="1" si="3"/>
        <v/>
      </c>
      <c r="E21" s="25" t="str">
        <f t="shared" si="4"/>
        <v/>
      </c>
      <c r="F21" s="23" t="str">
        <f t="shared" si="5"/>
        <v/>
      </c>
      <c r="G21" s="25" t="str">
        <f t="shared" si="6"/>
        <v/>
      </c>
      <c r="H21" s="23">
        <v>2025</v>
      </c>
      <c r="I21" s="26">
        <v>18</v>
      </c>
      <c r="J21" s="23" t="s">
        <v>95</v>
      </c>
      <c r="K21" t="s">
        <v>96</v>
      </c>
      <c r="L21" t="s">
        <v>97</v>
      </c>
      <c r="M21" t="s">
        <v>98</v>
      </c>
      <c r="N21" t="s">
        <v>99</v>
      </c>
      <c r="O21" s="23" t="s">
        <v>100</v>
      </c>
      <c r="P21" s="23" t="s">
        <v>138</v>
      </c>
      <c r="Q21" t="s">
        <v>261</v>
      </c>
      <c r="R21" s="23" t="s">
        <v>103</v>
      </c>
      <c r="S21" s="20" t="s">
        <v>262</v>
      </c>
      <c r="T21" s="29" t="s">
        <v>263</v>
      </c>
      <c r="U21" s="23" t="s">
        <v>1436</v>
      </c>
      <c r="V21" s="23" t="s">
        <v>106</v>
      </c>
      <c r="W21" s="20" t="s">
        <v>183</v>
      </c>
      <c r="X21" s="20" t="s">
        <v>183</v>
      </c>
      <c r="Y21" t="s">
        <v>264</v>
      </c>
      <c r="Z21" t="s">
        <v>7230</v>
      </c>
      <c r="AA21" t="s">
        <v>257</v>
      </c>
      <c r="AB21" s="6">
        <v>163800000</v>
      </c>
      <c r="AC21" s="6">
        <v>163800000</v>
      </c>
      <c r="AD21" s="30">
        <v>14000000</v>
      </c>
      <c r="AE21" s="30">
        <v>0</v>
      </c>
      <c r="AF21" s="23" t="s">
        <v>112</v>
      </c>
      <c r="AG21" t="s">
        <v>106</v>
      </c>
      <c r="AH21" t="s">
        <v>113</v>
      </c>
      <c r="AI21" s="31">
        <f>+Tabla3[[#This Row],[VALOR DEL CONTRATO
(EN NUMEROS)]]-Tabla3[[#This Row],[VALOR RECURSOS (MADS/FONAM)]]</f>
        <v>0</v>
      </c>
      <c r="AJ21" s="25">
        <v>3925</v>
      </c>
      <c r="AK21" s="32">
        <v>45664</v>
      </c>
      <c r="AL21">
        <v>4825</v>
      </c>
      <c r="AM21" s="27">
        <v>45670</v>
      </c>
      <c r="AN21" s="33" t="s">
        <v>114</v>
      </c>
      <c r="AO21" t="s">
        <v>258</v>
      </c>
      <c r="AP21" s="39">
        <v>202400000000071</v>
      </c>
      <c r="AQ21" t="s">
        <v>106</v>
      </c>
      <c r="AR21" s="27">
        <v>45667</v>
      </c>
      <c r="AS21" s="23" t="s">
        <v>116</v>
      </c>
      <c r="AT21" s="23" t="s">
        <v>116</v>
      </c>
      <c r="AU21" t="s">
        <v>117</v>
      </c>
      <c r="AV21" t="s">
        <v>197</v>
      </c>
      <c r="AW21" t="s">
        <v>198</v>
      </c>
      <c r="AX21" t="s">
        <v>189</v>
      </c>
      <c r="AY21" s="23">
        <v>80111600</v>
      </c>
      <c r="AZ21" s="41" t="s">
        <v>265</v>
      </c>
      <c r="BA21" s="23" t="s">
        <v>121</v>
      </c>
      <c r="BB21" s="20" t="s">
        <v>122</v>
      </c>
      <c r="BC21" s="27">
        <v>45667</v>
      </c>
      <c r="BD21" t="s">
        <v>123</v>
      </c>
      <c r="BE21" s="27">
        <v>45667</v>
      </c>
      <c r="BF21" s="27">
        <v>45670</v>
      </c>
      <c r="BG21" s="27">
        <v>46022</v>
      </c>
      <c r="BH21" s="35">
        <f>+Tabla3[[#This Row],[FECHA TERMINACION
(INICIAL)]]-Tabla3[[#This Row],[FECHA INICIO]]</f>
        <v>352</v>
      </c>
      <c r="BI21" s="35">
        <f>+Tabla3[[#This Row],[PLAZO DE EJECUCIÓN EN DÍAS (INICIAL)]]/30</f>
        <v>11.733333333333333</v>
      </c>
      <c r="BJ21" t="s">
        <v>266</v>
      </c>
      <c r="BK21" s="30">
        <f>+[1]BD_2!E19</f>
        <v>1400000</v>
      </c>
      <c r="BL21" s="30">
        <f>+[1]BD_2!BA19</f>
        <v>0</v>
      </c>
      <c r="BM21" s="23">
        <f>+[1]BD_2!BZ19</f>
        <v>0</v>
      </c>
      <c r="BN21" s="23">
        <f>+COUNTIF(Tabla3[[#This Row],[VALOR REDUCIDO]:[TOTAL TIEMPO PRORROGADO EN DÍAS
]],"&lt;&gt;0")</f>
        <v>1</v>
      </c>
      <c r="BO21" s="23" t="str">
        <f>+[1]BD_2!CA19</f>
        <v>2 NO</v>
      </c>
      <c r="BP21" s="27" t="str">
        <f>+[1]BD_2!CF19</f>
        <v>2 NO</v>
      </c>
      <c r="BQ21" s="23" t="s">
        <v>106</v>
      </c>
      <c r="BR21">
        <f t="shared" si="7"/>
        <v>352</v>
      </c>
      <c r="BS21" s="36">
        <f t="shared" si="8"/>
        <v>45670</v>
      </c>
      <c r="BT21" s="36">
        <f t="shared" si="9"/>
        <v>46022</v>
      </c>
      <c r="BU21" s="37">
        <f t="shared" ca="1" si="10"/>
        <v>0.78693181818181823</v>
      </c>
      <c r="BV21" s="30">
        <f t="shared" si="11"/>
        <v>162400000</v>
      </c>
      <c r="BW21" s="23" t="str">
        <f t="shared" ca="1" si="12"/>
        <v>EJECUCIÓN</v>
      </c>
      <c r="BX21" s="23">
        <v>92400000</v>
      </c>
      <c r="BY21" s="23">
        <v>70000000</v>
      </c>
      <c r="BZ21" s="23" t="s">
        <v>106</v>
      </c>
      <c r="CA21" s="23" t="str">
        <f t="shared" si="13"/>
        <v>enero</v>
      </c>
      <c r="CB21" s="23" t="s">
        <v>121</v>
      </c>
      <c r="CC21" s="23" t="s">
        <v>121</v>
      </c>
      <c r="CD21" s="23" t="s">
        <v>121</v>
      </c>
      <c r="CE21" t="s">
        <v>125</v>
      </c>
      <c r="CF21" t="s">
        <v>126</v>
      </c>
    </row>
    <row r="22" spans="1:84" ht="14.45" customHeight="1" x14ac:dyDescent="0.25">
      <c r="A22" s="23" t="str">
        <f t="shared" si="0"/>
        <v/>
      </c>
      <c r="B22" s="23" t="str">
        <f t="shared" si="1"/>
        <v/>
      </c>
      <c r="C22" s="24" t="str">
        <f t="shared" ca="1" si="2"/>
        <v>E</v>
      </c>
      <c r="D22" s="25" t="str">
        <f t="shared" ca="1" si="3"/>
        <v/>
      </c>
      <c r="E22" s="25" t="str">
        <f t="shared" si="4"/>
        <v/>
      </c>
      <c r="F22" s="23" t="str">
        <f t="shared" si="5"/>
        <v/>
      </c>
      <c r="G22" s="25" t="str">
        <f t="shared" si="6"/>
        <v/>
      </c>
      <c r="H22" s="23">
        <v>2025</v>
      </c>
      <c r="I22" s="26">
        <v>19</v>
      </c>
      <c r="J22" s="23" t="s">
        <v>95</v>
      </c>
      <c r="K22" t="s">
        <v>96</v>
      </c>
      <c r="L22" t="s">
        <v>97</v>
      </c>
      <c r="M22" t="s">
        <v>98</v>
      </c>
      <c r="N22" t="s">
        <v>99</v>
      </c>
      <c r="O22" s="23" t="s">
        <v>100</v>
      </c>
      <c r="P22" s="23" t="s">
        <v>101</v>
      </c>
      <c r="Q22" t="s">
        <v>267</v>
      </c>
      <c r="R22" s="23" t="s">
        <v>103</v>
      </c>
      <c r="S22" s="20" t="s">
        <v>104</v>
      </c>
      <c r="T22" s="29" t="s">
        <v>268</v>
      </c>
      <c r="U22" s="23" t="s">
        <v>1436</v>
      </c>
      <c r="V22" s="23" t="s">
        <v>106</v>
      </c>
      <c r="W22" s="20" t="s">
        <v>183</v>
      </c>
      <c r="X22" s="20" t="s">
        <v>183</v>
      </c>
      <c r="Y22" t="s">
        <v>269</v>
      </c>
      <c r="AA22" t="s">
        <v>270</v>
      </c>
      <c r="AB22" s="6">
        <v>58032000</v>
      </c>
      <c r="AC22" s="6">
        <v>58032000</v>
      </c>
      <c r="AD22" s="30">
        <v>4960000</v>
      </c>
      <c r="AE22" s="30">
        <v>0</v>
      </c>
      <c r="AF22" s="23" t="s">
        <v>112</v>
      </c>
      <c r="AG22" t="s">
        <v>106</v>
      </c>
      <c r="AH22" t="s">
        <v>113</v>
      </c>
      <c r="AI22" s="31">
        <f>+Tabla3[[#This Row],[VALOR DEL CONTRATO
(EN NUMEROS)]]-Tabla3[[#This Row],[VALOR RECURSOS (MADS/FONAM)]]</f>
        <v>0</v>
      </c>
      <c r="AJ22" s="25">
        <v>3925</v>
      </c>
      <c r="AK22" s="32">
        <v>45664</v>
      </c>
      <c r="AL22">
        <v>5325</v>
      </c>
      <c r="AM22" s="27">
        <v>45670</v>
      </c>
      <c r="AN22" s="33" t="s">
        <v>114</v>
      </c>
      <c r="AO22" t="s">
        <v>258</v>
      </c>
      <c r="AP22" s="39">
        <v>202400000000071</v>
      </c>
      <c r="AQ22" t="s">
        <v>106</v>
      </c>
      <c r="AR22" s="27">
        <v>45667</v>
      </c>
      <c r="AS22" s="23" t="s">
        <v>116</v>
      </c>
      <c r="AT22" s="23" t="s">
        <v>116</v>
      </c>
      <c r="AU22" t="s">
        <v>117</v>
      </c>
      <c r="AV22" t="s">
        <v>197</v>
      </c>
      <c r="AW22" t="s">
        <v>198</v>
      </c>
      <c r="AX22" t="s">
        <v>189</v>
      </c>
      <c r="AY22" s="23">
        <v>80111600</v>
      </c>
      <c r="AZ22" s="41" t="s">
        <v>271</v>
      </c>
      <c r="BA22" s="23" t="s">
        <v>272</v>
      </c>
      <c r="BB22" s="20" t="s">
        <v>273</v>
      </c>
      <c r="BC22" s="27" t="s">
        <v>113</v>
      </c>
      <c r="BD22" t="s">
        <v>274</v>
      </c>
      <c r="BE22" s="27">
        <v>45670</v>
      </c>
      <c r="BF22" s="27">
        <v>45670</v>
      </c>
      <c r="BG22" s="27">
        <v>46022</v>
      </c>
      <c r="BH22" s="35">
        <f>+Tabla3[[#This Row],[FECHA TERMINACION
(INICIAL)]]-Tabla3[[#This Row],[FECHA INICIO]]</f>
        <v>352</v>
      </c>
      <c r="BI22" s="35">
        <f>+Tabla3[[#This Row],[PLAZO DE EJECUCIÓN EN DÍAS (INICIAL)]]/30</f>
        <v>11.733333333333333</v>
      </c>
      <c r="BJ22" t="s">
        <v>266</v>
      </c>
      <c r="BK22" s="30">
        <f>+[1]BD_2!E20</f>
        <v>496000</v>
      </c>
      <c r="BL22" s="30">
        <f>+[1]BD_2!BA20</f>
        <v>0</v>
      </c>
      <c r="BM22" s="23">
        <f>+[1]BD_2!BZ20</f>
        <v>0</v>
      </c>
      <c r="BN22" s="23">
        <f>+COUNTIF(Tabla3[[#This Row],[VALOR REDUCIDO]:[TOTAL TIEMPO PRORROGADO EN DÍAS
]],"&lt;&gt;0")</f>
        <v>1</v>
      </c>
      <c r="BO22" s="23" t="str">
        <f>+[1]BD_2!CA20</f>
        <v>2 NO</v>
      </c>
      <c r="BP22" s="27" t="str">
        <f>+[1]BD_2!CF20</f>
        <v>2 NO</v>
      </c>
      <c r="BQ22" s="23" t="s">
        <v>106</v>
      </c>
      <c r="BR22">
        <f t="shared" si="7"/>
        <v>352</v>
      </c>
      <c r="BS22" s="36">
        <f t="shared" si="8"/>
        <v>45670</v>
      </c>
      <c r="BT22" s="36">
        <f t="shared" si="9"/>
        <v>46022</v>
      </c>
      <c r="BU22" s="37">
        <f t="shared" ca="1" si="10"/>
        <v>0.78693181818181823</v>
      </c>
      <c r="BV22" s="30">
        <f t="shared" si="11"/>
        <v>57536000</v>
      </c>
      <c r="BW22" s="23" t="str">
        <f t="shared" ca="1" si="12"/>
        <v>EJECUCIÓN</v>
      </c>
      <c r="BX22" s="23">
        <v>32736000</v>
      </c>
      <c r="BY22" s="23">
        <v>24800000</v>
      </c>
      <c r="BZ22" s="23" t="s">
        <v>106</v>
      </c>
      <c r="CA22" s="23" t="str">
        <f t="shared" si="13"/>
        <v>enero</v>
      </c>
      <c r="CB22" s="23" t="s">
        <v>121</v>
      </c>
      <c r="CC22" s="23" t="s">
        <v>121</v>
      </c>
      <c r="CD22" s="23" t="s">
        <v>121</v>
      </c>
      <c r="CE22" t="s">
        <v>125</v>
      </c>
      <c r="CF22" t="s">
        <v>126</v>
      </c>
    </row>
    <row r="23" spans="1:84" ht="14.45" customHeight="1" x14ac:dyDescent="0.25">
      <c r="A23" s="23" t="str">
        <f t="shared" si="0"/>
        <v/>
      </c>
      <c r="B23" s="23" t="str">
        <f t="shared" si="1"/>
        <v/>
      </c>
      <c r="C23" s="24" t="str">
        <f t="shared" ca="1" si="2"/>
        <v>E</v>
      </c>
      <c r="D23" s="25" t="str">
        <f t="shared" ca="1" si="3"/>
        <v/>
      </c>
      <c r="E23" s="25" t="str">
        <f t="shared" si="4"/>
        <v/>
      </c>
      <c r="F23" s="23" t="str">
        <f t="shared" si="5"/>
        <v/>
      </c>
      <c r="G23" s="25" t="str">
        <f t="shared" si="6"/>
        <v/>
      </c>
      <c r="H23" s="23">
        <v>2025</v>
      </c>
      <c r="I23" s="26">
        <v>20</v>
      </c>
      <c r="J23" s="23" t="s">
        <v>95</v>
      </c>
      <c r="K23" t="s">
        <v>96</v>
      </c>
      <c r="L23" t="s">
        <v>97</v>
      </c>
      <c r="M23" t="s">
        <v>98</v>
      </c>
      <c r="N23" t="s">
        <v>99</v>
      </c>
      <c r="O23" s="23" t="s">
        <v>100</v>
      </c>
      <c r="P23" s="23" t="s">
        <v>138</v>
      </c>
      <c r="Q23" t="s">
        <v>275</v>
      </c>
      <c r="R23" s="23" t="s">
        <v>103</v>
      </c>
      <c r="S23" s="20" t="s">
        <v>158</v>
      </c>
      <c r="T23" s="29" t="s">
        <v>276</v>
      </c>
      <c r="U23" s="23" t="s">
        <v>1436</v>
      </c>
      <c r="V23" s="23" t="s">
        <v>106</v>
      </c>
      <c r="W23" s="20" t="s">
        <v>183</v>
      </c>
      <c r="X23" s="20" t="s">
        <v>183</v>
      </c>
      <c r="Y23" t="s">
        <v>277</v>
      </c>
      <c r="Z23" t="s">
        <v>7231</v>
      </c>
      <c r="AA23" t="s">
        <v>278</v>
      </c>
      <c r="AB23" s="6">
        <v>75876667</v>
      </c>
      <c r="AC23" s="6">
        <v>75876667</v>
      </c>
      <c r="AD23" s="30">
        <v>6695000</v>
      </c>
      <c r="AE23" s="30">
        <v>0</v>
      </c>
      <c r="AF23" s="23" t="s">
        <v>112</v>
      </c>
      <c r="AG23" t="s">
        <v>106</v>
      </c>
      <c r="AH23" t="s">
        <v>113</v>
      </c>
      <c r="AI23" s="31">
        <f>+Tabla3[[#This Row],[VALOR DEL CONTRATO
(EN NUMEROS)]]-Tabla3[[#This Row],[VALOR RECURSOS (MADS/FONAM)]]</f>
        <v>0</v>
      </c>
      <c r="AJ23" s="25">
        <v>2425</v>
      </c>
      <c r="AK23" s="32">
        <v>45664</v>
      </c>
      <c r="AL23">
        <v>21325</v>
      </c>
      <c r="AM23" s="27">
        <v>45678</v>
      </c>
      <c r="AN23" s="33" t="s">
        <v>114</v>
      </c>
      <c r="AO23" t="s">
        <v>186</v>
      </c>
      <c r="AP23" s="39">
        <v>202400000000054</v>
      </c>
      <c r="AQ23" t="s">
        <v>106</v>
      </c>
      <c r="AR23" s="27">
        <v>45676</v>
      </c>
      <c r="AS23" s="23" t="s">
        <v>116</v>
      </c>
      <c r="AT23" s="23" t="s">
        <v>116</v>
      </c>
      <c r="AU23" t="s">
        <v>117</v>
      </c>
      <c r="AV23" t="s">
        <v>197</v>
      </c>
      <c r="AW23" t="s">
        <v>198</v>
      </c>
      <c r="AX23" t="s">
        <v>189</v>
      </c>
      <c r="AY23" s="23">
        <v>80111600</v>
      </c>
      <c r="AZ23" s="41" t="s">
        <v>279</v>
      </c>
      <c r="BA23" s="23" t="s">
        <v>121</v>
      </c>
      <c r="BB23" s="20" t="s">
        <v>122</v>
      </c>
      <c r="BC23" s="27">
        <v>45677</v>
      </c>
      <c r="BD23" t="s">
        <v>123</v>
      </c>
      <c r="BE23" s="27">
        <v>45677</v>
      </c>
      <c r="BF23" s="27">
        <v>45678</v>
      </c>
      <c r="BG23" s="27">
        <v>46022</v>
      </c>
      <c r="BH23" s="35">
        <f>+Tabla3[[#This Row],[FECHA TERMINACION
(INICIAL)]]-Tabla3[[#This Row],[FECHA INICIO]]</f>
        <v>344</v>
      </c>
      <c r="BI23" s="35">
        <f>+Tabla3[[#This Row],[PLAZO DE EJECUCIÓN EN DÍAS (INICIAL)]]/30</f>
        <v>11.466666666666667</v>
      </c>
      <c r="BJ23" t="s">
        <v>280</v>
      </c>
      <c r="BK23" s="30">
        <f>+[1]BD_2!E21</f>
        <v>0</v>
      </c>
      <c r="BL23" s="30">
        <f>+[1]BD_2!BA21</f>
        <v>0</v>
      </c>
      <c r="BM23" s="23">
        <f>+[1]BD_2!BZ21</f>
        <v>0</v>
      </c>
      <c r="BN23" s="23">
        <f>+COUNTIF(Tabla3[[#This Row],[VALOR REDUCIDO]:[TOTAL TIEMPO PRORROGADO EN DÍAS
]],"&lt;&gt;0")</f>
        <v>0</v>
      </c>
      <c r="BO23" s="23" t="str">
        <f>+[1]BD_2!CA21</f>
        <v>2 NO</v>
      </c>
      <c r="BP23" s="27" t="str">
        <f>+[1]BD_2!CF21</f>
        <v>2 NO</v>
      </c>
      <c r="BQ23" s="23" t="s">
        <v>106</v>
      </c>
      <c r="BR23">
        <f t="shared" si="7"/>
        <v>344</v>
      </c>
      <c r="BS23" s="36">
        <f t="shared" si="8"/>
        <v>45678</v>
      </c>
      <c r="BT23" s="36">
        <f t="shared" si="9"/>
        <v>46022</v>
      </c>
      <c r="BU23" s="37">
        <f t="shared" ca="1" si="10"/>
        <v>0.78197674418604646</v>
      </c>
      <c r="BV23" s="30">
        <f t="shared" si="11"/>
        <v>75876667</v>
      </c>
      <c r="BW23" s="23" t="str">
        <f t="shared" ca="1" si="12"/>
        <v>EJECUCIÓN</v>
      </c>
      <c r="BX23" s="23">
        <v>42401667</v>
      </c>
      <c r="BY23" s="23">
        <v>33475000</v>
      </c>
      <c r="BZ23" s="23" t="s">
        <v>106</v>
      </c>
      <c r="CA23" s="23" t="str">
        <f t="shared" si="13"/>
        <v>enero</v>
      </c>
      <c r="CB23" s="23" t="s">
        <v>121</v>
      </c>
      <c r="CC23" s="23" t="s">
        <v>121</v>
      </c>
      <c r="CD23" s="23" t="s">
        <v>121</v>
      </c>
      <c r="CE23" t="s">
        <v>125</v>
      </c>
      <c r="CF23" t="s">
        <v>126</v>
      </c>
    </row>
    <row r="24" spans="1:84" ht="14.45" customHeight="1" x14ac:dyDescent="0.25">
      <c r="A24" s="23" t="str">
        <f t="shared" si="0"/>
        <v/>
      </c>
      <c r="B24" s="23" t="str">
        <f t="shared" si="1"/>
        <v/>
      </c>
      <c r="C24" s="24" t="str">
        <f t="shared" ca="1" si="2"/>
        <v>E</v>
      </c>
      <c r="D24" s="25" t="str">
        <f t="shared" ca="1" si="3"/>
        <v/>
      </c>
      <c r="E24" s="25" t="str">
        <f t="shared" si="4"/>
        <v/>
      </c>
      <c r="F24" s="23" t="str">
        <f t="shared" si="5"/>
        <v/>
      </c>
      <c r="G24" s="25" t="str">
        <f t="shared" si="6"/>
        <v/>
      </c>
      <c r="H24" s="23">
        <v>2025</v>
      </c>
      <c r="I24" s="26">
        <v>21</v>
      </c>
      <c r="J24" s="23" t="s">
        <v>95</v>
      </c>
      <c r="K24" t="s">
        <v>96</v>
      </c>
      <c r="L24" t="s">
        <v>97</v>
      </c>
      <c r="M24" t="s">
        <v>98</v>
      </c>
      <c r="N24" t="s">
        <v>99</v>
      </c>
      <c r="O24" s="23" t="s">
        <v>100</v>
      </c>
      <c r="P24" s="23" t="s">
        <v>101</v>
      </c>
      <c r="Q24" t="s">
        <v>281</v>
      </c>
      <c r="R24" s="23" t="s">
        <v>103</v>
      </c>
      <c r="S24" s="20" t="s">
        <v>282</v>
      </c>
      <c r="T24" s="29" t="s">
        <v>283</v>
      </c>
      <c r="U24" s="23" t="s">
        <v>1436</v>
      </c>
      <c r="V24" s="23" t="s">
        <v>106</v>
      </c>
      <c r="W24" s="20" t="s">
        <v>183</v>
      </c>
      <c r="X24" s="20" t="s">
        <v>183</v>
      </c>
      <c r="Y24" t="s">
        <v>284</v>
      </c>
      <c r="AA24" t="s">
        <v>285</v>
      </c>
      <c r="AB24" s="6">
        <v>45320000</v>
      </c>
      <c r="AC24" s="6">
        <v>45320000</v>
      </c>
      <c r="AD24" s="30">
        <v>4120000</v>
      </c>
      <c r="AE24" s="30">
        <v>0</v>
      </c>
      <c r="AF24" s="23" t="s">
        <v>112</v>
      </c>
      <c r="AG24" t="s">
        <v>106</v>
      </c>
      <c r="AH24" t="s">
        <v>113</v>
      </c>
      <c r="AI24" s="31">
        <f>+Tabla3[[#This Row],[VALOR DEL CONTRATO
(EN NUMEROS)]]-Tabla3[[#This Row],[VALOR RECURSOS (MADS/FONAM)]]</f>
        <v>0</v>
      </c>
      <c r="AJ24" s="25">
        <v>3925</v>
      </c>
      <c r="AK24" s="32">
        <v>45664</v>
      </c>
      <c r="AL24">
        <v>6725</v>
      </c>
      <c r="AM24" s="27">
        <v>45671</v>
      </c>
      <c r="AN24" s="33" t="s">
        <v>114</v>
      </c>
      <c r="AO24" t="s">
        <v>258</v>
      </c>
      <c r="AP24" s="39">
        <v>202400000000071</v>
      </c>
      <c r="AQ24" t="s">
        <v>106</v>
      </c>
      <c r="AR24" s="27">
        <v>45670</v>
      </c>
      <c r="AS24" s="23" t="s">
        <v>116</v>
      </c>
      <c r="AT24" s="23" t="s">
        <v>116</v>
      </c>
      <c r="AU24" t="s">
        <v>117</v>
      </c>
      <c r="AV24" t="s">
        <v>197</v>
      </c>
      <c r="AW24" t="s">
        <v>198</v>
      </c>
      <c r="AX24" t="s">
        <v>189</v>
      </c>
      <c r="AY24" s="23">
        <v>80111600</v>
      </c>
      <c r="AZ24" s="41" t="s">
        <v>286</v>
      </c>
      <c r="BA24" s="23" t="s">
        <v>106</v>
      </c>
      <c r="BB24" s="20" t="s">
        <v>273</v>
      </c>
      <c r="BC24" s="27" t="s">
        <v>113</v>
      </c>
      <c r="BD24" t="s">
        <v>274</v>
      </c>
      <c r="BE24" s="27">
        <v>45670</v>
      </c>
      <c r="BF24" s="27">
        <v>45671</v>
      </c>
      <c r="BG24" s="27">
        <v>46004</v>
      </c>
      <c r="BH24" s="35">
        <f>+Tabla3[[#This Row],[FECHA TERMINACION
(INICIAL)]]-Tabla3[[#This Row],[FECHA INICIO]]</f>
        <v>333</v>
      </c>
      <c r="BI24" s="35">
        <f>+Tabla3[[#This Row],[PLAZO DE EJECUCIÓN EN DÍAS (INICIAL)]]/30</f>
        <v>11.1</v>
      </c>
      <c r="BJ24" t="s">
        <v>287</v>
      </c>
      <c r="BK24" s="30">
        <f>+[1]BD_2!E22</f>
        <v>0</v>
      </c>
      <c r="BL24" s="30">
        <f>+[1]BD_2!BA22</f>
        <v>0</v>
      </c>
      <c r="BM24" s="23">
        <f>+[1]BD_2!BZ22</f>
        <v>0</v>
      </c>
      <c r="BN24" s="23">
        <f>+COUNTIF(Tabla3[[#This Row],[VALOR REDUCIDO]:[TOTAL TIEMPO PRORROGADO EN DÍAS
]],"&lt;&gt;0")</f>
        <v>0</v>
      </c>
      <c r="BO24" s="23" t="str">
        <f>+[1]BD_2!CA22</f>
        <v>2 NO</v>
      </c>
      <c r="BP24" s="27" t="str">
        <f>+[1]BD_2!CF22</f>
        <v>2 NO</v>
      </c>
      <c r="BQ24" s="23" t="s">
        <v>106</v>
      </c>
      <c r="BR24">
        <f t="shared" si="7"/>
        <v>333</v>
      </c>
      <c r="BS24" s="36">
        <f t="shared" si="8"/>
        <v>45671</v>
      </c>
      <c r="BT24" s="36">
        <f t="shared" si="9"/>
        <v>46004</v>
      </c>
      <c r="BU24" s="37">
        <f t="shared" ca="1" si="10"/>
        <v>0.8288288288288288</v>
      </c>
      <c r="BV24" s="30">
        <f t="shared" si="11"/>
        <v>45320000</v>
      </c>
      <c r="BW24" s="23" t="str">
        <f t="shared" ca="1" si="12"/>
        <v>EJECUCIÓN</v>
      </c>
      <c r="BX24" s="23">
        <v>27054667</v>
      </c>
      <c r="BY24" s="23">
        <v>18265333</v>
      </c>
      <c r="BZ24" s="23" t="s">
        <v>106</v>
      </c>
      <c r="CA24" s="23" t="str">
        <f t="shared" si="13"/>
        <v>enero</v>
      </c>
      <c r="CB24" s="23" t="s">
        <v>121</v>
      </c>
      <c r="CC24" s="23" t="s">
        <v>121</v>
      </c>
      <c r="CD24" s="23" t="s">
        <v>121</v>
      </c>
      <c r="CE24" t="s">
        <v>125</v>
      </c>
      <c r="CF24" t="s">
        <v>126</v>
      </c>
    </row>
    <row r="25" spans="1:84" ht="14.45" customHeight="1" x14ac:dyDescent="0.25">
      <c r="A25" s="23" t="str">
        <f t="shared" si="0"/>
        <v/>
      </c>
      <c r="B25" s="23" t="str">
        <f t="shared" si="1"/>
        <v/>
      </c>
      <c r="C25" s="24" t="str">
        <f t="shared" ca="1" si="2"/>
        <v>E</v>
      </c>
      <c r="D25" s="25" t="str">
        <f t="shared" ca="1" si="3"/>
        <v/>
      </c>
      <c r="E25" s="25" t="str">
        <f t="shared" si="4"/>
        <v/>
      </c>
      <c r="F25" s="23" t="str">
        <f t="shared" si="5"/>
        <v/>
      </c>
      <c r="G25" s="25" t="str">
        <f t="shared" si="6"/>
        <v/>
      </c>
      <c r="H25" s="23">
        <v>2025</v>
      </c>
      <c r="I25" s="26">
        <v>22</v>
      </c>
      <c r="J25" s="23" t="s">
        <v>95</v>
      </c>
      <c r="K25" t="s">
        <v>96</v>
      </c>
      <c r="L25" t="s">
        <v>97</v>
      </c>
      <c r="M25" t="s">
        <v>98</v>
      </c>
      <c r="N25" t="s">
        <v>99</v>
      </c>
      <c r="O25" s="23" t="s">
        <v>100</v>
      </c>
      <c r="P25" s="23" t="s">
        <v>138</v>
      </c>
      <c r="Q25" t="s">
        <v>288</v>
      </c>
      <c r="R25" s="23" t="s">
        <v>103</v>
      </c>
      <c r="S25" s="20" t="s">
        <v>158</v>
      </c>
      <c r="T25" s="29" t="s">
        <v>289</v>
      </c>
      <c r="U25" s="23" t="s">
        <v>1436</v>
      </c>
      <c r="V25" s="23" t="s">
        <v>106</v>
      </c>
      <c r="W25" s="20" t="s">
        <v>183</v>
      </c>
      <c r="X25" s="20" t="s">
        <v>183</v>
      </c>
      <c r="Y25" t="s">
        <v>290</v>
      </c>
      <c r="Z25" t="s">
        <v>7232</v>
      </c>
      <c r="AA25" t="s">
        <v>291</v>
      </c>
      <c r="AB25" s="6">
        <v>168000000</v>
      </c>
      <c r="AC25" s="6">
        <v>168000000</v>
      </c>
      <c r="AD25" s="30">
        <v>16000000</v>
      </c>
      <c r="AE25" s="30"/>
      <c r="AF25" s="23" t="s">
        <v>112</v>
      </c>
      <c r="AG25" t="s">
        <v>106</v>
      </c>
      <c r="AH25" t="s">
        <v>113</v>
      </c>
      <c r="AI25" s="31">
        <f>+Tabla3[[#This Row],[VALOR DEL CONTRATO
(EN NUMEROS)]]-Tabla3[[#This Row],[VALOR RECURSOS (MADS/FONAM)]]</f>
        <v>0</v>
      </c>
      <c r="AJ25" s="25">
        <v>5425</v>
      </c>
      <c r="AK25" s="32">
        <v>45664</v>
      </c>
      <c r="AL25">
        <v>20225</v>
      </c>
      <c r="AM25" s="27">
        <v>45678</v>
      </c>
      <c r="AN25" s="33" t="s">
        <v>114</v>
      </c>
      <c r="AO25" t="s">
        <v>206</v>
      </c>
      <c r="AP25" s="39">
        <v>202400000000055</v>
      </c>
      <c r="AQ25" t="s">
        <v>106</v>
      </c>
      <c r="AR25" s="27">
        <v>45676</v>
      </c>
      <c r="AS25" s="23" t="s">
        <v>116</v>
      </c>
      <c r="AT25" s="23" t="s">
        <v>116</v>
      </c>
      <c r="AU25" t="s">
        <v>117</v>
      </c>
      <c r="AV25" t="s">
        <v>292</v>
      </c>
      <c r="AW25" t="s">
        <v>293</v>
      </c>
      <c r="AX25" t="s">
        <v>189</v>
      </c>
      <c r="AY25" s="23">
        <v>80111600</v>
      </c>
      <c r="AZ25" s="41" t="s">
        <v>294</v>
      </c>
      <c r="BA25" s="23" t="s">
        <v>295</v>
      </c>
      <c r="BB25" s="20" t="s">
        <v>122</v>
      </c>
      <c r="BC25" s="27">
        <v>45677</v>
      </c>
      <c r="BD25" t="s">
        <v>123</v>
      </c>
      <c r="BE25" s="27">
        <v>45677</v>
      </c>
      <c r="BF25" s="27">
        <v>45678</v>
      </c>
      <c r="BG25" s="27">
        <v>45996</v>
      </c>
      <c r="BH25" s="35">
        <f>+Tabla3[[#This Row],[FECHA TERMINACION
(INICIAL)]]-Tabla3[[#This Row],[FECHA INICIO]]</f>
        <v>318</v>
      </c>
      <c r="BI25" s="35">
        <f>+Tabla3[[#This Row],[PLAZO DE EJECUCIÓN EN DÍAS (INICIAL)]]/30</f>
        <v>10.6</v>
      </c>
      <c r="BJ25" t="s">
        <v>296</v>
      </c>
      <c r="BK25" s="30">
        <f>+[1]BD_2!E23</f>
        <v>0</v>
      </c>
      <c r="BL25" s="30">
        <f>+[1]BD_2!BA23</f>
        <v>0</v>
      </c>
      <c r="BM25" s="23">
        <f>+[1]BD_2!BZ23</f>
        <v>0</v>
      </c>
      <c r="BN25" s="23">
        <f>+COUNTIF(Tabla3[[#This Row],[VALOR REDUCIDO]:[TOTAL TIEMPO PRORROGADO EN DÍAS
]],"&lt;&gt;0")</f>
        <v>0</v>
      </c>
      <c r="BO25" s="23" t="str">
        <f>+[1]BD_2!CA23</f>
        <v>2 NO</v>
      </c>
      <c r="BP25" s="27" t="str">
        <f>+[1]BD_2!CF23</f>
        <v>2 NO</v>
      </c>
      <c r="BQ25" s="23" t="s">
        <v>106</v>
      </c>
      <c r="BR25">
        <f t="shared" si="7"/>
        <v>318</v>
      </c>
      <c r="BS25" s="36">
        <f t="shared" si="8"/>
        <v>45678</v>
      </c>
      <c r="BT25" s="36">
        <f t="shared" si="9"/>
        <v>45996</v>
      </c>
      <c r="BU25" s="37">
        <f t="shared" ca="1" si="10"/>
        <v>0.84591194968553463</v>
      </c>
      <c r="BV25" s="30">
        <f t="shared" si="11"/>
        <v>168000000</v>
      </c>
      <c r="BW25" s="23" t="str">
        <f t="shared" ca="1" si="12"/>
        <v>EJECUCIÓN</v>
      </c>
      <c r="BX25" s="23">
        <v>101333333</v>
      </c>
      <c r="BY25" s="23">
        <v>66666667</v>
      </c>
      <c r="BZ25" s="23" t="s">
        <v>106</v>
      </c>
      <c r="CA25" s="23" t="str">
        <f t="shared" si="13"/>
        <v>enero</v>
      </c>
      <c r="CB25" s="23" t="s">
        <v>121</v>
      </c>
      <c r="CC25" s="23" t="s">
        <v>121</v>
      </c>
      <c r="CD25" s="23" t="s">
        <v>121</v>
      </c>
      <c r="CE25" t="s">
        <v>125</v>
      </c>
      <c r="CF25" t="s">
        <v>126</v>
      </c>
    </row>
    <row r="26" spans="1:84" ht="14.45" customHeight="1" x14ac:dyDescent="0.25">
      <c r="A26" s="23" t="str">
        <f t="shared" si="0"/>
        <v/>
      </c>
      <c r="B26" s="23" t="str">
        <f t="shared" si="1"/>
        <v/>
      </c>
      <c r="C26" s="24" t="str">
        <f t="shared" ca="1" si="2"/>
        <v>E</v>
      </c>
      <c r="D26" s="25" t="str">
        <f t="shared" ca="1" si="3"/>
        <v/>
      </c>
      <c r="E26" s="25" t="str">
        <f t="shared" si="4"/>
        <v/>
      </c>
      <c r="F26" s="23" t="str">
        <f t="shared" si="5"/>
        <v/>
      </c>
      <c r="G26" s="25" t="str">
        <f t="shared" si="6"/>
        <v/>
      </c>
      <c r="H26" s="23">
        <v>2025</v>
      </c>
      <c r="I26" s="26">
        <v>23</v>
      </c>
      <c r="J26" s="23" t="s">
        <v>95</v>
      </c>
      <c r="K26" t="s">
        <v>96</v>
      </c>
      <c r="L26" t="s">
        <v>97</v>
      </c>
      <c r="M26" t="s">
        <v>98</v>
      </c>
      <c r="N26" t="s">
        <v>99</v>
      </c>
      <c r="O26" s="23" t="s">
        <v>100</v>
      </c>
      <c r="P26" s="23" t="s">
        <v>138</v>
      </c>
      <c r="Q26" t="s">
        <v>297</v>
      </c>
      <c r="R26" s="23" t="s">
        <v>103</v>
      </c>
      <c r="S26" s="20" t="s">
        <v>298</v>
      </c>
      <c r="T26" s="29" t="s">
        <v>299</v>
      </c>
      <c r="U26" s="23" t="s">
        <v>1436</v>
      </c>
      <c r="V26" s="23" t="s">
        <v>106</v>
      </c>
      <c r="W26" s="20" t="s">
        <v>183</v>
      </c>
      <c r="X26" s="20" t="s">
        <v>183</v>
      </c>
      <c r="Y26" t="s">
        <v>300</v>
      </c>
      <c r="AA26" t="s">
        <v>301</v>
      </c>
      <c r="AB26" s="6">
        <v>83275500</v>
      </c>
      <c r="AC26" s="6">
        <v>83275500</v>
      </c>
      <c r="AD26" s="30">
        <v>7570500</v>
      </c>
      <c r="AE26" s="30">
        <v>0</v>
      </c>
      <c r="AF26" s="23" t="s">
        <v>112</v>
      </c>
      <c r="AG26" t="s">
        <v>106</v>
      </c>
      <c r="AH26" t="s">
        <v>113</v>
      </c>
      <c r="AI26" s="31">
        <f>+Tabla3[[#This Row],[VALOR DEL CONTRATO
(EN NUMEROS)]]-Tabla3[[#This Row],[VALOR RECURSOS (MADS/FONAM)]]</f>
        <v>0</v>
      </c>
      <c r="AJ26" s="25">
        <v>3425</v>
      </c>
      <c r="AK26" s="32">
        <v>45664</v>
      </c>
      <c r="AL26">
        <v>15425</v>
      </c>
      <c r="AM26" s="27">
        <v>45674</v>
      </c>
      <c r="AN26" s="33" t="s">
        <v>114</v>
      </c>
      <c r="AO26" t="s">
        <v>302</v>
      </c>
      <c r="AP26" s="39">
        <v>202400000000071</v>
      </c>
      <c r="AQ26" t="s">
        <v>106</v>
      </c>
      <c r="AR26" s="27">
        <v>45673</v>
      </c>
      <c r="AS26" s="23" t="s">
        <v>116</v>
      </c>
      <c r="AT26" s="23" t="s">
        <v>116</v>
      </c>
      <c r="AU26" t="s">
        <v>117</v>
      </c>
      <c r="AV26" t="s">
        <v>197</v>
      </c>
      <c r="AW26" t="s">
        <v>198</v>
      </c>
      <c r="AX26" t="s">
        <v>189</v>
      </c>
      <c r="AY26" s="23">
        <v>80111600</v>
      </c>
      <c r="AZ26" s="41" t="s">
        <v>303</v>
      </c>
      <c r="BA26" s="23" t="s">
        <v>121</v>
      </c>
      <c r="BB26" s="20" t="s">
        <v>122</v>
      </c>
      <c r="BC26" s="27">
        <v>45673</v>
      </c>
      <c r="BD26" t="s">
        <v>123</v>
      </c>
      <c r="BE26" s="27">
        <v>45673</v>
      </c>
      <c r="BF26" s="27">
        <v>45674</v>
      </c>
      <c r="BG26" s="27">
        <v>46007</v>
      </c>
      <c r="BH26" s="35">
        <f>+Tabla3[[#This Row],[FECHA TERMINACION
(INICIAL)]]-Tabla3[[#This Row],[FECHA INICIO]]</f>
        <v>333</v>
      </c>
      <c r="BI26" s="35">
        <f>+Tabla3[[#This Row],[PLAZO DE EJECUCIÓN EN DÍAS (INICIAL)]]/30</f>
        <v>11.1</v>
      </c>
      <c r="BJ26" t="s">
        <v>219</v>
      </c>
      <c r="BK26" s="30">
        <f>+[1]BD_2!E24</f>
        <v>0</v>
      </c>
      <c r="BL26" s="30">
        <f>+[1]BD_2!BA24</f>
        <v>0</v>
      </c>
      <c r="BM26" s="23">
        <f>+[1]BD_2!BZ24</f>
        <v>0</v>
      </c>
      <c r="BN26" s="23">
        <f>+COUNTIF(Tabla3[[#This Row],[VALOR REDUCIDO]:[TOTAL TIEMPO PRORROGADO EN DÍAS
]],"&lt;&gt;0")</f>
        <v>0</v>
      </c>
      <c r="BO26" s="23" t="str">
        <f>+[1]BD_2!CA24</f>
        <v>2 NO</v>
      </c>
      <c r="BP26" s="27" t="str">
        <f>+[1]BD_2!CF24</f>
        <v>2 NO</v>
      </c>
      <c r="BQ26" s="23" t="s">
        <v>106</v>
      </c>
      <c r="BR26">
        <f t="shared" si="7"/>
        <v>333</v>
      </c>
      <c r="BS26" s="36">
        <f t="shared" si="8"/>
        <v>45674</v>
      </c>
      <c r="BT26" s="36">
        <f t="shared" si="9"/>
        <v>46007</v>
      </c>
      <c r="BU26" s="37">
        <f t="shared" ca="1" si="10"/>
        <v>0.81981981981981977</v>
      </c>
      <c r="BV26" s="30">
        <f t="shared" si="11"/>
        <v>83275500</v>
      </c>
      <c r="BW26" s="23" t="str">
        <f t="shared" ca="1" si="12"/>
        <v>EJECUCIÓN</v>
      </c>
      <c r="BX26" s="23">
        <v>48955900</v>
      </c>
      <c r="BY26" s="23">
        <v>34319600</v>
      </c>
      <c r="BZ26" s="23" t="s">
        <v>106</v>
      </c>
      <c r="CA26" s="23" t="str">
        <f t="shared" si="13"/>
        <v>enero</v>
      </c>
      <c r="CB26" s="23" t="s">
        <v>121</v>
      </c>
      <c r="CC26" s="23" t="s">
        <v>121</v>
      </c>
      <c r="CD26" s="23" t="s">
        <v>121</v>
      </c>
      <c r="CE26" t="s">
        <v>125</v>
      </c>
      <c r="CF26" t="s">
        <v>126</v>
      </c>
    </row>
    <row r="27" spans="1:84" ht="14.45" customHeight="1" x14ac:dyDescent="0.25">
      <c r="A27" s="23" t="str">
        <f t="shared" si="0"/>
        <v/>
      </c>
      <c r="B27" s="23" t="str">
        <f t="shared" si="1"/>
        <v/>
      </c>
      <c r="C27" s="24" t="str">
        <f t="shared" ca="1" si="2"/>
        <v>E</v>
      </c>
      <c r="D27" s="25" t="str">
        <f t="shared" ca="1" si="3"/>
        <v/>
      </c>
      <c r="E27" s="25" t="str">
        <f t="shared" si="4"/>
        <v/>
      </c>
      <c r="F27" s="23" t="str">
        <f t="shared" si="5"/>
        <v/>
      </c>
      <c r="G27" s="25" t="str">
        <f t="shared" si="6"/>
        <v/>
      </c>
      <c r="H27" s="23">
        <v>2025</v>
      </c>
      <c r="I27" s="26">
        <v>24</v>
      </c>
      <c r="J27" s="23" t="s">
        <v>95</v>
      </c>
      <c r="K27" t="s">
        <v>96</v>
      </c>
      <c r="L27" t="s">
        <v>97</v>
      </c>
      <c r="M27" t="s">
        <v>98</v>
      </c>
      <c r="N27" t="s">
        <v>99</v>
      </c>
      <c r="O27" s="23" t="s">
        <v>100</v>
      </c>
      <c r="P27" s="23" t="s">
        <v>138</v>
      </c>
      <c r="Q27" t="s">
        <v>304</v>
      </c>
      <c r="R27" s="23" t="s">
        <v>103</v>
      </c>
      <c r="S27" s="20" t="s">
        <v>305</v>
      </c>
      <c r="T27" s="29" t="s">
        <v>306</v>
      </c>
      <c r="U27" s="23" t="s">
        <v>1436</v>
      </c>
      <c r="V27" s="23" t="s">
        <v>106</v>
      </c>
      <c r="W27" s="20" t="s">
        <v>183</v>
      </c>
      <c r="X27" s="20" t="s">
        <v>183</v>
      </c>
      <c r="Y27" t="s">
        <v>307</v>
      </c>
      <c r="Z27" t="s">
        <v>7233</v>
      </c>
      <c r="AA27" t="s">
        <v>308</v>
      </c>
      <c r="AB27" s="6">
        <v>73645000</v>
      </c>
      <c r="AC27" s="6">
        <v>73645000</v>
      </c>
      <c r="AD27" s="30">
        <v>6695000</v>
      </c>
      <c r="AE27" s="30">
        <v>0</v>
      </c>
      <c r="AF27" s="23" t="s">
        <v>112</v>
      </c>
      <c r="AG27" t="s">
        <v>106</v>
      </c>
      <c r="AH27" t="s">
        <v>113</v>
      </c>
      <c r="AI27" s="31">
        <f>+Tabla3[[#This Row],[VALOR DEL CONTRATO
(EN NUMEROS)]]-Tabla3[[#This Row],[VALOR RECURSOS (MADS/FONAM)]]</f>
        <v>0</v>
      </c>
      <c r="AJ27" s="25">
        <v>3425</v>
      </c>
      <c r="AK27" s="32">
        <v>45664</v>
      </c>
      <c r="AL27">
        <v>17925</v>
      </c>
      <c r="AM27" s="27">
        <v>45677</v>
      </c>
      <c r="AN27" s="33" t="s">
        <v>114</v>
      </c>
      <c r="AO27" t="s">
        <v>302</v>
      </c>
      <c r="AP27" s="39">
        <v>202400000000071</v>
      </c>
      <c r="AQ27" t="s">
        <v>106</v>
      </c>
      <c r="AR27" s="27">
        <v>45674</v>
      </c>
      <c r="AS27" s="23" t="s">
        <v>116</v>
      </c>
      <c r="AT27" s="23" t="s">
        <v>116</v>
      </c>
      <c r="AU27" t="s">
        <v>117</v>
      </c>
      <c r="AV27" t="s">
        <v>197</v>
      </c>
      <c r="AW27" t="s">
        <v>198</v>
      </c>
      <c r="AX27" t="s">
        <v>189</v>
      </c>
      <c r="AY27" s="23">
        <v>80111600</v>
      </c>
      <c r="AZ27" s="41" t="s">
        <v>309</v>
      </c>
      <c r="BA27" s="23" t="s">
        <v>121</v>
      </c>
      <c r="BB27" s="20" t="s">
        <v>122</v>
      </c>
      <c r="BC27" s="27">
        <v>45674</v>
      </c>
      <c r="BD27" t="s">
        <v>123</v>
      </c>
      <c r="BE27" s="27">
        <v>45674</v>
      </c>
      <c r="BF27" s="27">
        <v>45677</v>
      </c>
      <c r="BG27" s="27">
        <v>46010</v>
      </c>
      <c r="BH27" s="35">
        <f>+Tabla3[[#This Row],[FECHA TERMINACION
(INICIAL)]]-Tabla3[[#This Row],[FECHA INICIO]]</f>
        <v>333</v>
      </c>
      <c r="BI27" s="35">
        <f>+Tabla3[[#This Row],[PLAZO DE EJECUCIÓN EN DÍAS (INICIAL)]]/30</f>
        <v>11.1</v>
      </c>
      <c r="BJ27" t="s">
        <v>219</v>
      </c>
      <c r="BK27" s="30">
        <f>+[1]BD_2!E25</f>
        <v>0</v>
      </c>
      <c r="BL27" s="30">
        <f>+[1]BD_2!BA25</f>
        <v>0</v>
      </c>
      <c r="BM27" s="23">
        <f>+[1]BD_2!BZ25</f>
        <v>0</v>
      </c>
      <c r="BN27" s="23">
        <f>+COUNTIF(Tabla3[[#This Row],[VALOR REDUCIDO]:[TOTAL TIEMPO PRORROGADO EN DÍAS
]],"&lt;&gt;0")</f>
        <v>0</v>
      </c>
      <c r="BO27" s="23" t="str">
        <f>+[1]BD_2!CA25</f>
        <v>2 NO</v>
      </c>
      <c r="BP27" s="27" t="str">
        <f>+[1]BD_2!CF25</f>
        <v>2 NO</v>
      </c>
      <c r="BQ27" s="23" t="s">
        <v>106</v>
      </c>
      <c r="BR27">
        <f t="shared" si="7"/>
        <v>333</v>
      </c>
      <c r="BS27" s="36">
        <f t="shared" si="8"/>
        <v>45677</v>
      </c>
      <c r="BT27" s="36">
        <f t="shared" si="9"/>
        <v>46010</v>
      </c>
      <c r="BU27" s="37">
        <f t="shared" ca="1" si="10"/>
        <v>0.81081081081081086</v>
      </c>
      <c r="BV27" s="30">
        <f t="shared" si="11"/>
        <v>73645000</v>
      </c>
      <c r="BW27" s="23" t="str">
        <f t="shared" ca="1" si="12"/>
        <v>EJECUCIÓN</v>
      </c>
      <c r="BX27" s="23">
        <v>42624833</v>
      </c>
      <c r="BY27" s="23">
        <v>31020167</v>
      </c>
      <c r="BZ27" s="23" t="s">
        <v>106</v>
      </c>
      <c r="CA27" s="23" t="str">
        <f t="shared" si="13"/>
        <v>enero</v>
      </c>
      <c r="CB27" s="23" t="s">
        <v>121</v>
      </c>
      <c r="CC27" s="23" t="s">
        <v>121</v>
      </c>
      <c r="CD27" s="23" t="s">
        <v>121</v>
      </c>
      <c r="CE27" t="s">
        <v>125</v>
      </c>
      <c r="CF27" t="s">
        <v>126</v>
      </c>
    </row>
    <row r="28" spans="1:84" ht="14.45" customHeight="1" x14ac:dyDescent="0.25">
      <c r="A28" s="23" t="str">
        <f t="shared" si="0"/>
        <v/>
      </c>
      <c r="B28" s="23" t="str">
        <f t="shared" si="1"/>
        <v/>
      </c>
      <c r="C28" s="24" t="str">
        <f t="shared" ca="1" si="2"/>
        <v>E</v>
      </c>
      <c r="D28" s="25" t="str">
        <f t="shared" ca="1" si="3"/>
        <v/>
      </c>
      <c r="E28" s="25" t="str">
        <f t="shared" si="4"/>
        <v/>
      </c>
      <c r="F28" s="23" t="str">
        <f t="shared" si="5"/>
        <v/>
      </c>
      <c r="G28" s="25" t="str">
        <f t="shared" si="6"/>
        <v/>
      </c>
      <c r="H28" s="23">
        <v>2025</v>
      </c>
      <c r="I28" s="26">
        <v>25</v>
      </c>
      <c r="J28" s="23" t="s">
        <v>95</v>
      </c>
      <c r="K28" t="s">
        <v>96</v>
      </c>
      <c r="L28" t="s">
        <v>97</v>
      </c>
      <c r="M28" t="s">
        <v>98</v>
      </c>
      <c r="N28" t="s">
        <v>99</v>
      </c>
      <c r="O28" s="23" t="s">
        <v>100</v>
      </c>
      <c r="P28" s="23" t="s">
        <v>138</v>
      </c>
      <c r="Q28" t="s">
        <v>310</v>
      </c>
      <c r="R28" s="23" t="s">
        <v>103</v>
      </c>
      <c r="S28" s="20" t="s">
        <v>311</v>
      </c>
      <c r="T28" s="29" t="s">
        <v>312</v>
      </c>
      <c r="U28" s="23" t="s">
        <v>1436</v>
      </c>
      <c r="V28" s="23" t="s">
        <v>106</v>
      </c>
      <c r="W28" s="20" t="s">
        <v>183</v>
      </c>
      <c r="X28" s="20" t="s">
        <v>183</v>
      </c>
      <c r="Y28" t="s">
        <v>313</v>
      </c>
      <c r="AA28" t="s">
        <v>314</v>
      </c>
      <c r="AB28" s="30">
        <v>121000000</v>
      </c>
      <c r="AC28" s="30">
        <v>121000000</v>
      </c>
      <c r="AD28" s="30">
        <v>11000000</v>
      </c>
      <c r="AE28" s="30">
        <v>0</v>
      </c>
      <c r="AF28" s="23" t="s">
        <v>112</v>
      </c>
      <c r="AG28" t="s">
        <v>106</v>
      </c>
      <c r="AH28" t="s">
        <v>113</v>
      </c>
      <c r="AI28" s="31">
        <f>+Tabla3[[#This Row],[VALOR DEL CONTRATO
(EN NUMEROS)]]-Tabla3[[#This Row],[VALOR RECURSOS (MADS/FONAM)]]</f>
        <v>0</v>
      </c>
      <c r="AJ28" s="25">
        <v>2225</v>
      </c>
      <c r="AK28" s="32">
        <v>45664</v>
      </c>
      <c r="AL28">
        <v>24625</v>
      </c>
      <c r="AM28" s="42">
        <v>45679</v>
      </c>
      <c r="AN28" s="33" t="s">
        <v>114</v>
      </c>
      <c r="AO28" t="s">
        <v>186</v>
      </c>
      <c r="AP28" s="39">
        <v>202400000000054</v>
      </c>
      <c r="AQ28" t="s">
        <v>106</v>
      </c>
      <c r="AR28" s="27">
        <v>45677</v>
      </c>
      <c r="AS28" s="23" t="s">
        <v>116</v>
      </c>
      <c r="AT28" s="23" t="s">
        <v>116</v>
      </c>
      <c r="AU28" t="s">
        <v>117</v>
      </c>
      <c r="AV28" t="s">
        <v>315</v>
      </c>
      <c r="AW28" t="s">
        <v>316</v>
      </c>
      <c r="AX28" t="s">
        <v>189</v>
      </c>
      <c r="AY28" s="23">
        <v>80111600</v>
      </c>
      <c r="AZ28" s="41" t="s">
        <v>317</v>
      </c>
      <c r="BA28" s="23" t="s">
        <v>121</v>
      </c>
      <c r="BB28" s="20" t="s">
        <v>122</v>
      </c>
      <c r="BC28" s="42">
        <v>45678</v>
      </c>
      <c r="BD28" t="s">
        <v>123</v>
      </c>
      <c r="BE28" s="42">
        <v>45678</v>
      </c>
      <c r="BF28" s="27">
        <v>45679</v>
      </c>
      <c r="BG28" s="43">
        <v>46012</v>
      </c>
      <c r="BH28" s="35">
        <f>+Tabla3[[#This Row],[FECHA TERMINACION
(INICIAL)]]-Tabla3[[#This Row],[FECHA INICIO]]</f>
        <v>333</v>
      </c>
      <c r="BI28" s="35">
        <f>+Tabla3[[#This Row],[PLAZO DE EJECUCIÓN EN DÍAS (INICIAL)]]/30</f>
        <v>11.1</v>
      </c>
      <c r="BJ28" t="s">
        <v>219</v>
      </c>
      <c r="BK28" s="30">
        <f>+[1]BD_2!E26</f>
        <v>0</v>
      </c>
      <c r="BL28" s="30">
        <f>+[1]BD_2!BA26</f>
        <v>0</v>
      </c>
      <c r="BM28" s="23">
        <f>+[1]BD_2!BZ26</f>
        <v>0</v>
      </c>
      <c r="BN28" s="23">
        <f>+COUNTIF(Tabla3[[#This Row],[VALOR REDUCIDO]:[TOTAL TIEMPO PRORROGADO EN DÍAS
]],"&lt;&gt;0")</f>
        <v>0</v>
      </c>
      <c r="BO28" s="23" t="str">
        <f>+[1]BD_2!CA26</f>
        <v>2 NO</v>
      </c>
      <c r="BP28" s="27" t="str">
        <f>+[1]BD_2!CF26</f>
        <v>2 NO</v>
      </c>
      <c r="BQ28" s="23" t="s">
        <v>106</v>
      </c>
      <c r="BR28">
        <f t="shared" si="7"/>
        <v>333</v>
      </c>
      <c r="BS28" s="36">
        <f t="shared" si="8"/>
        <v>45679</v>
      </c>
      <c r="BT28" s="36">
        <f t="shared" si="9"/>
        <v>46012</v>
      </c>
      <c r="BU28" s="37">
        <f t="shared" ca="1" si="10"/>
        <v>0.80480480480480476</v>
      </c>
      <c r="BV28" s="30">
        <f t="shared" si="11"/>
        <v>121000000</v>
      </c>
      <c r="BW28" s="23" t="str">
        <f t="shared" ca="1" si="12"/>
        <v>EJECUCIÓN</v>
      </c>
      <c r="BX28" s="23">
        <v>69300000</v>
      </c>
      <c r="BY28" s="23">
        <v>51700000</v>
      </c>
      <c r="BZ28" s="23" t="s">
        <v>106</v>
      </c>
      <c r="CA28" s="23" t="str">
        <f t="shared" si="13"/>
        <v>enero</v>
      </c>
      <c r="CB28" s="23" t="s">
        <v>121</v>
      </c>
      <c r="CC28" s="23" t="s">
        <v>121</v>
      </c>
      <c r="CD28" s="23" t="s">
        <v>121</v>
      </c>
      <c r="CE28" t="s">
        <v>125</v>
      </c>
      <c r="CF28" t="s">
        <v>126</v>
      </c>
    </row>
    <row r="29" spans="1:84" ht="14.45" customHeight="1" x14ac:dyDescent="0.25">
      <c r="A29" s="23" t="str">
        <f t="shared" si="0"/>
        <v/>
      </c>
      <c r="B29" s="23" t="str">
        <f t="shared" si="1"/>
        <v/>
      </c>
      <c r="C29" s="24" t="str">
        <f t="shared" ca="1" si="2"/>
        <v>E</v>
      </c>
      <c r="D29" s="25" t="str">
        <f t="shared" ca="1" si="3"/>
        <v/>
      </c>
      <c r="E29" s="25" t="str">
        <f t="shared" si="4"/>
        <v/>
      </c>
      <c r="F29" s="23" t="str">
        <f t="shared" si="5"/>
        <v/>
      </c>
      <c r="G29" s="25" t="str">
        <f t="shared" si="6"/>
        <v/>
      </c>
      <c r="H29" s="23">
        <v>2025</v>
      </c>
      <c r="I29" s="26">
        <v>26</v>
      </c>
      <c r="J29" s="23" t="s">
        <v>95</v>
      </c>
      <c r="K29" t="s">
        <v>96</v>
      </c>
      <c r="L29" t="s">
        <v>97</v>
      </c>
      <c r="M29" t="s">
        <v>98</v>
      </c>
      <c r="N29" t="s">
        <v>99</v>
      </c>
      <c r="O29" s="23" t="s">
        <v>100</v>
      </c>
      <c r="P29" s="23" t="s">
        <v>138</v>
      </c>
      <c r="Q29" t="s">
        <v>318</v>
      </c>
      <c r="R29" s="23" t="s">
        <v>103</v>
      </c>
      <c r="S29" s="20" t="s">
        <v>319</v>
      </c>
      <c r="T29" s="29" t="s">
        <v>320</v>
      </c>
      <c r="U29" s="23" t="s">
        <v>1436</v>
      </c>
      <c r="V29" s="23" t="s">
        <v>106</v>
      </c>
      <c r="W29" s="20" t="s">
        <v>183</v>
      </c>
      <c r="X29" s="20" t="s">
        <v>183</v>
      </c>
      <c r="Y29" t="s">
        <v>321</v>
      </c>
      <c r="Z29" t="s">
        <v>7234</v>
      </c>
      <c r="AA29" t="s">
        <v>322</v>
      </c>
      <c r="AB29" s="6">
        <v>88000000</v>
      </c>
      <c r="AC29" s="6">
        <v>88000000</v>
      </c>
      <c r="AD29" s="30">
        <v>8000000</v>
      </c>
      <c r="AE29" s="30">
        <v>0</v>
      </c>
      <c r="AF29" s="23" t="s">
        <v>112</v>
      </c>
      <c r="AG29" t="s">
        <v>106</v>
      </c>
      <c r="AH29" t="s">
        <v>113</v>
      </c>
      <c r="AI29" s="31">
        <f>+Tabla3[[#This Row],[VALOR DEL CONTRATO
(EN NUMEROS)]]-Tabla3[[#This Row],[VALOR RECURSOS (MADS/FONAM)]]</f>
        <v>0</v>
      </c>
      <c r="AJ29" s="25">
        <v>5225</v>
      </c>
      <c r="AK29" s="32">
        <v>45664</v>
      </c>
      <c r="AL29">
        <v>18525</v>
      </c>
      <c r="AM29" s="27">
        <v>45677</v>
      </c>
      <c r="AN29" s="33" t="s">
        <v>114</v>
      </c>
      <c r="AO29" t="s">
        <v>323</v>
      </c>
      <c r="AP29" s="39">
        <v>202400000000055</v>
      </c>
      <c r="AQ29" t="s">
        <v>106</v>
      </c>
      <c r="AR29" s="27">
        <v>45674</v>
      </c>
      <c r="AS29" s="23" t="s">
        <v>116</v>
      </c>
      <c r="AT29" s="23" t="s">
        <v>116</v>
      </c>
      <c r="AU29" t="s">
        <v>117</v>
      </c>
      <c r="AV29" t="s">
        <v>292</v>
      </c>
      <c r="AW29" t="s">
        <v>293</v>
      </c>
      <c r="AX29" t="s">
        <v>189</v>
      </c>
      <c r="AY29" s="23">
        <v>80111600</v>
      </c>
      <c r="AZ29" s="41" t="s">
        <v>324</v>
      </c>
      <c r="BA29" s="23" t="s">
        <v>121</v>
      </c>
      <c r="BB29" s="20" t="s">
        <v>122</v>
      </c>
      <c r="BC29" s="27">
        <v>45674</v>
      </c>
      <c r="BD29" t="s">
        <v>123</v>
      </c>
      <c r="BE29" s="27">
        <v>45674</v>
      </c>
      <c r="BF29" s="27">
        <v>45678</v>
      </c>
      <c r="BG29" s="27">
        <v>46011</v>
      </c>
      <c r="BH29" s="35">
        <f>+Tabla3[[#This Row],[FECHA TERMINACION
(INICIAL)]]-Tabla3[[#This Row],[FECHA INICIO]]</f>
        <v>333</v>
      </c>
      <c r="BI29" s="35">
        <f>+Tabla3[[#This Row],[PLAZO DE EJECUCIÓN EN DÍAS (INICIAL)]]/30</f>
        <v>11.1</v>
      </c>
      <c r="BJ29" t="s">
        <v>219</v>
      </c>
      <c r="BK29" s="30">
        <f>+[1]BD_2!E27</f>
        <v>0</v>
      </c>
      <c r="BL29" s="30">
        <f>+[1]BD_2!BA27</f>
        <v>0</v>
      </c>
      <c r="BM29" s="23">
        <f>+[1]BD_2!BZ27</f>
        <v>0</v>
      </c>
      <c r="BN29" s="23">
        <f>+COUNTIF(Tabla3[[#This Row],[VALOR REDUCIDO]:[TOTAL TIEMPO PRORROGADO EN DÍAS
]],"&lt;&gt;0")</f>
        <v>0</v>
      </c>
      <c r="BO29" s="23" t="str">
        <f>+[1]BD_2!CA27</f>
        <v>2 NO</v>
      </c>
      <c r="BP29" s="27" t="str">
        <f>+[1]BD_2!CF27</f>
        <v>2 NO</v>
      </c>
      <c r="BQ29" s="23" t="s">
        <v>106</v>
      </c>
      <c r="BR29">
        <f t="shared" si="7"/>
        <v>333</v>
      </c>
      <c r="BS29" s="36">
        <f t="shared" si="8"/>
        <v>45678</v>
      </c>
      <c r="BT29" s="36">
        <f t="shared" si="9"/>
        <v>46011</v>
      </c>
      <c r="BU29" s="37">
        <f t="shared" ca="1" si="10"/>
        <v>0.80780780780780781</v>
      </c>
      <c r="BV29" s="30">
        <f t="shared" si="11"/>
        <v>88000000</v>
      </c>
      <c r="BW29" s="23" t="str">
        <f t="shared" ca="1" si="12"/>
        <v>EJECUCIÓN</v>
      </c>
      <c r="BX29" s="23">
        <v>50666667</v>
      </c>
      <c r="BY29" s="23">
        <v>37333333</v>
      </c>
      <c r="BZ29" s="23" t="s">
        <v>106</v>
      </c>
      <c r="CA29" s="23" t="str">
        <f t="shared" si="13"/>
        <v>enero</v>
      </c>
      <c r="CB29" s="23" t="s">
        <v>121</v>
      </c>
      <c r="CC29" s="23" t="s">
        <v>121</v>
      </c>
      <c r="CD29" s="23" t="s">
        <v>121</v>
      </c>
      <c r="CE29" t="s">
        <v>125</v>
      </c>
      <c r="CF29" t="s">
        <v>126</v>
      </c>
    </row>
    <row r="30" spans="1:84" ht="14.45" customHeight="1" x14ac:dyDescent="0.25">
      <c r="A30" s="23" t="str">
        <f t="shared" si="0"/>
        <v/>
      </c>
      <c r="B30" s="23" t="str">
        <f t="shared" si="1"/>
        <v/>
      </c>
      <c r="C30" s="24" t="str">
        <f t="shared" ca="1" si="2"/>
        <v>E</v>
      </c>
      <c r="D30" s="25" t="str">
        <f t="shared" ca="1" si="3"/>
        <v/>
      </c>
      <c r="E30" s="25" t="str">
        <f t="shared" si="4"/>
        <v/>
      </c>
      <c r="F30" s="23" t="str">
        <f t="shared" si="5"/>
        <v/>
      </c>
      <c r="G30" s="25" t="str">
        <f t="shared" si="6"/>
        <v/>
      </c>
      <c r="H30" s="23">
        <v>2025</v>
      </c>
      <c r="I30" s="26">
        <v>27</v>
      </c>
      <c r="J30" s="23" t="s">
        <v>95</v>
      </c>
      <c r="K30" t="s">
        <v>96</v>
      </c>
      <c r="L30" t="s">
        <v>97</v>
      </c>
      <c r="M30" t="s">
        <v>98</v>
      </c>
      <c r="N30" t="s">
        <v>99</v>
      </c>
      <c r="O30" s="23" t="s">
        <v>100</v>
      </c>
      <c r="P30" s="23" t="s">
        <v>138</v>
      </c>
      <c r="Q30" t="s">
        <v>325</v>
      </c>
      <c r="R30" s="23" t="s">
        <v>103</v>
      </c>
      <c r="S30" s="20" t="s">
        <v>311</v>
      </c>
      <c r="T30" s="29" t="s">
        <v>326</v>
      </c>
      <c r="U30" s="23" t="s">
        <v>1436</v>
      </c>
      <c r="V30" s="23" t="s">
        <v>106</v>
      </c>
      <c r="W30" s="20" t="s">
        <v>183</v>
      </c>
      <c r="X30" s="20" t="s">
        <v>183</v>
      </c>
      <c r="Y30" t="s">
        <v>327</v>
      </c>
      <c r="AA30" t="s">
        <v>301</v>
      </c>
      <c r="AB30" s="6">
        <v>83275500</v>
      </c>
      <c r="AC30" s="6">
        <v>83275500</v>
      </c>
      <c r="AD30" s="30">
        <v>7570500</v>
      </c>
      <c r="AE30" s="30">
        <v>0</v>
      </c>
      <c r="AF30" s="23" t="s">
        <v>112</v>
      </c>
      <c r="AG30" t="s">
        <v>106</v>
      </c>
      <c r="AH30" t="s">
        <v>113</v>
      </c>
      <c r="AI30" s="31">
        <f>+Tabla3[[#This Row],[VALOR DEL CONTRATO
(EN NUMEROS)]]-Tabla3[[#This Row],[VALOR RECURSOS (MADS/FONAM)]]</f>
        <v>0</v>
      </c>
      <c r="AJ30" s="25">
        <v>5225</v>
      </c>
      <c r="AK30" s="32">
        <v>45664</v>
      </c>
      <c r="AL30">
        <v>20725</v>
      </c>
      <c r="AM30" s="27">
        <v>45678</v>
      </c>
      <c r="AN30" s="33" t="s">
        <v>114</v>
      </c>
      <c r="AO30" t="s">
        <v>323</v>
      </c>
      <c r="AP30" s="39">
        <v>202400000000055</v>
      </c>
      <c r="AQ30" t="s">
        <v>106</v>
      </c>
      <c r="AR30" s="27">
        <v>45676</v>
      </c>
      <c r="AS30" s="23" t="s">
        <v>116</v>
      </c>
      <c r="AT30" s="23" t="s">
        <v>116</v>
      </c>
      <c r="AU30" t="s">
        <v>117</v>
      </c>
      <c r="AV30" t="s">
        <v>292</v>
      </c>
      <c r="AW30" t="s">
        <v>293</v>
      </c>
      <c r="AX30" t="s">
        <v>189</v>
      </c>
      <c r="AY30" s="23">
        <v>80111600</v>
      </c>
      <c r="AZ30" s="41" t="s">
        <v>328</v>
      </c>
      <c r="BA30" s="23" t="s">
        <v>121</v>
      </c>
      <c r="BB30" s="20" t="s">
        <v>122</v>
      </c>
      <c r="BC30" s="27">
        <v>45677</v>
      </c>
      <c r="BD30" t="s">
        <v>123</v>
      </c>
      <c r="BE30" s="27">
        <v>45677</v>
      </c>
      <c r="BF30" s="27">
        <v>45678</v>
      </c>
      <c r="BG30" s="43">
        <v>46011</v>
      </c>
      <c r="BH30" s="35">
        <f>+Tabla3[[#This Row],[FECHA TERMINACION
(INICIAL)]]-Tabla3[[#This Row],[FECHA INICIO]]</f>
        <v>333</v>
      </c>
      <c r="BI30" s="35">
        <f>+Tabla3[[#This Row],[PLAZO DE EJECUCIÓN EN DÍAS (INICIAL)]]/30</f>
        <v>11.1</v>
      </c>
      <c r="BJ30" t="s">
        <v>219</v>
      </c>
      <c r="BK30" s="30">
        <f>+[1]BD_2!E28</f>
        <v>0</v>
      </c>
      <c r="BL30" s="30">
        <f>+[1]BD_2!BA28</f>
        <v>0</v>
      </c>
      <c r="BM30" s="23">
        <f>+[1]BD_2!BZ28</f>
        <v>0</v>
      </c>
      <c r="BN30" s="23">
        <f>+COUNTIF(Tabla3[[#This Row],[VALOR REDUCIDO]:[TOTAL TIEMPO PRORROGADO EN DÍAS
]],"&lt;&gt;0")</f>
        <v>0</v>
      </c>
      <c r="BO30" s="23" t="str">
        <f>+[1]BD_2!CA28</f>
        <v>2 NO</v>
      </c>
      <c r="BP30" s="27" t="str">
        <f>+[1]BD_2!CF28</f>
        <v>2 NO</v>
      </c>
      <c r="BQ30" s="23" t="s">
        <v>106</v>
      </c>
      <c r="BR30">
        <f t="shared" si="7"/>
        <v>333</v>
      </c>
      <c r="BS30" s="36">
        <f t="shared" si="8"/>
        <v>45678</v>
      </c>
      <c r="BT30" s="36">
        <f t="shared" si="9"/>
        <v>46011</v>
      </c>
      <c r="BU30" s="37">
        <f t="shared" ca="1" si="10"/>
        <v>0.80780780780780781</v>
      </c>
      <c r="BV30" s="30">
        <f t="shared" si="11"/>
        <v>83275500</v>
      </c>
      <c r="BW30" s="23" t="str">
        <f t="shared" ca="1" si="12"/>
        <v>EJECUCIÓN</v>
      </c>
      <c r="BX30" s="23">
        <v>47946500</v>
      </c>
      <c r="BY30" s="23">
        <v>35329000</v>
      </c>
      <c r="BZ30" s="23" t="s">
        <v>106</v>
      </c>
      <c r="CA30" s="23" t="str">
        <f t="shared" si="13"/>
        <v>enero</v>
      </c>
      <c r="CB30" s="23" t="s">
        <v>121</v>
      </c>
      <c r="CC30" s="23" t="s">
        <v>121</v>
      </c>
      <c r="CD30" s="23" t="s">
        <v>121</v>
      </c>
      <c r="CE30" t="s">
        <v>125</v>
      </c>
      <c r="CF30" t="s">
        <v>126</v>
      </c>
    </row>
    <row r="31" spans="1:84" ht="14.45" customHeight="1" x14ac:dyDescent="0.25">
      <c r="A31" s="23" t="str">
        <f t="shared" si="0"/>
        <v/>
      </c>
      <c r="B31" s="23" t="str">
        <f t="shared" si="1"/>
        <v/>
      </c>
      <c r="C31" s="24" t="str">
        <f t="shared" ca="1" si="2"/>
        <v>E</v>
      </c>
      <c r="D31" s="25" t="str">
        <f t="shared" ca="1" si="3"/>
        <v/>
      </c>
      <c r="E31" s="25" t="str">
        <f t="shared" si="4"/>
        <v/>
      </c>
      <c r="F31" s="23" t="str">
        <f t="shared" si="5"/>
        <v/>
      </c>
      <c r="G31" s="25" t="str">
        <f t="shared" si="6"/>
        <v/>
      </c>
      <c r="H31" s="23">
        <v>2025</v>
      </c>
      <c r="I31" s="26">
        <v>28</v>
      </c>
      <c r="J31" s="23" t="s">
        <v>95</v>
      </c>
      <c r="K31" t="s">
        <v>96</v>
      </c>
      <c r="L31" t="s">
        <v>97</v>
      </c>
      <c r="M31" t="s">
        <v>98</v>
      </c>
      <c r="N31" t="s">
        <v>99</v>
      </c>
      <c r="O31" s="23" t="s">
        <v>100</v>
      </c>
      <c r="P31" s="23" t="s">
        <v>138</v>
      </c>
      <c r="Q31" t="s">
        <v>329</v>
      </c>
      <c r="R31" s="23" t="s">
        <v>103</v>
      </c>
      <c r="S31" s="20" t="s">
        <v>165</v>
      </c>
      <c r="T31" s="29" t="s">
        <v>330</v>
      </c>
      <c r="U31" s="23" t="s">
        <v>1436</v>
      </c>
      <c r="V31" s="23" t="s">
        <v>106</v>
      </c>
      <c r="W31" s="20" t="s">
        <v>183</v>
      </c>
      <c r="X31" s="20" t="s">
        <v>183</v>
      </c>
      <c r="Y31" t="s">
        <v>331</v>
      </c>
      <c r="Z31" t="s">
        <v>7235</v>
      </c>
      <c r="AA31" t="s">
        <v>308</v>
      </c>
      <c r="AB31" s="6">
        <v>73645000</v>
      </c>
      <c r="AC31" s="6">
        <v>73645000</v>
      </c>
      <c r="AD31" s="30">
        <v>6695000</v>
      </c>
      <c r="AE31" s="30">
        <v>0</v>
      </c>
      <c r="AF31" s="23" t="s">
        <v>112</v>
      </c>
      <c r="AG31" t="s">
        <v>106</v>
      </c>
      <c r="AH31" t="s">
        <v>113</v>
      </c>
      <c r="AI31" s="31">
        <f>+Tabla3[[#This Row],[VALOR DEL CONTRATO
(EN NUMEROS)]]-Tabla3[[#This Row],[VALOR RECURSOS (MADS/FONAM)]]</f>
        <v>0</v>
      </c>
      <c r="AJ31" s="25">
        <v>5025</v>
      </c>
      <c r="AK31" s="32">
        <v>45664</v>
      </c>
      <c r="AL31">
        <v>6325</v>
      </c>
      <c r="AM31" s="27">
        <v>45671</v>
      </c>
      <c r="AN31" s="33" t="s">
        <v>114</v>
      </c>
      <c r="AO31" t="s">
        <v>206</v>
      </c>
      <c r="AP31" s="39">
        <v>202400000000055</v>
      </c>
      <c r="AQ31" t="s">
        <v>106</v>
      </c>
      <c r="AR31" s="27">
        <v>45669</v>
      </c>
      <c r="AS31" s="23" t="s">
        <v>116</v>
      </c>
      <c r="AT31" s="23" t="s">
        <v>116</v>
      </c>
      <c r="AU31" t="s">
        <v>117</v>
      </c>
      <c r="AV31" t="s">
        <v>292</v>
      </c>
      <c r="AW31" t="s">
        <v>293</v>
      </c>
      <c r="AX31" t="s">
        <v>189</v>
      </c>
      <c r="AY31" s="23">
        <v>80111600</v>
      </c>
      <c r="AZ31" s="41" t="s">
        <v>332</v>
      </c>
      <c r="BA31" s="23" t="s">
        <v>121</v>
      </c>
      <c r="BB31" s="20" t="s">
        <v>122</v>
      </c>
      <c r="BC31" s="27">
        <v>45670</v>
      </c>
      <c r="BD31" t="s">
        <v>123</v>
      </c>
      <c r="BE31" s="27">
        <v>45670</v>
      </c>
      <c r="BF31" s="27">
        <v>45671</v>
      </c>
      <c r="BG31" s="27">
        <v>46004</v>
      </c>
      <c r="BH31" s="35">
        <f>+Tabla3[[#This Row],[FECHA TERMINACION
(INICIAL)]]-Tabla3[[#This Row],[FECHA INICIO]]</f>
        <v>333</v>
      </c>
      <c r="BI31" s="35">
        <f>+Tabla3[[#This Row],[PLAZO DE EJECUCIÓN EN DÍAS (INICIAL)]]/30</f>
        <v>11.1</v>
      </c>
      <c r="BJ31" t="s">
        <v>219</v>
      </c>
      <c r="BK31" s="30">
        <f>+[1]BD_2!E29</f>
        <v>0</v>
      </c>
      <c r="BL31" s="30">
        <f>+[1]BD_2!BA29</f>
        <v>0</v>
      </c>
      <c r="BM31" s="23">
        <f>+[1]BD_2!BZ29</f>
        <v>0</v>
      </c>
      <c r="BN31" s="23">
        <f>+COUNTIF(Tabla3[[#This Row],[VALOR REDUCIDO]:[TOTAL TIEMPO PRORROGADO EN DÍAS
]],"&lt;&gt;0")</f>
        <v>0</v>
      </c>
      <c r="BO31" s="23" t="str">
        <f>+[1]BD_2!CA29</f>
        <v>2 NO</v>
      </c>
      <c r="BP31" s="27" t="str">
        <f>+[1]BD_2!CF29</f>
        <v>2 NO</v>
      </c>
      <c r="BQ31" s="23" t="s">
        <v>106</v>
      </c>
      <c r="BR31">
        <f t="shared" si="7"/>
        <v>333</v>
      </c>
      <c r="BS31" s="36">
        <f t="shared" si="8"/>
        <v>45671</v>
      </c>
      <c r="BT31" s="36">
        <f t="shared" si="9"/>
        <v>46004</v>
      </c>
      <c r="BU31" s="37">
        <f t="shared" ca="1" si="10"/>
        <v>0.8288288288288288</v>
      </c>
      <c r="BV31" s="30">
        <f t="shared" si="11"/>
        <v>73645000</v>
      </c>
      <c r="BW31" s="23" t="str">
        <f t="shared" ca="1" si="12"/>
        <v>EJECUCIÓN</v>
      </c>
      <c r="BX31" s="23">
        <v>43963833</v>
      </c>
      <c r="BY31" s="23">
        <v>29681167</v>
      </c>
      <c r="BZ31" s="23" t="s">
        <v>106</v>
      </c>
      <c r="CA31" s="23" t="str">
        <f t="shared" si="13"/>
        <v>enero</v>
      </c>
      <c r="CB31" s="23" t="s">
        <v>121</v>
      </c>
      <c r="CC31" s="23" t="s">
        <v>121</v>
      </c>
      <c r="CD31" s="23" t="s">
        <v>121</v>
      </c>
      <c r="CE31" t="s">
        <v>125</v>
      </c>
      <c r="CF31" t="s">
        <v>126</v>
      </c>
    </row>
    <row r="32" spans="1:84" ht="14.45" customHeight="1" x14ac:dyDescent="0.25">
      <c r="A32" s="23" t="str">
        <f t="shared" si="0"/>
        <v/>
      </c>
      <c r="B32" s="23" t="str">
        <f t="shared" si="1"/>
        <v/>
      </c>
      <c r="C32" s="24" t="str">
        <f t="shared" ca="1" si="2"/>
        <v>E</v>
      </c>
      <c r="D32" s="25" t="str">
        <f t="shared" ca="1" si="3"/>
        <v/>
      </c>
      <c r="E32" s="25" t="str">
        <f t="shared" si="4"/>
        <v/>
      </c>
      <c r="F32" s="23" t="str">
        <f t="shared" si="5"/>
        <v/>
      </c>
      <c r="G32" s="25" t="str">
        <f t="shared" si="6"/>
        <v/>
      </c>
      <c r="H32" s="23">
        <v>2025</v>
      </c>
      <c r="I32" s="26">
        <v>29</v>
      </c>
      <c r="J32" s="23" t="s">
        <v>95</v>
      </c>
      <c r="K32" t="s">
        <v>96</v>
      </c>
      <c r="L32" t="s">
        <v>97</v>
      </c>
      <c r="M32" t="s">
        <v>98</v>
      </c>
      <c r="N32" t="s">
        <v>99</v>
      </c>
      <c r="O32" s="23" t="s">
        <v>100</v>
      </c>
      <c r="P32" s="23" t="s">
        <v>138</v>
      </c>
      <c r="Q32" t="s">
        <v>333</v>
      </c>
      <c r="R32" s="23" t="s">
        <v>103</v>
      </c>
      <c r="S32" s="20" t="s">
        <v>334</v>
      </c>
      <c r="T32" s="29" t="s">
        <v>335</v>
      </c>
      <c r="U32" s="23" t="s">
        <v>1436</v>
      </c>
      <c r="V32" s="23" t="s">
        <v>106</v>
      </c>
      <c r="W32" s="20" t="s">
        <v>151</v>
      </c>
      <c r="X32" s="20" t="s">
        <v>108</v>
      </c>
      <c r="Y32" t="s">
        <v>152</v>
      </c>
      <c r="AA32" t="s">
        <v>336</v>
      </c>
      <c r="AB32" s="6">
        <v>40366667</v>
      </c>
      <c r="AC32" s="6">
        <v>40366667</v>
      </c>
      <c r="AD32" s="30">
        <v>3500000</v>
      </c>
      <c r="AE32" s="30">
        <v>0</v>
      </c>
      <c r="AF32" s="23" t="s">
        <v>112</v>
      </c>
      <c r="AG32" t="s">
        <v>106</v>
      </c>
      <c r="AH32" t="s">
        <v>113</v>
      </c>
      <c r="AI32" s="31">
        <f>+Tabla3[[#This Row],[VALOR DEL CONTRATO
(EN NUMEROS)]]-Tabla3[[#This Row],[VALOR RECURSOS (MADS/FONAM)]]</f>
        <v>0</v>
      </c>
      <c r="AJ32" s="25">
        <v>1725</v>
      </c>
      <c r="AK32" s="32">
        <v>45664</v>
      </c>
      <c r="AL32">
        <v>9525</v>
      </c>
      <c r="AM32" s="27">
        <v>45672</v>
      </c>
      <c r="AN32" s="33" t="s">
        <v>114</v>
      </c>
      <c r="AO32" t="s">
        <v>115</v>
      </c>
      <c r="AP32" s="39">
        <v>202400000000095</v>
      </c>
      <c r="AQ32" t="s">
        <v>106</v>
      </c>
      <c r="AR32" s="27">
        <v>45667</v>
      </c>
      <c r="AS32" s="23" t="s">
        <v>116</v>
      </c>
      <c r="AT32" s="23" t="s">
        <v>116</v>
      </c>
      <c r="AU32" t="s">
        <v>117</v>
      </c>
      <c r="AV32" t="s">
        <v>133</v>
      </c>
      <c r="AW32" t="s">
        <v>145</v>
      </c>
      <c r="AX32" t="s">
        <v>108</v>
      </c>
      <c r="AY32" s="23">
        <v>80111600</v>
      </c>
      <c r="AZ32" s="41" t="s">
        <v>337</v>
      </c>
      <c r="BA32" s="23" t="s">
        <v>121</v>
      </c>
      <c r="BB32" s="20" t="s">
        <v>122</v>
      </c>
      <c r="BC32" s="27">
        <v>45671</v>
      </c>
      <c r="BD32" s="20" t="s">
        <v>123</v>
      </c>
      <c r="BE32" s="27">
        <v>45671</v>
      </c>
      <c r="BF32" s="27">
        <v>45672</v>
      </c>
      <c r="BG32" s="27">
        <v>46021</v>
      </c>
      <c r="BH32" s="35">
        <f>+Tabla3[[#This Row],[FECHA TERMINACION
(INICIAL)]]-Tabla3[[#This Row],[FECHA INICIO]]</f>
        <v>349</v>
      </c>
      <c r="BI32" s="35">
        <f>+Tabla3[[#This Row],[PLAZO DE EJECUCIÓN EN DÍAS (INICIAL)]]/30</f>
        <v>11.633333333333333</v>
      </c>
      <c r="BJ32" t="s">
        <v>338</v>
      </c>
      <c r="BK32" s="30">
        <f>+[1]BD_2!E30</f>
        <v>0</v>
      </c>
      <c r="BL32" s="30">
        <f>+[1]BD_2!BA30</f>
        <v>0</v>
      </c>
      <c r="BM32" s="23">
        <f>+[1]BD_2!BZ30</f>
        <v>0</v>
      </c>
      <c r="BN32" s="23">
        <f>+COUNTIF(Tabla3[[#This Row],[VALOR REDUCIDO]:[TOTAL TIEMPO PRORROGADO EN DÍAS
]],"&lt;&gt;0")</f>
        <v>0</v>
      </c>
      <c r="BO32" s="23" t="str">
        <f>+[1]BD_2!CA30</f>
        <v>2 NO</v>
      </c>
      <c r="BP32" s="27" t="str">
        <f>+[1]BD_2!CF30</f>
        <v>2 NO</v>
      </c>
      <c r="BQ32" s="23" t="s">
        <v>106</v>
      </c>
      <c r="BR32">
        <f t="shared" si="7"/>
        <v>349</v>
      </c>
      <c r="BS32" s="36">
        <f t="shared" si="8"/>
        <v>45672</v>
      </c>
      <c r="BT32" s="36">
        <f t="shared" si="9"/>
        <v>46021</v>
      </c>
      <c r="BU32" s="37">
        <f t="shared" ca="1" si="10"/>
        <v>0.78796561604584525</v>
      </c>
      <c r="BV32" s="30">
        <f t="shared" si="11"/>
        <v>40366667</v>
      </c>
      <c r="BW32" s="23" t="str">
        <f t="shared" ca="1" si="12"/>
        <v>EJECUCIÓN</v>
      </c>
      <c r="BX32" s="23">
        <v>22866667</v>
      </c>
      <c r="BY32" s="23">
        <v>17500000</v>
      </c>
      <c r="BZ32" s="23" t="s">
        <v>106</v>
      </c>
      <c r="CA32" s="23" t="str">
        <f t="shared" si="13"/>
        <v>enero</v>
      </c>
      <c r="CB32" s="23" t="s">
        <v>121</v>
      </c>
      <c r="CC32" s="23" t="s">
        <v>121</v>
      </c>
      <c r="CD32" s="23" t="s">
        <v>121</v>
      </c>
      <c r="CE32" t="s">
        <v>125</v>
      </c>
      <c r="CF32" t="s">
        <v>126</v>
      </c>
    </row>
    <row r="33" spans="1:84" ht="14.45" customHeight="1" x14ac:dyDescent="0.25">
      <c r="A33" s="23" t="str">
        <f t="shared" si="0"/>
        <v/>
      </c>
      <c r="B33" s="23" t="str">
        <f t="shared" si="1"/>
        <v/>
      </c>
      <c r="C33" s="24" t="str">
        <f t="shared" ca="1" si="2"/>
        <v>E</v>
      </c>
      <c r="D33" s="25" t="str">
        <f t="shared" ca="1" si="3"/>
        <v/>
      </c>
      <c r="E33" s="25" t="str">
        <f t="shared" si="4"/>
        <v/>
      </c>
      <c r="F33" s="23" t="str">
        <f t="shared" si="5"/>
        <v/>
      </c>
      <c r="G33" s="25" t="str">
        <f t="shared" si="6"/>
        <v/>
      </c>
      <c r="H33" s="23">
        <v>2025</v>
      </c>
      <c r="I33" s="26">
        <v>30</v>
      </c>
      <c r="J33" s="23" t="s">
        <v>95</v>
      </c>
      <c r="K33" t="s">
        <v>96</v>
      </c>
      <c r="L33" t="s">
        <v>97</v>
      </c>
      <c r="M33" t="s">
        <v>98</v>
      </c>
      <c r="N33" t="s">
        <v>99</v>
      </c>
      <c r="O33" s="23" t="s">
        <v>100</v>
      </c>
      <c r="P33" s="23" t="s">
        <v>138</v>
      </c>
      <c r="Q33" t="s">
        <v>339</v>
      </c>
      <c r="R33" s="23" t="s">
        <v>103</v>
      </c>
      <c r="S33" s="20" t="s">
        <v>165</v>
      </c>
      <c r="T33" s="29" t="s">
        <v>340</v>
      </c>
      <c r="U33" s="23" t="s">
        <v>1436</v>
      </c>
      <c r="V33" s="23" t="s">
        <v>106</v>
      </c>
      <c r="W33" s="20" t="s">
        <v>151</v>
      </c>
      <c r="X33" s="20" t="s">
        <v>108</v>
      </c>
      <c r="Y33" t="s">
        <v>341</v>
      </c>
      <c r="Z33" t="s">
        <v>7236</v>
      </c>
      <c r="AA33" t="s">
        <v>177</v>
      </c>
      <c r="AB33" s="6">
        <v>39550000</v>
      </c>
      <c r="AC33" s="6">
        <v>39550000</v>
      </c>
      <c r="AD33" s="30">
        <v>3500000</v>
      </c>
      <c r="AE33" s="30">
        <v>0</v>
      </c>
      <c r="AF33" s="23" t="s">
        <v>112</v>
      </c>
      <c r="AG33" t="s">
        <v>106</v>
      </c>
      <c r="AH33" t="s">
        <v>113</v>
      </c>
      <c r="AI33" s="31">
        <f>+Tabla3[[#This Row],[VALOR DEL CONTRATO
(EN NUMEROS)]]-Tabla3[[#This Row],[VALOR RECURSOS (MADS/FONAM)]]</f>
        <v>0</v>
      </c>
      <c r="AJ33" s="25">
        <v>1725</v>
      </c>
      <c r="AK33" s="32">
        <v>45664</v>
      </c>
      <c r="AL33">
        <v>21225</v>
      </c>
      <c r="AM33" s="27">
        <v>45678</v>
      </c>
      <c r="AN33" s="33" t="s">
        <v>114</v>
      </c>
      <c r="AO33" t="s">
        <v>115</v>
      </c>
      <c r="AP33" s="39">
        <v>202400000000095</v>
      </c>
      <c r="AQ33" t="s">
        <v>106</v>
      </c>
      <c r="AR33" s="27">
        <v>45674</v>
      </c>
      <c r="AS33" s="23" t="s">
        <v>116</v>
      </c>
      <c r="AT33" s="23" t="s">
        <v>116</v>
      </c>
      <c r="AU33" t="s">
        <v>117</v>
      </c>
      <c r="AV33" t="s">
        <v>133</v>
      </c>
      <c r="AW33" t="s">
        <v>342</v>
      </c>
      <c r="AX33" t="s">
        <v>108</v>
      </c>
      <c r="AY33" s="23">
        <v>80111600</v>
      </c>
      <c r="AZ33" s="41" t="s">
        <v>343</v>
      </c>
      <c r="BA33" s="23" t="s">
        <v>121</v>
      </c>
      <c r="BB33" s="20" t="s">
        <v>122</v>
      </c>
      <c r="BC33" s="27">
        <v>45677</v>
      </c>
      <c r="BD33" t="s">
        <v>123</v>
      </c>
      <c r="BE33" s="27">
        <v>45677</v>
      </c>
      <c r="BF33" s="27">
        <v>45678</v>
      </c>
      <c r="BG33" s="27">
        <v>46020</v>
      </c>
      <c r="BH33" s="35">
        <f>+Tabla3[[#This Row],[FECHA TERMINACION
(INICIAL)]]-Tabla3[[#This Row],[FECHA INICIO]]</f>
        <v>342</v>
      </c>
      <c r="BI33" s="35">
        <f>+Tabla3[[#This Row],[PLAZO DE EJECUCIÓN EN DÍAS (INICIAL)]]/30</f>
        <v>11.4</v>
      </c>
      <c r="BJ33" t="s">
        <v>179</v>
      </c>
      <c r="BK33" s="30">
        <f>+[1]BD_2!E31</f>
        <v>0</v>
      </c>
      <c r="BL33" s="30">
        <f>+[1]BD_2!BA31</f>
        <v>0</v>
      </c>
      <c r="BM33" s="23">
        <f>+[1]BD_2!BZ31</f>
        <v>0</v>
      </c>
      <c r="BN33" s="23">
        <f>+COUNTIF(Tabla3[[#This Row],[VALOR REDUCIDO]:[TOTAL TIEMPO PRORROGADO EN DÍAS
]],"&lt;&gt;0")</f>
        <v>0</v>
      </c>
      <c r="BO33" s="23" t="str">
        <f>+[1]BD_2!CA31</f>
        <v>2 NO</v>
      </c>
      <c r="BP33" s="27" t="str">
        <f>+[1]BD_2!CF31</f>
        <v>2 NO</v>
      </c>
      <c r="BQ33" s="23" t="s">
        <v>106</v>
      </c>
      <c r="BR33">
        <f t="shared" si="7"/>
        <v>342</v>
      </c>
      <c r="BS33" s="36">
        <f t="shared" si="8"/>
        <v>45678</v>
      </c>
      <c r="BT33" s="36">
        <f t="shared" si="9"/>
        <v>46020</v>
      </c>
      <c r="BU33" s="37">
        <f t="shared" ca="1" si="10"/>
        <v>0.78654970760233922</v>
      </c>
      <c r="BV33" s="30">
        <f t="shared" si="11"/>
        <v>39550000</v>
      </c>
      <c r="BW33" s="23" t="str">
        <f t="shared" ca="1" si="12"/>
        <v>EJECUCIÓN</v>
      </c>
      <c r="BX33" s="23">
        <v>22166667</v>
      </c>
      <c r="BY33" s="23">
        <v>17383333</v>
      </c>
      <c r="BZ33" s="23" t="s">
        <v>106</v>
      </c>
      <c r="CA33" s="23" t="str">
        <f t="shared" si="13"/>
        <v>enero</v>
      </c>
      <c r="CB33" s="23" t="s">
        <v>121</v>
      </c>
      <c r="CC33" s="23" t="s">
        <v>121</v>
      </c>
      <c r="CD33" s="23" t="s">
        <v>121</v>
      </c>
      <c r="CE33" t="s">
        <v>125</v>
      </c>
      <c r="CF33" t="s">
        <v>126</v>
      </c>
    </row>
    <row r="34" spans="1:84" ht="14.45" customHeight="1" x14ac:dyDescent="0.25">
      <c r="A34" s="23" t="str">
        <f t="shared" si="0"/>
        <v/>
      </c>
      <c r="B34" s="23" t="str">
        <f t="shared" si="1"/>
        <v/>
      </c>
      <c r="C34" s="24" t="str">
        <f t="shared" ca="1" si="2"/>
        <v>E</v>
      </c>
      <c r="D34" s="25" t="str">
        <f t="shared" ca="1" si="3"/>
        <v/>
      </c>
      <c r="E34" s="25" t="str">
        <f t="shared" si="4"/>
        <v/>
      </c>
      <c r="F34" s="23" t="str">
        <f t="shared" si="5"/>
        <v/>
      </c>
      <c r="G34" s="25" t="str">
        <f t="shared" si="6"/>
        <v/>
      </c>
      <c r="H34" s="23">
        <v>2025</v>
      </c>
      <c r="I34" s="26">
        <v>31</v>
      </c>
      <c r="J34" s="23" t="s">
        <v>95</v>
      </c>
      <c r="K34" t="s">
        <v>96</v>
      </c>
      <c r="L34" t="s">
        <v>97</v>
      </c>
      <c r="M34" t="s">
        <v>98</v>
      </c>
      <c r="N34" t="s">
        <v>99</v>
      </c>
      <c r="O34" s="23" t="s">
        <v>100</v>
      </c>
      <c r="P34" s="23" t="s">
        <v>101</v>
      </c>
      <c r="Q34" t="s">
        <v>344</v>
      </c>
      <c r="R34" s="23" t="s">
        <v>103</v>
      </c>
      <c r="S34" s="20" t="s">
        <v>165</v>
      </c>
      <c r="T34" s="29" t="s">
        <v>345</v>
      </c>
      <c r="U34" s="23" t="s">
        <v>1436</v>
      </c>
      <c r="V34" s="23" t="s">
        <v>106</v>
      </c>
      <c r="W34" s="20" t="s">
        <v>151</v>
      </c>
      <c r="X34" s="20" t="s">
        <v>108</v>
      </c>
      <c r="Y34" t="s">
        <v>346</v>
      </c>
      <c r="AA34" t="s">
        <v>347</v>
      </c>
      <c r="AB34" s="6">
        <v>45279867</v>
      </c>
      <c r="AC34" s="6">
        <v>45279867</v>
      </c>
      <c r="AD34" s="30">
        <v>3926000</v>
      </c>
      <c r="AE34" s="30">
        <v>0</v>
      </c>
      <c r="AF34" s="23" t="s">
        <v>112</v>
      </c>
      <c r="AG34" t="s">
        <v>106</v>
      </c>
      <c r="AH34" t="s">
        <v>113</v>
      </c>
      <c r="AI34" s="31">
        <f>+Tabla3[[#This Row],[VALOR DEL CONTRATO
(EN NUMEROS)]]-Tabla3[[#This Row],[VALOR RECURSOS (MADS/FONAM)]]</f>
        <v>0</v>
      </c>
      <c r="AJ34" s="25">
        <v>1725</v>
      </c>
      <c r="AK34" s="32">
        <v>45664</v>
      </c>
      <c r="AL34">
        <v>12725</v>
      </c>
      <c r="AM34" s="27">
        <v>45673</v>
      </c>
      <c r="AN34" s="33" t="s">
        <v>114</v>
      </c>
      <c r="AO34" t="s">
        <v>115</v>
      </c>
      <c r="AP34" s="39">
        <v>202400000000095</v>
      </c>
      <c r="AQ34" t="s">
        <v>106</v>
      </c>
      <c r="AR34" s="27">
        <v>45672</v>
      </c>
      <c r="AS34" s="23" t="s">
        <v>116</v>
      </c>
      <c r="AT34" s="23" t="s">
        <v>116</v>
      </c>
      <c r="AU34" t="s">
        <v>117</v>
      </c>
      <c r="AV34" t="s">
        <v>133</v>
      </c>
      <c r="AW34" t="s">
        <v>145</v>
      </c>
      <c r="AX34" t="s">
        <v>108</v>
      </c>
      <c r="AY34" s="23">
        <v>80111600</v>
      </c>
      <c r="AZ34" s="41" t="s">
        <v>348</v>
      </c>
      <c r="BA34" s="23" t="s">
        <v>121</v>
      </c>
      <c r="BB34" s="20" t="s">
        <v>122</v>
      </c>
      <c r="BC34" s="27">
        <v>45672</v>
      </c>
      <c r="BD34" s="20" t="s">
        <v>136</v>
      </c>
      <c r="BE34" s="27">
        <v>45672</v>
      </c>
      <c r="BF34" s="27">
        <v>45673</v>
      </c>
      <c r="BG34" s="27">
        <v>46021</v>
      </c>
      <c r="BH34" s="35">
        <f>+Tabla3[[#This Row],[FECHA TERMINACION
(INICIAL)]]-Tabla3[[#This Row],[FECHA INICIO]]</f>
        <v>348</v>
      </c>
      <c r="BI34" s="35">
        <f>+Tabla3[[#This Row],[PLAZO DE EJECUCIÓN EN DÍAS (INICIAL)]]/30</f>
        <v>11.6</v>
      </c>
      <c r="BJ34" t="s">
        <v>349</v>
      </c>
      <c r="BK34" s="30">
        <f>+[1]BD_2!E32</f>
        <v>130867</v>
      </c>
      <c r="BL34" s="30">
        <f>+[1]BD_2!BA32</f>
        <v>0</v>
      </c>
      <c r="BM34" s="23">
        <f>+[1]BD_2!BZ32</f>
        <v>0</v>
      </c>
      <c r="BN34" s="23">
        <f>+COUNTIF(Tabla3[[#This Row],[VALOR REDUCIDO]:[TOTAL TIEMPO PRORROGADO EN DÍAS
]],"&lt;&gt;0")</f>
        <v>1</v>
      </c>
      <c r="BO34" s="23" t="str">
        <f>+[1]BD_2!CA32</f>
        <v>2 NO</v>
      </c>
      <c r="BP34" s="27" t="str">
        <f>+[1]BD_2!CF32</f>
        <v>2 NO</v>
      </c>
      <c r="BQ34" s="23" t="s">
        <v>106</v>
      </c>
      <c r="BR34">
        <f t="shared" si="7"/>
        <v>348</v>
      </c>
      <c r="BS34" s="36">
        <f t="shared" si="8"/>
        <v>45673</v>
      </c>
      <c r="BT34" s="36">
        <f t="shared" si="9"/>
        <v>46021</v>
      </c>
      <c r="BU34" s="37">
        <f t="shared" ca="1" si="10"/>
        <v>0.78735632183908044</v>
      </c>
      <c r="BV34" s="30">
        <f t="shared" si="11"/>
        <v>45149000</v>
      </c>
      <c r="BW34" s="23" t="str">
        <f t="shared" ca="1" si="12"/>
        <v>EJECUCIÓN</v>
      </c>
      <c r="BX34" s="23">
        <v>25519000</v>
      </c>
      <c r="BY34" s="23">
        <v>19630000</v>
      </c>
      <c r="BZ34" s="23" t="s">
        <v>106</v>
      </c>
      <c r="CA34" s="23" t="str">
        <f t="shared" si="13"/>
        <v>enero</v>
      </c>
      <c r="CB34" s="23" t="s">
        <v>121</v>
      </c>
      <c r="CC34" s="23" t="s">
        <v>121</v>
      </c>
      <c r="CD34" s="23" t="s">
        <v>121</v>
      </c>
      <c r="CE34" t="s">
        <v>125</v>
      </c>
      <c r="CF34" t="s">
        <v>126</v>
      </c>
    </row>
    <row r="35" spans="1:84" ht="14.45" customHeight="1" x14ac:dyDescent="0.25">
      <c r="A35" s="23" t="str">
        <f t="shared" si="0"/>
        <v/>
      </c>
      <c r="B35" s="23" t="str">
        <f t="shared" si="1"/>
        <v/>
      </c>
      <c r="C35" s="24" t="str">
        <f t="shared" ca="1" si="2"/>
        <v>E</v>
      </c>
      <c r="D35" s="25" t="str">
        <f t="shared" ca="1" si="3"/>
        <v/>
      </c>
      <c r="E35" s="25" t="str">
        <f t="shared" si="4"/>
        <v/>
      </c>
      <c r="F35" s="23" t="str">
        <f t="shared" si="5"/>
        <v/>
      </c>
      <c r="G35" s="25" t="str">
        <f t="shared" si="6"/>
        <v/>
      </c>
      <c r="H35" s="23">
        <v>2025</v>
      </c>
      <c r="I35" s="26">
        <v>32</v>
      </c>
      <c r="J35" s="23" t="s">
        <v>95</v>
      </c>
      <c r="K35" t="s">
        <v>96</v>
      </c>
      <c r="L35" t="s">
        <v>97</v>
      </c>
      <c r="M35" t="s">
        <v>98</v>
      </c>
      <c r="N35" t="s">
        <v>99</v>
      </c>
      <c r="O35" s="23" t="s">
        <v>100</v>
      </c>
      <c r="P35" s="23" t="s">
        <v>101</v>
      </c>
      <c r="Q35" t="s">
        <v>350</v>
      </c>
      <c r="R35" s="23" t="s">
        <v>103</v>
      </c>
      <c r="S35" s="20" t="s">
        <v>351</v>
      </c>
      <c r="T35" s="44" t="s">
        <v>352</v>
      </c>
      <c r="U35" s="23" t="s">
        <v>1436</v>
      </c>
      <c r="V35" s="23" t="s">
        <v>106</v>
      </c>
      <c r="W35" s="20" t="s">
        <v>151</v>
      </c>
      <c r="X35" s="20" t="s">
        <v>108</v>
      </c>
      <c r="Y35" t="s">
        <v>353</v>
      </c>
      <c r="Z35" t="s">
        <v>7237</v>
      </c>
      <c r="AA35" t="s">
        <v>354</v>
      </c>
      <c r="AB35" s="6">
        <v>48440000</v>
      </c>
      <c r="AC35" s="6">
        <v>48440000</v>
      </c>
      <c r="AD35" s="30">
        <v>4200000</v>
      </c>
      <c r="AE35" s="30">
        <v>0</v>
      </c>
      <c r="AF35" s="23" t="s">
        <v>112</v>
      </c>
      <c r="AG35" t="s">
        <v>106</v>
      </c>
      <c r="AH35" t="s">
        <v>113</v>
      </c>
      <c r="AI35" s="31">
        <f>+Tabla3[[#This Row],[VALOR DEL CONTRATO
(EN NUMEROS)]]-Tabla3[[#This Row],[VALOR RECURSOS (MADS/FONAM)]]</f>
        <v>0</v>
      </c>
      <c r="AJ35" s="25">
        <v>1725</v>
      </c>
      <c r="AK35" s="32">
        <v>45664</v>
      </c>
      <c r="AL35">
        <v>9325</v>
      </c>
      <c r="AM35" s="27">
        <v>45672</v>
      </c>
      <c r="AN35" s="33" t="s">
        <v>114</v>
      </c>
      <c r="AO35" t="s">
        <v>115</v>
      </c>
      <c r="AP35" s="39">
        <v>202400000000095</v>
      </c>
      <c r="AQ35" t="s">
        <v>106</v>
      </c>
      <c r="AR35" s="27">
        <v>45669</v>
      </c>
      <c r="AS35" s="23" t="s">
        <v>116</v>
      </c>
      <c r="AT35" s="23" t="s">
        <v>116</v>
      </c>
      <c r="AU35" t="s">
        <v>117</v>
      </c>
      <c r="AV35" t="s">
        <v>133</v>
      </c>
      <c r="AW35" t="s">
        <v>145</v>
      </c>
      <c r="AX35" t="s">
        <v>108</v>
      </c>
      <c r="AY35" s="23">
        <v>80111600</v>
      </c>
      <c r="AZ35" s="41" t="s">
        <v>355</v>
      </c>
      <c r="BA35" s="23" t="s">
        <v>121</v>
      </c>
      <c r="BB35" s="20" t="s">
        <v>122</v>
      </c>
      <c r="BC35" s="27">
        <v>45671</v>
      </c>
      <c r="BD35" s="20" t="s">
        <v>136</v>
      </c>
      <c r="BE35" s="27">
        <v>45671</v>
      </c>
      <c r="BF35" s="27">
        <v>45672</v>
      </c>
      <c r="BG35" s="27">
        <v>46021</v>
      </c>
      <c r="BH35" s="35">
        <f>+Tabla3[[#This Row],[FECHA TERMINACION
(INICIAL)]]-Tabla3[[#This Row],[FECHA INICIO]]</f>
        <v>349</v>
      </c>
      <c r="BI35" s="35">
        <f>+Tabla3[[#This Row],[PLAZO DE EJECUCIÓN EN DÍAS (INICIAL)]]/30</f>
        <v>11.633333333333333</v>
      </c>
      <c r="BJ35" t="s">
        <v>349</v>
      </c>
      <c r="BK35" s="30">
        <f>+[1]BD_2!E33</f>
        <v>0</v>
      </c>
      <c r="BL35" s="30">
        <f>+[1]BD_2!BA33</f>
        <v>0</v>
      </c>
      <c r="BM35" s="23">
        <f>+[1]BD_2!BZ33</f>
        <v>0</v>
      </c>
      <c r="BN35" s="23">
        <f>+COUNTIF(Tabla3[[#This Row],[VALOR REDUCIDO]:[TOTAL TIEMPO PRORROGADO EN DÍAS
]],"&lt;&gt;0")</f>
        <v>0</v>
      </c>
      <c r="BO35" s="23" t="str">
        <f>+[1]BD_2!CA33</f>
        <v>2 NO</v>
      </c>
      <c r="BP35" s="27" t="str">
        <f>+[1]BD_2!CF33</f>
        <v>2 NO</v>
      </c>
      <c r="BQ35" s="23" t="s">
        <v>106</v>
      </c>
      <c r="BR35">
        <f t="shared" si="7"/>
        <v>349</v>
      </c>
      <c r="BS35" s="36">
        <f t="shared" si="8"/>
        <v>45672</v>
      </c>
      <c r="BT35" s="36">
        <f t="shared" si="9"/>
        <v>46021</v>
      </c>
      <c r="BU35" s="37">
        <f t="shared" ca="1" si="10"/>
        <v>0.78796561604584525</v>
      </c>
      <c r="BV35" s="30">
        <f t="shared" si="11"/>
        <v>48440000</v>
      </c>
      <c r="BW35" s="23" t="str">
        <f t="shared" ca="1" si="12"/>
        <v>EJECUCIÓN</v>
      </c>
      <c r="BX35" s="23">
        <v>27440000</v>
      </c>
      <c r="BY35" s="23">
        <v>21000000</v>
      </c>
      <c r="BZ35" s="23" t="s">
        <v>106</v>
      </c>
      <c r="CA35" s="23" t="str">
        <f t="shared" si="13"/>
        <v>enero</v>
      </c>
      <c r="CB35" s="23" t="s">
        <v>121</v>
      </c>
      <c r="CC35" s="23" t="s">
        <v>121</v>
      </c>
      <c r="CD35" s="23" t="s">
        <v>121</v>
      </c>
      <c r="CE35" t="s">
        <v>125</v>
      </c>
      <c r="CF35" t="s">
        <v>126</v>
      </c>
    </row>
    <row r="36" spans="1:84" ht="14.45" customHeight="1" x14ac:dyDescent="0.25">
      <c r="A36" s="23" t="str">
        <f t="shared" si="0"/>
        <v/>
      </c>
      <c r="B36" s="23" t="str">
        <f t="shared" si="1"/>
        <v/>
      </c>
      <c r="C36" s="24" t="str">
        <f t="shared" ca="1" si="2"/>
        <v>E</v>
      </c>
      <c r="D36" s="25" t="str">
        <f t="shared" ca="1" si="3"/>
        <v/>
      </c>
      <c r="E36" s="25" t="str">
        <f t="shared" si="4"/>
        <v/>
      </c>
      <c r="F36" s="23" t="str">
        <f t="shared" si="5"/>
        <v/>
      </c>
      <c r="G36" s="25" t="str">
        <f t="shared" si="6"/>
        <v/>
      </c>
      <c r="H36" s="23">
        <v>2025</v>
      </c>
      <c r="I36" s="26">
        <v>33</v>
      </c>
      <c r="J36" s="23" t="s">
        <v>95</v>
      </c>
      <c r="K36" t="s">
        <v>96</v>
      </c>
      <c r="L36" t="s">
        <v>97</v>
      </c>
      <c r="M36" t="s">
        <v>98</v>
      </c>
      <c r="N36" t="s">
        <v>99</v>
      </c>
      <c r="O36" s="23" t="s">
        <v>100</v>
      </c>
      <c r="P36" s="23" t="s">
        <v>138</v>
      </c>
      <c r="Q36" t="s">
        <v>356</v>
      </c>
      <c r="R36" s="23" t="s">
        <v>103</v>
      </c>
      <c r="S36" s="20" t="s">
        <v>158</v>
      </c>
      <c r="T36" s="44" t="s">
        <v>357</v>
      </c>
      <c r="U36" s="23" t="s">
        <v>1436</v>
      </c>
      <c r="V36" s="23" t="s">
        <v>106</v>
      </c>
      <c r="W36" s="20" t="s">
        <v>107</v>
      </c>
      <c r="X36" s="20" t="s">
        <v>108</v>
      </c>
      <c r="Y36" t="s">
        <v>358</v>
      </c>
      <c r="AA36" t="s">
        <v>359</v>
      </c>
      <c r="AB36" s="6">
        <v>89866667</v>
      </c>
      <c r="AC36" s="6">
        <v>89866667</v>
      </c>
      <c r="AD36" s="30">
        <v>8000000</v>
      </c>
      <c r="AE36" s="30">
        <v>0</v>
      </c>
      <c r="AF36" s="23" t="s">
        <v>112</v>
      </c>
      <c r="AG36" t="s">
        <v>106</v>
      </c>
      <c r="AH36" t="s">
        <v>113</v>
      </c>
      <c r="AI36" s="31">
        <f>+Tabla3[[#This Row],[VALOR DEL CONTRATO
(EN NUMEROS)]]-Tabla3[[#This Row],[VALOR RECURSOS (MADS/FONAM)]]</f>
        <v>0</v>
      </c>
      <c r="AJ36" s="25">
        <v>1325</v>
      </c>
      <c r="AK36" s="32">
        <v>45664</v>
      </c>
      <c r="AL36">
        <v>1125</v>
      </c>
      <c r="AM36" s="27">
        <v>45665</v>
      </c>
      <c r="AN36" s="33" t="s">
        <v>114</v>
      </c>
      <c r="AO36" t="s">
        <v>115</v>
      </c>
      <c r="AP36" s="39">
        <v>202400000000095</v>
      </c>
      <c r="AQ36" t="s">
        <v>106</v>
      </c>
      <c r="AR36" s="27">
        <v>45664</v>
      </c>
      <c r="AS36" s="23" t="s">
        <v>116</v>
      </c>
      <c r="AT36" s="23" t="s">
        <v>116</v>
      </c>
      <c r="AU36" t="s">
        <v>117</v>
      </c>
      <c r="AV36" t="s">
        <v>118</v>
      </c>
      <c r="AW36" t="s">
        <v>119</v>
      </c>
      <c r="AX36" t="s">
        <v>108</v>
      </c>
      <c r="AY36" s="23">
        <v>80111600</v>
      </c>
      <c r="AZ36" s="41" t="s">
        <v>360</v>
      </c>
      <c r="BA36" s="23" t="s">
        <v>121</v>
      </c>
      <c r="BB36" s="20" t="s">
        <v>122</v>
      </c>
      <c r="BC36" s="27">
        <v>45665</v>
      </c>
      <c r="BD36" s="20" t="s">
        <v>123</v>
      </c>
      <c r="BE36" s="27">
        <v>45665</v>
      </c>
      <c r="BF36" s="27">
        <v>45665</v>
      </c>
      <c r="BG36" s="27">
        <v>46005</v>
      </c>
      <c r="BH36" s="35">
        <f>+Tabla3[[#This Row],[FECHA TERMINACION
(INICIAL)]]-Tabla3[[#This Row],[FECHA INICIO]]</f>
        <v>340</v>
      </c>
      <c r="BI36" s="35">
        <f>+Tabla3[[#This Row],[PLAZO DE EJECUCIÓN EN DÍAS (INICIAL)]]/30</f>
        <v>11.333333333333334</v>
      </c>
      <c r="BJ36" t="s">
        <v>361</v>
      </c>
      <c r="BK36" s="30">
        <f>+[1]BD_2!E34</f>
        <v>0</v>
      </c>
      <c r="BL36" s="30">
        <f>+[1]BD_2!BA34</f>
        <v>0</v>
      </c>
      <c r="BM36" s="23">
        <f>+[1]BD_2!BZ34</f>
        <v>0</v>
      </c>
      <c r="BN36" s="23">
        <f>+COUNTIF(Tabla3[[#This Row],[VALOR REDUCIDO]:[TOTAL TIEMPO PRORROGADO EN DÍAS
]],"&lt;&gt;0")</f>
        <v>0</v>
      </c>
      <c r="BO36" s="23" t="str">
        <f>+[1]BD_2!CA34</f>
        <v>2 NO</v>
      </c>
      <c r="BP36" s="27" t="str">
        <f>+[1]BD_2!CF34</f>
        <v>2 NO</v>
      </c>
      <c r="BQ36" s="23" t="s">
        <v>106</v>
      </c>
      <c r="BR36">
        <f t="shared" si="7"/>
        <v>340</v>
      </c>
      <c r="BS36" s="36">
        <f t="shared" si="8"/>
        <v>45665</v>
      </c>
      <c r="BT36" s="36">
        <f t="shared" si="9"/>
        <v>46005</v>
      </c>
      <c r="BU36" s="37">
        <f t="shared" ca="1" si="10"/>
        <v>0.8294117647058824</v>
      </c>
      <c r="BV36" s="30">
        <f t="shared" si="11"/>
        <v>89866667</v>
      </c>
      <c r="BW36" s="23" t="str">
        <f t="shared" ca="1" si="12"/>
        <v>EJECUCIÓN</v>
      </c>
      <c r="BX36" s="23">
        <v>54133333</v>
      </c>
      <c r="BY36" s="23">
        <v>35733334</v>
      </c>
      <c r="BZ36" s="23" t="s">
        <v>106</v>
      </c>
      <c r="CA36" s="23" t="str">
        <f t="shared" si="13"/>
        <v>enero</v>
      </c>
      <c r="CB36" s="23" t="s">
        <v>121</v>
      </c>
      <c r="CC36" s="23" t="s">
        <v>121</v>
      </c>
      <c r="CD36" s="23" t="s">
        <v>121</v>
      </c>
      <c r="CE36" t="s">
        <v>125</v>
      </c>
      <c r="CF36" t="s">
        <v>126</v>
      </c>
    </row>
    <row r="37" spans="1:84" ht="14.45" customHeight="1" x14ac:dyDescent="0.25">
      <c r="A37" s="23" t="str">
        <f t="shared" si="0"/>
        <v/>
      </c>
      <c r="B37" s="23" t="str">
        <f t="shared" si="1"/>
        <v/>
      </c>
      <c r="C37" s="24" t="str">
        <f t="shared" ca="1" si="2"/>
        <v>E</v>
      </c>
      <c r="D37" s="25" t="str">
        <f t="shared" si="3"/>
        <v/>
      </c>
      <c r="E37" s="25" t="str">
        <f t="shared" si="4"/>
        <v/>
      </c>
      <c r="F37" s="23" t="str">
        <f t="shared" si="5"/>
        <v/>
      </c>
      <c r="G37" s="25" t="str">
        <f t="shared" si="6"/>
        <v/>
      </c>
      <c r="H37" s="23">
        <v>2025</v>
      </c>
      <c r="I37" s="26">
        <v>34</v>
      </c>
      <c r="J37" s="23" t="s">
        <v>95</v>
      </c>
      <c r="K37" t="s">
        <v>96</v>
      </c>
      <c r="L37" t="s">
        <v>97</v>
      </c>
      <c r="M37" t="s">
        <v>98</v>
      </c>
      <c r="N37" t="s">
        <v>99</v>
      </c>
      <c r="O37" s="23" t="s">
        <v>100</v>
      </c>
      <c r="P37" s="23" t="s">
        <v>138</v>
      </c>
      <c r="Q37" t="s">
        <v>362</v>
      </c>
      <c r="R37" s="23" t="s">
        <v>103</v>
      </c>
      <c r="S37" s="20" t="s">
        <v>158</v>
      </c>
      <c r="T37" s="29" t="s">
        <v>357</v>
      </c>
      <c r="U37" s="23" t="s">
        <v>1436</v>
      </c>
      <c r="V37" s="23" t="s">
        <v>106</v>
      </c>
      <c r="W37" s="20" t="s">
        <v>107</v>
      </c>
      <c r="X37" s="20" t="s">
        <v>108</v>
      </c>
      <c r="Y37" t="s">
        <v>363</v>
      </c>
      <c r="Z37" t="s">
        <v>7238</v>
      </c>
      <c r="AA37" t="s">
        <v>364</v>
      </c>
      <c r="AB37" s="6">
        <v>111549000</v>
      </c>
      <c r="AC37" s="6">
        <v>111549000</v>
      </c>
      <c r="AD37" s="30">
        <v>9785000</v>
      </c>
      <c r="AE37" s="30">
        <v>0</v>
      </c>
      <c r="AF37" s="23" t="s">
        <v>112</v>
      </c>
      <c r="AG37" t="s">
        <v>106</v>
      </c>
      <c r="AH37" t="s">
        <v>113</v>
      </c>
      <c r="AI37" s="31">
        <f>+Tabla3[[#This Row],[VALOR DEL CONTRATO
(EN NUMEROS)]]-Tabla3[[#This Row],[VALOR RECURSOS (MADS/FONAM)]]</f>
        <v>0</v>
      </c>
      <c r="AJ37" s="25">
        <v>1325</v>
      </c>
      <c r="AK37" s="32">
        <v>45664</v>
      </c>
      <c r="AL37">
        <v>1225</v>
      </c>
      <c r="AM37" s="27">
        <v>45666</v>
      </c>
      <c r="AN37" s="33" t="s">
        <v>114</v>
      </c>
      <c r="AO37" t="s">
        <v>115</v>
      </c>
      <c r="AP37" s="39">
        <v>202400000000095</v>
      </c>
      <c r="AQ37" t="s">
        <v>106</v>
      </c>
      <c r="AR37" s="27">
        <v>45664</v>
      </c>
      <c r="AS37" s="23" t="s">
        <v>116</v>
      </c>
      <c r="AT37" s="23" t="s">
        <v>116</v>
      </c>
      <c r="AU37" t="s">
        <v>117</v>
      </c>
      <c r="AV37" t="s">
        <v>118</v>
      </c>
      <c r="AW37" t="s">
        <v>119</v>
      </c>
      <c r="AX37" t="s">
        <v>108</v>
      </c>
      <c r="AY37" s="23">
        <v>80111600</v>
      </c>
      <c r="AZ37" s="41" t="s">
        <v>365</v>
      </c>
      <c r="BA37" s="23" t="s">
        <v>121</v>
      </c>
      <c r="BB37" s="20" t="s">
        <v>122</v>
      </c>
      <c r="BC37" s="27">
        <v>45665</v>
      </c>
      <c r="BD37" s="20" t="s">
        <v>123</v>
      </c>
      <c r="BE37" s="27">
        <v>45665</v>
      </c>
      <c r="BF37" s="27">
        <v>45666</v>
      </c>
      <c r="BG37" s="27">
        <v>46011</v>
      </c>
      <c r="BH37" s="35">
        <f>+Tabla3[[#This Row],[FECHA TERMINACION
(INICIAL)]]-Tabla3[[#This Row],[FECHA INICIO]]</f>
        <v>345</v>
      </c>
      <c r="BI37" s="35">
        <f>+Tabla3[[#This Row],[PLAZO DE EJECUCIÓN EN DÍAS (INICIAL)]]/30</f>
        <v>11.5</v>
      </c>
      <c r="BJ37" t="s">
        <v>366</v>
      </c>
      <c r="BK37" s="30">
        <f>+[1]BD_2!E35</f>
        <v>0</v>
      </c>
      <c r="BL37" s="30">
        <f>+[1]BD_2!BA35</f>
        <v>0</v>
      </c>
      <c r="BM37" s="23">
        <f>+[1]BD_2!BZ35</f>
        <v>0</v>
      </c>
      <c r="BN37" s="23">
        <f>+COUNTIF(Tabla3[[#This Row],[VALOR REDUCIDO]:[TOTAL TIEMPO PRORROGADO EN DÍAS
]],"&lt;&gt;0")</f>
        <v>0</v>
      </c>
      <c r="BO37" s="23" t="str">
        <f>+[1]BD_2!CA35</f>
        <v>2 NO</v>
      </c>
      <c r="BP37" s="27" t="str">
        <f>+[1]BD_2!CF35</f>
        <v>2 NO</v>
      </c>
      <c r="BQ37" s="23" t="s">
        <v>106</v>
      </c>
      <c r="BR37">
        <f t="shared" si="7"/>
        <v>345</v>
      </c>
      <c r="BS37" s="36">
        <f t="shared" si="8"/>
        <v>45666</v>
      </c>
      <c r="BT37" s="36">
        <f t="shared" si="9"/>
        <v>46011</v>
      </c>
      <c r="BU37" s="37">
        <f t="shared" ca="1" si="10"/>
        <v>0.8144927536231884</v>
      </c>
      <c r="BV37" s="30">
        <f t="shared" si="11"/>
        <v>111549000</v>
      </c>
      <c r="BW37" s="23" t="s">
        <v>367</v>
      </c>
      <c r="BX37" s="23">
        <v>65885667</v>
      </c>
      <c r="BY37" s="23">
        <v>45663333</v>
      </c>
      <c r="BZ37" s="23" t="s">
        <v>106</v>
      </c>
      <c r="CA37" s="23" t="str">
        <f t="shared" si="13"/>
        <v>enero</v>
      </c>
      <c r="CB37" s="23" t="s">
        <v>121</v>
      </c>
      <c r="CC37" s="23" t="s">
        <v>121</v>
      </c>
      <c r="CD37" s="23" t="s">
        <v>121</v>
      </c>
      <c r="CE37" t="s">
        <v>125</v>
      </c>
      <c r="CF37" t="s">
        <v>126</v>
      </c>
    </row>
    <row r="38" spans="1:84" x14ac:dyDescent="0.25">
      <c r="A38" s="23" t="str">
        <f t="shared" si="0"/>
        <v/>
      </c>
      <c r="B38" s="23" t="str">
        <f t="shared" si="1"/>
        <v/>
      </c>
      <c r="C38" s="24" t="str">
        <f t="shared" ca="1" si="2"/>
        <v>E</v>
      </c>
      <c r="D38" s="25" t="str">
        <f t="shared" ca="1" si="3"/>
        <v/>
      </c>
      <c r="E38" s="25" t="str">
        <f t="shared" si="4"/>
        <v/>
      </c>
      <c r="F38" s="23" t="str">
        <f t="shared" si="5"/>
        <v/>
      </c>
      <c r="G38" s="25" t="str">
        <f t="shared" si="6"/>
        <v/>
      </c>
      <c r="H38" s="23">
        <v>2025</v>
      </c>
      <c r="I38" s="26">
        <v>35</v>
      </c>
      <c r="J38" s="23" t="s">
        <v>95</v>
      </c>
      <c r="K38" t="s">
        <v>96</v>
      </c>
      <c r="L38" t="s">
        <v>97</v>
      </c>
      <c r="M38" t="s">
        <v>98</v>
      </c>
      <c r="N38" t="s">
        <v>99</v>
      </c>
      <c r="O38" s="23" t="s">
        <v>100</v>
      </c>
      <c r="P38" s="23" t="s">
        <v>138</v>
      </c>
      <c r="Q38" t="s">
        <v>368</v>
      </c>
      <c r="R38" s="23" t="s">
        <v>103</v>
      </c>
      <c r="S38" s="20" t="s">
        <v>369</v>
      </c>
      <c r="T38" s="29" t="s">
        <v>370</v>
      </c>
      <c r="U38" s="23" t="s">
        <v>1436</v>
      </c>
      <c r="V38" s="23" t="s">
        <v>106</v>
      </c>
      <c r="W38" s="20" t="s">
        <v>107</v>
      </c>
      <c r="X38" s="20" t="s">
        <v>108</v>
      </c>
      <c r="Y38" t="s">
        <v>358</v>
      </c>
      <c r="Z38" t="s">
        <v>371</v>
      </c>
      <c r="AA38" t="s">
        <v>372</v>
      </c>
      <c r="AB38" s="6">
        <v>89333333</v>
      </c>
      <c r="AC38" s="6">
        <v>89333333</v>
      </c>
      <c r="AD38" s="30">
        <v>8000000</v>
      </c>
      <c r="AE38" s="30">
        <v>0</v>
      </c>
      <c r="AF38" s="23" t="s">
        <v>112</v>
      </c>
      <c r="AG38" t="s">
        <v>106</v>
      </c>
      <c r="AH38" t="s">
        <v>113</v>
      </c>
      <c r="AI38" s="31">
        <f>+Tabla3[[#This Row],[VALOR DEL CONTRATO
(EN NUMEROS)]]-Tabla3[[#This Row],[VALOR RECURSOS (MADS/FONAM)]]</f>
        <v>0</v>
      </c>
      <c r="AJ38" s="25">
        <v>1325</v>
      </c>
      <c r="AK38" s="32">
        <v>45664</v>
      </c>
      <c r="AL38">
        <v>1525</v>
      </c>
      <c r="AM38" s="27">
        <v>45666</v>
      </c>
      <c r="AN38" s="33" t="s">
        <v>114</v>
      </c>
      <c r="AO38" t="s">
        <v>115</v>
      </c>
      <c r="AP38" s="39">
        <v>202400000000095</v>
      </c>
      <c r="AQ38" t="s">
        <v>106</v>
      </c>
      <c r="AR38" s="27">
        <v>45664</v>
      </c>
      <c r="AS38" s="23" t="s">
        <v>116</v>
      </c>
      <c r="AT38" s="23" t="s">
        <v>116</v>
      </c>
      <c r="AU38" t="s">
        <v>117</v>
      </c>
      <c r="AV38" t="s">
        <v>118</v>
      </c>
      <c r="AW38" t="s">
        <v>119</v>
      </c>
      <c r="AX38" t="s">
        <v>108</v>
      </c>
      <c r="AY38" s="23">
        <v>80111600</v>
      </c>
      <c r="AZ38" s="41" t="s">
        <v>373</v>
      </c>
      <c r="BA38" s="23" t="s">
        <v>121</v>
      </c>
      <c r="BB38" s="20" t="s">
        <v>122</v>
      </c>
      <c r="BC38" s="27">
        <v>45664</v>
      </c>
      <c r="BD38" s="20" t="s">
        <v>123</v>
      </c>
      <c r="BE38" s="27">
        <v>45664</v>
      </c>
      <c r="BF38" s="27">
        <v>45666</v>
      </c>
      <c r="BG38" s="27">
        <v>46004</v>
      </c>
      <c r="BH38" s="35">
        <f>+Tabla3[[#This Row],[FECHA TERMINACION
(INICIAL)]]-Tabla3[[#This Row],[FECHA INICIO]]</f>
        <v>338</v>
      </c>
      <c r="BI38" s="35">
        <f>+Tabla3[[#This Row],[PLAZO DE EJECUCIÓN EN DÍAS (INICIAL)]]/30</f>
        <v>11.266666666666667</v>
      </c>
      <c r="BJ38" t="s">
        <v>374</v>
      </c>
      <c r="BK38" s="30">
        <f>+[1]BD_2!E36</f>
        <v>0</v>
      </c>
      <c r="BL38" s="30">
        <f>+[1]BD_2!BA36</f>
        <v>0</v>
      </c>
      <c r="BM38" s="23">
        <f>+[1]BD_2!BZ36</f>
        <v>0</v>
      </c>
      <c r="BN38" s="23">
        <f>+COUNTIF(Tabla3[[#This Row],[VALOR REDUCIDO]:[TOTAL TIEMPO PRORROGADO EN DÍAS
]],"&lt;&gt;0")</f>
        <v>0</v>
      </c>
      <c r="BO38" s="23" t="str">
        <f>+[1]BD_2!CA36</f>
        <v>2 NO</v>
      </c>
      <c r="BP38" s="27" t="str">
        <f>+[1]BD_2!CF36</f>
        <v>2 NO</v>
      </c>
      <c r="BQ38" s="23" t="s">
        <v>106</v>
      </c>
      <c r="BR38">
        <f t="shared" si="7"/>
        <v>338</v>
      </c>
      <c r="BS38" s="36">
        <f t="shared" si="8"/>
        <v>45666</v>
      </c>
      <c r="BT38" s="36">
        <f t="shared" si="9"/>
        <v>46004</v>
      </c>
      <c r="BU38" s="37">
        <f t="shared" ca="1" si="10"/>
        <v>0.83136094674556216</v>
      </c>
      <c r="BV38" s="30">
        <f t="shared" si="11"/>
        <v>89333333</v>
      </c>
      <c r="BW38" s="23" t="str">
        <f t="shared" ref="BW38:BW101" ca="1" si="14">+IF(BP38="1 SI","FINALIZADO",IF($BT38&lt;=$C$1,"FINALIZADO","EJECUCIÓN"))</f>
        <v>EJECUCIÓN</v>
      </c>
      <c r="BX38" s="23">
        <v>53866667</v>
      </c>
      <c r="BY38" s="23">
        <v>35466666</v>
      </c>
      <c r="BZ38" s="23" t="s">
        <v>106</v>
      </c>
      <c r="CA38" s="23" t="str">
        <f t="shared" si="13"/>
        <v>enero</v>
      </c>
      <c r="CB38" s="23" t="s">
        <v>121</v>
      </c>
      <c r="CC38" s="23" t="s">
        <v>121</v>
      </c>
      <c r="CD38" s="23" t="s">
        <v>121</v>
      </c>
      <c r="CE38" t="s">
        <v>125</v>
      </c>
      <c r="CF38" t="s">
        <v>126</v>
      </c>
    </row>
    <row r="39" spans="1:84" x14ac:dyDescent="0.25">
      <c r="A39" s="23" t="str">
        <f t="shared" si="0"/>
        <v/>
      </c>
      <c r="B39" s="23" t="str">
        <f t="shared" si="1"/>
        <v/>
      </c>
      <c r="C39" s="24" t="str">
        <f t="shared" ca="1" si="2"/>
        <v>E</v>
      </c>
      <c r="D39" s="25" t="str">
        <f t="shared" ca="1" si="3"/>
        <v/>
      </c>
      <c r="E39" s="25" t="str">
        <f t="shared" si="4"/>
        <v/>
      </c>
      <c r="F39" s="23" t="str">
        <f t="shared" si="5"/>
        <v/>
      </c>
      <c r="G39" s="25" t="str">
        <f t="shared" si="6"/>
        <v/>
      </c>
      <c r="H39" s="23">
        <v>2025</v>
      </c>
      <c r="I39" s="26">
        <v>36</v>
      </c>
      <c r="J39" s="23" t="s">
        <v>95</v>
      </c>
      <c r="K39" t="s">
        <v>96</v>
      </c>
      <c r="L39" t="s">
        <v>97</v>
      </c>
      <c r="M39" t="s">
        <v>98</v>
      </c>
      <c r="N39" t="s">
        <v>99</v>
      </c>
      <c r="O39" s="23" t="s">
        <v>100</v>
      </c>
      <c r="P39" s="23" t="s">
        <v>138</v>
      </c>
      <c r="Q39" t="s">
        <v>375</v>
      </c>
      <c r="R39" s="23" t="s">
        <v>103</v>
      </c>
      <c r="S39" s="20" t="s">
        <v>158</v>
      </c>
      <c r="T39" s="29" t="s">
        <v>376</v>
      </c>
      <c r="U39" s="23" t="s">
        <v>1436</v>
      </c>
      <c r="V39" s="23" t="s">
        <v>106</v>
      </c>
      <c r="W39" s="20" t="s">
        <v>107</v>
      </c>
      <c r="X39" s="20" t="s">
        <v>108</v>
      </c>
      <c r="Y39" t="s">
        <v>377</v>
      </c>
      <c r="Z39" t="s">
        <v>378</v>
      </c>
      <c r="AA39" t="s">
        <v>379</v>
      </c>
      <c r="AB39" s="6">
        <v>100200000</v>
      </c>
      <c r="AC39" s="6">
        <v>100200000</v>
      </c>
      <c r="AD39" s="30">
        <v>9000000</v>
      </c>
      <c r="AE39" s="30">
        <v>0</v>
      </c>
      <c r="AF39" s="23" t="s">
        <v>112</v>
      </c>
      <c r="AG39" t="s">
        <v>106</v>
      </c>
      <c r="AH39" t="s">
        <v>113</v>
      </c>
      <c r="AI39" s="31">
        <f>+Tabla3[[#This Row],[VALOR DEL CONTRATO
(EN NUMEROS)]]-Tabla3[[#This Row],[VALOR RECURSOS (MADS/FONAM)]]</f>
        <v>0</v>
      </c>
      <c r="AJ39" s="25">
        <v>1325</v>
      </c>
      <c r="AK39" s="32">
        <v>45664</v>
      </c>
      <c r="AL39">
        <v>1425</v>
      </c>
      <c r="AM39" s="27">
        <v>45666</v>
      </c>
      <c r="AN39" s="33" t="s">
        <v>114</v>
      </c>
      <c r="AO39" t="s">
        <v>115</v>
      </c>
      <c r="AP39" s="39">
        <v>202400000000095</v>
      </c>
      <c r="AQ39" t="s">
        <v>106</v>
      </c>
      <c r="AR39" s="27">
        <v>45664</v>
      </c>
      <c r="AS39" s="23" t="s">
        <v>116</v>
      </c>
      <c r="AT39" s="23" t="s">
        <v>116</v>
      </c>
      <c r="AU39" t="s">
        <v>117</v>
      </c>
      <c r="AV39" t="s">
        <v>118</v>
      </c>
      <c r="AW39" t="s">
        <v>119</v>
      </c>
      <c r="AX39" t="s">
        <v>108</v>
      </c>
      <c r="AY39" s="23">
        <v>80111600</v>
      </c>
      <c r="AZ39" s="41" t="s">
        <v>380</v>
      </c>
      <c r="BA39" s="23" t="s">
        <v>121</v>
      </c>
      <c r="BB39" s="20" t="s">
        <v>122</v>
      </c>
      <c r="BC39" s="27">
        <v>45665</v>
      </c>
      <c r="BD39" s="20" t="s">
        <v>123</v>
      </c>
      <c r="BE39" s="27">
        <v>45665</v>
      </c>
      <c r="BF39" s="27">
        <v>45666</v>
      </c>
      <c r="BG39" s="27">
        <v>46003</v>
      </c>
      <c r="BH39" s="35">
        <f>+Tabla3[[#This Row],[FECHA TERMINACION
(INICIAL)]]-Tabla3[[#This Row],[FECHA INICIO]]</f>
        <v>337</v>
      </c>
      <c r="BI39" s="35">
        <f>+Tabla3[[#This Row],[PLAZO DE EJECUCIÓN EN DÍAS (INICIAL)]]/30</f>
        <v>11.233333333333333</v>
      </c>
      <c r="BJ39" t="s">
        <v>381</v>
      </c>
      <c r="BK39" s="30">
        <f>+[1]BD_2!E37</f>
        <v>0</v>
      </c>
      <c r="BL39" s="30">
        <f>+[1]BD_2!BA37</f>
        <v>0</v>
      </c>
      <c r="BM39" s="23">
        <f>+[1]BD_2!BZ37</f>
        <v>0</v>
      </c>
      <c r="BN39" s="23">
        <f>+COUNTIF(Tabla3[[#This Row],[VALOR REDUCIDO]:[TOTAL TIEMPO PRORROGADO EN DÍAS
]],"&lt;&gt;0")</f>
        <v>0</v>
      </c>
      <c r="BO39" s="23" t="str">
        <f>+[1]BD_2!CA37</f>
        <v>2 NO</v>
      </c>
      <c r="BP39" s="27" t="str">
        <f>+[1]BD_2!CF37</f>
        <v>2 NO</v>
      </c>
      <c r="BQ39" s="23" t="s">
        <v>106</v>
      </c>
      <c r="BR39">
        <f t="shared" si="7"/>
        <v>337</v>
      </c>
      <c r="BS39" s="36">
        <f t="shared" si="8"/>
        <v>45666</v>
      </c>
      <c r="BT39" s="36">
        <f t="shared" si="9"/>
        <v>46003</v>
      </c>
      <c r="BU39" s="37">
        <f t="shared" ca="1" si="10"/>
        <v>0.83382789317507422</v>
      </c>
      <c r="BV39" s="30">
        <f t="shared" si="11"/>
        <v>100200000</v>
      </c>
      <c r="BW39" s="23" t="str">
        <f t="shared" ca="1" si="14"/>
        <v>EJECUCIÓN</v>
      </c>
      <c r="BX39" s="23">
        <v>60600000</v>
      </c>
      <c r="BY39" s="23">
        <v>39600000</v>
      </c>
      <c r="BZ39" s="23" t="s">
        <v>106</v>
      </c>
      <c r="CA39" s="23" t="str">
        <f t="shared" si="13"/>
        <v>enero</v>
      </c>
      <c r="CB39" s="23" t="s">
        <v>121</v>
      </c>
      <c r="CC39" s="23" t="s">
        <v>121</v>
      </c>
      <c r="CD39" s="23" t="s">
        <v>121</v>
      </c>
      <c r="CE39" t="s">
        <v>125</v>
      </c>
      <c r="CF39" t="s">
        <v>126</v>
      </c>
    </row>
    <row r="40" spans="1:84" x14ac:dyDescent="0.25">
      <c r="A40" s="23" t="str">
        <f t="shared" si="0"/>
        <v/>
      </c>
      <c r="B40" s="23" t="str">
        <f t="shared" si="1"/>
        <v/>
      </c>
      <c r="C40" s="24" t="str">
        <f t="shared" ca="1" si="2"/>
        <v>E</v>
      </c>
      <c r="D40" s="25" t="str">
        <f t="shared" ca="1" si="3"/>
        <v/>
      </c>
      <c r="E40" s="25" t="str">
        <f t="shared" si="4"/>
        <v/>
      </c>
      <c r="F40" s="23" t="str">
        <f t="shared" si="5"/>
        <v/>
      </c>
      <c r="G40" s="25" t="str">
        <f t="shared" si="6"/>
        <v/>
      </c>
      <c r="H40" s="23">
        <v>2025</v>
      </c>
      <c r="I40" s="26">
        <v>37</v>
      </c>
      <c r="J40" s="23" t="s">
        <v>95</v>
      </c>
      <c r="K40" t="s">
        <v>96</v>
      </c>
      <c r="L40" t="s">
        <v>97</v>
      </c>
      <c r="M40" t="s">
        <v>98</v>
      </c>
      <c r="N40" t="s">
        <v>99</v>
      </c>
      <c r="O40" s="23" t="s">
        <v>100</v>
      </c>
      <c r="P40" s="23" t="s">
        <v>138</v>
      </c>
      <c r="Q40" t="s">
        <v>382</v>
      </c>
      <c r="R40" s="23" t="s">
        <v>103</v>
      </c>
      <c r="S40" s="20" t="s">
        <v>262</v>
      </c>
      <c r="T40" s="29" t="s">
        <v>383</v>
      </c>
      <c r="U40" s="23" t="s">
        <v>1436</v>
      </c>
      <c r="V40" s="23" t="s">
        <v>106</v>
      </c>
      <c r="W40" s="20" t="s">
        <v>107</v>
      </c>
      <c r="X40" t="s">
        <v>108</v>
      </c>
      <c r="Y40" t="s">
        <v>384</v>
      </c>
      <c r="Z40" t="s">
        <v>385</v>
      </c>
      <c r="AA40" t="s">
        <v>386</v>
      </c>
      <c r="AB40" s="6">
        <v>59280000</v>
      </c>
      <c r="AC40" s="6">
        <v>59280000</v>
      </c>
      <c r="AD40" s="30">
        <v>5200000</v>
      </c>
      <c r="AE40" s="30">
        <v>0</v>
      </c>
      <c r="AF40" s="23" t="s">
        <v>112</v>
      </c>
      <c r="AG40" t="s">
        <v>106</v>
      </c>
      <c r="AH40" t="s">
        <v>113</v>
      </c>
      <c r="AI40" s="31">
        <f>+Tabla3[[#This Row],[VALOR DEL CONTRATO
(EN NUMEROS)]]-Tabla3[[#This Row],[VALOR RECURSOS (MADS/FONAM)]]</f>
        <v>0</v>
      </c>
      <c r="AJ40" s="25">
        <v>1325</v>
      </c>
      <c r="AK40" s="32">
        <v>45664</v>
      </c>
      <c r="AL40">
        <v>1325</v>
      </c>
      <c r="AM40" s="27">
        <v>45666</v>
      </c>
      <c r="AN40" s="33" t="s">
        <v>114</v>
      </c>
      <c r="AO40" t="s">
        <v>115</v>
      </c>
      <c r="AP40" s="39">
        <v>202400000000095</v>
      </c>
      <c r="AQ40" t="s">
        <v>106</v>
      </c>
      <c r="AR40" s="27">
        <v>45664</v>
      </c>
      <c r="AS40" s="23" t="s">
        <v>116</v>
      </c>
      <c r="AT40" s="23" t="s">
        <v>116</v>
      </c>
      <c r="AU40" t="s">
        <v>117</v>
      </c>
      <c r="AV40" t="s">
        <v>118</v>
      </c>
      <c r="AW40" t="s">
        <v>119</v>
      </c>
      <c r="AX40" t="s">
        <v>108</v>
      </c>
      <c r="AY40" s="23">
        <v>80111600</v>
      </c>
      <c r="AZ40" s="41" t="s">
        <v>387</v>
      </c>
      <c r="BA40" s="23" t="s">
        <v>121</v>
      </c>
      <c r="BB40" s="20" t="s">
        <v>122</v>
      </c>
      <c r="BC40" s="27">
        <v>45664</v>
      </c>
      <c r="BD40" s="20" t="s">
        <v>123</v>
      </c>
      <c r="BE40" s="27">
        <v>45664</v>
      </c>
      <c r="BF40" s="27">
        <v>45666</v>
      </c>
      <c r="BG40" s="27">
        <v>46011</v>
      </c>
      <c r="BH40" s="35">
        <f>+Tabla3[[#This Row],[FECHA TERMINACION
(INICIAL)]]-Tabla3[[#This Row],[FECHA INICIO]]</f>
        <v>345</v>
      </c>
      <c r="BI40" s="35">
        <f>+Tabla3[[#This Row],[PLAZO DE EJECUCIÓN EN DÍAS (INICIAL)]]/30</f>
        <v>11.5</v>
      </c>
      <c r="BJ40" t="s">
        <v>124</v>
      </c>
      <c r="BK40" s="30">
        <f>+[1]BD_2!E38</f>
        <v>0</v>
      </c>
      <c r="BL40" s="30">
        <f>+[1]BD_2!BA38</f>
        <v>0</v>
      </c>
      <c r="BM40" s="23">
        <f>+[1]BD_2!BZ38</f>
        <v>0</v>
      </c>
      <c r="BN40" s="23">
        <f>+COUNTIF(Tabla3[[#This Row],[VALOR REDUCIDO]:[TOTAL TIEMPO PRORROGADO EN DÍAS
]],"&lt;&gt;0")</f>
        <v>0</v>
      </c>
      <c r="BO40" s="23" t="str">
        <f>+[1]BD_2!CA38</f>
        <v>2 NO</v>
      </c>
      <c r="BP40" s="27" t="str">
        <f>+[1]BD_2!CF38</f>
        <v>2 NO</v>
      </c>
      <c r="BQ40" s="23" t="s">
        <v>106</v>
      </c>
      <c r="BR40">
        <f t="shared" si="7"/>
        <v>345</v>
      </c>
      <c r="BS40" s="36">
        <f t="shared" si="8"/>
        <v>45666</v>
      </c>
      <c r="BT40" s="36">
        <f t="shared" si="9"/>
        <v>46011</v>
      </c>
      <c r="BU40" s="37">
        <f t="shared" ca="1" si="10"/>
        <v>0.8144927536231884</v>
      </c>
      <c r="BV40" s="30">
        <f t="shared" si="11"/>
        <v>59280000</v>
      </c>
      <c r="BW40" s="23" t="str">
        <f t="shared" ca="1" si="14"/>
        <v>EJECUCIÓN</v>
      </c>
      <c r="BX40" s="23">
        <v>35013333</v>
      </c>
      <c r="BY40" s="23">
        <v>24266667</v>
      </c>
      <c r="BZ40" s="23" t="s">
        <v>106</v>
      </c>
      <c r="CA40" s="23" t="str">
        <f t="shared" si="13"/>
        <v>enero</v>
      </c>
      <c r="CB40" s="23" t="s">
        <v>121</v>
      </c>
      <c r="CC40" s="23" t="s">
        <v>121</v>
      </c>
      <c r="CD40" s="23" t="s">
        <v>121</v>
      </c>
      <c r="CE40" t="s">
        <v>125</v>
      </c>
      <c r="CF40" t="s">
        <v>126</v>
      </c>
    </row>
    <row r="41" spans="1:84" x14ac:dyDescent="0.25">
      <c r="A41" s="23" t="str">
        <f t="shared" si="0"/>
        <v/>
      </c>
      <c r="B41" s="23" t="str">
        <f t="shared" si="1"/>
        <v/>
      </c>
      <c r="C41" s="24" t="str">
        <f t="shared" ca="1" si="2"/>
        <v>E</v>
      </c>
      <c r="D41" s="25" t="str">
        <f t="shared" ca="1" si="3"/>
        <v/>
      </c>
      <c r="E41" s="25" t="str">
        <f t="shared" si="4"/>
        <v/>
      </c>
      <c r="F41" s="23" t="str">
        <f t="shared" si="5"/>
        <v/>
      </c>
      <c r="G41" s="25" t="str">
        <f t="shared" si="6"/>
        <v/>
      </c>
      <c r="H41" s="23">
        <v>2025</v>
      </c>
      <c r="I41" s="26">
        <v>38</v>
      </c>
      <c r="J41" s="23" t="s">
        <v>95</v>
      </c>
      <c r="K41" t="s">
        <v>96</v>
      </c>
      <c r="L41" t="s">
        <v>97</v>
      </c>
      <c r="M41" t="s">
        <v>98</v>
      </c>
      <c r="N41" t="s">
        <v>99</v>
      </c>
      <c r="O41" s="23" t="s">
        <v>100</v>
      </c>
      <c r="P41" s="23" t="s">
        <v>138</v>
      </c>
      <c r="Q41" t="s">
        <v>388</v>
      </c>
      <c r="R41" s="23" t="s">
        <v>103</v>
      </c>
      <c r="S41" s="20" t="s">
        <v>389</v>
      </c>
      <c r="T41" s="29" t="s">
        <v>390</v>
      </c>
      <c r="U41" s="23" t="s">
        <v>1436</v>
      </c>
      <c r="V41" s="23" t="s">
        <v>106</v>
      </c>
      <c r="W41" s="20" t="s">
        <v>107</v>
      </c>
      <c r="X41" t="s">
        <v>108</v>
      </c>
      <c r="Y41" t="s">
        <v>391</v>
      </c>
      <c r="Z41" t="s">
        <v>392</v>
      </c>
      <c r="AA41" t="s">
        <v>393</v>
      </c>
      <c r="AB41" s="6">
        <v>78400000</v>
      </c>
      <c r="AC41" s="6">
        <v>78400000</v>
      </c>
      <c r="AD41" s="30">
        <v>7000000</v>
      </c>
      <c r="AE41" s="30">
        <v>0</v>
      </c>
      <c r="AF41" s="23" t="s">
        <v>112</v>
      </c>
      <c r="AG41" t="s">
        <v>106</v>
      </c>
      <c r="AH41" t="s">
        <v>113</v>
      </c>
      <c r="AI41" s="31">
        <f>+Tabla3[[#This Row],[VALOR DEL CONTRATO
(EN NUMEROS)]]-Tabla3[[#This Row],[VALOR RECURSOS (MADS/FONAM)]]</f>
        <v>0</v>
      </c>
      <c r="AJ41" s="25">
        <v>1325</v>
      </c>
      <c r="AK41" s="32">
        <v>45664</v>
      </c>
      <c r="AL41">
        <v>2025</v>
      </c>
      <c r="AM41" s="27">
        <v>45666</v>
      </c>
      <c r="AN41" s="33" t="s">
        <v>114</v>
      </c>
      <c r="AO41" t="s">
        <v>115</v>
      </c>
      <c r="AP41" s="39">
        <v>202400000000095</v>
      </c>
      <c r="AQ41" t="s">
        <v>106</v>
      </c>
      <c r="AR41" s="27">
        <v>45664</v>
      </c>
      <c r="AS41" s="23" t="s">
        <v>116</v>
      </c>
      <c r="AT41" s="23" t="s">
        <v>116</v>
      </c>
      <c r="AU41" t="s">
        <v>117</v>
      </c>
      <c r="AV41" t="s">
        <v>118</v>
      </c>
      <c r="AW41" t="s">
        <v>119</v>
      </c>
      <c r="AX41" t="s">
        <v>108</v>
      </c>
      <c r="AY41" s="23">
        <v>80111600</v>
      </c>
      <c r="AZ41" s="41" t="s">
        <v>394</v>
      </c>
      <c r="BA41" s="23" t="s">
        <v>121</v>
      </c>
      <c r="BB41" s="20" t="s">
        <v>122</v>
      </c>
      <c r="BC41" s="27">
        <v>45665</v>
      </c>
      <c r="BD41" s="20" t="s">
        <v>123</v>
      </c>
      <c r="BE41" s="27">
        <v>45665</v>
      </c>
      <c r="BF41" s="27">
        <v>45666</v>
      </c>
      <c r="BG41" s="27">
        <v>46005</v>
      </c>
      <c r="BH41" s="35">
        <f>+Tabla3[[#This Row],[FECHA TERMINACION
(INICIAL)]]-Tabla3[[#This Row],[FECHA INICIO]]</f>
        <v>339</v>
      </c>
      <c r="BI41" s="35">
        <f>+Tabla3[[#This Row],[PLAZO DE EJECUCIÓN EN DÍAS (INICIAL)]]/30</f>
        <v>11.3</v>
      </c>
      <c r="BJ41" t="s">
        <v>395</v>
      </c>
      <c r="BK41" s="30">
        <f>+[1]BD_2!E39</f>
        <v>0</v>
      </c>
      <c r="BL41" s="30">
        <f>+[1]BD_2!BA39</f>
        <v>0</v>
      </c>
      <c r="BM41" s="23">
        <f>+[1]BD_2!BZ39</f>
        <v>0</v>
      </c>
      <c r="BN41" s="23">
        <f>+COUNTIF(Tabla3[[#This Row],[VALOR REDUCIDO]:[TOTAL TIEMPO PRORROGADO EN DÍAS
]],"&lt;&gt;0")</f>
        <v>0</v>
      </c>
      <c r="BO41" s="23" t="str">
        <f>+[1]BD_2!CA39</f>
        <v>2 NO</v>
      </c>
      <c r="BP41" s="27" t="str">
        <f>+[1]BD_2!CF39</f>
        <v>2 NO</v>
      </c>
      <c r="BQ41" s="23" t="s">
        <v>106</v>
      </c>
      <c r="BR41">
        <f t="shared" si="7"/>
        <v>339</v>
      </c>
      <c r="BS41" s="36">
        <f t="shared" si="8"/>
        <v>45666</v>
      </c>
      <c r="BT41" s="36">
        <f t="shared" si="9"/>
        <v>46005</v>
      </c>
      <c r="BU41" s="37">
        <f t="shared" ca="1" si="10"/>
        <v>0.82890855457227142</v>
      </c>
      <c r="BV41" s="30">
        <f t="shared" si="11"/>
        <v>78400000</v>
      </c>
      <c r="BW41" s="23" t="str">
        <f t="shared" ca="1" si="14"/>
        <v>EJECUCIÓN</v>
      </c>
      <c r="BX41" s="23">
        <v>47133333</v>
      </c>
      <c r="BY41" s="23">
        <v>31266667</v>
      </c>
      <c r="BZ41" s="23" t="s">
        <v>106</v>
      </c>
      <c r="CA41" s="23" t="str">
        <f t="shared" si="13"/>
        <v>enero</v>
      </c>
      <c r="CB41" s="23" t="s">
        <v>121</v>
      </c>
      <c r="CC41" s="23" t="s">
        <v>121</v>
      </c>
      <c r="CD41" s="23" t="s">
        <v>121</v>
      </c>
      <c r="CE41" t="s">
        <v>125</v>
      </c>
      <c r="CF41" t="s">
        <v>126</v>
      </c>
    </row>
    <row r="42" spans="1:84" x14ac:dyDescent="0.25">
      <c r="A42" s="23" t="str">
        <f t="shared" si="0"/>
        <v/>
      </c>
      <c r="B42" s="23" t="str">
        <f t="shared" si="1"/>
        <v/>
      </c>
      <c r="C42" s="24" t="str">
        <f t="shared" ca="1" si="2"/>
        <v>E</v>
      </c>
      <c r="D42" s="25" t="str">
        <f t="shared" ca="1" si="3"/>
        <v/>
      </c>
      <c r="E42" s="25" t="str">
        <f t="shared" si="4"/>
        <v/>
      </c>
      <c r="F42" s="23" t="str">
        <f t="shared" si="5"/>
        <v/>
      </c>
      <c r="G42" s="25" t="str">
        <f t="shared" si="6"/>
        <v/>
      </c>
      <c r="H42" s="23">
        <v>2025</v>
      </c>
      <c r="I42" s="26">
        <v>39</v>
      </c>
      <c r="J42" s="23" t="s">
        <v>95</v>
      </c>
      <c r="K42" t="s">
        <v>96</v>
      </c>
      <c r="L42" t="s">
        <v>97</v>
      </c>
      <c r="M42" t="s">
        <v>98</v>
      </c>
      <c r="N42" t="s">
        <v>99</v>
      </c>
      <c r="O42" s="23" t="s">
        <v>100</v>
      </c>
      <c r="P42" s="23" t="s">
        <v>138</v>
      </c>
      <c r="Q42" t="s">
        <v>396</v>
      </c>
      <c r="R42" s="23" t="s">
        <v>103</v>
      </c>
      <c r="S42" s="20" t="s">
        <v>158</v>
      </c>
      <c r="T42" s="29" t="s">
        <v>397</v>
      </c>
      <c r="U42" s="23" t="s">
        <v>1436</v>
      </c>
      <c r="V42" s="23" t="s">
        <v>106</v>
      </c>
      <c r="W42" s="20" t="s">
        <v>245</v>
      </c>
      <c r="X42" t="s">
        <v>245</v>
      </c>
      <c r="Y42" t="s">
        <v>398</v>
      </c>
      <c r="Z42" t="s">
        <v>399</v>
      </c>
      <c r="AA42" t="s">
        <v>400</v>
      </c>
      <c r="AB42" s="6">
        <v>96408000</v>
      </c>
      <c r="AC42" s="6">
        <v>96408000</v>
      </c>
      <c r="AD42" s="30">
        <v>8240000</v>
      </c>
      <c r="AE42" s="30">
        <v>0</v>
      </c>
      <c r="AF42" s="23" t="s">
        <v>112</v>
      </c>
      <c r="AG42" t="s">
        <v>106</v>
      </c>
      <c r="AH42" t="s">
        <v>113</v>
      </c>
      <c r="AI42" s="31">
        <f>+Tabla3[[#This Row],[VALOR DEL CONTRATO
(EN NUMEROS)]]-Tabla3[[#This Row],[VALOR RECURSOS (MADS/FONAM)]]</f>
        <v>0</v>
      </c>
      <c r="AJ42" s="25">
        <v>6525</v>
      </c>
      <c r="AK42" s="32">
        <v>45665</v>
      </c>
      <c r="AL42">
        <v>1824</v>
      </c>
      <c r="AM42" s="27">
        <v>45300</v>
      </c>
      <c r="AN42" s="33" t="s">
        <v>114</v>
      </c>
      <c r="AO42" t="s">
        <v>248</v>
      </c>
      <c r="AP42" s="39">
        <v>202400000000095</v>
      </c>
      <c r="AQ42" t="s">
        <v>106</v>
      </c>
      <c r="AR42" s="27">
        <v>45666</v>
      </c>
      <c r="AS42" s="23" t="s">
        <v>116</v>
      </c>
      <c r="AT42" s="23" t="s">
        <v>116</v>
      </c>
      <c r="AU42" t="s">
        <v>117</v>
      </c>
      <c r="AV42" t="s">
        <v>249</v>
      </c>
      <c r="AW42" t="s">
        <v>401</v>
      </c>
      <c r="AX42" t="s">
        <v>245</v>
      </c>
      <c r="AY42" s="23">
        <v>80111600</v>
      </c>
      <c r="AZ42" s="41" t="s">
        <v>402</v>
      </c>
      <c r="BA42" s="23" t="s">
        <v>121</v>
      </c>
      <c r="BB42" s="20" t="s">
        <v>122</v>
      </c>
      <c r="BC42" s="27">
        <v>45666</v>
      </c>
      <c r="BD42" s="20" t="s">
        <v>136</v>
      </c>
      <c r="BE42" s="27">
        <v>45666</v>
      </c>
      <c r="BF42" s="27">
        <v>45667</v>
      </c>
      <c r="BG42" s="27">
        <v>46021</v>
      </c>
      <c r="BH42" s="35">
        <f>+Tabla3[[#This Row],[FECHA TERMINACION
(INICIAL)]]-Tabla3[[#This Row],[FECHA INICIO]]</f>
        <v>354</v>
      </c>
      <c r="BI42" s="35">
        <f>+Tabla3[[#This Row],[PLAZO DE EJECUCIÓN EN DÍAS (INICIAL)]]/30</f>
        <v>11.8</v>
      </c>
      <c r="BJ42" t="s">
        <v>403</v>
      </c>
      <c r="BK42" s="30">
        <f>+[1]BD_2!E40</f>
        <v>0</v>
      </c>
      <c r="BL42" s="30">
        <f>+[1]BD_2!BA40</f>
        <v>0</v>
      </c>
      <c r="BM42" s="23">
        <f>+[1]BD_2!BZ40</f>
        <v>0</v>
      </c>
      <c r="BN42" s="23">
        <f>+COUNTIF(Tabla3[[#This Row],[VALOR REDUCIDO]:[TOTAL TIEMPO PRORROGADO EN DÍAS
]],"&lt;&gt;0")</f>
        <v>0</v>
      </c>
      <c r="BO42" s="23" t="str">
        <f>+[1]BD_2!CA40</f>
        <v>2 NO</v>
      </c>
      <c r="BP42" s="27" t="str">
        <f>+[1]BD_2!CF40</f>
        <v>2 NO</v>
      </c>
      <c r="BQ42" s="23" t="s">
        <v>106</v>
      </c>
      <c r="BR42">
        <f t="shared" si="7"/>
        <v>354</v>
      </c>
      <c r="BS42" s="36">
        <f t="shared" si="8"/>
        <v>45667</v>
      </c>
      <c r="BT42" s="36">
        <f t="shared" si="9"/>
        <v>46021</v>
      </c>
      <c r="BU42" s="37">
        <f t="shared" ca="1" si="10"/>
        <v>0.79096045197740117</v>
      </c>
      <c r="BV42" s="30">
        <f t="shared" si="11"/>
        <v>96408000</v>
      </c>
      <c r="BW42" s="23" t="str">
        <f t="shared" ca="1" si="14"/>
        <v>EJECUCIÓN</v>
      </c>
      <c r="BX42" s="23">
        <v>55208000</v>
      </c>
      <c r="BY42" s="23">
        <v>41200000</v>
      </c>
      <c r="BZ42" s="23" t="s">
        <v>106</v>
      </c>
      <c r="CA42" s="23" t="str">
        <f t="shared" si="13"/>
        <v>enero</v>
      </c>
      <c r="CB42" s="23" t="s">
        <v>121</v>
      </c>
      <c r="CC42" s="23" t="s">
        <v>121</v>
      </c>
      <c r="CD42" s="23" t="s">
        <v>121</v>
      </c>
      <c r="CE42" t="s">
        <v>125</v>
      </c>
      <c r="CF42" t="s">
        <v>126</v>
      </c>
    </row>
    <row r="43" spans="1:84" x14ac:dyDescent="0.25">
      <c r="A43" s="23" t="str">
        <f t="shared" si="0"/>
        <v/>
      </c>
      <c r="B43" s="23" t="str">
        <f t="shared" si="1"/>
        <v/>
      </c>
      <c r="C43" s="24" t="str">
        <f t="shared" ca="1" si="2"/>
        <v>E</v>
      </c>
      <c r="D43" s="25" t="str">
        <f t="shared" ca="1" si="3"/>
        <v/>
      </c>
      <c r="E43" s="25" t="str">
        <f t="shared" si="4"/>
        <v/>
      </c>
      <c r="F43" s="23" t="str">
        <f t="shared" si="5"/>
        <v/>
      </c>
      <c r="G43" s="25" t="str">
        <f t="shared" si="6"/>
        <v/>
      </c>
      <c r="H43" s="23">
        <v>2025</v>
      </c>
      <c r="I43" s="26">
        <v>40</v>
      </c>
      <c r="J43" s="23" t="s">
        <v>95</v>
      </c>
      <c r="K43" t="s">
        <v>96</v>
      </c>
      <c r="L43" t="s">
        <v>97</v>
      </c>
      <c r="M43" t="s">
        <v>98</v>
      </c>
      <c r="N43" t="s">
        <v>99</v>
      </c>
      <c r="O43" s="23" t="s">
        <v>100</v>
      </c>
      <c r="P43" s="23" t="s">
        <v>138</v>
      </c>
      <c r="Q43" t="s">
        <v>404</v>
      </c>
      <c r="R43" s="23" t="s">
        <v>103</v>
      </c>
      <c r="S43" s="20" t="s">
        <v>158</v>
      </c>
      <c r="T43" s="29" t="s">
        <v>405</v>
      </c>
      <c r="U43" s="23" t="s">
        <v>1436</v>
      </c>
      <c r="V43" s="23" t="s">
        <v>106</v>
      </c>
      <c r="W43" s="20" t="s">
        <v>151</v>
      </c>
      <c r="X43" t="s">
        <v>108</v>
      </c>
      <c r="Y43" t="s">
        <v>406</v>
      </c>
      <c r="Z43" t="s">
        <v>407</v>
      </c>
      <c r="AA43" t="s">
        <v>408</v>
      </c>
      <c r="AB43" s="6">
        <v>91733333</v>
      </c>
      <c r="AC43" s="6">
        <v>91733333</v>
      </c>
      <c r="AD43" s="30">
        <v>8000000</v>
      </c>
      <c r="AE43" s="30">
        <v>0</v>
      </c>
      <c r="AF43" s="23" t="s">
        <v>112</v>
      </c>
      <c r="AG43" t="s">
        <v>106</v>
      </c>
      <c r="AH43" t="s">
        <v>113</v>
      </c>
      <c r="AI43" s="31">
        <f>+Tabla3[[#This Row],[VALOR DEL CONTRATO
(EN NUMEROS)]]-Tabla3[[#This Row],[VALOR RECURSOS (MADS/FONAM)]]</f>
        <v>0</v>
      </c>
      <c r="AJ43" s="25">
        <v>1725</v>
      </c>
      <c r="AK43" s="32">
        <v>45664</v>
      </c>
      <c r="AL43">
        <v>2725</v>
      </c>
      <c r="AM43" s="27">
        <v>45667</v>
      </c>
      <c r="AN43" s="33" t="s">
        <v>114</v>
      </c>
      <c r="AO43" t="s">
        <v>115</v>
      </c>
      <c r="AP43" s="39">
        <v>202400000000095</v>
      </c>
      <c r="AQ43" t="s">
        <v>106</v>
      </c>
      <c r="AR43" s="27">
        <v>45665</v>
      </c>
      <c r="AS43" s="23" t="s">
        <v>116</v>
      </c>
      <c r="AT43" s="23" t="s">
        <v>116</v>
      </c>
      <c r="AU43" t="s">
        <v>117</v>
      </c>
      <c r="AV43" t="s">
        <v>133</v>
      </c>
      <c r="AW43" t="s">
        <v>145</v>
      </c>
      <c r="AX43" t="s">
        <v>108</v>
      </c>
      <c r="AY43" s="23">
        <v>80111600</v>
      </c>
      <c r="AZ43" s="41" t="s">
        <v>409</v>
      </c>
      <c r="BA43" s="23" t="s">
        <v>121</v>
      </c>
      <c r="BB43" s="20" t="s">
        <v>122</v>
      </c>
      <c r="BC43" s="27">
        <v>45666</v>
      </c>
      <c r="BD43" s="20" t="s">
        <v>123</v>
      </c>
      <c r="BE43" s="27">
        <v>45666</v>
      </c>
      <c r="BF43" s="27">
        <v>45667</v>
      </c>
      <c r="BG43" s="27">
        <v>46014</v>
      </c>
      <c r="BH43" s="35">
        <f>+Tabla3[[#This Row],[FECHA TERMINACION
(INICIAL)]]-Tabla3[[#This Row],[FECHA INICIO]]</f>
        <v>347</v>
      </c>
      <c r="BI43" s="35">
        <f>+Tabla3[[#This Row],[PLAZO DE EJECUCIÓN EN DÍAS (INICIAL)]]/30</f>
        <v>11.566666666666666</v>
      </c>
      <c r="BJ43" t="s">
        <v>171</v>
      </c>
      <c r="BK43" s="30">
        <f>+[1]BD_2!E41</f>
        <v>0</v>
      </c>
      <c r="BL43" s="30">
        <f>+[1]BD_2!BA41</f>
        <v>0</v>
      </c>
      <c r="BM43" s="23">
        <f>+[1]BD_2!BZ41</f>
        <v>0</v>
      </c>
      <c r="BN43" s="23">
        <f>+COUNTIF(Tabla3[[#This Row],[VALOR REDUCIDO]:[TOTAL TIEMPO PRORROGADO EN DÍAS
]],"&lt;&gt;0")</f>
        <v>0</v>
      </c>
      <c r="BO43" s="23" t="str">
        <f>+[1]BD_2!CA41</f>
        <v>2 NO</v>
      </c>
      <c r="BP43" s="27" t="str">
        <f>+[1]BD_2!CF41</f>
        <v>2 NO</v>
      </c>
      <c r="BQ43" s="23" t="s">
        <v>106</v>
      </c>
      <c r="BR43">
        <f t="shared" si="7"/>
        <v>347</v>
      </c>
      <c r="BS43" s="36">
        <f t="shared" si="8"/>
        <v>45667</v>
      </c>
      <c r="BT43" s="36">
        <f t="shared" si="9"/>
        <v>46014</v>
      </c>
      <c r="BU43" s="37">
        <f t="shared" ca="1" si="10"/>
        <v>0.80691642651296835</v>
      </c>
      <c r="BV43" s="30">
        <f t="shared" si="11"/>
        <v>91733333</v>
      </c>
      <c r="BW43" s="23" t="str">
        <f t="shared" ca="1" si="14"/>
        <v>EJECUCIÓN</v>
      </c>
      <c r="BX43" s="23">
        <v>53600000</v>
      </c>
      <c r="BY43" s="23">
        <v>38133333</v>
      </c>
      <c r="BZ43" s="23" t="s">
        <v>106</v>
      </c>
      <c r="CA43" s="23" t="str">
        <f t="shared" si="13"/>
        <v>enero</v>
      </c>
      <c r="CB43" s="23" t="s">
        <v>121</v>
      </c>
      <c r="CC43" s="23" t="s">
        <v>121</v>
      </c>
      <c r="CD43" s="23" t="s">
        <v>121</v>
      </c>
      <c r="CE43" t="s">
        <v>125</v>
      </c>
      <c r="CF43" t="s">
        <v>126</v>
      </c>
    </row>
    <row r="44" spans="1:84" x14ac:dyDescent="0.25">
      <c r="A44" s="23" t="str">
        <f t="shared" si="0"/>
        <v/>
      </c>
      <c r="B44" s="23" t="str">
        <f t="shared" si="1"/>
        <v/>
      </c>
      <c r="C44" s="24" t="str">
        <f t="shared" ca="1" si="2"/>
        <v>E</v>
      </c>
      <c r="D44" s="25" t="str">
        <f t="shared" ca="1" si="3"/>
        <v/>
      </c>
      <c r="E44" s="25" t="str">
        <f t="shared" si="4"/>
        <v/>
      </c>
      <c r="F44" s="23" t="str">
        <f t="shared" si="5"/>
        <v/>
      </c>
      <c r="G44" s="25" t="str">
        <f t="shared" si="6"/>
        <v/>
      </c>
      <c r="H44" s="23">
        <v>2025</v>
      </c>
      <c r="I44" s="26">
        <v>41</v>
      </c>
      <c r="J44" s="23" t="s">
        <v>95</v>
      </c>
      <c r="K44" t="s">
        <v>96</v>
      </c>
      <c r="L44" t="s">
        <v>97</v>
      </c>
      <c r="M44" t="s">
        <v>98</v>
      </c>
      <c r="N44" t="s">
        <v>99</v>
      </c>
      <c r="O44" s="23" t="s">
        <v>100</v>
      </c>
      <c r="P44" s="23" t="s">
        <v>138</v>
      </c>
      <c r="Q44" t="s">
        <v>410</v>
      </c>
      <c r="R44" s="23" t="s">
        <v>103</v>
      </c>
      <c r="S44" s="20" t="s">
        <v>158</v>
      </c>
      <c r="T44" s="29" t="s">
        <v>411</v>
      </c>
      <c r="U44" s="23" t="s">
        <v>1436</v>
      </c>
      <c r="V44" s="23" t="s">
        <v>106</v>
      </c>
      <c r="W44" s="20" t="s">
        <v>183</v>
      </c>
      <c r="X44" t="s">
        <v>183</v>
      </c>
      <c r="Y44" t="s">
        <v>412</v>
      </c>
      <c r="Z44" t="s">
        <v>413</v>
      </c>
      <c r="AA44" t="s">
        <v>414</v>
      </c>
      <c r="AB44" s="6">
        <v>163800000</v>
      </c>
      <c r="AC44" s="6">
        <v>163800000</v>
      </c>
      <c r="AD44" s="30">
        <v>14000000</v>
      </c>
      <c r="AE44" s="30">
        <v>0</v>
      </c>
      <c r="AF44" s="23" t="s">
        <v>112</v>
      </c>
      <c r="AG44" t="s">
        <v>106</v>
      </c>
      <c r="AH44" t="s">
        <v>113</v>
      </c>
      <c r="AI44" s="31">
        <f>+Tabla3[[#This Row],[VALOR DEL CONTRATO
(EN NUMEROS)]]-Tabla3[[#This Row],[VALOR RECURSOS (MADS/FONAM)]]</f>
        <v>0</v>
      </c>
      <c r="AJ44" s="25">
        <v>5025</v>
      </c>
      <c r="AK44" s="32">
        <v>45664</v>
      </c>
      <c r="AL44">
        <v>4525</v>
      </c>
      <c r="AM44" s="27">
        <v>45670</v>
      </c>
      <c r="AN44" s="33" t="s">
        <v>114</v>
      </c>
      <c r="AO44" t="s">
        <v>206</v>
      </c>
      <c r="AP44" s="39">
        <v>202400000000055</v>
      </c>
      <c r="AQ44" t="s">
        <v>106</v>
      </c>
      <c r="AR44" s="27">
        <v>45667</v>
      </c>
      <c r="AS44" s="23" t="s">
        <v>116</v>
      </c>
      <c r="AT44" s="23" t="s">
        <v>116</v>
      </c>
      <c r="AU44" t="s">
        <v>117</v>
      </c>
      <c r="AV44" t="s">
        <v>197</v>
      </c>
      <c r="AW44" t="s">
        <v>198</v>
      </c>
      <c r="AX44" t="s">
        <v>189</v>
      </c>
      <c r="AY44" s="23">
        <v>80111600</v>
      </c>
      <c r="AZ44" s="41" t="s">
        <v>415</v>
      </c>
      <c r="BA44" s="23" t="s">
        <v>121</v>
      </c>
      <c r="BB44" s="20" t="s">
        <v>122</v>
      </c>
      <c r="BC44" s="27">
        <v>45667</v>
      </c>
      <c r="BD44" s="20" t="s">
        <v>123</v>
      </c>
      <c r="BE44" s="27">
        <v>45667</v>
      </c>
      <c r="BF44" s="27">
        <v>45670</v>
      </c>
      <c r="BG44" s="27">
        <v>46021</v>
      </c>
      <c r="BH44" s="35">
        <f>+Tabla3[[#This Row],[FECHA TERMINACION
(INICIAL)]]-Tabla3[[#This Row],[FECHA INICIO]]</f>
        <v>351</v>
      </c>
      <c r="BI44" s="35">
        <f>+Tabla3[[#This Row],[PLAZO DE EJECUCIÓN EN DÍAS (INICIAL)]]/30</f>
        <v>11.7</v>
      </c>
      <c r="BJ44" t="s">
        <v>266</v>
      </c>
      <c r="BK44" s="30">
        <f>+[1]BD_2!E42</f>
        <v>1400000</v>
      </c>
      <c r="BL44" s="30">
        <f>+[1]BD_2!BA42</f>
        <v>0</v>
      </c>
      <c r="BM44" s="23">
        <f>+[1]BD_2!BZ42</f>
        <v>0</v>
      </c>
      <c r="BN44" s="23">
        <f>+COUNTIF(Tabla3[[#This Row],[VALOR REDUCIDO]:[TOTAL TIEMPO PRORROGADO EN DÍAS
]],"&lt;&gt;0")</f>
        <v>1</v>
      </c>
      <c r="BO44" s="23" t="str">
        <f>+[1]BD_2!CA42</f>
        <v>2 NO</v>
      </c>
      <c r="BP44" s="27" t="str">
        <f>+[1]BD_2!CF42</f>
        <v>2 NO</v>
      </c>
      <c r="BQ44" s="23" t="s">
        <v>106</v>
      </c>
      <c r="BR44">
        <f t="shared" si="7"/>
        <v>351</v>
      </c>
      <c r="BS44" s="36">
        <f t="shared" si="8"/>
        <v>45670</v>
      </c>
      <c r="BT44" s="36">
        <f t="shared" si="9"/>
        <v>46021</v>
      </c>
      <c r="BU44" s="37">
        <f t="shared" ca="1" si="10"/>
        <v>0.78917378917378922</v>
      </c>
      <c r="BV44" s="30">
        <f t="shared" si="11"/>
        <v>162400000</v>
      </c>
      <c r="BW44" s="23" t="str">
        <f t="shared" ca="1" si="14"/>
        <v>EJECUCIÓN</v>
      </c>
      <c r="BX44" s="23">
        <v>92400000</v>
      </c>
      <c r="BY44" s="23">
        <v>70000000</v>
      </c>
      <c r="BZ44" s="23" t="s">
        <v>106</v>
      </c>
      <c r="CA44" s="23" t="str">
        <f t="shared" si="13"/>
        <v>enero</v>
      </c>
      <c r="CB44" s="23" t="s">
        <v>121</v>
      </c>
      <c r="CC44" s="23" t="s">
        <v>121</v>
      </c>
      <c r="CD44" s="23" t="s">
        <v>121</v>
      </c>
      <c r="CE44" t="s">
        <v>125</v>
      </c>
      <c r="CF44" t="s">
        <v>126</v>
      </c>
    </row>
    <row r="45" spans="1:84" x14ac:dyDescent="0.25">
      <c r="A45" s="23" t="str">
        <f t="shared" si="0"/>
        <v/>
      </c>
      <c r="B45" s="23" t="str">
        <f t="shared" si="1"/>
        <v/>
      </c>
      <c r="C45" s="24" t="str">
        <f t="shared" ca="1" si="2"/>
        <v>E</v>
      </c>
      <c r="D45" s="25" t="str">
        <f t="shared" ca="1" si="3"/>
        <v/>
      </c>
      <c r="E45" s="25" t="str">
        <f t="shared" si="4"/>
        <v/>
      </c>
      <c r="F45" s="23" t="str">
        <f t="shared" si="5"/>
        <v/>
      </c>
      <c r="G45" s="25" t="str">
        <f t="shared" si="6"/>
        <v/>
      </c>
      <c r="H45" s="23">
        <v>2025</v>
      </c>
      <c r="I45" s="26">
        <v>42</v>
      </c>
      <c r="J45" s="23" t="s">
        <v>95</v>
      </c>
      <c r="K45" t="s">
        <v>96</v>
      </c>
      <c r="L45" t="s">
        <v>97</v>
      </c>
      <c r="M45" t="s">
        <v>98</v>
      </c>
      <c r="N45" t="s">
        <v>99</v>
      </c>
      <c r="O45" s="23" t="s">
        <v>100</v>
      </c>
      <c r="P45" s="23" t="s">
        <v>138</v>
      </c>
      <c r="Q45" t="s">
        <v>416</v>
      </c>
      <c r="R45" s="23" t="s">
        <v>103</v>
      </c>
      <c r="S45" s="20" t="s">
        <v>158</v>
      </c>
      <c r="T45" s="29" t="s">
        <v>417</v>
      </c>
      <c r="U45" s="23" t="s">
        <v>1436</v>
      </c>
      <c r="V45" s="23" t="s">
        <v>106</v>
      </c>
      <c r="W45" s="20" t="s">
        <v>418</v>
      </c>
      <c r="X45" t="s">
        <v>418</v>
      </c>
      <c r="Y45" t="s">
        <v>419</v>
      </c>
      <c r="Z45" t="s">
        <v>420</v>
      </c>
      <c r="AA45" t="s">
        <v>421</v>
      </c>
      <c r="AB45" s="6">
        <v>139200000</v>
      </c>
      <c r="AC45" s="6">
        <v>139200000</v>
      </c>
      <c r="AD45" s="30">
        <v>12000000</v>
      </c>
      <c r="AE45" s="30">
        <v>0</v>
      </c>
      <c r="AF45" s="23" t="s">
        <v>112</v>
      </c>
      <c r="AG45" t="s">
        <v>106</v>
      </c>
      <c r="AH45" t="s">
        <v>113</v>
      </c>
      <c r="AI45" s="31">
        <f>+Tabla3[[#This Row],[VALOR DEL CONTRATO
(EN NUMEROS)]]-Tabla3[[#This Row],[VALOR RECURSOS (MADS/FONAM)]]</f>
        <v>0</v>
      </c>
      <c r="AJ45" s="25">
        <v>8125</v>
      </c>
      <c r="AK45" s="32">
        <v>45665</v>
      </c>
      <c r="AL45">
        <v>8125</v>
      </c>
      <c r="AM45" s="27">
        <v>45670</v>
      </c>
      <c r="AN45" s="33" t="s">
        <v>114</v>
      </c>
      <c r="AO45" t="s">
        <v>422</v>
      </c>
      <c r="AP45" s="39">
        <v>202300000000267</v>
      </c>
      <c r="AQ45" t="s">
        <v>106</v>
      </c>
      <c r="AR45" s="27">
        <v>45667</v>
      </c>
      <c r="AS45" s="23" t="s">
        <v>116</v>
      </c>
      <c r="AT45" s="23" t="s">
        <v>116</v>
      </c>
      <c r="AU45" t="s">
        <v>117</v>
      </c>
      <c r="AV45" t="s">
        <v>423</v>
      </c>
      <c r="AW45" t="s">
        <v>424</v>
      </c>
      <c r="AX45" t="s">
        <v>425</v>
      </c>
      <c r="AY45" s="23">
        <v>80111600</v>
      </c>
      <c r="AZ45" s="41" t="s">
        <v>426</v>
      </c>
      <c r="BA45" s="23" t="s">
        <v>121</v>
      </c>
      <c r="BB45" s="20" t="s">
        <v>122</v>
      </c>
      <c r="BC45" s="27">
        <v>45670</v>
      </c>
      <c r="BD45" s="20" t="s">
        <v>123</v>
      </c>
      <c r="BE45" s="27">
        <v>45670</v>
      </c>
      <c r="BF45" s="27">
        <v>45670</v>
      </c>
      <c r="BG45" s="27">
        <v>46021</v>
      </c>
      <c r="BH45" s="35">
        <f>+Tabla3[[#This Row],[FECHA TERMINACION
(INICIAL)]]-Tabla3[[#This Row],[FECHA INICIO]]</f>
        <v>351</v>
      </c>
      <c r="BI45" s="35">
        <f>+Tabla3[[#This Row],[PLAZO DE EJECUCIÓN EN DÍAS (INICIAL)]]/30</f>
        <v>11.7</v>
      </c>
      <c r="BJ45" t="s">
        <v>427</v>
      </c>
      <c r="BK45" s="30">
        <f>+[1]BD_2!E43</f>
        <v>0</v>
      </c>
      <c r="BL45" s="30">
        <f>+[1]BD_2!BA43</f>
        <v>0</v>
      </c>
      <c r="BM45" s="23">
        <f>+[1]BD_2!BZ43</f>
        <v>0</v>
      </c>
      <c r="BN45" s="23">
        <f>+COUNTIF(Tabla3[[#This Row],[VALOR REDUCIDO]:[TOTAL TIEMPO PRORROGADO EN DÍAS
]],"&lt;&gt;0")</f>
        <v>0</v>
      </c>
      <c r="BO45" s="23" t="str">
        <f>+[1]BD_2!CA43</f>
        <v>2 NO</v>
      </c>
      <c r="BP45" s="27" t="str">
        <f>+[1]BD_2!CF43</f>
        <v>2 NO</v>
      </c>
      <c r="BQ45" s="23" t="s">
        <v>106</v>
      </c>
      <c r="BR45">
        <f t="shared" si="7"/>
        <v>351</v>
      </c>
      <c r="BS45" s="36">
        <f t="shared" si="8"/>
        <v>45670</v>
      </c>
      <c r="BT45" s="36">
        <f t="shared" si="9"/>
        <v>46021</v>
      </c>
      <c r="BU45" s="37">
        <f t="shared" ca="1" si="10"/>
        <v>0.78917378917378922</v>
      </c>
      <c r="BV45" s="30">
        <f t="shared" si="11"/>
        <v>139200000</v>
      </c>
      <c r="BW45" s="23" t="str">
        <f t="shared" ca="1" si="14"/>
        <v>EJECUCIÓN</v>
      </c>
      <c r="BX45" s="23">
        <v>79200000</v>
      </c>
      <c r="BY45" s="23">
        <v>60000000</v>
      </c>
      <c r="BZ45" s="23" t="s">
        <v>106</v>
      </c>
      <c r="CA45" s="23" t="str">
        <f t="shared" si="13"/>
        <v>enero</v>
      </c>
      <c r="CB45" s="23" t="s">
        <v>121</v>
      </c>
      <c r="CC45" s="23" t="s">
        <v>121</v>
      </c>
      <c r="CD45" s="23" t="s">
        <v>121</v>
      </c>
      <c r="CE45" t="s">
        <v>125</v>
      </c>
      <c r="CF45" t="s">
        <v>126</v>
      </c>
    </row>
    <row r="46" spans="1:84" x14ac:dyDescent="0.25">
      <c r="A46" s="23" t="str">
        <f t="shared" si="0"/>
        <v/>
      </c>
      <c r="B46" s="23" t="str">
        <f t="shared" si="1"/>
        <v/>
      </c>
      <c r="C46" s="24" t="str">
        <f t="shared" ca="1" si="2"/>
        <v>E</v>
      </c>
      <c r="D46" s="25" t="str">
        <f t="shared" ca="1" si="3"/>
        <v/>
      </c>
      <c r="E46" s="25" t="str">
        <f t="shared" si="4"/>
        <v/>
      </c>
      <c r="F46" s="23" t="str">
        <f t="shared" si="5"/>
        <v/>
      </c>
      <c r="G46" s="25" t="str">
        <f t="shared" si="6"/>
        <v/>
      </c>
      <c r="H46" s="23">
        <v>2025</v>
      </c>
      <c r="I46" s="26">
        <v>43</v>
      </c>
      <c r="J46" s="23" t="s">
        <v>95</v>
      </c>
      <c r="K46" t="s">
        <v>96</v>
      </c>
      <c r="L46" t="s">
        <v>97</v>
      </c>
      <c r="M46" t="s">
        <v>98</v>
      </c>
      <c r="N46" t="s">
        <v>99</v>
      </c>
      <c r="O46" s="23" t="s">
        <v>100</v>
      </c>
      <c r="P46" s="23" t="s">
        <v>138</v>
      </c>
      <c r="Q46" t="s">
        <v>428</v>
      </c>
      <c r="R46" s="23" t="s">
        <v>103</v>
      </c>
      <c r="S46" s="20" t="s">
        <v>158</v>
      </c>
      <c r="T46" s="29" t="s">
        <v>429</v>
      </c>
      <c r="U46" s="23" t="s">
        <v>1436</v>
      </c>
      <c r="V46" s="23" t="s">
        <v>106</v>
      </c>
      <c r="W46" s="20" t="s">
        <v>430</v>
      </c>
      <c r="X46" s="20" t="s">
        <v>430</v>
      </c>
      <c r="Y46" t="s">
        <v>431</v>
      </c>
      <c r="Z46" t="s">
        <v>432</v>
      </c>
      <c r="AA46" t="s">
        <v>433</v>
      </c>
      <c r="AB46" s="6">
        <v>97500000</v>
      </c>
      <c r="AC46" s="6">
        <v>97500000</v>
      </c>
      <c r="AD46" s="30">
        <v>9000000</v>
      </c>
      <c r="AE46" s="30">
        <v>0</v>
      </c>
      <c r="AF46" s="23" t="s">
        <v>112</v>
      </c>
      <c r="AG46" t="s">
        <v>106</v>
      </c>
      <c r="AH46" t="s">
        <v>113</v>
      </c>
      <c r="AI46" s="31">
        <f>+Tabla3[[#This Row],[VALOR DEL CONTRATO
(EN NUMEROS)]]-Tabla3[[#This Row],[VALOR RECURSOS (MADS/FONAM)]]</f>
        <v>0</v>
      </c>
      <c r="AJ46" s="25">
        <v>4425</v>
      </c>
      <c r="AK46" s="32">
        <v>45664</v>
      </c>
      <c r="AL46">
        <v>5225</v>
      </c>
      <c r="AM46" s="27">
        <v>45670</v>
      </c>
      <c r="AN46" s="33" t="s">
        <v>114</v>
      </c>
      <c r="AO46" t="s">
        <v>434</v>
      </c>
      <c r="AP46" s="39">
        <v>202400000000074</v>
      </c>
      <c r="AQ46" t="s">
        <v>106</v>
      </c>
      <c r="AR46" s="27">
        <v>45667</v>
      </c>
      <c r="AS46" s="23" t="s">
        <v>116</v>
      </c>
      <c r="AT46" s="23" t="s">
        <v>116</v>
      </c>
      <c r="AU46" t="s">
        <v>117</v>
      </c>
      <c r="AV46" t="s">
        <v>435</v>
      </c>
      <c r="AW46" t="s">
        <v>436</v>
      </c>
      <c r="AX46" t="s">
        <v>436</v>
      </c>
      <c r="AY46" s="23">
        <v>80111600</v>
      </c>
      <c r="AZ46" s="41" t="s">
        <v>437</v>
      </c>
      <c r="BA46" s="23" t="s">
        <v>121</v>
      </c>
      <c r="BB46" s="20" t="s">
        <v>122</v>
      </c>
      <c r="BC46" s="27">
        <v>45667</v>
      </c>
      <c r="BD46" s="20" t="s">
        <v>123</v>
      </c>
      <c r="BE46" s="27">
        <v>45667</v>
      </c>
      <c r="BF46" s="27">
        <v>45670</v>
      </c>
      <c r="BG46" s="27">
        <v>45998</v>
      </c>
      <c r="BH46" s="35">
        <f>+Tabla3[[#This Row],[FECHA TERMINACION
(INICIAL)]]-Tabla3[[#This Row],[FECHA INICIO]]</f>
        <v>328</v>
      </c>
      <c r="BI46" s="35">
        <f>+Tabla3[[#This Row],[PLAZO DE EJECUCIÓN EN DÍAS (INICIAL)]]/30</f>
        <v>10.933333333333334</v>
      </c>
      <c r="BJ46" t="s">
        <v>438</v>
      </c>
      <c r="BK46" s="30">
        <f>+[1]BD_2!E44</f>
        <v>0</v>
      </c>
      <c r="BL46" s="30">
        <f>+[1]BD_2!BA44</f>
        <v>0</v>
      </c>
      <c r="BM46" s="23">
        <f>+[1]BD_2!BZ44</f>
        <v>0</v>
      </c>
      <c r="BN46" s="23">
        <f>+COUNTIF(Tabla3[[#This Row],[VALOR REDUCIDO]:[TOTAL TIEMPO PRORROGADO EN DÍAS
]],"&lt;&gt;0")</f>
        <v>0</v>
      </c>
      <c r="BO46" s="23" t="str">
        <f>+[1]BD_2!CA44</f>
        <v>2 NO</v>
      </c>
      <c r="BP46" s="27" t="str">
        <f>+[1]BD_2!CF44</f>
        <v>2 NO</v>
      </c>
      <c r="BQ46" s="23" t="s">
        <v>106</v>
      </c>
      <c r="BR46">
        <f t="shared" si="7"/>
        <v>328</v>
      </c>
      <c r="BS46" s="36">
        <f t="shared" si="8"/>
        <v>45670</v>
      </c>
      <c r="BT46" s="36">
        <f t="shared" si="9"/>
        <v>45998</v>
      </c>
      <c r="BU46" s="37">
        <f t="shared" ca="1" si="10"/>
        <v>0.84451219512195119</v>
      </c>
      <c r="BV46" s="30">
        <f t="shared" si="11"/>
        <v>97500000</v>
      </c>
      <c r="BW46" s="23" t="str">
        <f t="shared" ca="1" si="14"/>
        <v>EJECUCIÓN</v>
      </c>
      <c r="BX46" s="23">
        <v>59400000</v>
      </c>
      <c r="BY46" s="23">
        <v>38100000</v>
      </c>
      <c r="BZ46" s="23" t="s">
        <v>106</v>
      </c>
      <c r="CA46" s="23" t="str">
        <f t="shared" si="13"/>
        <v>enero</v>
      </c>
      <c r="CB46" s="23" t="s">
        <v>121</v>
      </c>
      <c r="CC46" s="23" t="s">
        <v>121</v>
      </c>
      <c r="CD46" s="23" t="s">
        <v>121</v>
      </c>
      <c r="CE46" t="s">
        <v>125</v>
      </c>
      <c r="CF46" t="s">
        <v>126</v>
      </c>
    </row>
    <row r="47" spans="1:84" x14ac:dyDescent="0.25">
      <c r="A47" s="23" t="str">
        <f t="shared" si="0"/>
        <v/>
      </c>
      <c r="B47" s="23" t="str">
        <f t="shared" si="1"/>
        <v/>
      </c>
      <c r="C47" s="24" t="str">
        <f t="shared" ca="1" si="2"/>
        <v>E</v>
      </c>
      <c r="D47" s="25" t="str">
        <f t="shared" ca="1" si="3"/>
        <v/>
      </c>
      <c r="E47" s="25" t="str">
        <f t="shared" si="4"/>
        <v/>
      </c>
      <c r="F47" s="23" t="str">
        <f t="shared" si="5"/>
        <v/>
      </c>
      <c r="G47" s="25" t="str">
        <f t="shared" si="6"/>
        <v/>
      </c>
      <c r="H47" s="23">
        <v>2025</v>
      </c>
      <c r="I47" s="26">
        <v>44</v>
      </c>
      <c r="J47" s="23" t="s">
        <v>95</v>
      </c>
      <c r="K47" t="s">
        <v>96</v>
      </c>
      <c r="L47" t="s">
        <v>97</v>
      </c>
      <c r="M47" t="s">
        <v>98</v>
      </c>
      <c r="N47" t="s">
        <v>99</v>
      </c>
      <c r="O47" s="23" t="s">
        <v>100</v>
      </c>
      <c r="P47" s="23" t="s">
        <v>138</v>
      </c>
      <c r="Q47" t="s">
        <v>439</v>
      </c>
      <c r="R47" s="23" t="s">
        <v>103</v>
      </c>
      <c r="S47" s="20" t="s">
        <v>440</v>
      </c>
      <c r="T47" s="29" t="s">
        <v>441</v>
      </c>
      <c r="U47" s="23" t="s">
        <v>1436</v>
      </c>
      <c r="V47" s="23" t="s">
        <v>106</v>
      </c>
      <c r="W47" s="20" t="s">
        <v>430</v>
      </c>
      <c r="X47" s="20" t="s">
        <v>430</v>
      </c>
      <c r="Y47" t="s">
        <v>442</v>
      </c>
      <c r="Z47" t="s">
        <v>443</v>
      </c>
      <c r="AA47" t="s">
        <v>444</v>
      </c>
      <c r="AB47" s="6">
        <v>57200000</v>
      </c>
      <c r="AC47" s="6">
        <v>57200000</v>
      </c>
      <c r="AD47" s="30">
        <v>5200000</v>
      </c>
      <c r="AE47" s="30">
        <v>0</v>
      </c>
      <c r="AF47" s="23" t="s">
        <v>112</v>
      </c>
      <c r="AG47" t="s">
        <v>106</v>
      </c>
      <c r="AH47" t="s">
        <v>113</v>
      </c>
      <c r="AI47" s="31">
        <f>+Tabla3[[#This Row],[VALOR DEL CONTRATO
(EN NUMEROS)]]-Tabla3[[#This Row],[VALOR RECURSOS (MADS/FONAM)]]</f>
        <v>0</v>
      </c>
      <c r="AJ47" s="25">
        <v>4425</v>
      </c>
      <c r="AK47" s="32">
        <v>45664</v>
      </c>
      <c r="AL47">
        <v>8925</v>
      </c>
      <c r="AM47" s="27">
        <v>45671</v>
      </c>
      <c r="AN47" s="33" t="s">
        <v>114</v>
      </c>
      <c r="AO47" t="s">
        <v>434</v>
      </c>
      <c r="AP47" s="39">
        <v>202400000000074</v>
      </c>
      <c r="AQ47" t="s">
        <v>106</v>
      </c>
      <c r="AR47" s="27">
        <v>45669</v>
      </c>
      <c r="AS47" s="23" t="s">
        <v>116</v>
      </c>
      <c r="AT47" s="23" t="s">
        <v>116</v>
      </c>
      <c r="AU47" t="s">
        <v>117</v>
      </c>
      <c r="AV47" t="s">
        <v>435</v>
      </c>
      <c r="AW47" t="s">
        <v>436</v>
      </c>
      <c r="AX47" t="s">
        <v>436</v>
      </c>
      <c r="AY47" s="23">
        <v>80111600</v>
      </c>
      <c r="AZ47" s="41" t="s">
        <v>445</v>
      </c>
      <c r="BA47" s="23" t="s">
        <v>121</v>
      </c>
      <c r="BB47" s="20" t="s">
        <v>122</v>
      </c>
      <c r="BC47" s="27">
        <v>45670</v>
      </c>
      <c r="BD47" s="20" t="s">
        <v>123</v>
      </c>
      <c r="BE47" s="27">
        <v>45670</v>
      </c>
      <c r="BF47" s="27">
        <v>45671</v>
      </c>
      <c r="BG47" s="27">
        <v>46004</v>
      </c>
      <c r="BH47" s="35">
        <f>+Tabla3[[#This Row],[FECHA TERMINACION
(INICIAL)]]-Tabla3[[#This Row],[FECHA INICIO]]</f>
        <v>333</v>
      </c>
      <c r="BI47" s="35">
        <f>+Tabla3[[#This Row],[PLAZO DE EJECUCIÓN EN DÍAS (INICIAL)]]/30</f>
        <v>11.1</v>
      </c>
      <c r="BJ47" t="s">
        <v>446</v>
      </c>
      <c r="BK47" s="30">
        <f>+[1]BD_2!E45</f>
        <v>0</v>
      </c>
      <c r="BL47" s="30">
        <f>+[1]BD_2!BA45</f>
        <v>0</v>
      </c>
      <c r="BM47" s="23">
        <f>+[1]BD_2!BZ45</f>
        <v>0</v>
      </c>
      <c r="BN47" s="23">
        <f>+COUNTIF(Tabla3[[#This Row],[VALOR REDUCIDO]:[TOTAL TIEMPO PRORROGADO EN DÍAS
]],"&lt;&gt;0")</f>
        <v>0</v>
      </c>
      <c r="BO47" s="23" t="str">
        <f>+[1]BD_2!CA45</f>
        <v>2 NO</v>
      </c>
      <c r="BP47" s="27" t="str">
        <f>+[1]BD_2!CF45</f>
        <v>2 NO</v>
      </c>
      <c r="BQ47" s="23" t="s">
        <v>106</v>
      </c>
      <c r="BR47">
        <f t="shared" si="7"/>
        <v>333</v>
      </c>
      <c r="BS47" s="36">
        <f t="shared" si="8"/>
        <v>45671</v>
      </c>
      <c r="BT47" s="36">
        <f t="shared" si="9"/>
        <v>46004</v>
      </c>
      <c r="BU47" s="37">
        <f t="shared" ca="1" si="10"/>
        <v>0.8288288288288288</v>
      </c>
      <c r="BV47" s="30">
        <f t="shared" si="11"/>
        <v>57200000</v>
      </c>
      <c r="BW47" s="23" t="str">
        <f t="shared" ca="1" si="14"/>
        <v>EJECUCIÓN</v>
      </c>
      <c r="BX47" s="23">
        <v>34146667</v>
      </c>
      <c r="BY47" s="23">
        <v>23053333</v>
      </c>
      <c r="BZ47" s="23" t="s">
        <v>106</v>
      </c>
      <c r="CA47" s="23" t="str">
        <f t="shared" si="13"/>
        <v>enero</v>
      </c>
      <c r="CB47" s="23" t="s">
        <v>121</v>
      </c>
      <c r="CC47" s="23" t="s">
        <v>121</v>
      </c>
      <c r="CD47" s="23" t="s">
        <v>121</v>
      </c>
      <c r="CE47" t="s">
        <v>125</v>
      </c>
      <c r="CF47" t="s">
        <v>126</v>
      </c>
    </row>
    <row r="48" spans="1:84" x14ac:dyDescent="0.25">
      <c r="A48" s="23" t="str">
        <f t="shared" si="0"/>
        <v/>
      </c>
      <c r="B48" s="23" t="str">
        <f t="shared" si="1"/>
        <v/>
      </c>
      <c r="C48" s="24" t="str">
        <f t="shared" ca="1" si="2"/>
        <v>E</v>
      </c>
      <c r="D48" s="25" t="str">
        <f t="shared" ca="1" si="3"/>
        <v/>
      </c>
      <c r="E48" s="25" t="str">
        <f t="shared" si="4"/>
        <v/>
      </c>
      <c r="F48" s="23" t="str">
        <f t="shared" si="5"/>
        <v/>
      </c>
      <c r="G48" s="25" t="str">
        <f t="shared" si="6"/>
        <v/>
      </c>
      <c r="H48" s="23">
        <v>2025</v>
      </c>
      <c r="I48" s="26">
        <v>45</v>
      </c>
      <c r="J48" s="23" t="s">
        <v>95</v>
      </c>
      <c r="K48" t="s">
        <v>96</v>
      </c>
      <c r="L48" t="s">
        <v>97</v>
      </c>
      <c r="M48" t="s">
        <v>98</v>
      </c>
      <c r="N48" t="s">
        <v>99</v>
      </c>
      <c r="O48" s="23" t="s">
        <v>100</v>
      </c>
      <c r="P48" s="23" t="s">
        <v>138</v>
      </c>
      <c r="Q48" t="s">
        <v>447</v>
      </c>
      <c r="R48" s="23" t="s">
        <v>103</v>
      </c>
      <c r="S48" s="20" t="s">
        <v>448</v>
      </c>
      <c r="T48" s="29" t="s">
        <v>449</v>
      </c>
      <c r="U48" s="23" t="s">
        <v>1436</v>
      </c>
      <c r="V48" s="23" t="s">
        <v>106</v>
      </c>
      <c r="W48" s="20" t="s">
        <v>430</v>
      </c>
      <c r="X48" s="20" t="s">
        <v>430</v>
      </c>
      <c r="Y48" t="s">
        <v>450</v>
      </c>
      <c r="Z48" t="s">
        <v>451</v>
      </c>
      <c r="AA48" t="s">
        <v>452</v>
      </c>
      <c r="AB48" s="6">
        <v>71875000</v>
      </c>
      <c r="AC48" s="6">
        <v>71875000</v>
      </c>
      <c r="AD48" s="6">
        <v>6250000</v>
      </c>
      <c r="AE48" s="30">
        <v>0</v>
      </c>
      <c r="AF48" s="23" t="s">
        <v>112</v>
      </c>
      <c r="AG48" t="s">
        <v>106</v>
      </c>
      <c r="AH48" t="s">
        <v>113</v>
      </c>
      <c r="AI48" s="31">
        <f>+Tabla3[[#This Row],[VALOR DEL CONTRATO
(EN NUMEROS)]]-Tabla3[[#This Row],[VALOR RECURSOS (MADS/FONAM)]]</f>
        <v>0</v>
      </c>
      <c r="AJ48" s="25">
        <v>4625</v>
      </c>
      <c r="AK48" s="32">
        <v>45664</v>
      </c>
      <c r="AL48">
        <v>4625</v>
      </c>
      <c r="AM48" s="27">
        <v>45670</v>
      </c>
      <c r="AN48" s="33" t="s">
        <v>114</v>
      </c>
      <c r="AO48" t="s">
        <v>453</v>
      </c>
      <c r="AP48" s="39">
        <v>202400000000074</v>
      </c>
      <c r="AQ48" t="s">
        <v>106</v>
      </c>
      <c r="AR48" s="27">
        <v>45666</v>
      </c>
      <c r="AS48" s="23" t="s">
        <v>116</v>
      </c>
      <c r="AT48" s="23" t="s">
        <v>116</v>
      </c>
      <c r="AU48" t="s">
        <v>117</v>
      </c>
      <c r="AV48" t="s">
        <v>435</v>
      </c>
      <c r="AW48" t="s">
        <v>436</v>
      </c>
      <c r="AX48" t="s">
        <v>436</v>
      </c>
      <c r="AY48" s="23">
        <v>80111600</v>
      </c>
      <c r="AZ48" s="41" t="s">
        <v>454</v>
      </c>
      <c r="BA48" s="23" t="s">
        <v>121</v>
      </c>
      <c r="BB48" s="20" t="s">
        <v>122</v>
      </c>
      <c r="BC48" s="27">
        <v>45667</v>
      </c>
      <c r="BD48" s="20" t="s">
        <v>123</v>
      </c>
      <c r="BE48" s="27">
        <v>45667</v>
      </c>
      <c r="BF48" s="27">
        <v>45670</v>
      </c>
      <c r="BG48" s="27">
        <v>46018</v>
      </c>
      <c r="BH48" s="35">
        <f>+Tabla3[[#This Row],[FECHA TERMINACION
(INICIAL)]]-Tabla3[[#This Row],[FECHA INICIO]]</f>
        <v>348</v>
      </c>
      <c r="BI48" s="35">
        <f>+Tabla3[[#This Row],[PLAZO DE EJECUCIÓN EN DÍAS (INICIAL)]]/30</f>
        <v>11.6</v>
      </c>
      <c r="BJ48" t="s">
        <v>455</v>
      </c>
      <c r="BK48" s="30">
        <f>+[1]BD_2!E46</f>
        <v>0</v>
      </c>
      <c r="BL48" s="30">
        <f>+[1]BD_2!BA46</f>
        <v>0</v>
      </c>
      <c r="BM48" s="23">
        <f>+[1]BD_2!BZ46</f>
        <v>0</v>
      </c>
      <c r="BN48" s="23">
        <f>+COUNTIF(Tabla3[[#This Row],[VALOR REDUCIDO]:[TOTAL TIEMPO PRORROGADO EN DÍAS
]],"&lt;&gt;0")</f>
        <v>0</v>
      </c>
      <c r="BO48" s="23" t="str">
        <f>+[1]BD_2!CA46</f>
        <v>2 NO</v>
      </c>
      <c r="BP48" s="27" t="str">
        <f>+[1]BD_2!CF46</f>
        <v>2 NO</v>
      </c>
      <c r="BQ48" s="23" t="s">
        <v>106</v>
      </c>
      <c r="BR48">
        <f t="shared" si="7"/>
        <v>348</v>
      </c>
      <c r="BS48" s="36">
        <f t="shared" si="8"/>
        <v>45670</v>
      </c>
      <c r="BT48" s="36">
        <f t="shared" si="9"/>
        <v>46018</v>
      </c>
      <c r="BU48" s="37">
        <f t="shared" ca="1" si="10"/>
        <v>0.79597701149425293</v>
      </c>
      <c r="BV48" s="30">
        <f t="shared" si="11"/>
        <v>71875000</v>
      </c>
      <c r="BW48" s="23" t="str">
        <f t="shared" ca="1" si="14"/>
        <v>EJECUCIÓN</v>
      </c>
      <c r="BX48" s="23">
        <v>41250000</v>
      </c>
      <c r="BY48" s="23">
        <v>30625000</v>
      </c>
      <c r="BZ48" s="23" t="s">
        <v>106</v>
      </c>
      <c r="CA48" s="23" t="str">
        <f t="shared" si="13"/>
        <v>enero</v>
      </c>
      <c r="CB48" s="23" t="s">
        <v>121</v>
      </c>
      <c r="CC48" s="23" t="s">
        <v>121</v>
      </c>
      <c r="CD48" s="23" t="s">
        <v>121</v>
      </c>
      <c r="CE48" t="s">
        <v>125</v>
      </c>
      <c r="CF48" t="s">
        <v>126</v>
      </c>
    </row>
    <row r="49" spans="1:84" x14ac:dyDescent="0.25">
      <c r="A49" s="23" t="str">
        <f t="shared" si="0"/>
        <v/>
      </c>
      <c r="B49" s="23" t="str">
        <f t="shared" si="1"/>
        <v/>
      </c>
      <c r="C49" s="24" t="str">
        <f t="shared" ca="1" si="2"/>
        <v>E</v>
      </c>
      <c r="D49" s="25" t="str">
        <f t="shared" ca="1" si="3"/>
        <v/>
      </c>
      <c r="E49" s="25" t="str">
        <f t="shared" si="4"/>
        <v/>
      </c>
      <c r="F49" s="23" t="str">
        <f t="shared" si="5"/>
        <v/>
      </c>
      <c r="G49" s="25" t="str">
        <f t="shared" si="6"/>
        <v/>
      </c>
      <c r="H49" s="23">
        <v>2025</v>
      </c>
      <c r="I49" s="26">
        <v>46</v>
      </c>
      <c r="J49" s="23" t="s">
        <v>95</v>
      </c>
      <c r="K49" t="s">
        <v>96</v>
      </c>
      <c r="L49" t="s">
        <v>97</v>
      </c>
      <c r="M49" t="s">
        <v>98</v>
      </c>
      <c r="N49" t="s">
        <v>99</v>
      </c>
      <c r="O49" s="23" t="s">
        <v>100</v>
      </c>
      <c r="P49" s="23" t="s">
        <v>138</v>
      </c>
      <c r="Q49" t="s">
        <v>456</v>
      </c>
      <c r="R49" s="23" t="s">
        <v>103</v>
      </c>
      <c r="S49" s="20" t="s">
        <v>158</v>
      </c>
      <c r="T49" s="29" t="s">
        <v>457</v>
      </c>
      <c r="U49" s="23" t="s">
        <v>1436</v>
      </c>
      <c r="V49" s="23" t="s">
        <v>106</v>
      </c>
      <c r="W49" s="20" t="s">
        <v>107</v>
      </c>
      <c r="X49" s="20" t="s">
        <v>108</v>
      </c>
      <c r="Y49" t="s">
        <v>458</v>
      </c>
      <c r="Z49" t="s">
        <v>459</v>
      </c>
      <c r="AA49" t="s">
        <v>460</v>
      </c>
      <c r="AB49" s="6">
        <v>112000000</v>
      </c>
      <c r="AC49" s="6">
        <v>112000000</v>
      </c>
      <c r="AD49" s="30">
        <v>10000000</v>
      </c>
      <c r="AE49" s="30">
        <v>0</v>
      </c>
      <c r="AF49" s="23" t="s">
        <v>112</v>
      </c>
      <c r="AG49" t="s">
        <v>106</v>
      </c>
      <c r="AH49" t="s">
        <v>113</v>
      </c>
      <c r="AI49" s="31">
        <f>+Tabla3[[#This Row],[VALOR DEL CONTRATO
(EN NUMEROS)]]-Tabla3[[#This Row],[VALOR RECURSOS (MADS/FONAM)]]</f>
        <v>0</v>
      </c>
      <c r="AJ49" s="25">
        <v>1325</v>
      </c>
      <c r="AK49" s="32">
        <v>45664</v>
      </c>
      <c r="AL49">
        <v>1725</v>
      </c>
      <c r="AM49" s="27">
        <v>45666</v>
      </c>
      <c r="AN49" s="33" t="s">
        <v>114</v>
      </c>
      <c r="AO49" t="s">
        <v>115</v>
      </c>
      <c r="AP49" s="39">
        <v>202400000000095</v>
      </c>
      <c r="AQ49" t="s">
        <v>106</v>
      </c>
      <c r="AR49" s="27">
        <v>45664</v>
      </c>
      <c r="AS49" s="23" t="s">
        <v>116</v>
      </c>
      <c r="AT49" s="23" t="s">
        <v>116</v>
      </c>
      <c r="AU49" t="s">
        <v>117</v>
      </c>
      <c r="AV49" t="s">
        <v>118</v>
      </c>
      <c r="AW49" t="s">
        <v>119</v>
      </c>
      <c r="AX49" t="s">
        <v>108</v>
      </c>
      <c r="AY49" s="23">
        <v>80111600</v>
      </c>
      <c r="AZ49" s="41" t="s">
        <v>461</v>
      </c>
      <c r="BA49" s="23" t="s">
        <v>121</v>
      </c>
      <c r="BB49" s="20" t="s">
        <v>122</v>
      </c>
      <c r="BC49" s="27">
        <v>45665</v>
      </c>
      <c r="BD49" s="20" t="s">
        <v>123</v>
      </c>
      <c r="BE49" s="27">
        <v>45665</v>
      </c>
      <c r="BF49" s="27">
        <v>45666</v>
      </c>
      <c r="BG49" s="27">
        <v>46005</v>
      </c>
      <c r="BH49" s="35">
        <f>+Tabla3[[#This Row],[FECHA TERMINACION
(INICIAL)]]-Tabla3[[#This Row],[FECHA INICIO]]</f>
        <v>339</v>
      </c>
      <c r="BI49" s="35">
        <f>+Tabla3[[#This Row],[PLAZO DE EJECUCIÓN EN DÍAS (INICIAL)]]/30</f>
        <v>11.3</v>
      </c>
      <c r="BJ49" t="s">
        <v>395</v>
      </c>
      <c r="BK49" s="30">
        <f>+[1]BD_2!E47</f>
        <v>0</v>
      </c>
      <c r="BL49" s="30">
        <f>+[1]BD_2!BA47</f>
        <v>0</v>
      </c>
      <c r="BM49" s="23">
        <f>+[1]BD_2!BZ47</f>
        <v>0</v>
      </c>
      <c r="BN49" s="23">
        <f>+COUNTIF(Tabla3[[#This Row],[VALOR REDUCIDO]:[TOTAL TIEMPO PRORROGADO EN DÍAS
]],"&lt;&gt;0")</f>
        <v>0</v>
      </c>
      <c r="BO49" s="23" t="str">
        <f>+[1]BD_2!CA47</f>
        <v>2 NO</v>
      </c>
      <c r="BP49" s="27" t="str">
        <f>+[1]BD_2!CF47</f>
        <v>2 NO</v>
      </c>
      <c r="BQ49" s="23" t="s">
        <v>106</v>
      </c>
      <c r="BR49">
        <f t="shared" si="7"/>
        <v>339</v>
      </c>
      <c r="BS49" s="36">
        <f t="shared" si="8"/>
        <v>45666</v>
      </c>
      <c r="BT49" s="36">
        <f t="shared" si="9"/>
        <v>46005</v>
      </c>
      <c r="BU49" s="37">
        <f t="shared" ca="1" si="10"/>
        <v>0.82890855457227142</v>
      </c>
      <c r="BV49" s="30">
        <f t="shared" si="11"/>
        <v>112000000</v>
      </c>
      <c r="BW49" s="23" t="str">
        <f t="shared" ca="1" si="14"/>
        <v>EJECUCIÓN</v>
      </c>
      <c r="BX49" s="23">
        <v>67333333</v>
      </c>
      <c r="BY49" s="23">
        <v>44666667</v>
      </c>
      <c r="BZ49" s="23" t="s">
        <v>106</v>
      </c>
      <c r="CA49" s="23" t="str">
        <f t="shared" si="13"/>
        <v>enero</v>
      </c>
      <c r="CB49" s="23" t="s">
        <v>121</v>
      </c>
      <c r="CC49" s="23" t="s">
        <v>121</v>
      </c>
      <c r="CD49" s="23" t="s">
        <v>121</v>
      </c>
      <c r="CE49" t="s">
        <v>125</v>
      </c>
      <c r="CF49" t="s">
        <v>126</v>
      </c>
    </row>
    <row r="50" spans="1:84" x14ac:dyDescent="0.25">
      <c r="A50" s="23" t="str">
        <f t="shared" si="0"/>
        <v/>
      </c>
      <c r="B50" s="23" t="str">
        <f t="shared" si="1"/>
        <v/>
      </c>
      <c r="C50" s="24" t="str">
        <f t="shared" ca="1" si="2"/>
        <v>E</v>
      </c>
      <c r="D50" s="25" t="str">
        <f t="shared" ca="1" si="3"/>
        <v/>
      </c>
      <c r="E50" s="25" t="str">
        <f t="shared" si="4"/>
        <v/>
      </c>
      <c r="F50" s="23" t="str">
        <f t="shared" si="5"/>
        <v/>
      </c>
      <c r="G50" s="25" t="str">
        <f t="shared" si="6"/>
        <v/>
      </c>
      <c r="H50" s="23">
        <v>2025</v>
      </c>
      <c r="I50" s="26">
        <v>47</v>
      </c>
      <c r="J50" s="23" t="s">
        <v>95</v>
      </c>
      <c r="K50" t="s">
        <v>96</v>
      </c>
      <c r="L50" t="s">
        <v>97</v>
      </c>
      <c r="M50" t="s">
        <v>98</v>
      </c>
      <c r="N50" t="s">
        <v>99</v>
      </c>
      <c r="O50" s="23" t="s">
        <v>100</v>
      </c>
      <c r="P50" s="23" t="s">
        <v>138</v>
      </c>
      <c r="Q50" t="s">
        <v>462</v>
      </c>
      <c r="R50" s="23" t="s">
        <v>103</v>
      </c>
      <c r="S50" s="20" t="s">
        <v>158</v>
      </c>
      <c r="T50" s="29" t="s">
        <v>463</v>
      </c>
      <c r="U50" s="23" t="s">
        <v>1436</v>
      </c>
      <c r="V50" s="23" t="s">
        <v>106</v>
      </c>
      <c r="W50" s="20" t="s">
        <v>107</v>
      </c>
      <c r="X50" s="20" t="s">
        <v>108</v>
      </c>
      <c r="Y50" t="s">
        <v>358</v>
      </c>
      <c r="Z50" t="s">
        <v>371</v>
      </c>
      <c r="AA50" t="s">
        <v>464</v>
      </c>
      <c r="AB50" s="6">
        <v>89600000</v>
      </c>
      <c r="AC50" s="6">
        <v>89600000</v>
      </c>
      <c r="AD50" s="30">
        <v>8000000</v>
      </c>
      <c r="AE50" s="30">
        <v>0</v>
      </c>
      <c r="AF50" s="23" t="s">
        <v>112</v>
      </c>
      <c r="AG50" t="s">
        <v>106</v>
      </c>
      <c r="AH50" t="s">
        <v>113</v>
      </c>
      <c r="AI50" s="31">
        <f>+Tabla3[[#This Row],[VALOR DEL CONTRATO
(EN NUMEROS)]]-Tabla3[[#This Row],[VALOR RECURSOS (MADS/FONAM)]]</f>
        <v>0</v>
      </c>
      <c r="AJ50" s="25">
        <v>1325</v>
      </c>
      <c r="AK50" s="32">
        <v>45664</v>
      </c>
      <c r="AL50">
        <v>1625</v>
      </c>
      <c r="AM50" s="27">
        <v>45666</v>
      </c>
      <c r="AN50" s="33" t="s">
        <v>114</v>
      </c>
      <c r="AO50" t="s">
        <v>115</v>
      </c>
      <c r="AP50" s="39">
        <v>202400000000095</v>
      </c>
      <c r="AQ50" t="s">
        <v>106</v>
      </c>
      <c r="AR50" s="27">
        <v>45664</v>
      </c>
      <c r="AS50" s="23" t="s">
        <v>116</v>
      </c>
      <c r="AT50" s="23" t="s">
        <v>116</v>
      </c>
      <c r="AU50" t="s">
        <v>117</v>
      </c>
      <c r="AV50" t="s">
        <v>118</v>
      </c>
      <c r="AW50" t="s">
        <v>119</v>
      </c>
      <c r="AX50" t="s">
        <v>108</v>
      </c>
      <c r="AY50" s="23">
        <v>80111600</v>
      </c>
      <c r="AZ50" s="41" t="s">
        <v>465</v>
      </c>
      <c r="BA50" s="23" t="s">
        <v>121</v>
      </c>
      <c r="BB50" s="20" t="s">
        <v>122</v>
      </c>
      <c r="BC50" s="27">
        <v>45665</v>
      </c>
      <c r="BD50" s="20" t="s">
        <v>123</v>
      </c>
      <c r="BE50" s="27">
        <v>45665</v>
      </c>
      <c r="BF50" s="27">
        <v>45666</v>
      </c>
      <c r="BG50" s="27">
        <v>46005</v>
      </c>
      <c r="BH50" s="35">
        <f>+Tabla3[[#This Row],[FECHA TERMINACION
(INICIAL)]]-Tabla3[[#This Row],[FECHA INICIO]]</f>
        <v>339</v>
      </c>
      <c r="BI50" s="35">
        <f>+Tabla3[[#This Row],[PLAZO DE EJECUCIÓN EN DÍAS (INICIAL)]]/30</f>
        <v>11.3</v>
      </c>
      <c r="BJ50" t="s">
        <v>395</v>
      </c>
      <c r="BK50" s="30">
        <f>+[1]BD_2!E48</f>
        <v>0</v>
      </c>
      <c r="BL50" s="30">
        <f>+[1]BD_2!BA48</f>
        <v>0</v>
      </c>
      <c r="BM50" s="23">
        <f>+[1]BD_2!BZ48</f>
        <v>0</v>
      </c>
      <c r="BN50" s="23">
        <f>+COUNTIF(Tabla3[[#This Row],[VALOR REDUCIDO]:[TOTAL TIEMPO PRORROGADO EN DÍAS
]],"&lt;&gt;0")</f>
        <v>0</v>
      </c>
      <c r="BO50" s="23" t="str">
        <f>+[1]BD_2!CA48</f>
        <v>2 NO</v>
      </c>
      <c r="BP50" s="27" t="str">
        <f>+[1]BD_2!CF48</f>
        <v>2 NO</v>
      </c>
      <c r="BQ50" s="23" t="s">
        <v>106</v>
      </c>
      <c r="BR50">
        <f t="shared" si="7"/>
        <v>339</v>
      </c>
      <c r="BS50" s="36">
        <f t="shared" si="8"/>
        <v>45666</v>
      </c>
      <c r="BT50" s="36">
        <f t="shared" si="9"/>
        <v>46005</v>
      </c>
      <c r="BU50" s="37">
        <f t="shared" ca="1" si="10"/>
        <v>0.82890855457227142</v>
      </c>
      <c r="BV50" s="30">
        <f t="shared" si="11"/>
        <v>89600000</v>
      </c>
      <c r="BW50" s="23" t="str">
        <f t="shared" ca="1" si="14"/>
        <v>EJECUCIÓN</v>
      </c>
      <c r="BX50" s="23">
        <v>53866667</v>
      </c>
      <c r="BY50" s="23">
        <v>35733333</v>
      </c>
      <c r="BZ50" s="23" t="s">
        <v>106</v>
      </c>
      <c r="CA50" s="23" t="str">
        <f t="shared" si="13"/>
        <v>enero</v>
      </c>
      <c r="CB50" s="23" t="s">
        <v>121</v>
      </c>
      <c r="CC50" s="23" t="s">
        <v>121</v>
      </c>
      <c r="CD50" s="23" t="s">
        <v>121</v>
      </c>
      <c r="CE50" t="s">
        <v>125</v>
      </c>
      <c r="CF50" t="s">
        <v>126</v>
      </c>
    </row>
    <row r="51" spans="1:84" x14ac:dyDescent="0.25">
      <c r="A51" s="23" t="str">
        <f t="shared" si="0"/>
        <v/>
      </c>
      <c r="B51" s="23" t="str">
        <f t="shared" si="1"/>
        <v/>
      </c>
      <c r="C51" s="24" t="str">
        <f t="shared" ca="1" si="2"/>
        <v>E</v>
      </c>
      <c r="D51" s="25" t="str">
        <f t="shared" ca="1" si="3"/>
        <v/>
      </c>
      <c r="E51" s="25" t="str">
        <f t="shared" si="4"/>
        <v/>
      </c>
      <c r="F51" s="23" t="str">
        <f t="shared" si="5"/>
        <v/>
      </c>
      <c r="G51" s="25" t="str">
        <f t="shared" si="6"/>
        <v/>
      </c>
      <c r="H51" s="23">
        <v>2025</v>
      </c>
      <c r="I51" s="26">
        <v>48</v>
      </c>
      <c r="J51" s="23" t="s">
        <v>95</v>
      </c>
      <c r="K51" t="s">
        <v>96</v>
      </c>
      <c r="L51" t="s">
        <v>97</v>
      </c>
      <c r="M51" t="s">
        <v>98</v>
      </c>
      <c r="N51" t="s">
        <v>99</v>
      </c>
      <c r="O51" s="23" t="s">
        <v>100</v>
      </c>
      <c r="P51" s="23" t="s">
        <v>138</v>
      </c>
      <c r="Q51" t="s">
        <v>466</v>
      </c>
      <c r="R51" s="23" t="s">
        <v>103</v>
      </c>
      <c r="S51" s="20" t="s">
        <v>467</v>
      </c>
      <c r="T51" s="44" t="s">
        <v>468</v>
      </c>
      <c r="U51" s="23" t="s">
        <v>1436</v>
      </c>
      <c r="V51" s="23" t="s">
        <v>106</v>
      </c>
      <c r="W51" s="20" t="s">
        <v>107</v>
      </c>
      <c r="X51" s="20" t="s">
        <v>108</v>
      </c>
      <c r="Y51" t="s">
        <v>469</v>
      </c>
      <c r="Z51" t="s">
        <v>470</v>
      </c>
      <c r="AA51" t="s">
        <v>471</v>
      </c>
      <c r="AB51" s="6">
        <v>57680000</v>
      </c>
      <c r="AC51" s="6">
        <v>57680000</v>
      </c>
      <c r="AD51" s="30">
        <v>5150000</v>
      </c>
      <c r="AE51" s="30">
        <v>0</v>
      </c>
      <c r="AF51" s="23" t="s">
        <v>112</v>
      </c>
      <c r="AG51" t="s">
        <v>106</v>
      </c>
      <c r="AH51" t="s">
        <v>113</v>
      </c>
      <c r="AI51" s="31">
        <f>+Tabla3[[#This Row],[VALOR DEL CONTRATO
(EN NUMEROS)]]-Tabla3[[#This Row],[VALOR RECURSOS (MADS/FONAM)]]</f>
        <v>0</v>
      </c>
      <c r="AJ51" s="25">
        <v>1325</v>
      </c>
      <c r="AK51" s="32">
        <v>45664</v>
      </c>
      <c r="AL51">
        <v>1825</v>
      </c>
      <c r="AM51" s="27">
        <v>45666</v>
      </c>
      <c r="AN51" s="33" t="s">
        <v>114</v>
      </c>
      <c r="AO51" t="s">
        <v>115</v>
      </c>
      <c r="AP51" s="39">
        <v>202400000000095</v>
      </c>
      <c r="AQ51" t="s">
        <v>106</v>
      </c>
      <c r="AR51" s="27">
        <v>45664</v>
      </c>
      <c r="AS51" s="23" t="s">
        <v>116</v>
      </c>
      <c r="AT51" s="23" t="s">
        <v>116</v>
      </c>
      <c r="AU51" t="s">
        <v>117</v>
      </c>
      <c r="AV51" t="s">
        <v>118</v>
      </c>
      <c r="AW51" t="s">
        <v>119</v>
      </c>
      <c r="AX51" t="s">
        <v>108</v>
      </c>
      <c r="AY51" s="23">
        <v>80111600</v>
      </c>
      <c r="AZ51" s="41" t="s">
        <v>472</v>
      </c>
      <c r="BA51" s="23" t="s">
        <v>121</v>
      </c>
      <c r="BB51" s="20" t="s">
        <v>122</v>
      </c>
      <c r="BC51" s="27">
        <v>45665</v>
      </c>
      <c r="BD51" s="20" t="s">
        <v>123</v>
      </c>
      <c r="BE51" s="27">
        <v>45665</v>
      </c>
      <c r="BF51" s="27">
        <v>45666</v>
      </c>
      <c r="BG51" s="27">
        <v>46005</v>
      </c>
      <c r="BH51" s="35">
        <f>+Tabla3[[#This Row],[FECHA TERMINACION
(INICIAL)]]-Tabla3[[#This Row],[FECHA INICIO]]</f>
        <v>339</v>
      </c>
      <c r="BI51" s="35">
        <f>+Tabla3[[#This Row],[PLAZO DE EJECUCIÓN EN DÍAS (INICIAL)]]/30</f>
        <v>11.3</v>
      </c>
      <c r="BJ51" t="s">
        <v>395</v>
      </c>
      <c r="BK51" s="30">
        <f>+[1]BD_2!E49</f>
        <v>0</v>
      </c>
      <c r="BL51" s="30">
        <f>+[1]BD_2!BA49</f>
        <v>0</v>
      </c>
      <c r="BM51" s="23">
        <f>+[1]BD_2!BZ49</f>
        <v>0</v>
      </c>
      <c r="BN51" s="23">
        <f>+COUNTIF(Tabla3[[#This Row],[VALOR REDUCIDO]:[TOTAL TIEMPO PRORROGADO EN DÍAS
]],"&lt;&gt;0")</f>
        <v>0</v>
      </c>
      <c r="BO51" s="23" t="str">
        <f>+[1]BD_2!CA49</f>
        <v>2 NO</v>
      </c>
      <c r="BP51" s="27" t="str">
        <f>+[1]BD_2!CF49</f>
        <v>2 NO</v>
      </c>
      <c r="BQ51" s="23" t="s">
        <v>106</v>
      </c>
      <c r="BR51">
        <f t="shared" si="7"/>
        <v>339</v>
      </c>
      <c r="BS51" s="36">
        <f t="shared" si="8"/>
        <v>45666</v>
      </c>
      <c r="BT51" s="36">
        <f t="shared" si="9"/>
        <v>46005</v>
      </c>
      <c r="BU51" s="37">
        <f t="shared" ca="1" si="10"/>
        <v>0.82890855457227142</v>
      </c>
      <c r="BV51" s="30">
        <f t="shared" si="11"/>
        <v>57680000</v>
      </c>
      <c r="BW51" s="23" t="str">
        <f t="shared" ca="1" si="14"/>
        <v>EJECUCIÓN</v>
      </c>
      <c r="BX51" s="23">
        <v>34676667</v>
      </c>
      <c r="BY51" s="23">
        <v>23003333</v>
      </c>
      <c r="BZ51" s="23" t="s">
        <v>106</v>
      </c>
      <c r="CA51" s="23" t="str">
        <f t="shared" si="13"/>
        <v>enero</v>
      </c>
      <c r="CB51" s="23" t="s">
        <v>121</v>
      </c>
      <c r="CC51" s="23" t="s">
        <v>121</v>
      </c>
      <c r="CD51" s="23" t="s">
        <v>121</v>
      </c>
      <c r="CE51" t="s">
        <v>125</v>
      </c>
      <c r="CF51" t="s">
        <v>126</v>
      </c>
    </row>
    <row r="52" spans="1:84" x14ac:dyDescent="0.25">
      <c r="A52" s="23" t="str">
        <f t="shared" si="0"/>
        <v/>
      </c>
      <c r="B52" s="23" t="str">
        <f t="shared" si="1"/>
        <v/>
      </c>
      <c r="C52" s="24" t="str">
        <f t="shared" ca="1" si="2"/>
        <v>E</v>
      </c>
      <c r="D52" s="25" t="str">
        <f t="shared" ca="1" si="3"/>
        <v/>
      </c>
      <c r="E52" s="25" t="str">
        <f t="shared" si="4"/>
        <v/>
      </c>
      <c r="F52" s="23" t="str">
        <f t="shared" si="5"/>
        <v/>
      </c>
      <c r="G52" s="25" t="str">
        <f t="shared" si="6"/>
        <v/>
      </c>
      <c r="H52" s="23">
        <v>2025</v>
      </c>
      <c r="I52" s="26">
        <v>49</v>
      </c>
      <c r="J52" s="23" t="s">
        <v>95</v>
      </c>
      <c r="K52" t="s">
        <v>96</v>
      </c>
      <c r="L52" t="s">
        <v>97</v>
      </c>
      <c r="M52" t="s">
        <v>98</v>
      </c>
      <c r="N52" t="s">
        <v>99</v>
      </c>
      <c r="O52" s="23" t="s">
        <v>100</v>
      </c>
      <c r="P52" s="23" t="s">
        <v>138</v>
      </c>
      <c r="Q52" t="s">
        <v>473</v>
      </c>
      <c r="R52" s="23" t="s">
        <v>103</v>
      </c>
      <c r="S52" s="20" t="s">
        <v>474</v>
      </c>
      <c r="T52" s="29" t="s">
        <v>475</v>
      </c>
      <c r="U52" s="23" t="s">
        <v>1436</v>
      </c>
      <c r="V52" s="23" t="s">
        <v>106</v>
      </c>
      <c r="W52" s="20" t="s">
        <v>107</v>
      </c>
      <c r="X52" s="20" t="s">
        <v>108</v>
      </c>
      <c r="Y52" t="s">
        <v>476</v>
      </c>
      <c r="Z52" t="s">
        <v>477</v>
      </c>
      <c r="AA52" t="s">
        <v>478</v>
      </c>
      <c r="AB52" s="6">
        <v>55000000</v>
      </c>
      <c r="AC52" s="6">
        <v>55000000</v>
      </c>
      <c r="AD52" s="30">
        <v>5000000</v>
      </c>
      <c r="AE52" s="30">
        <v>0</v>
      </c>
      <c r="AF52" s="23" t="s">
        <v>112</v>
      </c>
      <c r="AG52" t="s">
        <v>106</v>
      </c>
      <c r="AH52" t="s">
        <v>113</v>
      </c>
      <c r="AI52" s="31">
        <f>+Tabla3[[#This Row],[VALOR DEL CONTRATO
(EN NUMEROS)]]-Tabla3[[#This Row],[VALOR RECURSOS (MADS/FONAM)]]</f>
        <v>0</v>
      </c>
      <c r="AJ52" s="25">
        <v>1325</v>
      </c>
      <c r="AK52" s="32">
        <v>45664</v>
      </c>
      <c r="AL52">
        <v>1025</v>
      </c>
      <c r="AM52" s="27">
        <v>45665</v>
      </c>
      <c r="AN52" s="33" t="s">
        <v>114</v>
      </c>
      <c r="AO52" t="s">
        <v>115</v>
      </c>
      <c r="AP52" s="39">
        <v>202400000000095</v>
      </c>
      <c r="AQ52" t="s">
        <v>106</v>
      </c>
      <c r="AR52" s="27">
        <v>45664</v>
      </c>
      <c r="AS52" s="23" t="s">
        <v>116</v>
      </c>
      <c r="AT52" s="23" t="s">
        <v>116</v>
      </c>
      <c r="AU52" t="s">
        <v>117</v>
      </c>
      <c r="AV52" t="s">
        <v>118</v>
      </c>
      <c r="AW52" t="s">
        <v>119</v>
      </c>
      <c r="AX52" t="s">
        <v>108</v>
      </c>
      <c r="AY52" s="23">
        <v>80111600</v>
      </c>
      <c r="AZ52" s="41" t="s">
        <v>479</v>
      </c>
      <c r="BA52" s="23" t="s">
        <v>121</v>
      </c>
      <c r="BB52" s="20" t="s">
        <v>122</v>
      </c>
      <c r="BC52" s="27">
        <v>45665</v>
      </c>
      <c r="BD52" s="20" t="s">
        <v>136</v>
      </c>
      <c r="BE52" s="27">
        <v>45665</v>
      </c>
      <c r="BF52" s="27">
        <v>45665</v>
      </c>
      <c r="BG52" s="27">
        <v>45998</v>
      </c>
      <c r="BH52" s="35">
        <f>+Tabla3[[#This Row],[FECHA TERMINACION
(INICIAL)]]-Tabla3[[#This Row],[FECHA INICIO]]</f>
        <v>333</v>
      </c>
      <c r="BI52" s="35">
        <f>+Tabla3[[#This Row],[PLAZO DE EJECUCIÓN EN DÍAS (INICIAL)]]/30</f>
        <v>11.1</v>
      </c>
      <c r="BJ52" t="s">
        <v>446</v>
      </c>
      <c r="BK52" s="30">
        <f>+[1]BD_2!E50</f>
        <v>0</v>
      </c>
      <c r="BL52" s="30">
        <f>+[1]BD_2!BA50</f>
        <v>0</v>
      </c>
      <c r="BM52" s="23">
        <f>+[1]BD_2!BZ50</f>
        <v>0</v>
      </c>
      <c r="BN52" s="23">
        <f>+COUNTIF(Tabla3[[#This Row],[VALOR REDUCIDO]:[TOTAL TIEMPO PRORROGADO EN DÍAS
]],"&lt;&gt;0")</f>
        <v>0</v>
      </c>
      <c r="BO52" s="23" t="str">
        <f>+[1]BD_2!CA50</f>
        <v>2 NO</v>
      </c>
      <c r="BP52" s="27" t="str">
        <f>+[1]BD_2!CF50</f>
        <v>2 NO</v>
      </c>
      <c r="BQ52" s="23" t="s">
        <v>106</v>
      </c>
      <c r="BR52">
        <f t="shared" si="7"/>
        <v>333</v>
      </c>
      <c r="BS52" s="36">
        <f t="shared" si="8"/>
        <v>45665</v>
      </c>
      <c r="BT52" s="36">
        <f t="shared" si="9"/>
        <v>45998</v>
      </c>
      <c r="BU52" s="37">
        <f t="shared" ca="1" si="10"/>
        <v>0.84684684684684686</v>
      </c>
      <c r="BV52" s="30">
        <f t="shared" si="11"/>
        <v>55000000</v>
      </c>
      <c r="BW52" s="23" t="str">
        <f t="shared" ca="1" si="14"/>
        <v>EJECUCIÓN</v>
      </c>
      <c r="BX52" s="23">
        <v>33833333</v>
      </c>
      <c r="BY52" s="23">
        <v>21166667</v>
      </c>
      <c r="BZ52" s="23" t="s">
        <v>106</v>
      </c>
      <c r="CA52" s="23" t="str">
        <f t="shared" si="13"/>
        <v>enero</v>
      </c>
      <c r="CB52" s="23" t="s">
        <v>121</v>
      </c>
      <c r="CC52" s="23" t="s">
        <v>121</v>
      </c>
      <c r="CD52" s="23" t="s">
        <v>121</v>
      </c>
      <c r="CE52" t="s">
        <v>125</v>
      </c>
      <c r="CF52" t="s">
        <v>126</v>
      </c>
    </row>
    <row r="53" spans="1:84" x14ac:dyDescent="0.25">
      <c r="A53" s="23" t="str">
        <f t="shared" si="0"/>
        <v/>
      </c>
      <c r="B53" s="23" t="str">
        <f t="shared" si="1"/>
        <v/>
      </c>
      <c r="C53" s="24" t="str">
        <f t="shared" ca="1" si="2"/>
        <v>E</v>
      </c>
      <c r="D53" s="25" t="str">
        <f t="shared" ca="1" si="3"/>
        <v/>
      </c>
      <c r="E53" s="25" t="str">
        <f t="shared" si="4"/>
        <v/>
      </c>
      <c r="F53" s="23" t="str">
        <f t="shared" si="5"/>
        <v/>
      </c>
      <c r="G53" s="25" t="str">
        <f t="shared" si="6"/>
        <v/>
      </c>
      <c r="H53" s="23">
        <v>2025</v>
      </c>
      <c r="I53" s="26">
        <v>50</v>
      </c>
      <c r="J53" s="23" t="s">
        <v>95</v>
      </c>
      <c r="K53" t="s">
        <v>96</v>
      </c>
      <c r="L53" t="s">
        <v>97</v>
      </c>
      <c r="M53" t="s">
        <v>98</v>
      </c>
      <c r="N53" t="s">
        <v>99</v>
      </c>
      <c r="O53" s="23" t="s">
        <v>100</v>
      </c>
      <c r="P53" s="23" t="s">
        <v>138</v>
      </c>
      <c r="Q53" t="s">
        <v>480</v>
      </c>
      <c r="R53" s="23" t="s">
        <v>103</v>
      </c>
      <c r="S53" s="20" t="s">
        <v>173</v>
      </c>
      <c r="T53" s="29" t="s">
        <v>481</v>
      </c>
      <c r="U53" s="23" t="s">
        <v>1436</v>
      </c>
      <c r="V53" s="23" t="s">
        <v>106</v>
      </c>
      <c r="W53" s="20" t="s">
        <v>430</v>
      </c>
      <c r="X53" s="20" t="s">
        <v>430</v>
      </c>
      <c r="Y53" t="s">
        <v>482</v>
      </c>
      <c r="Z53" t="s">
        <v>483</v>
      </c>
      <c r="AA53" t="s">
        <v>484</v>
      </c>
      <c r="AB53" s="6">
        <v>89250000</v>
      </c>
      <c r="AC53" s="6">
        <v>89250000</v>
      </c>
      <c r="AD53" s="30">
        <v>8500000</v>
      </c>
      <c r="AE53" s="30">
        <v>0</v>
      </c>
      <c r="AF53" s="23" t="s">
        <v>112</v>
      </c>
      <c r="AG53" t="s">
        <v>106</v>
      </c>
      <c r="AH53" t="s">
        <v>113</v>
      </c>
      <c r="AI53" s="31">
        <f>+Tabla3[[#This Row],[VALOR DEL CONTRATO
(EN NUMEROS)]]-Tabla3[[#This Row],[VALOR RECURSOS (MADS/FONAM)]]</f>
        <v>0</v>
      </c>
      <c r="AJ53" s="25">
        <v>4725</v>
      </c>
      <c r="AK53" s="32">
        <v>45664</v>
      </c>
      <c r="AL53">
        <v>4725</v>
      </c>
      <c r="AM53" s="27">
        <v>45670</v>
      </c>
      <c r="AN53" s="33" t="s">
        <v>114</v>
      </c>
      <c r="AO53" t="s">
        <v>485</v>
      </c>
      <c r="AP53" s="39">
        <v>202400000000074</v>
      </c>
      <c r="AQ53" t="s">
        <v>106</v>
      </c>
      <c r="AR53" s="27">
        <v>45666</v>
      </c>
      <c r="AS53" s="23" t="s">
        <v>116</v>
      </c>
      <c r="AT53" s="23" t="s">
        <v>116</v>
      </c>
      <c r="AU53" t="s">
        <v>117</v>
      </c>
      <c r="AV53" t="s">
        <v>435</v>
      </c>
      <c r="AW53" t="s">
        <v>436</v>
      </c>
      <c r="AX53" t="s">
        <v>436</v>
      </c>
      <c r="AY53" s="23">
        <v>80111600</v>
      </c>
      <c r="AZ53" s="41" t="s">
        <v>486</v>
      </c>
      <c r="BA53" s="23" t="s">
        <v>121</v>
      </c>
      <c r="BB53" s="20" t="s">
        <v>122</v>
      </c>
      <c r="BC53" s="27">
        <v>45667</v>
      </c>
      <c r="BD53" s="20" t="s">
        <v>123</v>
      </c>
      <c r="BE53" s="27">
        <v>45667</v>
      </c>
      <c r="BF53" s="27">
        <v>45670</v>
      </c>
      <c r="BG53" s="27">
        <v>45988</v>
      </c>
      <c r="BH53" s="35">
        <f>+Tabla3[[#This Row],[FECHA TERMINACION
(INICIAL)]]-Tabla3[[#This Row],[FECHA INICIO]]</f>
        <v>318</v>
      </c>
      <c r="BI53" s="35">
        <f>+Tabla3[[#This Row],[PLAZO DE EJECUCIÓN EN DÍAS (INICIAL)]]/30</f>
        <v>10.6</v>
      </c>
      <c r="BJ53" t="s">
        <v>487</v>
      </c>
      <c r="BK53" s="30">
        <f>+[1]BD_2!E51</f>
        <v>0</v>
      </c>
      <c r="BL53" s="30">
        <f>+[1]BD_2!BA51</f>
        <v>0</v>
      </c>
      <c r="BM53" s="23">
        <f>+[1]BD_2!BZ51</f>
        <v>0</v>
      </c>
      <c r="BN53" s="23">
        <f>+COUNTIF(Tabla3[[#This Row],[VALOR REDUCIDO]:[TOTAL TIEMPO PRORROGADO EN DÍAS
]],"&lt;&gt;0")</f>
        <v>0</v>
      </c>
      <c r="BO53" s="23" t="str">
        <f>+[1]BD_2!CA51</f>
        <v>2 NO</v>
      </c>
      <c r="BP53" s="27" t="str">
        <f>+[1]BD_2!CF51</f>
        <v>2 NO</v>
      </c>
      <c r="BQ53" s="23" t="s">
        <v>106</v>
      </c>
      <c r="BR53">
        <f t="shared" si="7"/>
        <v>318</v>
      </c>
      <c r="BS53" s="36">
        <f t="shared" si="8"/>
        <v>45670</v>
      </c>
      <c r="BT53" s="36">
        <f t="shared" si="9"/>
        <v>45988</v>
      </c>
      <c r="BU53" s="37">
        <f t="shared" ca="1" si="10"/>
        <v>0.87106918238993714</v>
      </c>
      <c r="BV53" s="30">
        <f t="shared" si="11"/>
        <v>89250000</v>
      </c>
      <c r="BW53" s="23" t="str">
        <f t="shared" ca="1" si="14"/>
        <v>EJECUCIÓN</v>
      </c>
      <c r="BX53" s="23">
        <v>56100000</v>
      </c>
      <c r="BY53" s="23">
        <v>33150000</v>
      </c>
      <c r="BZ53" s="23" t="s">
        <v>106</v>
      </c>
      <c r="CA53" s="23" t="str">
        <f t="shared" si="13"/>
        <v>enero</v>
      </c>
      <c r="CB53" s="23" t="s">
        <v>121</v>
      </c>
      <c r="CC53" s="23" t="s">
        <v>121</v>
      </c>
      <c r="CD53" s="23" t="s">
        <v>121</v>
      </c>
      <c r="CE53" t="s">
        <v>125</v>
      </c>
      <c r="CF53" t="s">
        <v>126</v>
      </c>
    </row>
    <row r="54" spans="1:84" x14ac:dyDescent="0.25">
      <c r="A54" s="23" t="str">
        <f t="shared" si="0"/>
        <v/>
      </c>
      <c r="B54" s="23" t="str">
        <f t="shared" si="1"/>
        <v/>
      </c>
      <c r="C54" s="24" t="str">
        <f t="shared" ca="1" si="2"/>
        <v>E</v>
      </c>
      <c r="D54" s="25" t="str">
        <f t="shared" ca="1" si="3"/>
        <v/>
      </c>
      <c r="E54" s="25" t="str">
        <f t="shared" si="4"/>
        <v/>
      </c>
      <c r="F54" s="23" t="str">
        <f t="shared" si="5"/>
        <v/>
      </c>
      <c r="G54" s="25" t="str">
        <f t="shared" si="6"/>
        <v/>
      </c>
      <c r="H54" s="23">
        <v>2025</v>
      </c>
      <c r="I54" s="26">
        <v>51</v>
      </c>
      <c r="J54" s="23" t="s">
        <v>95</v>
      </c>
      <c r="K54" t="s">
        <v>96</v>
      </c>
      <c r="L54" t="s">
        <v>97</v>
      </c>
      <c r="M54" t="s">
        <v>98</v>
      </c>
      <c r="N54" t="s">
        <v>99</v>
      </c>
      <c r="O54" s="23" t="s">
        <v>100</v>
      </c>
      <c r="P54" s="23" t="s">
        <v>138</v>
      </c>
      <c r="Q54" t="s">
        <v>488</v>
      </c>
      <c r="R54" s="23" t="s">
        <v>103</v>
      </c>
      <c r="S54" s="20" t="s">
        <v>158</v>
      </c>
      <c r="T54" s="29" t="s">
        <v>489</v>
      </c>
      <c r="U54" s="23" t="s">
        <v>1436</v>
      </c>
      <c r="V54" s="23" t="s">
        <v>106</v>
      </c>
      <c r="W54" s="20" t="s">
        <v>490</v>
      </c>
      <c r="X54" s="20" t="s">
        <v>490</v>
      </c>
      <c r="Y54" t="s">
        <v>491</v>
      </c>
      <c r="Z54" t="s">
        <v>492</v>
      </c>
      <c r="AA54" t="s">
        <v>493</v>
      </c>
      <c r="AB54" s="6">
        <v>122850000</v>
      </c>
      <c r="AC54" s="6">
        <v>122850000</v>
      </c>
      <c r="AD54" s="30">
        <v>10500000</v>
      </c>
      <c r="AE54" s="30">
        <v>0</v>
      </c>
      <c r="AF54" s="23" t="s">
        <v>112</v>
      </c>
      <c r="AG54" t="s">
        <v>106</v>
      </c>
      <c r="AH54" t="s">
        <v>113</v>
      </c>
      <c r="AI54" s="31">
        <f>+Tabla3[[#This Row],[VALOR DEL CONTRATO
(EN NUMEROS)]]-Tabla3[[#This Row],[VALOR RECURSOS (MADS/FONAM)]]</f>
        <v>0</v>
      </c>
      <c r="AJ54" s="25">
        <v>9025</v>
      </c>
      <c r="AK54" s="32">
        <v>45665</v>
      </c>
      <c r="AL54">
        <v>3625</v>
      </c>
      <c r="AM54" s="27">
        <v>45667</v>
      </c>
      <c r="AN54" s="33" t="s">
        <v>114</v>
      </c>
      <c r="AO54" t="s">
        <v>494</v>
      </c>
      <c r="AP54" s="39">
        <v>202300000000041</v>
      </c>
      <c r="AQ54" t="s">
        <v>106</v>
      </c>
      <c r="AR54" s="27">
        <v>45666</v>
      </c>
      <c r="AS54" s="23" t="s">
        <v>116</v>
      </c>
      <c r="AT54" s="23" t="s">
        <v>116</v>
      </c>
      <c r="AU54" t="s">
        <v>117</v>
      </c>
      <c r="AV54" t="s">
        <v>495</v>
      </c>
      <c r="AW54" t="s">
        <v>496</v>
      </c>
      <c r="AX54" t="s">
        <v>490</v>
      </c>
      <c r="AY54" s="23">
        <v>80111600</v>
      </c>
      <c r="AZ54" s="41" t="s">
        <v>497</v>
      </c>
      <c r="BA54" s="23" t="s">
        <v>121</v>
      </c>
      <c r="BB54" s="20" t="s">
        <v>122</v>
      </c>
      <c r="BC54" s="27">
        <v>45666</v>
      </c>
      <c r="BD54" s="20" t="s">
        <v>123</v>
      </c>
      <c r="BE54" s="27">
        <v>45666</v>
      </c>
      <c r="BF54" s="27">
        <v>45667</v>
      </c>
      <c r="BG54" s="27">
        <v>46021</v>
      </c>
      <c r="BH54" s="35">
        <f>+Tabla3[[#This Row],[FECHA TERMINACION
(INICIAL)]]-Tabla3[[#This Row],[FECHA INICIO]]</f>
        <v>354</v>
      </c>
      <c r="BI54" s="35">
        <f>+Tabla3[[#This Row],[PLAZO DE EJECUCIÓN EN DÍAS (INICIAL)]]/30</f>
        <v>11.8</v>
      </c>
      <c r="BJ54" t="s">
        <v>498</v>
      </c>
      <c r="BK54" s="30">
        <f>+[1]BD_2!E52</f>
        <v>0</v>
      </c>
      <c r="BL54" s="30">
        <f>+[1]BD_2!BA52</f>
        <v>0</v>
      </c>
      <c r="BM54" s="23">
        <f>+[1]BD_2!BZ52</f>
        <v>0</v>
      </c>
      <c r="BN54" s="23">
        <f>+COUNTIF(Tabla3[[#This Row],[VALOR REDUCIDO]:[TOTAL TIEMPO PRORROGADO EN DÍAS
]],"&lt;&gt;0")</f>
        <v>0</v>
      </c>
      <c r="BO54" s="23" t="str">
        <f>+[1]BD_2!CA52</f>
        <v>2 NO</v>
      </c>
      <c r="BP54" s="27" t="str">
        <f>+[1]BD_2!CF52</f>
        <v>2 NO</v>
      </c>
      <c r="BQ54" s="23" t="s">
        <v>106</v>
      </c>
      <c r="BR54">
        <f t="shared" si="7"/>
        <v>354</v>
      </c>
      <c r="BS54" s="36">
        <f t="shared" si="8"/>
        <v>45667</v>
      </c>
      <c r="BT54" s="36">
        <f t="shared" si="9"/>
        <v>46021</v>
      </c>
      <c r="BU54" s="37">
        <f t="shared" ca="1" si="10"/>
        <v>0.79096045197740117</v>
      </c>
      <c r="BV54" s="30">
        <f t="shared" si="11"/>
        <v>122850000</v>
      </c>
      <c r="BW54" s="23" t="str">
        <f t="shared" ca="1" si="14"/>
        <v>EJECUCIÓN</v>
      </c>
      <c r="BX54" s="23">
        <v>70350000</v>
      </c>
      <c r="BY54" s="23">
        <v>52500000</v>
      </c>
      <c r="BZ54" s="23" t="s">
        <v>106</v>
      </c>
      <c r="CA54" s="23" t="str">
        <f t="shared" si="13"/>
        <v>enero</v>
      </c>
      <c r="CB54" s="23" t="s">
        <v>121</v>
      </c>
      <c r="CC54" s="23" t="s">
        <v>121</v>
      </c>
      <c r="CD54" s="23" t="s">
        <v>121</v>
      </c>
      <c r="CE54" t="s">
        <v>125</v>
      </c>
      <c r="CF54" t="s">
        <v>126</v>
      </c>
    </row>
    <row r="55" spans="1:84" x14ac:dyDescent="0.25">
      <c r="A55" s="23" t="str">
        <f t="shared" si="0"/>
        <v/>
      </c>
      <c r="B55" s="23" t="str">
        <f t="shared" si="1"/>
        <v/>
      </c>
      <c r="C55" s="24" t="str">
        <f t="shared" ca="1" si="2"/>
        <v>E</v>
      </c>
      <c r="D55" s="25" t="str">
        <f t="shared" ca="1" si="3"/>
        <v/>
      </c>
      <c r="E55" s="25" t="str">
        <f t="shared" si="4"/>
        <v/>
      </c>
      <c r="F55" s="23" t="str">
        <f t="shared" si="5"/>
        <v/>
      </c>
      <c r="G55" s="25" t="str">
        <f t="shared" si="6"/>
        <v/>
      </c>
      <c r="H55" s="23">
        <v>2025</v>
      </c>
      <c r="I55" s="26">
        <v>52</v>
      </c>
      <c r="J55" s="23" t="s">
        <v>95</v>
      </c>
      <c r="K55" t="s">
        <v>96</v>
      </c>
      <c r="L55" t="s">
        <v>97</v>
      </c>
      <c r="M55" t="s">
        <v>98</v>
      </c>
      <c r="N55" t="s">
        <v>99</v>
      </c>
      <c r="O55" s="23" t="s">
        <v>100</v>
      </c>
      <c r="P55" s="23" t="s">
        <v>138</v>
      </c>
      <c r="Q55" t="s">
        <v>499</v>
      </c>
      <c r="R55" s="23" t="s">
        <v>103</v>
      </c>
      <c r="S55" s="20" t="s">
        <v>262</v>
      </c>
      <c r="T55" s="29" t="s">
        <v>500</v>
      </c>
      <c r="U55" s="23" t="s">
        <v>1436</v>
      </c>
      <c r="V55" s="23" t="s">
        <v>106</v>
      </c>
      <c r="W55" s="20" t="s">
        <v>107</v>
      </c>
      <c r="X55" s="20" t="s">
        <v>108</v>
      </c>
      <c r="Y55" t="s">
        <v>501</v>
      </c>
      <c r="Z55" t="s">
        <v>502</v>
      </c>
      <c r="AA55" t="s">
        <v>503</v>
      </c>
      <c r="AB55" s="6">
        <v>78960000</v>
      </c>
      <c r="AC55" s="6">
        <v>78960000</v>
      </c>
      <c r="AD55" s="30">
        <v>7200000</v>
      </c>
      <c r="AE55" s="30">
        <v>0</v>
      </c>
      <c r="AF55" s="23" t="s">
        <v>112</v>
      </c>
      <c r="AG55" t="s">
        <v>106</v>
      </c>
      <c r="AH55" t="s">
        <v>113</v>
      </c>
      <c r="AI55" s="31">
        <f>+Tabla3[[#This Row],[VALOR DEL CONTRATO
(EN NUMEROS)]]-Tabla3[[#This Row],[VALOR RECURSOS (MADS/FONAM)]]</f>
        <v>0</v>
      </c>
      <c r="AJ55" s="25">
        <v>1325</v>
      </c>
      <c r="AK55" s="32">
        <v>45664</v>
      </c>
      <c r="AL55">
        <v>2625</v>
      </c>
      <c r="AM55" s="27">
        <v>45667</v>
      </c>
      <c r="AN55" s="33" t="s">
        <v>114</v>
      </c>
      <c r="AO55" t="s">
        <v>115</v>
      </c>
      <c r="AP55" s="39">
        <v>202400000000095</v>
      </c>
      <c r="AQ55" t="s">
        <v>106</v>
      </c>
      <c r="AR55" s="27">
        <v>45665</v>
      </c>
      <c r="AS55" s="23" t="s">
        <v>116</v>
      </c>
      <c r="AT55" s="23" t="s">
        <v>116</v>
      </c>
      <c r="AU55" t="s">
        <v>117</v>
      </c>
      <c r="AV55" t="s">
        <v>118</v>
      </c>
      <c r="AW55" t="s">
        <v>119</v>
      </c>
      <c r="AX55" t="s">
        <v>108</v>
      </c>
      <c r="AY55" s="23">
        <v>80111600</v>
      </c>
      <c r="AZ55" s="41" t="s">
        <v>504</v>
      </c>
      <c r="BA55" s="23" t="s">
        <v>121</v>
      </c>
      <c r="BB55" s="20" t="s">
        <v>122</v>
      </c>
      <c r="BC55" s="27">
        <v>45666</v>
      </c>
      <c r="BD55" s="20" t="s">
        <v>123</v>
      </c>
      <c r="BE55" s="27">
        <v>45666</v>
      </c>
      <c r="BF55" s="27">
        <v>45667</v>
      </c>
      <c r="BG55" s="27">
        <v>45999</v>
      </c>
      <c r="BH55" s="35">
        <f>+Tabla3[[#This Row],[FECHA TERMINACION
(INICIAL)]]-Tabla3[[#This Row],[FECHA INICIO]]</f>
        <v>332</v>
      </c>
      <c r="BI55" s="35">
        <f>+Tabla3[[#This Row],[PLAZO DE EJECUCIÓN EN DÍAS (INICIAL)]]/30</f>
        <v>11.066666666666666</v>
      </c>
      <c r="BJ55" t="s">
        <v>505</v>
      </c>
      <c r="BK55" s="30">
        <f>+[1]BD_2!E53</f>
        <v>0</v>
      </c>
      <c r="BL55" s="30">
        <f>+[1]BD_2!BA53</f>
        <v>0</v>
      </c>
      <c r="BM55" s="23">
        <f>+[1]BD_2!BZ53</f>
        <v>0</v>
      </c>
      <c r="BN55" s="23">
        <f>+COUNTIF(Tabla3[[#This Row],[VALOR REDUCIDO]:[TOTAL TIEMPO PRORROGADO EN DÍAS
]],"&lt;&gt;0")</f>
        <v>0</v>
      </c>
      <c r="BO55" s="23" t="str">
        <f>+[1]BD_2!CA53</f>
        <v>2 NO</v>
      </c>
      <c r="BP55" s="27" t="str">
        <f>+[1]BD_2!CF53</f>
        <v>2 NO</v>
      </c>
      <c r="BQ55" s="23" t="s">
        <v>106</v>
      </c>
      <c r="BR55">
        <f t="shared" si="7"/>
        <v>332</v>
      </c>
      <c r="BS55" s="36">
        <f t="shared" si="8"/>
        <v>45667</v>
      </c>
      <c r="BT55" s="36">
        <f t="shared" si="9"/>
        <v>45999</v>
      </c>
      <c r="BU55" s="37">
        <f t="shared" ca="1" si="10"/>
        <v>0.84337349397590367</v>
      </c>
      <c r="BV55" s="30">
        <f t="shared" si="11"/>
        <v>78960000</v>
      </c>
      <c r="BW55" s="23" t="str">
        <f t="shared" ca="1" si="14"/>
        <v>EJECUCIÓN</v>
      </c>
      <c r="BX55" s="23">
        <v>48240000</v>
      </c>
      <c r="BY55" s="23">
        <v>30720000</v>
      </c>
      <c r="BZ55" s="23" t="s">
        <v>106</v>
      </c>
      <c r="CA55" s="23" t="str">
        <f t="shared" si="13"/>
        <v>enero</v>
      </c>
      <c r="CB55" s="23" t="s">
        <v>121</v>
      </c>
      <c r="CC55" s="23" t="s">
        <v>121</v>
      </c>
      <c r="CD55" s="23" t="s">
        <v>121</v>
      </c>
      <c r="CE55" t="s">
        <v>125</v>
      </c>
      <c r="CF55" t="s">
        <v>126</v>
      </c>
    </row>
    <row r="56" spans="1:84" x14ac:dyDescent="0.25">
      <c r="A56" s="23" t="str">
        <f t="shared" si="0"/>
        <v/>
      </c>
      <c r="B56" s="23" t="str">
        <f t="shared" si="1"/>
        <v/>
      </c>
      <c r="C56" s="24" t="str">
        <f t="shared" ca="1" si="2"/>
        <v>E</v>
      </c>
      <c r="D56" s="25" t="str">
        <f t="shared" ca="1" si="3"/>
        <v/>
      </c>
      <c r="E56" s="25" t="str">
        <f t="shared" si="4"/>
        <v/>
      </c>
      <c r="F56" s="23" t="str">
        <f t="shared" si="5"/>
        <v/>
      </c>
      <c r="G56" s="25" t="str">
        <f t="shared" si="6"/>
        <v/>
      </c>
      <c r="H56" s="23">
        <v>2025</v>
      </c>
      <c r="I56" s="26">
        <v>53</v>
      </c>
      <c r="J56" s="23" t="s">
        <v>95</v>
      </c>
      <c r="K56" t="s">
        <v>96</v>
      </c>
      <c r="L56" t="s">
        <v>97</v>
      </c>
      <c r="M56" t="s">
        <v>98</v>
      </c>
      <c r="N56" t="s">
        <v>99</v>
      </c>
      <c r="O56" s="23" t="s">
        <v>100</v>
      </c>
      <c r="P56" s="23" t="s">
        <v>138</v>
      </c>
      <c r="Q56" t="s">
        <v>506</v>
      </c>
      <c r="R56" s="23" t="s">
        <v>103</v>
      </c>
      <c r="S56" s="20" t="s">
        <v>158</v>
      </c>
      <c r="T56" s="29" t="s">
        <v>507</v>
      </c>
      <c r="U56" s="23" t="s">
        <v>1436</v>
      </c>
      <c r="V56" s="23" t="s">
        <v>106</v>
      </c>
      <c r="W56" s="20" t="s">
        <v>107</v>
      </c>
      <c r="X56" s="20" t="s">
        <v>108</v>
      </c>
      <c r="Y56" t="s">
        <v>508</v>
      </c>
      <c r="Z56" t="s">
        <v>509</v>
      </c>
      <c r="AA56" t="s">
        <v>510</v>
      </c>
      <c r="AB56" s="6">
        <v>86520000</v>
      </c>
      <c r="AC56" s="6">
        <v>86520000</v>
      </c>
      <c r="AD56" s="30">
        <v>8240000</v>
      </c>
      <c r="AE56" s="30">
        <v>0</v>
      </c>
      <c r="AF56" s="23" t="s">
        <v>112</v>
      </c>
      <c r="AG56" t="s">
        <v>106</v>
      </c>
      <c r="AH56" t="s">
        <v>113</v>
      </c>
      <c r="AI56" s="31">
        <f>+Tabla3[[#This Row],[VALOR DEL CONTRATO
(EN NUMEROS)]]-Tabla3[[#This Row],[VALOR RECURSOS (MADS/FONAM)]]</f>
        <v>0</v>
      </c>
      <c r="AJ56" s="25">
        <v>1325</v>
      </c>
      <c r="AK56" s="32">
        <v>45664</v>
      </c>
      <c r="AL56">
        <v>3425</v>
      </c>
      <c r="AM56" s="27">
        <v>45667</v>
      </c>
      <c r="AN56" s="33" t="s">
        <v>114</v>
      </c>
      <c r="AO56" t="s">
        <v>115</v>
      </c>
      <c r="AP56" s="39">
        <v>202400000000095</v>
      </c>
      <c r="AQ56" t="s">
        <v>106</v>
      </c>
      <c r="AR56" s="27">
        <v>45666</v>
      </c>
      <c r="AS56" s="23" t="s">
        <v>116</v>
      </c>
      <c r="AT56" s="23" t="s">
        <v>116</v>
      </c>
      <c r="AU56" t="s">
        <v>117</v>
      </c>
      <c r="AV56" t="s">
        <v>118</v>
      </c>
      <c r="AW56" t="s">
        <v>119</v>
      </c>
      <c r="AX56" t="s">
        <v>108</v>
      </c>
      <c r="AY56" s="23">
        <v>80111600</v>
      </c>
      <c r="AZ56" s="41" t="s">
        <v>511</v>
      </c>
      <c r="BA56" s="23" t="s">
        <v>121</v>
      </c>
      <c r="BB56" s="20" t="s">
        <v>122</v>
      </c>
      <c r="BC56" s="27">
        <v>45666</v>
      </c>
      <c r="BD56" s="20" t="s">
        <v>123</v>
      </c>
      <c r="BE56" s="27">
        <v>45666</v>
      </c>
      <c r="BF56" s="27">
        <v>45667</v>
      </c>
      <c r="BG56" s="27">
        <v>45985</v>
      </c>
      <c r="BH56" s="35">
        <f>+Tabla3[[#This Row],[FECHA TERMINACION
(INICIAL)]]-Tabla3[[#This Row],[FECHA INICIO]]</f>
        <v>318</v>
      </c>
      <c r="BI56" s="35">
        <f>+Tabla3[[#This Row],[PLAZO DE EJECUCIÓN EN DÍAS (INICIAL)]]/30</f>
        <v>10.6</v>
      </c>
      <c r="BJ56" t="s">
        <v>512</v>
      </c>
      <c r="BK56" s="30">
        <f>+[1]BD_2!E54</f>
        <v>0</v>
      </c>
      <c r="BL56" s="30">
        <f>+[1]BD_2!BA54</f>
        <v>0</v>
      </c>
      <c r="BM56" s="23">
        <f>+[1]BD_2!BZ54</f>
        <v>0</v>
      </c>
      <c r="BN56" s="23">
        <f>+COUNTIF(Tabla3[[#This Row],[VALOR REDUCIDO]:[TOTAL TIEMPO PRORROGADO EN DÍAS
]],"&lt;&gt;0")</f>
        <v>0</v>
      </c>
      <c r="BO56" s="23" t="str">
        <f>+[1]BD_2!CA54</f>
        <v>2 NO</v>
      </c>
      <c r="BP56" s="27" t="str">
        <f>+[1]BD_2!CF54</f>
        <v>2 NO</v>
      </c>
      <c r="BQ56" s="23" t="s">
        <v>106</v>
      </c>
      <c r="BR56">
        <f t="shared" si="7"/>
        <v>318</v>
      </c>
      <c r="BS56" s="36">
        <f t="shared" si="8"/>
        <v>45667</v>
      </c>
      <c r="BT56" s="36">
        <f t="shared" si="9"/>
        <v>45985</v>
      </c>
      <c r="BU56" s="37">
        <f t="shared" ca="1" si="10"/>
        <v>0.88050314465408808</v>
      </c>
      <c r="BV56" s="30">
        <f t="shared" si="11"/>
        <v>86520000</v>
      </c>
      <c r="BW56" s="23" t="str">
        <f t="shared" ca="1" si="14"/>
        <v>EJECUCIÓN</v>
      </c>
      <c r="BX56" s="23">
        <v>46968000</v>
      </c>
      <c r="BY56" s="23">
        <v>39552000</v>
      </c>
      <c r="BZ56" s="23" t="s">
        <v>106</v>
      </c>
      <c r="CA56" s="23" t="str">
        <f t="shared" si="13"/>
        <v>enero</v>
      </c>
      <c r="CB56" s="23" t="s">
        <v>121</v>
      </c>
      <c r="CC56" s="23" t="s">
        <v>121</v>
      </c>
      <c r="CD56" s="23" t="s">
        <v>121</v>
      </c>
      <c r="CE56" t="s">
        <v>125</v>
      </c>
      <c r="CF56" t="s">
        <v>126</v>
      </c>
    </row>
    <row r="57" spans="1:84" x14ac:dyDescent="0.25">
      <c r="A57" s="23" t="str">
        <f t="shared" si="0"/>
        <v/>
      </c>
      <c r="B57" s="23" t="str">
        <f t="shared" si="1"/>
        <v/>
      </c>
      <c r="C57" s="24" t="str">
        <f t="shared" ca="1" si="2"/>
        <v>E</v>
      </c>
      <c r="D57" s="25" t="str">
        <f t="shared" ca="1" si="3"/>
        <v/>
      </c>
      <c r="E57" s="25" t="str">
        <f t="shared" si="4"/>
        <v/>
      </c>
      <c r="F57" s="23" t="str">
        <f t="shared" si="5"/>
        <v/>
      </c>
      <c r="G57" s="25" t="str">
        <f t="shared" si="6"/>
        <v/>
      </c>
      <c r="H57" s="23">
        <v>2025</v>
      </c>
      <c r="I57" s="26">
        <v>54</v>
      </c>
      <c r="J57" s="23" t="s">
        <v>95</v>
      </c>
      <c r="K57" t="s">
        <v>96</v>
      </c>
      <c r="L57" t="s">
        <v>97</v>
      </c>
      <c r="M57" t="s">
        <v>98</v>
      </c>
      <c r="N57" t="s">
        <v>99</v>
      </c>
      <c r="O57" s="23" t="s">
        <v>100</v>
      </c>
      <c r="P57" s="23" t="s">
        <v>138</v>
      </c>
      <c r="Q57" t="s">
        <v>513</v>
      </c>
      <c r="R57" s="23" t="s">
        <v>103</v>
      </c>
      <c r="S57" s="20" t="s">
        <v>514</v>
      </c>
      <c r="T57" s="29" t="s">
        <v>515</v>
      </c>
      <c r="U57" s="23" t="s">
        <v>1436</v>
      </c>
      <c r="V57" s="23" t="s">
        <v>106</v>
      </c>
      <c r="W57" s="20" t="s">
        <v>516</v>
      </c>
      <c r="X57" s="20" t="s">
        <v>516</v>
      </c>
      <c r="Y57" t="s">
        <v>517</v>
      </c>
      <c r="Z57" t="s">
        <v>518</v>
      </c>
      <c r="AA57" t="s">
        <v>519</v>
      </c>
      <c r="AB57" s="6">
        <v>99000000</v>
      </c>
      <c r="AC57" s="6">
        <v>99000000</v>
      </c>
      <c r="AD57" s="30">
        <v>9000000</v>
      </c>
      <c r="AE57" s="30">
        <v>0</v>
      </c>
      <c r="AF57" s="23" t="s">
        <v>112</v>
      </c>
      <c r="AG57" t="s">
        <v>106</v>
      </c>
      <c r="AH57" t="s">
        <v>113</v>
      </c>
      <c r="AI57" s="31">
        <f>+Tabla3[[#This Row],[VALOR DEL CONTRATO
(EN NUMEROS)]]-Tabla3[[#This Row],[VALOR RECURSOS (MADS/FONAM)]]</f>
        <v>0</v>
      </c>
      <c r="AJ57" s="25">
        <v>8825</v>
      </c>
      <c r="AK57" s="32">
        <v>45665</v>
      </c>
      <c r="AL57">
        <v>3225</v>
      </c>
      <c r="AM57" s="27">
        <v>45667</v>
      </c>
      <c r="AN57" s="33" t="s">
        <v>114</v>
      </c>
      <c r="AO57" t="s">
        <v>520</v>
      </c>
      <c r="AP57" s="39">
        <v>202300000000177</v>
      </c>
      <c r="AQ57" t="s">
        <v>106</v>
      </c>
      <c r="AR57" s="27">
        <v>45666</v>
      </c>
      <c r="AS57" s="23" t="s">
        <v>116</v>
      </c>
      <c r="AT57" s="23" t="s">
        <v>116</v>
      </c>
      <c r="AU57" t="s">
        <v>117</v>
      </c>
      <c r="AV57" t="s">
        <v>521</v>
      </c>
      <c r="AW57" t="s">
        <v>522</v>
      </c>
      <c r="AX57" t="s">
        <v>516</v>
      </c>
      <c r="AY57" s="23">
        <v>80111600</v>
      </c>
      <c r="AZ57" s="41" t="s">
        <v>523</v>
      </c>
      <c r="BA57" s="23" t="s">
        <v>121</v>
      </c>
      <c r="BB57" s="20" t="s">
        <v>122</v>
      </c>
      <c r="BC57" s="27">
        <v>45666</v>
      </c>
      <c r="BD57" s="20" t="s">
        <v>123</v>
      </c>
      <c r="BE57" s="27">
        <v>45666</v>
      </c>
      <c r="BF57" s="27">
        <v>45667</v>
      </c>
      <c r="BG57" s="27">
        <v>46000</v>
      </c>
      <c r="BH57" s="35">
        <f>+Tabla3[[#This Row],[FECHA TERMINACION
(INICIAL)]]-Tabla3[[#This Row],[FECHA INICIO]]</f>
        <v>333</v>
      </c>
      <c r="BI57" s="35">
        <f>+Tabla3[[#This Row],[PLAZO DE EJECUCIÓN EN DÍAS (INICIAL)]]/30</f>
        <v>11.1</v>
      </c>
      <c r="BJ57" t="s">
        <v>219</v>
      </c>
      <c r="BK57" s="30">
        <f>+[1]BD_2!E55</f>
        <v>0</v>
      </c>
      <c r="BL57" s="30">
        <f>+[1]BD_2!BA55</f>
        <v>0</v>
      </c>
      <c r="BM57" s="23">
        <f>+[1]BD_2!BZ55</f>
        <v>0</v>
      </c>
      <c r="BN57" s="23">
        <f>+COUNTIF(Tabla3[[#This Row],[VALOR REDUCIDO]:[TOTAL TIEMPO PRORROGADO EN DÍAS
]],"&lt;&gt;0")</f>
        <v>0</v>
      </c>
      <c r="BO57" s="23" t="str">
        <f>+[1]BD_2!CA55</f>
        <v>2 NO</v>
      </c>
      <c r="BP57" s="27" t="str">
        <f>+[1]BD_2!CF55</f>
        <v>2 NO</v>
      </c>
      <c r="BQ57" s="23" t="s">
        <v>106</v>
      </c>
      <c r="BR57">
        <f t="shared" si="7"/>
        <v>333</v>
      </c>
      <c r="BS57" s="36">
        <f t="shared" si="8"/>
        <v>45667</v>
      </c>
      <c r="BT57" s="36">
        <f t="shared" si="9"/>
        <v>46000</v>
      </c>
      <c r="BU57" s="37">
        <f t="shared" ca="1" si="10"/>
        <v>0.84084084084084088</v>
      </c>
      <c r="BV57" s="30">
        <f t="shared" si="11"/>
        <v>99000000</v>
      </c>
      <c r="BW57" s="23" t="str">
        <f t="shared" ca="1" si="14"/>
        <v>EJECUCIÓN</v>
      </c>
      <c r="BX57" s="23">
        <v>60300000</v>
      </c>
      <c r="BY57" s="23">
        <v>38700000</v>
      </c>
      <c r="BZ57" s="23" t="s">
        <v>106</v>
      </c>
      <c r="CA57" s="23" t="str">
        <f t="shared" si="13"/>
        <v>enero</v>
      </c>
      <c r="CB57" s="23" t="s">
        <v>121</v>
      </c>
      <c r="CC57" s="23" t="s">
        <v>121</v>
      </c>
      <c r="CD57" s="23" t="s">
        <v>121</v>
      </c>
      <c r="CE57" t="s">
        <v>125</v>
      </c>
      <c r="CF57" t="s">
        <v>126</v>
      </c>
    </row>
    <row r="58" spans="1:84" x14ac:dyDescent="0.25">
      <c r="A58" s="23" t="str">
        <f t="shared" si="0"/>
        <v/>
      </c>
      <c r="B58" s="23" t="str">
        <f t="shared" si="1"/>
        <v/>
      </c>
      <c r="C58" s="24" t="str">
        <f t="shared" ca="1" si="2"/>
        <v>E</v>
      </c>
      <c r="D58" s="25" t="str">
        <f t="shared" ca="1" si="3"/>
        <v/>
      </c>
      <c r="E58" s="25" t="str">
        <f t="shared" si="4"/>
        <v/>
      </c>
      <c r="F58" s="23" t="str">
        <f t="shared" si="5"/>
        <v/>
      </c>
      <c r="G58" s="25" t="str">
        <f t="shared" si="6"/>
        <v/>
      </c>
      <c r="H58" s="23">
        <v>2025</v>
      </c>
      <c r="I58" s="26">
        <v>55</v>
      </c>
      <c r="J58" s="23" t="s">
        <v>95</v>
      </c>
      <c r="K58" t="s">
        <v>96</v>
      </c>
      <c r="L58" t="s">
        <v>97</v>
      </c>
      <c r="M58" t="s">
        <v>98</v>
      </c>
      <c r="N58" t="s">
        <v>99</v>
      </c>
      <c r="O58" s="23" t="s">
        <v>100</v>
      </c>
      <c r="P58" s="23" t="s">
        <v>138</v>
      </c>
      <c r="Q58" t="s">
        <v>524</v>
      </c>
      <c r="R58" s="23" t="s">
        <v>103</v>
      </c>
      <c r="S58" s="20" t="s">
        <v>525</v>
      </c>
      <c r="T58" s="29" t="s">
        <v>526</v>
      </c>
      <c r="U58" s="23" t="s">
        <v>1436</v>
      </c>
      <c r="V58" s="23" t="s">
        <v>106</v>
      </c>
      <c r="W58" s="20" t="s">
        <v>108</v>
      </c>
      <c r="X58" s="20" t="s">
        <v>108</v>
      </c>
      <c r="Y58" t="s">
        <v>527</v>
      </c>
      <c r="Z58" t="s">
        <v>528</v>
      </c>
      <c r="AA58" t="s">
        <v>421</v>
      </c>
      <c r="AB58" s="6">
        <v>139200000</v>
      </c>
      <c r="AC58" s="6">
        <v>139200000</v>
      </c>
      <c r="AD58" s="30">
        <v>12000000</v>
      </c>
      <c r="AE58" s="30">
        <v>0</v>
      </c>
      <c r="AF58" s="23" t="s">
        <v>112</v>
      </c>
      <c r="AG58" t="s">
        <v>106</v>
      </c>
      <c r="AH58" t="s">
        <v>113</v>
      </c>
      <c r="AI58" s="31">
        <f>+Tabla3[[#This Row],[VALOR DEL CONTRATO
(EN NUMEROS)]]-Tabla3[[#This Row],[VALOR RECURSOS (MADS/FONAM)]]</f>
        <v>0</v>
      </c>
      <c r="AJ58" s="25">
        <v>1225</v>
      </c>
      <c r="AK58" s="32">
        <v>45664</v>
      </c>
      <c r="AL58">
        <v>3125</v>
      </c>
      <c r="AM58" s="27">
        <v>45667</v>
      </c>
      <c r="AN58" s="33" t="s">
        <v>114</v>
      </c>
      <c r="AO58" t="s">
        <v>115</v>
      </c>
      <c r="AP58" s="39">
        <v>202400000000095</v>
      </c>
      <c r="AQ58" t="s">
        <v>106</v>
      </c>
      <c r="AR58" s="27">
        <v>45665</v>
      </c>
      <c r="AS58" s="23" t="s">
        <v>116</v>
      </c>
      <c r="AT58" s="23" t="s">
        <v>116</v>
      </c>
      <c r="AU58" t="s">
        <v>117</v>
      </c>
      <c r="AV58" t="s">
        <v>529</v>
      </c>
      <c r="AW58" t="s">
        <v>530</v>
      </c>
      <c r="AX58" t="s">
        <v>108</v>
      </c>
      <c r="AY58" s="23">
        <v>80111600</v>
      </c>
      <c r="AZ58" s="41" t="s">
        <v>531</v>
      </c>
      <c r="BA58" s="23" t="s">
        <v>121</v>
      </c>
      <c r="BB58" s="20" t="s">
        <v>122</v>
      </c>
      <c r="BC58" s="27">
        <v>45666</v>
      </c>
      <c r="BD58" s="20" t="s">
        <v>123</v>
      </c>
      <c r="BE58" s="27">
        <v>45666</v>
      </c>
      <c r="BF58" s="27">
        <v>45667</v>
      </c>
      <c r="BG58" s="27">
        <v>46018</v>
      </c>
      <c r="BH58" s="35">
        <f>+Tabla3[[#This Row],[FECHA TERMINACION
(INICIAL)]]-Tabla3[[#This Row],[FECHA INICIO]]</f>
        <v>351</v>
      </c>
      <c r="BI58" s="35">
        <f>+Tabla3[[#This Row],[PLAZO DE EJECUCIÓN EN DÍAS (INICIAL)]]/30</f>
        <v>11.7</v>
      </c>
      <c r="BJ58" t="s">
        <v>532</v>
      </c>
      <c r="BK58" s="30">
        <f>+[1]BD_2!E56</f>
        <v>0</v>
      </c>
      <c r="BL58" s="30">
        <f>+[1]BD_2!BA56</f>
        <v>0</v>
      </c>
      <c r="BM58" s="23">
        <f>+[1]BD_2!BZ56</f>
        <v>0</v>
      </c>
      <c r="BN58" s="23">
        <f>+COUNTIF(Tabla3[[#This Row],[VALOR REDUCIDO]:[TOTAL TIEMPO PRORROGADO EN DÍAS
]],"&lt;&gt;0")</f>
        <v>0</v>
      </c>
      <c r="BO58" s="23" t="str">
        <f>+[1]BD_2!CA56</f>
        <v>2 NO</v>
      </c>
      <c r="BP58" s="27" t="str">
        <f>+[1]BD_2!CF56</f>
        <v>2 NO</v>
      </c>
      <c r="BQ58" s="23" t="s">
        <v>106</v>
      </c>
      <c r="BR58">
        <f t="shared" si="7"/>
        <v>351</v>
      </c>
      <c r="BS58" s="36">
        <f t="shared" si="8"/>
        <v>45667</v>
      </c>
      <c r="BT58" s="36">
        <f t="shared" si="9"/>
        <v>46018</v>
      </c>
      <c r="BU58" s="37">
        <f t="shared" ca="1" si="10"/>
        <v>0.79772079772079774</v>
      </c>
      <c r="BV58" s="30">
        <f t="shared" si="11"/>
        <v>139200000</v>
      </c>
      <c r="BW58" s="23" t="str">
        <f t="shared" ca="1" si="14"/>
        <v>EJECUCIÓN</v>
      </c>
      <c r="BX58" s="23">
        <v>80400000</v>
      </c>
      <c r="BY58" s="23">
        <v>58800000</v>
      </c>
      <c r="BZ58" s="23" t="s">
        <v>106</v>
      </c>
      <c r="CA58" s="23" t="str">
        <f t="shared" si="13"/>
        <v>enero</v>
      </c>
      <c r="CB58" s="23" t="s">
        <v>121</v>
      </c>
      <c r="CC58" s="23" t="s">
        <v>121</v>
      </c>
      <c r="CD58" s="23" t="s">
        <v>121</v>
      </c>
      <c r="CE58" t="s">
        <v>125</v>
      </c>
      <c r="CF58" t="s">
        <v>126</v>
      </c>
    </row>
    <row r="59" spans="1:84" x14ac:dyDescent="0.25">
      <c r="A59" s="23" t="str">
        <f t="shared" si="0"/>
        <v/>
      </c>
      <c r="B59" s="23" t="str">
        <f t="shared" si="1"/>
        <v/>
      </c>
      <c r="C59" s="24" t="str">
        <f t="shared" ca="1" si="2"/>
        <v>E</v>
      </c>
      <c r="D59" s="25" t="str">
        <f t="shared" ca="1" si="3"/>
        <v/>
      </c>
      <c r="E59" s="25" t="str">
        <f t="shared" si="4"/>
        <v/>
      </c>
      <c r="F59" s="23" t="str">
        <f t="shared" si="5"/>
        <v/>
      </c>
      <c r="G59" s="25" t="str">
        <f t="shared" si="6"/>
        <v/>
      </c>
      <c r="H59" s="23">
        <v>2025</v>
      </c>
      <c r="I59" s="26">
        <v>56</v>
      </c>
      <c r="J59" s="23" t="s">
        <v>95</v>
      </c>
      <c r="K59" t="s">
        <v>96</v>
      </c>
      <c r="L59" t="s">
        <v>97</v>
      </c>
      <c r="M59" t="s">
        <v>98</v>
      </c>
      <c r="N59" t="s">
        <v>99</v>
      </c>
      <c r="O59" s="23" t="s">
        <v>100</v>
      </c>
      <c r="P59" s="23" t="s">
        <v>138</v>
      </c>
      <c r="Q59" t="s">
        <v>533</v>
      </c>
      <c r="R59" s="23" t="s">
        <v>103</v>
      </c>
      <c r="S59" s="20" t="s">
        <v>534</v>
      </c>
      <c r="T59" s="29" t="s">
        <v>535</v>
      </c>
      <c r="U59" s="23" t="s">
        <v>1436</v>
      </c>
      <c r="V59" s="23" t="s">
        <v>106</v>
      </c>
      <c r="W59" s="20" t="s">
        <v>151</v>
      </c>
      <c r="X59" s="20" t="s">
        <v>108</v>
      </c>
      <c r="Y59" t="s">
        <v>536</v>
      </c>
      <c r="Z59" t="s">
        <v>537</v>
      </c>
      <c r="AA59" t="s">
        <v>538</v>
      </c>
      <c r="AB59" s="6">
        <v>59626667</v>
      </c>
      <c r="AC59" s="6">
        <v>59626667</v>
      </c>
      <c r="AD59" s="30">
        <v>5200000</v>
      </c>
      <c r="AE59" s="30">
        <v>0</v>
      </c>
      <c r="AF59" s="23" t="s">
        <v>112</v>
      </c>
      <c r="AG59" t="s">
        <v>106</v>
      </c>
      <c r="AH59" t="s">
        <v>113</v>
      </c>
      <c r="AI59" s="31">
        <f>+Tabla3[[#This Row],[VALOR DEL CONTRATO
(EN NUMEROS)]]-Tabla3[[#This Row],[VALOR RECURSOS (MADS/FONAM)]]</f>
        <v>0</v>
      </c>
      <c r="AJ59" s="25">
        <v>1725</v>
      </c>
      <c r="AK59" s="32">
        <v>45664</v>
      </c>
      <c r="AL59">
        <v>2825</v>
      </c>
      <c r="AM59" s="27">
        <v>45667</v>
      </c>
      <c r="AN59" s="33" t="s">
        <v>114</v>
      </c>
      <c r="AO59" t="s">
        <v>115</v>
      </c>
      <c r="AP59" s="39">
        <v>202400000000095</v>
      </c>
      <c r="AQ59" t="s">
        <v>106</v>
      </c>
      <c r="AR59" s="27">
        <v>45666</v>
      </c>
      <c r="AS59" s="23" t="s">
        <v>116</v>
      </c>
      <c r="AT59" s="23" t="s">
        <v>116</v>
      </c>
      <c r="AU59" t="s">
        <v>117</v>
      </c>
      <c r="AV59" t="s">
        <v>133</v>
      </c>
      <c r="AW59" t="s">
        <v>539</v>
      </c>
      <c r="AX59" t="s">
        <v>108</v>
      </c>
      <c r="AY59" s="23">
        <v>80111600</v>
      </c>
      <c r="AZ59" s="41" t="s">
        <v>540</v>
      </c>
      <c r="BA59" s="23" t="s">
        <v>121</v>
      </c>
      <c r="BB59" s="20" t="s">
        <v>122</v>
      </c>
      <c r="BC59" s="27">
        <v>45666</v>
      </c>
      <c r="BD59" s="20" t="s">
        <v>123</v>
      </c>
      <c r="BE59" s="27">
        <v>45666</v>
      </c>
      <c r="BF59" s="27">
        <v>45667</v>
      </c>
      <c r="BG59" s="27">
        <v>46014</v>
      </c>
      <c r="BH59" s="35">
        <f>+Tabla3[[#This Row],[FECHA TERMINACION
(INICIAL)]]-Tabla3[[#This Row],[FECHA INICIO]]</f>
        <v>347</v>
      </c>
      <c r="BI59" s="35">
        <f>+Tabla3[[#This Row],[PLAZO DE EJECUCIÓN EN DÍAS (INICIAL)]]/30</f>
        <v>11.566666666666666</v>
      </c>
      <c r="BJ59" t="s">
        <v>171</v>
      </c>
      <c r="BK59" s="30">
        <f>+[1]BD_2!E57</f>
        <v>0</v>
      </c>
      <c r="BL59" s="30">
        <f>+[1]BD_2!BA57</f>
        <v>0</v>
      </c>
      <c r="BM59" s="23">
        <f>+[1]BD_2!BZ57</f>
        <v>0</v>
      </c>
      <c r="BN59" s="23">
        <f>+COUNTIF(Tabla3[[#This Row],[VALOR REDUCIDO]:[TOTAL TIEMPO PRORROGADO EN DÍAS
]],"&lt;&gt;0")</f>
        <v>0</v>
      </c>
      <c r="BO59" s="23" t="str">
        <f>+[1]BD_2!CA57</f>
        <v>2 NO</v>
      </c>
      <c r="BP59" s="27" t="str">
        <f>+[1]BD_2!CF57</f>
        <v>2 NO</v>
      </c>
      <c r="BQ59" s="23" t="s">
        <v>106</v>
      </c>
      <c r="BR59">
        <f t="shared" si="7"/>
        <v>347</v>
      </c>
      <c r="BS59" s="36">
        <f t="shared" si="8"/>
        <v>45667</v>
      </c>
      <c r="BT59" s="36">
        <f t="shared" si="9"/>
        <v>46014</v>
      </c>
      <c r="BU59" s="37">
        <f t="shared" ca="1" si="10"/>
        <v>0.80691642651296835</v>
      </c>
      <c r="BV59" s="30">
        <f t="shared" si="11"/>
        <v>59626667</v>
      </c>
      <c r="BW59" s="23" t="str">
        <f t="shared" ca="1" si="14"/>
        <v>EJECUCIÓN</v>
      </c>
      <c r="BX59" s="23">
        <v>34840000</v>
      </c>
      <c r="BY59" s="23">
        <v>24786667</v>
      </c>
      <c r="BZ59" s="23" t="s">
        <v>106</v>
      </c>
      <c r="CA59" s="23" t="str">
        <f t="shared" si="13"/>
        <v>enero</v>
      </c>
      <c r="CB59" s="23" t="s">
        <v>121</v>
      </c>
      <c r="CC59" s="23" t="s">
        <v>121</v>
      </c>
      <c r="CD59" s="23" t="s">
        <v>121</v>
      </c>
      <c r="CE59" t="s">
        <v>125</v>
      </c>
      <c r="CF59" t="s">
        <v>126</v>
      </c>
    </row>
    <row r="60" spans="1:84" x14ac:dyDescent="0.25">
      <c r="A60" s="23" t="str">
        <f t="shared" si="0"/>
        <v/>
      </c>
      <c r="B60" s="23" t="str">
        <f t="shared" si="1"/>
        <v/>
      </c>
      <c r="C60" s="24" t="str">
        <f t="shared" ca="1" si="2"/>
        <v>E</v>
      </c>
      <c r="D60" s="25" t="str">
        <f t="shared" ca="1" si="3"/>
        <v/>
      </c>
      <c r="E60" s="25" t="str">
        <f t="shared" si="4"/>
        <v/>
      </c>
      <c r="F60" s="23" t="str">
        <f t="shared" si="5"/>
        <v/>
      </c>
      <c r="G60" s="25" t="str">
        <f t="shared" si="6"/>
        <v/>
      </c>
      <c r="H60" s="23">
        <v>2025</v>
      </c>
      <c r="I60" s="26">
        <v>57</v>
      </c>
      <c r="J60" s="23" t="s">
        <v>95</v>
      </c>
      <c r="K60" t="s">
        <v>96</v>
      </c>
      <c r="L60" t="s">
        <v>97</v>
      </c>
      <c r="M60" t="s">
        <v>98</v>
      </c>
      <c r="N60" t="s">
        <v>99</v>
      </c>
      <c r="O60" s="23" t="s">
        <v>100</v>
      </c>
      <c r="P60" s="23" t="s">
        <v>138</v>
      </c>
      <c r="Q60" t="s">
        <v>541</v>
      </c>
      <c r="R60" s="23" t="s">
        <v>103</v>
      </c>
      <c r="S60" s="20" t="s">
        <v>158</v>
      </c>
      <c r="T60" s="29" t="s">
        <v>542</v>
      </c>
      <c r="U60" s="23" t="s">
        <v>1436</v>
      </c>
      <c r="V60" s="23" t="s">
        <v>106</v>
      </c>
      <c r="W60" s="20" t="s">
        <v>543</v>
      </c>
      <c r="X60" s="20" t="s">
        <v>108</v>
      </c>
      <c r="Y60" t="s">
        <v>544</v>
      </c>
      <c r="Z60" t="s">
        <v>545</v>
      </c>
      <c r="AA60" t="s">
        <v>546</v>
      </c>
      <c r="AB60" s="6">
        <v>96682667</v>
      </c>
      <c r="AC60" s="6">
        <v>96682667</v>
      </c>
      <c r="AD60" s="30">
        <v>8240000</v>
      </c>
      <c r="AE60" s="30">
        <v>0</v>
      </c>
      <c r="AF60" s="23" t="s">
        <v>112</v>
      </c>
      <c r="AG60" t="s">
        <v>106</v>
      </c>
      <c r="AH60" t="s">
        <v>113</v>
      </c>
      <c r="AI60" s="31">
        <f>+Tabla3[[#This Row],[VALOR DEL CONTRATO
(EN NUMEROS)]]-Tabla3[[#This Row],[VALOR RECURSOS (MADS/FONAM)]]</f>
        <v>0</v>
      </c>
      <c r="AJ60" s="25">
        <v>1925</v>
      </c>
      <c r="AK60" s="32">
        <v>45664</v>
      </c>
      <c r="AL60">
        <v>2725</v>
      </c>
      <c r="AM60" s="27">
        <v>45667</v>
      </c>
      <c r="AN60" s="33" t="s">
        <v>114</v>
      </c>
      <c r="AO60" t="s">
        <v>115</v>
      </c>
      <c r="AP60" s="39">
        <v>202400000000095</v>
      </c>
      <c r="AQ60" t="s">
        <v>106</v>
      </c>
      <c r="AR60" s="27">
        <v>45666</v>
      </c>
      <c r="AS60" s="23" t="s">
        <v>116</v>
      </c>
      <c r="AT60" s="23" t="s">
        <v>116</v>
      </c>
      <c r="AU60" t="s">
        <v>117</v>
      </c>
      <c r="AV60" t="s">
        <v>547</v>
      </c>
      <c r="AW60" t="s">
        <v>548</v>
      </c>
      <c r="AX60" t="s">
        <v>108</v>
      </c>
      <c r="AY60" s="23">
        <v>80161500</v>
      </c>
      <c r="AZ60" s="41" t="s">
        <v>549</v>
      </c>
      <c r="BA60" s="23" t="s">
        <v>121</v>
      </c>
      <c r="BB60" s="20" t="s">
        <v>122</v>
      </c>
      <c r="BC60" s="27">
        <v>45666</v>
      </c>
      <c r="BD60" s="20" t="s">
        <v>123</v>
      </c>
      <c r="BE60" s="27">
        <v>45666</v>
      </c>
      <c r="BF60" s="27">
        <v>45667</v>
      </c>
      <c r="BG60" s="27">
        <v>46022</v>
      </c>
      <c r="BH60" s="35">
        <f>+Tabla3[[#This Row],[FECHA TERMINACION
(INICIAL)]]-Tabla3[[#This Row],[FECHA INICIO]]</f>
        <v>355</v>
      </c>
      <c r="BI60" s="35">
        <f>+Tabla3[[#This Row],[PLAZO DE EJECUCIÓN EN DÍAS (INICIAL)]]/30</f>
        <v>11.833333333333334</v>
      </c>
      <c r="BJ60" t="s">
        <v>550</v>
      </c>
      <c r="BK60" s="30">
        <f>+[1]BD_2!E58</f>
        <v>274667</v>
      </c>
      <c r="BL60" s="30">
        <f>+[1]BD_2!BA58</f>
        <v>0</v>
      </c>
      <c r="BM60" s="23">
        <f>+[1]BD_2!BZ58</f>
        <v>0</v>
      </c>
      <c r="BN60" s="23">
        <f>+COUNTIF(Tabla3[[#This Row],[VALOR REDUCIDO]:[TOTAL TIEMPO PRORROGADO EN DÍAS
]],"&lt;&gt;0")</f>
        <v>1</v>
      </c>
      <c r="BO60" s="23" t="str">
        <f>+[1]BD_2!CA58</f>
        <v>2 NO</v>
      </c>
      <c r="BP60" s="27" t="str">
        <f>+[1]BD_2!CF58</f>
        <v>2 NO</v>
      </c>
      <c r="BQ60" s="23" t="s">
        <v>106</v>
      </c>
      <c r="BR60">
        <f t="shared" si="7"/>
        <v>355</v>
      </c>
      <c r="BS60" s="36">
        <f t="shared" si="8"/>
        <v>45667</v>
      </c>
      <c r="BT60" s="36">
        <f t="shared" si="9"/>
        <v>46022</v>
      </c>
      <c r="BU60" s="37">
        <f t="shared" ca="1" si="10"/>
        <v>0.78873239436619713</v>
      </c>
      <c r="BV60" s="30">
        <f t="shared" si="11"/>
        <v>96408000</v>
      </c>
      <c r="BW60" s="23" t="str">
        <f t="shared" ca="1" si="14"/>
        <v>EJECUCIÓN</v>
      </c>
      <c r="BX60" s="23">
        <v>63448000</v>
      </c>
      <c r="BY60" s="23">
        <v>32960000</v>
      </c>
      <c r="BZ60" s="23" t="s">
        <v>106</v>
      </c>
      <c r="CA60" s="23" t="str">
        <f t="shared" si="13"/>
        <v>enero</v>
      </c>
      <c r="CB60" s="23" t="s">
        <v>121</v>
      </c>
      <c r="CC60" s="23" t="s">
        <v>121</v>
      </c>
      <c r="CD60" s="23" t="s">
        <v>121</v>
      </c>
      <c r="CE60" t="s">
        <v>125</v>
      </c>
      <c r="CF60" t="s">
        <v>126</v>
      </c>
    </row>
    <row r="61" spans="1:84" x14ac:dyDescent="0.25">
      <c r="A61" s="23" t="str">
        <f t="shared" si="0"/>
        <v/>
      </c>
      <c r="B61" s="23" t="str">
        <f t="shared" si="1"/>
        <v>C</v>
      </c>
      <c r="C61" s="24" t="str">
        <f t="shared" ca="1" si="2"/>
        <v>F</v>
      </c>
      <c r="D61" s="25" t="str">
        <f t="shared" ca="1" si="3"/>
        <v/>
      </c>
      <c r="E61" s="25" t="str">
        <f t="shared" si="4"/>
        <v/>
      </c>
      <c r="F61" s="23" t="str">
        <f t="shared" si="5"/>
        <v/>
      </c>
      <c r="G61" s="25" t="str">
        <f t="shared" si="6"/>
        <v/>
      </c>
      <c r="H61" s="23">
        <v>2025</v>
      </c>
      <c r="I61" s="26">
        <v>58</v>
      </c>
      <c r="J61" s="23" t="s">
        <v>95</v>
      </c>
      <c r="K61" t="s">
        <v>96</v>
      </c>
      <c r="L61" t="s">
        <v>97</v>
      </c>
      <c r="M61" t="s">
        <v>98</v>
      </c>
      <c r="N61" t="s">
        <v>99</v>
      </c>
      <c r="O61" s="23" t="s">
        <v>100</v>
      </c>
      <c r="P61" s="23" t="s">
        <v>138</v>
      </c>
      <c r="Q61" t="s">
        <v>551</v>
      </c>
      <c r="R61" s="23" t="s">
        <v>103</v>
      </c>
      <c r="S61" s="20" t="s">
        <v>369</v>
      </c>
      <c r="T61" s="29" t="s">
        <v>552</v>
      </c>
      <c r="U61" s="23" t="s">
        <v>1436</v>
      </c>
      <c r="V61" s="23" t="s">
        <v>106</v>
      </c>
      <c r="W61" s="20" t="s">
        <v>107</v>
      </c>
      <c r="X61" s="20" t="s">
        <v>108</v>
      </c>
      <c r="Y61" t="s">
        <v>358</v>
      </c>
      <c r="Z61" t="s">
        <v>371</v>
      </c>
      <c r="AA61" t="s">
        <v>553</v>
      </c>
      <c r="AB61" s="6">
        <v>49600000</v>
      </c>
      <c r="AC61" s="6">
        <v>49600000</v>
      </c>
      <c r="AD61" s="30">
        <v>8000000</v>
      </c>
      <c r="AE61" s="30">
        <v>0</v>
      </c>
      <c r="AF61" s="23" t="s">
        <v>112</v>
      </c>
      <c r="AG61" t="s">
        <v>106</v>
      </c>
      <c r="AH61" t="s">
        <v>113</v>
      </c>
      <c r="AI61" s="31">
        <f>+Tabla3[[#This Row],[VALOR DEL CONTRATO
(EN NUMEROS)]]-Tabla3[[#This Row],[VALOR RECURSOS (MADS/FONAM)]]</f>
        <v>0</v>
      </c>
      <c r="AJ61" s="25">
        <v>1325</v>
      </c>
      <c r="AK61" s="32">
        <v>45664</v>
      </c>
      <c r="AL61">
        <v>15625</v>
      </c>
      <c r="AM61" s="27">
        <v>45674</v>
      </c>
      <c r="AN61" s="33" t="s">
        <v>114</v>
      </c>
      <c r="AO61" t="s">
        <v>115</v>
      </c>
      <c r="AP61" s="39">
        <v>202400000000095</v>
      </c>
      <c r="AQ61" t="s">
        <v>106</v>
      </c>
      <c r="AR61" s="27">
        <v>45667</v>
      </c>
      <c r="AS61" s="23" t="s">
        <v>116</v>
      </c>
      <c r="AT61" s="23" t="s">
        <v>116</v>
      </c>
      <c r="AU61" t="s">
        <v>117</v>
      </c>
      <c r="AV61" t="s">
        <v>118</v>
      </c>
      <c r="AW61" t="s">
        <v>119</v>
      </c>
      <c r="AX61" t="s">
        <v>108</v>
      </c>
      <c r="AY61" s="23">
        <v>80111600</v>
      </c>
      <c r="AZ61" s="41" t="s">
        <v>554</v>
      </c>
      <c r="BA61" s="23" t="s">
        <v>121</v>
      </c>
      <c r="BB61" s="20" t="s">
        <v>122</v>
      </c>
      <c r="BC61" s="27">
        <v>45671</v>
      </c>
      <c r="BD61" s="20" t="s">
        <v>123</v>
      </c>
      <c r="BE61" s="27">
        <v>45671</v>
      </c>
      <c r="BF61" s="27">
        <v>45674</v>
      </c>
      <c r="BG61" s="27">
        <v>45839</v>
      </c>
      <c r="BH61" s="35">
        <f>+Tabla3[[#This Row],[FECHA TERMINACION
(INICIAL)]]-Tabla3[[#This Row],[FECHA INICIO]]</f>
        <v>165</v>
      </c>
      <c r="BI61" s="35">
        <f>+Tabla3[[#This Row],[PLAZO DE EJECUCIÓN EN DÍAS (INICIAL)]]/30</f>
        <v>5.5</v>
      </c>
      <c r="BJ61" t="s">
        <v>555</v>
      </c>
      <c r="BK61" s="30">
        <f>+[1]BD_2!E59</f>
        <v>0</v>
      </c>
      <c r="BL61" s="30">
        <f>+[1]BD_2!BA59</f>
        <v>0</v>
      </c>
      <c r="BM61" s="23">
        <f>+[1]BD_2!BZ59</f>
        <v>0</v>
      </c>
      <c r="BN61" s="23">
        <f>+COUNTIF(Tabla3[[#This Row],[VALOR REDUCIDO]:[TOTAL TIEMPO PRORROGADO EN DÍAS
]],"&lt;&gt;0")</f>
        <v>0</v>
      </c>
      <c r="BO61" s="23" t="str">
        <f>+[1]BD_2!CA59</f>
        <v>2 NO</v>
      </c>
      <c r="BP61" s="27" t="str">
        <f>+[1]BD_2!CF59</f>
        <v>2 NO</v>
      </c>
      <c r="BQ61" s="23" t="s">
        <v>121</v>
      </c>
      <c r="BR61">
        <f t="shared" si="7"/>
        <v>165</v>
      </c>
      <c r="BS61" s="36">
        <f t="shared" si="8"/>
        <v>45674</v>
      </c>
      <c r="BT61" s="36">
        <f t="shared" si="9"/>
        <v>45839</v>
      </c>
      <c r="BU61" s="37">
        <f t="shared" ca="1" si="10"/>
        <v>1</v>
      </c>
      <c r="BV61" s="30">
        <f t="shared" si="11"/>
        <v>49600000</v>
      </c>
      <c r="BW61" s="23" t="str">
        <f t="shared" ca="1" si="14"/>
        <v>FINALIZADO</v>
      </c>
      <c r="BX61" s="23">
        <v>35733333</v>
      </c>
      <c r="BY61" s="23">
        <v>13866667</v>
      </c>
      <c r="BZ61" s="23" t="s">
        <v>106</v>
      </c>
      <c r="CA61" s="23" t="str">
        <f t="shared" si="13"/>
        <v>enero</v>
      </c>
      <c r="CB61" s="23" t="s">
        <v>121</v>
      </c>
      <c r="CC61" s="23" t="s">
        <v>121</v>
      </c>
      <c r="CD61" s="23" t="s">
        <v>121</v>
      </c>
      <c r="CE61" t="s">
        <v>125</v>
      </c>
      <c r="CF61" t="s">
        <v>126</v>
      </c>
    </row>
    <row r="62" spans="1:84" x14ac:dyDescent="0.25">
      <c r="A62" s="23" t="str">
        <f t="shared" si="0"/>
        <v/>
      </c>
      <c r="B62" s="23" t="str">
        <f t="shared" si="1"/>
        <v/>
      </c>
      <c r="C62" s="24" t="str">
        <f t="shared" ca="1" si="2"/>
        <v>E</v>
      </c>
      <c r="D62" s="25" t="str">
        <f t="shared" ca="1" si="3"/>
        <v/>
      </c>
      <c r="E62" s="25" t="str">
        <f t="shared" si="4"/>
        <v/>
      </c>
      <c r="F62" s="23" t="str">
        <f t="shared" si="5"/>
        <v/>
      </c>
      <c r="G62" s="25" t="str">
        <f t="shared" si="6"/>
        <v/>
      </c>
      <c r="H62" s="23">
        <v>2025</v>
      </c>
      <c r="I62" s="26" t="s">
        <v>556</v>
      </c>
      <c r="J62" s="23" t="s">
        <v>95</v>
      </c>
      <c r="K62" t="s">
        <v>96</v>
      </c>
      <c r="L62" t="s">
        <v>97</v>
      </c>
      <c r="M62" t="s">
        <v>98</v>
      </c>
      <c r="N62" t="s">
        <v>99</v>
      </c>
      <c r="O62" s="23" t="s">
        <v>100</v>
      </c>
      <c r="P62" s="23" t="s">
        <v>138</v>
      </c>
      <c r="Q62" t="s">
        <v>557</v>
      </c>
      <c r="R62" s="23" t="s">
        <v>103</v>
      </c>
      <c r="S62" s="20" t="s">
        <v>158</v>
      </c>
      <c r="T62" s="29" t="s">
        <v>7148</v>
      </c>
      <c r="U62" s="23" t="s">
        <v>1436</v>
      </c>
      <c r="V62" s="23" t="s">
        <v>106</v>
      </c>
      <c r="W62" s="20" t="s">
        <v>107</v>
      </c>
      <c r="X62" s="20" t="s">
        <v>108</v>
      </c>
      <c r="Y62" t="s">
        <v>358</v>
      </c>
      <c r="Z62" t="s">
        <v>371</v>
      </c>
      <c r="AA62" t="s">
        <v>558</v>
      </c>
      <c r="AB62" s="6">
        <v>5600000</v>
      </c>
      <c r="AC62" s="6">
        <v>5600000</v>
      </c>
      <c r="AD62" s="30">
        <v>8000000</v>
      </c>
      <c r="AE62" s="30">
        <v>0</v>
      </c>
      <c r="AF62" s="23" t="s">
        <v>112</v>
      </c>
      <c r="AG62" t="s">
        <v>106</v>
      </c>
      <c r="AH62" t="s">
        <v>113</v>
      </c>
      <c r="AI62" s="31">
        <f>+Tabla3[[#This Row],[VALOR DEL CONTRATO
(EN NUMEROS)]]-Tabla3[[#This Row],[VALOR RECURSOS (MADS/FONAM)]]</f>
        <v>0</v>
      </c>
      <c r="AJ62" s="25">
        <v>1325</v>
      </c>
      <c r="AK62" s="32">
        <v>45664</v>
      </c>
      <c r="AL62">
        <v>262225</v>
      </c>
      <c r="AM62" s="27">
        <v>45842</v>
      </c>
      <c r="AN62" s="33" t="s">
        <v>114</v>
      </c>
      <c r="AO62" t="s">
        <v>115</v>
      </c>
      <c r="AP62" s="39">
        <v>202400000000095</v>
      </c>
      <c r="AQ62" t="s">
        <v>106</v>
      </c>
      <c r="AR62" s="27">
        <v>45853</v>
      </c>
      <c r="AS62" s="23" t="s">
        <v>116</v>
      </c>
      <c r="AT62" s="23" t="s">
        <v>116</v>
      </c>
      <c r="AU62" t="s">
        <v>117</v>
      </c>
      <c r="AV62" t="s">
        <v>118</v>
      </c>
      <c r="AW62" t="s">
        <v>119</v>
      </c>
      <c r="AX62" t="s">
        <v>108</v>
      </c>
      <c r="AY62" s="23">
        <v>80111600</v>
      </c>
      <c r="AZ62" s="41" t="s">
        <v>554</v>
      </c>
      <c r="BA62" s="23" t="s">
        <v>121</v>
      </c>
      <c r="BB62" s="20" t="s">
        <v>122</v>
      </c>
      <c r="BC62" s="27">
        <v>45840</v>
      </c>
      <c r="BD62" s="20" t="s">
        <v>123</v>
      </c>
      <c r="BE62" s="27">
        <v>45840</v>
      </c>
      <c r="BF62" s="27">
        <v>45842</v>
      </c>
      <c r="BG62" s="27">
        <v>45860</v>
      </c>
      <c r="BH62" s="35">
        <f>+Tabla3[[#This Row],[FECHA TERMINACION
(INICIAL)]]-Tabla3[[#This Row],[FECHA INICIO]]</f>
        <v>18</v>
      </c>
      <c r="BI62" s="35">
        <f>+Tabla3[[#This Row],[PLAZO DE EJECUCIÓN EN DÍAS (INICIAL)]]/30</f>
        <v>0.6</v>
      </c>
      <c r="BJ62" t="s">
        <v>559</v>
      </c>
      <c r="BK62" s="30">
        <f>+[1]BD_2!E60</f>
        <v>2400000</v>
      </c>
      <c r="BL62" s="30">
        <f>+[1]BD_2!BA60</f>
        <v>24533333</v>
      </c>
      <c r="BM62" s="23">
        <f>+[1]BD_2!BZ60</f>
        <v>94</v>
      </c>
      <c r="BN62" s="23">
        <f>+COUNTIF(Tabla3[[#This Row],[VALOR REDUCIDO]:[TOTAL TIEMPO PRORROGADO EN DÍAS
]],"&lt;&gt;0")</f>
        <v>3</v>
      </c>
      <c r="BO62" s="23" t="str">
        <f>+[1]BD_2!CA60</f>
        <v>2 NO</v>
      </c>
      <c r="BP62" s="27" t="str">
        <f>+[1]BD_2!CF60</f>
        <v>2 NO</v>
      </c>
      <c r="BQ62" s="23" t="s">
        <v>106</v>
      </c>
      <c r="BR62">
        <f t="shared" si="7"/>
        <v>112</v>
      </c>
      <c r="BS62" s="36">
        <f t="shared" si="8"/>
        <v>45842</v>
      </c>
      <c r="BT62" s="36">
        <f t="shared" si="9"/>
        <v>45954</v>
      </c>
      <c r="BU62" s="37">
        <f t="shared" ca="1" si="10"/>
        <v>0.9375</v>
      </c>
      <c r="BV62" s="30">
        <f t="shared" si="11"/>
        <v>27733333</v>
      </c>
      <c r="BW62" s="23" t="str">
        <f t="shared" ca="1" si="14"/>
        <v>EJECUCIÓN</v>
      </c>
      <c r="BX62" s="23">
        <v>0</v>
      </c>
      <c r="BY62" s="23">
        <v>27733333</v>
      </c>
      <c r="BZ62" s="23" t="s">
        <v>106</v>
      </c>
      <c r="CA62" s="23" t="str">
        <f t="shared" si="13"/>
        <v>julio</v>
      </c>
      <c r="CB62" s="23" t="s">
        <v>121</v>
      </c>
      <c r="CC62" s="23" t="s">
        <v>121</v>
      </c>
      <c r="CD62" s="23" t="s">
        <v>121</v>
      </c>
      <c r="CE62" t="s">
        <v>125</v>
      </c>
      <c r="CF62" t="s">
        <v>126</v>
      </c>
    </row>
    <row r="63" spans="1:84" x14ac:dyDescent="0.25">
      <c r="A63" s="23" t="str">
        <f t="shared" si="0"/>
        <v/>
      </c>
      <c r="B63" s="23" t="str">
        <f t="shared" si="1"/>
        <v/>
      </c>
      <c r="C63" s="24" t="str">
        <f t="shared" ca="1" si="2"/>
        <v>E</v>
      </c>
      <c r="D63" s="25" t="str">
        <f t="shared" si="3"/>
        <v/>
      </c>
      <c r="E63" s="25" t="str">
        <f t="shared" si="4"/>
        <v/>
      </c>
      <c r="F63" s="23" t="str">
        <f t="shared" si="5"/>
        <v/>
      </c>
      <c r="G63" s="25" t="str">
        <f t="shared" si="6"/>
        <v/>
      </c>
      <c r="H63" s="23">
        <v>2025</v>
      </c>
      <c r="I63" s="26">
        <v>59</v>
      </c>
      <c r="J63" s="23" t="s">
        <v>95</v>
      </c>
      <c r="K63" t="s">
        <v>96</v>
      </c>
      <c r="L63" t="s">
        <v>97</v>
      </c>
      <c r="M63" t="s">
        <v>98</v>
      </c>
      <c r="N63" t="s">
        <v>99</v>
      </c>
      <c r="O63" s="23" t="s">
        <v>100</v>
      </c>
      <c r="P63" s="23" t="s">
        <v>138</v>
      </c>
      <c r="Q63" t="s">
        <v>560</v>
      </c>
      <c r="R63" s="23" t="s">
        <v>103</v>
      </c>
      <c r="S63" s="20" t="s">
        <v>561</v>
      </c>
      <c r="T63" s="29" t="s">
        <v>562</v>
      </c>
      <c r="U63" s="23" t="s">
        <v>1436</v>
      </c>
      <c r="V63" s="23" t="s">
        <v>106</v>
      </c>
      <c r="W63" s="20" t="s">
        <v>563</v>
      </c>
      <c r="X63" s="20" t="s">
        <v>108</v>
      </c>
      <c r="Y63" t="s">
        <v>564</v>
      </c>
      <c r="Z63" t="s">
        <v>565</v>
      </c>
      <c r="AA63" t="s">
        <v>566</v>
      </c>
      <c r="AB63" s="6">
        <v>61480000</v>
      </c>
      <c r="AC63" s="6">
        <v>61480000</v>
      </c>
      <c r="AD63" s="30">
        <v>5300000</v>
      </c>
      <c r="AE63" s="30">
        <v>0</v>
      </c>
      <c r="AF63" s="23" t="s">
        <v>112</v>
      </c>
      <c r="AG63" t="s">
        <v>106</v>
      </c>
      <c r="AH63" t="s">
        <v>113</v>
      </c>
      <c r="AI63" s="31">
        <f>+Tabla3[[#This Row],[VALOR DEL CONTRATO
(EN NUMEROS)]]-Tabla3[[#This Row],[VALOR RECURSOS (MADS/FONAM)]]</f>
        <v>0</v>
      </c>
      <c r="AJ63" s="25">
        <v>1925</v>
      </c>
      <c r="AK63" s="32">
        <v>45664</v>
      </c>
      <c r="AL63">
        <v>4225</v>
      </c>
      <c r="AM63" s="27">
        <v>45670</v>
      </c>
      <c r="AN63" s="33" t="s">
        <v>114</v>
      </c>
      <c r="AO63" t="s">
        <v>115</v>
      </c>
      <c r="AP63" s="39">
        <v>202400000000095</v>
      </c>
      <c r="AQ63" t="s">
        <v>106</v>
      </c>
      <c r="AR63" s="27">
        <v>45666</v>
      </c>
      <c r="AS63" s="23" t="s">
        <v>116</v>
      </c>
      <c r="AT63" s="23" t="s">
        <v>116</v>
      </c>
      <c r="AU63" t="s">
        <v>117</v>
      </c>
      <c r="AV63" t="s">
        <v>567</v>
      </c>
      <c r="AW63" t="s">
        <v>568</v>
      </c>
      <c r="AX63" t="s">
        <v>108</v>
      </c>
      <c r="AY63" s="23">
        <v>80111600</v>
      </c>
      <c r="AZ63" s="41" t="s">
        <v>569</v>
      </c>
      <c r="BA63" s="23" t="s">
        <v>121</v>
      </c>
      <c r="BB63" s="20" t="s">
        <v>122</v>
      </c>
      <c r="BC63" s="27">
        <v>45666</v>
      </c>
      <c r="BD63" s="20" t="s">
        <v>123</v>
      </c>
      <c r="BE63" s="27">
        <v>45666</v>
      </c>
      <c r="BF63" s="27">
        <v>45670</v>
      </c>
      <c r="BG63" s="27">
        <v>46021</v>
      </c>
      <c r="BH63" s="35">
        <f>+Tabla3[[#This Row],[FECHA TERMINACION
(INICIAL)]]-Tabla3[[#This Row],[FECHA INICIO]]</f>
        <v>351</v>
      </c>
      <c r="BI63" s="35">
        <f>+Tabla3[[#This Row],[PLAZO DE EJECUCIÓN EN DÍAS (INICIAL)]]/30</f>
        <v>11.7</v>
      </c>
      <c r="BJ63" t="s">
        <v>570</v>
      </c>
      <c r="BK63" s="30">
        <f>+[1]BD_2!E61</f>
        <v>0</v>
      </c>
      <c r="BL63" s="30">
        <f>+[1]BD_2!BA61</f>
        <v>0</v>
      </c>
      <c r="BM63" s="23">
        <f>+[1]BD_2!BZ61</f>
        <v>0</v>
      </c>
      <c r="BN63" s="23">
        <f>+COUNTIF(Tabla3[[#This Row],[VALOR REDUCIDO]:[TOTAL TIEMPO PRORROGADO EN DÍAS
]],"&lt;&gt;0")</f>
        <v>0</v>
      </c>
      <c r="BO63" s="23" t="str">
        <f>+[1]BD_2!CA61</f>
        <v>2 NO</v>
      </c>
      <c r="BP63" s="27" t="str">
        <f>+[1]BD_2!CF61</f>
        <v>1 SI</v>
      </c>
      <c r="BQ63" s="23" t="s">
        <v>106</v>
      </c>
      <c r="BR63">
        <f t="shared" si="7"/>
        <v>351</v>
      </c>
      <c r="BS63" s="36">
        <f t="shared" si="8"/>
        <v>45670</v>
      </c>
      <c r="BT63" s="36">
        <f t="shared" si="9"/>
        <v>46021</v>
      </c>
      <c r="BU63" s="37">
        <f t="shared" ca="1" si="10"/>
        <v>0.78917378917378922</v>
      </c>
      <c r="BV63" s="30">
        <f t="shared" si="11"/>
        <v>61480000</v>
      </c>
      <c r="BW63" s="23" t="str">
        <f t="shared" si="14"/>
        <v>FINALIZADO</v>
      </c>
      <c r="BX63" s="23">
        <v>34980000</v>
      </c>
      <c r="BY63" s="23">
        <v>26500000</v>
      </c>
      <c r="BZ63" s="23" t="s">
        <v>106</v>
      </c>
      <c r="CA63" s="23" t="str">
        <f t="shared" si="13"/>
        <v>enero</v>
      </c>
      <c r="CB63" s="23" t="s">
        <v>121</v>
      </c>
      <c r="CC63" s="23" t="s">
        <v>121</v>
      </c>
      <c r="CD63" s="23" t="s">
        <v>121</v>
      </c>
      <c r="CE63" t="s">
        <v>125</v>
      </c>
      <c r="CF63" t="s">
        <v>126</v>
      </c>
    </row>
    <row r="64" spans="1:84" x14ac:dyDescent="0.25">
      <c r="A64" s="23" t="str">
        <f t="shared" si="0"/>
        <v/>
      </c>
      <c r="B64" s="23" t="str">
        <f t="shared" si="1"/>
        <v/>
      </c>
      <c r="C64" s="24" t="str">
        <f t="shared" ca="1" si="2"/>
        <v>E</v>
      </c>
      <c r="D64" s="25" t="str">
        <f t="shared" ca="1" si="3"/>
        <v/>
      </c>
      <c r="E64" s="25" t="str">
        <f t="shared" si="4"/>
        <v/>
      </c>
      <c r="F64" s="23" t="str">
        <f t="shared" si="5"/>
        <v/>
      </c>
      <c r="G64" s="25" t="str">
        <f t="shared" si="6"/>
        <v/>
      </c>
      <c r="H64" s="23">
        <v>2025</v>
      </c>
      <c r="I64" s="26">
        <v>60</v>
      </c>
      <c r="J64" s="23" t="s">
        <v>95</v>
      </c>
      <c r="K64" t="s">
        <v>96</v>
      </c>
      <c r="L64" t="s">
        <v>97</v>
      </c>
      <c r="M64" t="s">
        <v>98</v>
      </c>
      <c r="N64" t="s">
        <v>99</v>
      </c>
      <c r="O64" s="23" t="s">
        <v>100</v>
      </c>
      <c r="P64" s="23" t="s">
        <v>138</v>
      </c>
      <c r="Q64" t="s">
        <v>571</v>
      </c>
      <c r="R64" s="23" t="s">
        <v>103</v>
      </c>
      <c r="S64" s="20" t="s">
        <v>158</v>
      </c>
      <c r="T64" s="29" t="s">
        <v>572</v>
      </c>
      <c r="U64" s="23" t="s">
        <v>1436</v>
      </c>
      <c r="V64" s="23" t="s">
        <v>106</v>
      </c>
      <c r="W64" s="20" t="s">
        <v>245</v>
      </c>
      <c r="X64" s="20" t="s">
        <v>245</v>
      </c>
      <c r="Y64" t="s">
        <v>573</v>
      </c>
      <c r="Z64" t="s">
        <v>574</v>
      </c>
      <c r="AA64" t="s">
        <v>575</v>
      </c>
      <c r="AB64" s="6">
        <v>58000000</v>
      </c>
      <c r="AC64" s="6">
        <v>58000000</v>
      </c>
      <c r="AD64" s="30">
        <v>5000000</v>
      </c>
      <c r="AE64" s="30">
        <v>0</v>
      </c>
      <c r="AF64" s="23" t="s">
        <v>112</v>
      </c>
      <c r="AG64" t="s">
        <v>106</v>
      </c>
      <c r="AH64" t="s">
        <v>113</v>
      </c>
      <c r="AI64" s="31">
        <f>+Tabla3[[#This Row],[VALOR DEL CONTRATO
(EN NUMEROS)]]-Tabla3[[#This Row],[VALOR RECURSOS (MADS/FONAM)]]</f>
        <v>0</v>
      </c>
      <c r="AJ64" s="25">
        <v>6525</v>
      </c>
      <c r="AK64" s="32">
        <v>45665</v>
      </c>
      <c r="AL64">
        <v>5125</v>
      </c>
      <c r="AM64" s="27">
        <v>45670</v>
      </c>
      <c r="AN64" s="33" t="s">
        <v>114</v>
      </c>
      <c r="AO64" t="s">
        <v>248</v>
      </c>
      <c r="AP64" s="39">
        <v>202400000000095</v>
      </c>
      <c r="AQ64" t="s">
        <v>106</v>
      </c>
      <c r="AR64" s="27">
        <v>45667</v>
      </c>
      <c r="AS64" s="23" t="s">
        <v>116</v>
      </c>
      <c r="AT64" s="23" t="s">
        <v>116</v>
      </c>
      <c r="AU64" t="s">
        <v>117</v>
      </c>
      <c r="AV64" t="s">
        <v>576</v>
      </c>
      <c r="AW64" t="s">
        <v>401</v>
      </c>
      <c r="AX64" t="s">
        <v>245</v>
      </c>
      <c r="AY64" s="23">
        <v>80111600</v>
      </c>
      <c r="AZ64" s="41" t="s">
        <v>577</v>
      </c>
      <c r="BA64" s="23" t="s">
        <v>121</v>
      </c>
      <c r="BB64" s="20" t="s">
        <v>122</v>
      </c>
      <c r="BC64" s="27">
        <v>45670</v>
      </c>
      <c r="BD64" s="20" t="s">
        <v>136</v>
      </c>
      <c r="BE64" s="27">
        <v>45670</v>
      </c>
      <c r="BF64" s="27">
        <v>45670</v>
      </c>
      <c r="BG64" s="27">
        <v>46021</v>
      </c>
      <c r="BH64" s="35">
        <f>+Tabla3[[#This Row],[FECHA TERMINACION
(INICIAL)]]-Tabla3[[#This Row],[FECHA INICIO]]</f>
        <v>351</v>
      </c>
      <c r="BI64" s="35">
        <f>+Tabla3[[#This Row],[PLAZO DE EJECUCIÓN EN DÍAS (INICIAL)]]/30</f>
        <v>11.7</v>
      </c>
      <c r="BJ64" t="s">
        <v>578</v>
      </c>
      <c r="BK64" s="30">
        <f>+[1]BD_2!E62</f>
        <v>0</v>
      </c>
      <c r="BL64" s="30">
        <f>+[1]BD_2!BA62</f>
        <v>0</v>
      </c>
      <c r="BM64" s="23">
        <f>+[1]BD_2!BZ62</f>
        <v>0</v>
      </c>
      <c r="BN64" s="23">
        <f>+COUNTIF(Tabla3[[#This Row],[VALOR REDUCIDO]:[TOTAL TIEMPO PRORROGADO EN DÍAS
]],"&lt;&gt;0")</f>
        <v>0</v>
      </c>
      <c r="BO64" s="23" t="str">
        <f>+[1]BD_2!CA62</f>
        <v>2 NO</v>
      </c>
      <c r="BP64" s="27" t="str">
        <f>+[1]BD_2!CF62</f>
        <v>2 NO</v>
      </c>
      <c r="BQ64" s="23" t="s">
        <v>106</v>
      </c>
      <c r="BR64">
        <f t="shared" si="7"/>
        <v>351</v>
      </c>
      <c r="BS64" s="36">
        <f t="shared" si="8"/>
        <v>45670</v>
      </c>
      <c r="BT64" s="36">
        <f t="shared" si="9"/>
        <v>46021</v>
      </c>
      <c r="BU64" s="37">
        <f t="shared" ca="1" si="10"/>
        <v>0.78917378917378922</v>
      </c>
      <c r="BV64" s="30">
        <f t="shared" si="11"/>
        <v>58000000</v>
      </c>
      <c r="BW64" s="23" t="str">
        <f t="shared" ca="1" si="14"/>
        <v>EJECUCIÓN</v>
      </c>
      <c r="BX64" s="23">
        <v>33000000</v>
      </c>
      <c r="BY64" s="23">
        <v>25000000</v>
      </c>
      <c r="BZ64" s="23" t="s">
        <v>106</v>
      </c>
      <c r="CA64" s="23" t="str">
        <f t="shared" si="13"/>
        <v>enero</v>
      </c>
      <c r="CB64" s="23" t="s">
        <v>121</v>
      </c>
      <c r="CC64" s="23" t="s">
        <v>121</v>
      </c>
      <c r="CD64" s="23" t="s">
        <v>121</v>
      </c>
      <c r="CE64" t="s">
        <v>125</v>
      </c>
      <c r="CF64" t="s">
        <v>126</v>
      </c>
    </row>
    <row r="65" spans="1:84" x14ac:dyDescent="0.25">
      <c r="A65" s="23" t="str">
        <f t="shared" si="0"/>
        <v/>
      </c>
      <c r="B65" s="23" t="str">
        <f t="shared" si="1"/>
        <v/>
      </c>
      <c r="C65" s="24" t="str">
        <f t="shared" ca="1" si="2"/>
        <v>E</v>
      </c>
      <c r="D65" s="25" t="str">
        <f t="shared" ca="1" si="3"/>
        <v/>
      </c>
      <c r="E65" s="25" t="str">
        <f t="shared" si="4"/>
        <v/>
      </c>
      <c r="F65" s="23" t="str">
        <f t="shared" si="5"/>
        <v/>
      </c>
      <c r="G65" s="25" t="str">
        <f t="shared" si="6"/>
        <v/>
      </c>
      <c r="H65" s="23">
        <v>2025</v>
      </c>
      <c r="I65" s="26">
        <v>61</v>
      </c>
      <c r="J65" s="23" t="s">
        <v>95</v>
      </c>
      <c r="K65" t="s">
        <v>96</v>
      </c>
      <c r="L65" t="s">
        <v>97</v>
      </c>
      <c r="M65" t="s">
        <v>98</v>
      </c>
      <c r="N65" t="s">
        <v>99</v>
      </c>
      <c r="O65" s="23" t="s">
        <v>100</v>
      </c>
      <c r="P65" s="23" t="s">
        <v>101</v>
      </c>
      <c r="Q65" t="s">
        <v>579</v>
      </c>
      <c r="R65" s="23" t="s">
        <v>103</v>
      </c>
      <c r="S65" s="20" t="s">
        <v>580</v>
      </c>
      <c r="T65" s="29" t="s">
        <v>581</v>
      </c>
      <c r="U65" s="23" t="s">
        <v>1436</v>
      </c>
      <c r="V65" s="23" t="s">
        <v>106</v>
      </c>
      <c r="W65" s="20" t="s">
        <v>245</v>
      </c>
      <c r="X65" s="20" t="s">
        <v>245</v>
      </c>
      <c r="Y65" t="s">
        <v>582</v>
      </c>
      <c r="Z65" t="s">
        <v>583</v>
      </c>
      <c r="AA65" t="s">
        <v>584</v>
      </c>
      <c r="AB65" s="6">
        <v>50181600</v>
      </c>
      <c r="AC65" s="6">
        <v>50181600</v>
      </c>
      <c r="AD65" s="30">
        <v>4326000</v>
      </c>
      <c r="AE65" s="30">
        <v>0</v>
      </c>
      <c r="AF65" s="23" t="s">
        <v>112</v>
      </c>
      <c r="AG65" t="s">
        <v>106</v>
      </c>
      <c r="AH65" t="s">
        <v>113</v>
      </c>
      <c r="AI65" s="31">
        <f>+Tabla3[[#This Row],[VALOR DEL CONTRATO
(EN NUMEROS)]]-Tabla3[[#This Row],[VALOR RECURSOS (MADS/FONAM)]]</f>
        <v>0</v>
      </c>
      <c r="AJ65" s="25">
        <v>6525</v>
      </c>
      <c r="AK65" s="32">
        <v>45665</v>
      </c>
      <c r="AL65">
        <v>5425</v>
      </c>
      <c r="AM65" s="27">
        <v>45670</v>
      </c>
      <c r="AN65" s="33" t="s">
        <v>114</v>
      </c>
      <c r="AO65" t="s">
        <v>248</v>
      </c>
      <c r="AP65" s="39">
        <v>202400000000095</v>
      </c>
      <c r="AQ65" t="s">
        <v>106</v>
      </c>
      <c r="AR65" s="27">
        <v>45667</v>
      </c>
      <c r="AS65" s="23" t="s">
        <v>116</v>
      </c>
      <c r="AT65" s="23" t="s">
        <v>116</v>
      </c>
      <c r="AU65" t="s">
        <v>117</v>
      </c>
      <c r="AV65" t="s">
        <v>249</v>
      </c>
      <c r="AW65" t="s">
        <v>250</v>
      </c>
      <c r="AX65" t="s">
        <v>245</v>
      </c>
      <c r="AY65" s="23">
        <v>80111600</v>
      </c>
      <c r="AZ65" s="41" t="s">
        <v>585</v>
      </c>
      <c r="BA65" s="23" t="s">
        <v>121</v>
      </c>
      <c r="BB65" s="20" t="s">
        <v>122</v>
      </c>
      <c r="BC65" s="27">
        <v>45670</v>
      </c>
      <c r="BD65" s="20" t="s">
        <v>136</v>
      </c>
      <c r="BE65" s="27">
        <v>45670</v>
      </c>
      <c r="BF65" s="27">
        <v>45670</v>
      </c>
      <c r="BG65" s="27">
        <v>46021</v>
      </c>
      <c r="BH65" s="35">
        <f>+Tabla3[[#This Row],[FECHA TERMINACION
(INICIAL)]]-Tabla3[[#This Row],[FECHA INICIO]]</f>
        <v>351</v>
      </c>
      <c r="BI65" s="35">
        <f>+Tabla3[[#This Row],[PLAZO DE EJECUCIÓN EN DÍAS (INICIAL)]]/30</f>
        <v>11.7</v>
      </c>
      <c r="BJ65" t="s">
        <v>578</v>
      </c>
      <c r="BK65" s="30">
        <f>+[1]BD_2!E63</f>
        <v>0</v>
      </c>
      <c r="BL65" s="30">
        <f>+[1]BD_2!BA63</f>
        <v>0</v>
      </c>
      <c r="BM65" s="23">
        <f>+[1]BD_2!BZ63</f>
        <v>0</v>
      </c>
      <c r="BN65" s="23">
        <f>+COUNTIF(Tabla3[[#This Row],[VALOR REDUCIDO]:[TOTAL TIEMPO PRORROGADO EN DÍAS
]],"&lt;&gt;0")</f>
        <v>0</v>
      </c>
      <c r="BO65" s="23" t="str">
        <f>+[1]BD_2!CA63</f>
        <v>2 NO</v>
      </c>
      <c r="BP65" s="27" t="str">
        <f>+[1]BD_2!CF63</f>
        <v>2 NO</v>
      </c>
      <c r="BQ65" s="23" t="s">
        <v>106</v>
      </c>
      <c r="BR65">
        <f t="shared" si="7"/>
        <v>351</v>
      </c>
      <c r="BS65" s="36">
        <f t="shared" si="8"/>
        <v>45670</v>
      </c>
      <c r="BT65" s="36">
        <f t="shared" si="9"/>
        <v>46021</v>
      </c>
      <c r="BU65" s="37">
        <f t="shared" ca="1" si="10"/>
        <v>0.78917378917378922</v>
      </c>
      <c r="BV65" s="30">
        <f t="shared" si="11"/>
        <v>50181600</v>
      </c>
      <c r="BW65" s="23" t="str">
        <f t="shared" ca="1" si="14"/>
        <v>EJECUCIÓN</v>
      </c>
      <c r="BX65" s="23">
        <v>28551600</v>
      </c>
      <c r="BY65" s="23">
        <v>21630000</v>
      </c>
      <c r="BZ65" s="23" t="s">
        <v>106</v>
      </c>
      <c r="CA65" s="23" t="str">
        <f t="shared" si="13"/>
        <v>enero</v>
      </c>
      <c r="CB65" s="23" t="s">
        <v>121</v>
      </c>
      <c r="CC65" s="23" t="s">
        <v>121</v>
      </c>
      <c r="CD65" s="23" t="s">
        <v>121</v>
      </c>
      <c r="CE65" t="s">
        <v>125</v>
      </c>
      <c r="CF65" t="s">
        <v>126</v>
      </c>
    </row>
    <row r="66" spans="1:84" x14ac:dyDescent="0.25">
      <c r="A66" s="23" t="str">
        <f t="shared" si="0"/>
        <v/>
      </c>
      <c r="B66" s="23" t="str">
        <f t="shared" si="1"/>
        <v/>
      </c>
      <c r="C66" s="24" t="str">
        <f t="shared" ca="1" si="2"/>
        <v>E</v>
      </c>
      <c r="D66" s="25" t="str">
        <f t="shared" ca="1" si="3"/>
        <v/>
      </c>
      <c r="E66" s="25" t="str">
        <f t="shared" si="4"/>
        <v/>
      </c>
      <c r="F66" s="23" t="str">
        <f t="shared" si="5"/>
        <v/>
      </c>
      <c r="G66" s="25" t="str">
        <f t="shared" si="6"/>
        <v/>
      </c>
      <c r="H66" s="23">
        <v>2025</v>
      </c>
      <c r="I66" s="26">
        <v>62</v>
      </c>
      <c r="J66" s="23" t="s">
        <v>95</v>
      </c>
      <c r="K66" t="s">
        <v>96</v>
      </c>
      <c r="L66" t="s">
        <v>97</v>
      </c>
      <c r="M66" t="s">
        <v>98</v>
      </c>
      <c r="N66" t="s">
        <v>99</v>
      </c>
      <c r="O66" s="23" t="s">
        <v>100</v>
      </c>
      <c r="P66" s="23" t="s">
        <v>138</v>
      </c>
      <c r="Q66" t="s">
        <v>586</v>
      </c>
      <c r="R66" s="23" t="s">
        <v>103</v>
      </c>
      <c r="S66" s="20" t="s">
        <v>158</v>
      </c>
      <c r="T66" s="29" t="s">
        <v>587</v>
      </c>
      <c r="U66" s="23" t="s">
        <v>1436</v>
      </c>
      <c r="V66" s="23" t="s">
        <v>106</v>
      </c>
      <c r="W66" s="20" t="s">
        <v>183</v>
      </c>
      <c r="X66" s="20" t="s">
        <v>183</v>
      </c>
      <c r="Y66" t="s">
        <v>588</v>
      </c>
      <c r="Z66" t="s">
        <v>589</v>
      </c>
      <c r="AA66" t="s">
        <v>590</v>
      </c>
      <c r="AB66" s="6">
        <v>101558000</v>
      </c>
      <c r="AC66" s="6">
        <v>101558000</v>
      </c>
      <c r="AD66" s="30">
        <v>8755000</v>
      </c>
      <c r="AE66" s="30">
        <v>0</v>
      </c>
      <c r="AF66" s="23" t="s">
        <v>112</v>
      </c>
      <c r="AG66" t="s">
        <v>106</v>
      </c>
      <c r="AH66" t="s">
        <v>113</v>
      </c>
      <c r="AI66" s="31">
        <f>+Tabla3[[#This Row],[VALOR DEL CONTRATO
(EN NUMEROS)]]-Tabla3[[#This Row],[VALOR RECURSOS (MADS/FONAM)]]</f>
        <v>0</v>
      </c>
      <c r="AJ66" s="25">
        <v>2425</v>
      </c>
      <c r="AK66" s="32">
        <v>45664</v>
      </c>
      <c r="AL66">
        <v>5025</v>
      </c>
      <c r="AM66" s="27">
        <v>45670</v>
      </c>
      <c r="AN66" s="33" t="s">
        <v>114</v>
      </c>
      <c r="AO66" t="s">
        <v>186</v>
      </c>
      <c r="AP66" s="39">
        <v>202400000000054</v>
      </c>
      <c r="AQ66" t="s">
        <v>106</v>
      </c>
      <c r="AR66" s="27">
        <v>45669</v>
      </c>
      <c r="AS66" s="23" t="s">
        <v>116</v>
      </c>
      <c r="AT66" s="23" t="s">
        <v>116</v>
      </c>
      <c r="AU66" t="s">
        <v>117</v>
      </c>
      <c r="AV66" t="s">
        <v>197</v>
      </c>
      <c r="AW66" t="s">
        <v>198</v>
      </c>
      <c r="AX66" t="s">
        <v>189</v>
      </c>
      <c r="AY66" s="23">
        <v>80111600</v>
      </c>
      <c r="AZ66" s="41" t="s">
        <v>591</v>
      </c>
      <c r="BA66" s="23" t="s">
        <v>121</v>
      </c>
      <c r="BB66" s="20" t="s">
        <v>122</v>
      </c>
      <c r="BC66" s="27">
        <v>45670</v>
      </c>
      <c r="BD66" s="20" t="s">
        <v>123</v>
      </c>
      <c r="BE66" s="27">
        <v>45670</v>
      </c>
      <c r="BF66" s="27">
        <v>45670</v>
      </c>
      <c r="BG66" s="27">
        <v>46021</v>
      </c>
      <c r="BH66" s="35">
        <f>+Tabla3[[#This Row],[FECHA TERMINACION
(INICIAL)]]-Tabla3[[#This Row],[FECHA INICIO]]</f>
        <v>351</v>
      </c>
      <c r="BI66" s="35">
        <f>+Tabla3[[#This Row],[PLAZO DE EJECUCIÓN EN DÍAS (INICIAL)]]/30</f>
        <v>11.7</v>
      </c>
      <c r="BJ66" t="s">
        <v>592</v>
      </c>
      <c r="BK66" s="30">
        <f>+[1]BD_2!E64</f>
        <v>0</v>
      </c>
      <c r="BL66" s="30">
        <f>+[1]BD_2!BA64</f>
        <v>0</v>
      </c>
      <c r="BM66" s="23">
        <f>+[1]BD_2!BZ64</f>
        <v>0</v>
      </c>
      <c r="BN66" s="23">
        <f>+COUNTIF(Tabla3[[#This Row],[VALOR REDUCIDO]:[TOTAL TIEMPO PRORROGADO EN DÍAS
]],"&lt;&gt;0")</f>
        <v>0</v>
      </c>
      <c r="BO66" s="23" t="str">
        <f>+[1]BD_2!CA64</f>
        <v>2 NO</v>
      </c>
      <c r="BP66" s="27" t="str">
        <f>+[1]BD_2!CF64</f>
        <v>2 NO</v>
      </c>
      <c r="BQ66" s="23" t="s">
        <v>106</v>
      </c>
      <c r="BR66">
        <f t="shared" si="7"/>
        <v>351</v>
      </c>
      <c r="BS66" s="36">
        <f t="shared" si="8"/>
        <v>45670</v>
      </c>
      <c r="BT66" s="36">
        <f t="shared" si="9"/>
        <v>46021</v>
      </c>
      <c r="BU66" s="37">
        <f t="shared" ca="1" si="10"/>
        <v>0.78917378917378922</v>
      </c>
      <c r="BV66" s="30">
        <f t="shared" si="11"/>
        <v>101558000</v>
      </c>
      <c r="BW66" s="23" t="str">
        <f t="shared" ca="1" si="14"/>
        <v>EJECUCIÓN</v>
      </c>
      <c r="BX66" s="23">
        <v>75293000</v>
      </c>
      <c r="BY66" s="23">
        <v>26265000</v>
      </c>
      <c r="BZ66" s="23" t="s">
        <v>106</v>
      </c>
      <c r="CA66" s="23" t="str">
        <f t="shared" si="13"/>
        <v>enero</v>
      </c>
      <c r="CB66" s="23" t="s">
        <v>121</v>
      </c>
      <c r="CC66" s="23" t="s">
        <v>121</v>
      </c>
      <c r="CD66" s="23" t="s">
        <v>121</v>
      </c>
      <c r="CE66" t="s">
        <v>125</v>
      </c>
      <c r="CF66" t="s">
        <v>126</v>
      </c>
    </row>
    <row r="67" spans="1:84" x14ac:dyDescent="0.25">
      <c r="A67" s="23" t="str">
        <f t="shared" si="0"/>
        <v/>
      </c>
      <c r="B67" s="23" t="str">
        <f t="shared" si="1"/>
        <v/>
      </c>
      <c r="C67" s="24" t="str">
        <f t="shared" ca="1" si="2"/>
        <v>E</v>
      </c>
      <c r="D67" s="25" t="str">
        <f t="shared" si="3"/>
        <v/>
      </c>
      <c r="E67" s="25" t="str">
        <f t="shared" si="4"/>
        <v/>
      </c>
      <c r="F67" s="23" t="str">
        <f t="shared" si="5"/>
        <v/>
      </c>
      <c r="G67" s="25" t="str">
        <f t="shared" si="6"/>
        <v/>
      </c>
      <c r="H67" s="23">
        <v>2025</v>
      </c>
      <c r="I67" s="26">
        <v>63</v>
      </c>
      <c r="J67" s="23" t="s">
        <v>95</v>
      </c>
      <c r="K67" t="s">
        <v>96</v>
      </c>
      <c r="L67" t="s">
        <v>97</v>
      </c>
      <c r="M67" t="s">
        <v>98</v>
      </c>
      <c r="N67" t="s">
        <v>99</v>
      </c>
      <c r="O67" s="23" t="s">
        <v>100</v>
      </c>
      <c r="P67" s="23" t="s">
        <v>138</v>
      </c>
      <c r="Q67" t="s">
        <v>593</v>
      </c>
      <c r="R67" s="23" t="s">
        <v>103</v>
      </c>
      <c r="S67" s="20" t="s">
        <v>158</v>
      </c>
      <c r="T67" s="29" t="s">
        <v>594</v>
      </c>
      <c r="U67" s="23" t="s">
        <v>1436</v>
      </c>
      <c r="V67" s="23" t="s">
        <v>106</v>
      </c>
      <c r="W67" s="20" t="s">
        <v>595</v>
      </c>
      <c r="X67" s="20" t="s">
        <v>595</v>
      </c>
      <c r="Y67" t="s">
        <v>596</v>
      </c>
      <c r="Z67" t="s">
        <v>597</v>
      </c>
      <c r="AA67" t="s">
        <v>598</v>
      </c>
      <c r="AB67" s="6">
        <v>135135000</v>
      </c>
      <c r="AC67" s="6">
        <v>135135000</v>
      </c>
      <c r="AD67" s="30">
        <v>11550000</v>
      </c>
      <c r="AE67" s="30">
        <v>0</v>
      </c>
      <c r="AF67" s="23" t="s">
        <v>112</v>
      </c>
      <c r="AG67" t="s">
        <v>106</v>
      </c>
      <c r="AH67" t="s">
        <v>113</v>
      </c>
      <c r="AI67" s="31">
        <f>+Tabla3[[#This Row],[VALOR DEL CONTRATO
(EN NUMEROS)]]-Tabla3[[#This Row],[VALOR RECURSOS (MADS/FONAM)]]</f>
        <v>0</v>
      </c>
      <c r="AJ67" s="25">
        <v>4925</v>
      </c>
      <c r="AK67" s="32">
        <v>45664</v>
      </c>
      <c r="AL67">
        <v>3525</v>
      </c>
      <c r="AM67" s="27">
        <v>45667</v>
      </c>
      <c r="AN67" s="33" t="s">
        <v>114</v>
      </c>
      <c r="AO67" t="s">
        <v>599</v>
      </c>
      <c r="AP67" s="39">
        <v>202400000000095</v>
      </c>
      <c r="AQ67" t="s">
        <v>106</v>
      </c>
      <c r="AR67" s="27">
        <v>45666</v>
      </c>
      <c r="AS67" s="23" t="s">
        <v>116</v>
      </c>
      <c r="AT67" s="23" t="s">
        <v>116</v>
      </c>
      <c r="AU67" t="s">
        <v>117</v>
      </c>
      <c r="AV67" t="s">
        <v>600</v>
      </c>
      <c r="AW67" t="s">
        <v>601</v>
      </c>
      <c r="AX67" t="s">
        <v>602</v>
      </c>
      <c r="AY67" s="23">
        <v>80111600</v>
      </c>
      <c r="AZ67" s="41" t="s">
        <v>603</v>
      </c>
      <c r="BA67" s="23" t="s">
        <v>121</v>
      </c>
      <c r="BB67" s="20" t="s">
        <v>122</v>
      </c>
      <c r="BC67" s="27">
        <v>45667</v>
      </c>
      <c r="BD67" s="20" t="s">
        <v>136</v>
      </c>
      <c r="BE67" s="27">
        <v>45667</v>
      </c>
      <c r="BF67" s="27">
        <v>45667</v>
      </c>
      <c r="BG67" s="27">
        <v>46021</v>
      </c>
      <c r="BH67" s="35">
        <f>+Tabla3[[#This Row],[FECHA TERMINACION
(INICIAL)]]-Tabla3[[#This Row],[FECHA INICIO]]</f>
        <v>354</v>
      </c>
      <c r="BI67" s="35">
        <f>+Tabla3[[#This Row],[PLAZO DE EJECUCIÓN EN DÍAS (INICIAL)]]/30</f>
        <v>11.8</v>
      </c>
      <c r="BJ67" t="s">
        <v>604</v>
      </c>
      <c r="BK67" s="30">
        <f>+[1]BD_2!E65</f>
        <v>0</v>
      </c>
      <c r="BL67" s="30">
        <f>+[1]BD_2!BA65</f>
        <v>0</v>
      </c>
      <c r="BM67" s="23">
        <f>+[1]BD_2!BZ65</f>
        <v>0</v>
      </c>
      <c r="BN67" s="23">
        <f>+COUNTIF(Tabla3[[#This Row],[VALOR REDUCIDO]:[TOTAL TIEMPO PRORROGADO EN DÍAS
]],"&lt;&gt;0")</f>
        <v>0</v>
      </c>
      <c r="BO67" s="23" t="str">
        <f>+[1]BD_2!CA65</f>
        <v>2 NO</v>
      </c>
      <c r="BP67" s="27" t="str">
        <f>+[1]BD_2!CF65</f>
        <v>1 SI</v>
      </c>
      <c r="BQ67" s="23" t="s">
        <v>106</v>
      </c>
      <c r="BR67">
        <f t="shared" si="7"/>
        <v>354</v>
      </c>
      <c r="BS67" s="36">
        <f t="shared" si="8"/>
        <v>45667</v>
      </c>
      <c r="BT67" s="36">
        <f t="shared" si="9"/>
        <v>46021</v>
      </c>
      <c r="BU67" s="37">
        <f t="shared" ca="1" si="10"/>
        <v>0.79096045197740117</v>
      </c>
      <c r="BV67" s="30">
        <f t="shared" si="11"/>
        <v>135135000</v>
      </c>
      <c r="BW67" s="23" t="str">
        <f t="shared" si="14"/>
        <v>FINALIZADO</v>
      </c>
      <c r="BX67" s="23">
        <v>77385000</v>
      </c>
      <c r="BY67" s="23">
        <v>57750000</v>
      </c>
      <c r="BZ67" s="23" t="s">
        <v>106</v>
      </c>
      <c r="CA67" s="23" t="str">
        <f t="shared" si="13"/>
        <v>enero</v>
      </c>
      <c r="CB67" s="23" t="s">
        <v>121</v>
      </c>
      <c r="CC67" s="23" t="s">
        <v>121</v>
      </c>
      <c r="CD67" s="23" t="s">
        <v>121</v>
      </c>
      <c r="CE67" t="s">
        <v>125</v>
      </c>
      <c r="CF67" t="s">
        <v>126</v>
      </c>
    </row>
    <row r="68" spans="1:84" x14ac:dyDescent="0.25">
      <c r="A68" s="23" t="str">
        <f t="shared" ref="A68:A131" si="15">+IF($BO68="1 SI","S","")</f>
        <v/>
      </c>
      <c r="B68" s="23" t="str">
        <f t="shared" ref="B68:B131" si="16">+IF(BQ68="1 SI","C","")</f>
        <v/>
      </c>
      <c r="C68" s="24" t="str">
        <f t="shared" ref="C68:C131" ca="1" si="17">+IF($BT68&lt;=$C$1,"F","E")</f>
        <v>E</v>
      </c>
      <c r="D68" s="25" t="str">
        <f t="shared" ref="D68:D131" ca="1" si="18">+IF($BW68="MUTUO ACUERDO", "L","")</f>
        <v/>
      </c>
      <c r="E68" s="25" t="str">
        <f t="shared" ref="E68:E131" si="19">IF($CB68="1 SI","","NE")</f>
        <v/>
      </c>
      <c r="F68" s="23" t="str">
        <f t="shared" ref="F68:F131" si="20">IF(BZ68="1. SI","ANU","")</f>
        <v/>
      </c>
      <c r="G68" s="25" t="str">
        <f t="shared" ref="G68:G131" si="21">IF($CC68="1 SI","","NE")</f>
        <v/>
      </c>
      <c r="H68" s="23">
        <v>2025</v>
      </c>
      <c r="I68" s="26">
        <v>64</v>
      </c>
      <c r="J68" s="23" t="s">
        <v>95</v>
      </c>
      <c r="K68" t="s">
        <v>96</v>
      </c>
      <c r="L68" t="s">
        <v>97</v>
      </c>
      <c r="M68" t="s">
        <v>98</v>
      </c>
      <c r="N68" t="s">
        <v>99</v>
      </c>
      <c r="O68" s="23" t="s">
        <v>100</v>
      </c>
      <c r="P68" s="23" t="s">
        <v>138</v>
      </c>
      <c r="Q68" t="s">
        <v>605</v>
      </c>
      <c r="R68" s="23" t="s">
        <v>103</v>
      </c>
      <c r="S68" s="20" t="s">
        <v>158</v>
      </c>
      <c r="T68" s="29" t="s">
        <v>606</v>
      </c>
      <c r="U68" s="23" t="s">
        <v>1436</v>
      </c>
      <c r="V68" s="23" t="s">
        <v>106</v>
      </c>
      <c r="W68" s="20" t="s">
        <v>245</v>
      </c>
      <c r="X68" s="20" t="s">
        <v>245</v>
      </c>
      <c r="Y68" t="s">
        <v>607</v>
      </c>
      <c r="Z68" t="s">
        <v>608</v>
      </c>
      <c r="AA68" t="s">
        <v>609</v>
      </c>
      <c r="AB68" s="6">
        <v>104100000</v>
      </c>
      <c r="AC68" s="6">
        <v>104100000</v>
      </c>
      <c r="AD68" s="30">
        <v>9000000</v>
      </c>
      <c r="AE68" s="30">
        <v>0</v>
      </c>
      <c r="AF68" s="23" t="s">
        <v>112</v>
      </c>
      <c r="AG68" t="s">
        <v>106</v>
      </c>
      <c r="AH68" t="s">
        <v>113</v>
      </c>
      <c r="AI68" s="31">
        <f>+Tabla3[[#This Row],[VALOR DEL CONTRATO
(EN NUMEROS)]]-Tabla3[[#This Row],[VALOR RECURSOS (MADS/FONAM)]]</f>
        <v>0</v>
      </c>
      <c r="AJ68" s="25">
        <v>6525</v>
      </c>
      <c r="AK68" s="32">
        <v>45665</v>
      </c>
      <c r="AL68">
        <v>8825</v>
      </c>
      <c r="AM68" s="27">
        <v>45671</v>
      </c>
      <c r="AN68" s="33" t="s">
        <v>114</v>
      </c>
      <c r="AO68" t="s">
        <v>248</v>
      </c>
      <c r="AP68" s="39">
        <v>202400000000095</v>
      </c>
      <c r="AQ68" t="s">
        <v>106</v>
      </c>
      <c r="AR68" s="27">
        <v>45669</v>
      </c>
      <c r="AS68" s="23" t="s">
        <v>116</v>
      </c>
      <c r="AT68" s="23" t="s">
        <v>116</v>
      </c>
      <c r="AU68" t="s">
        <v>117</v>
      </c>
      <c r="AV68" t="s">
        <v>610</v>
      </c>
      <c r="AW68" t="s">
        <v>611</v>
      </c>
      <c r="AX68" t="s">
        <v>245</v>
      </c>
      <c r="AY68" s="23">
        <v>80111600</v>
      </c>
      <c r="AZ68" s="41" t="s">
        <v>612</v>
      </c>
      <c r="BA68" s="23" t="s">
        <v>121</v>
      </c>
      <c r="BB68" s="20" t="s">
        <v>122</v>
      </c>
      <c r="BC68" s="27">
        <v>45670</v>
      </c>
      <c r="BD68" s="20" t="s">
        <v>136</v>
      </c>
      <c r="BE68" s="27">
        <v>45670</v>
      </c>
      <c r="BF68" s="27">
        <v>45671</v>
      </c>
      <c r="BG68" s="27">
        <v>46021</v>
      </c>
      <c r="BH68" s="35">
        <f>+Tabla3[[#This Row],[FECHA TERMINACION
(INICIAL)]]-Tabla3[[#This Row],[FECHA INICIO]]</f>
        <v>350</v>
      </c>
      <c r="BI68" s="35">
        <f>+Tabla3[[#This Row],[PLAZO DE EJECUCIÓN EN DÍAS (INICIAL)]]/30</f>
        <v>11.666666666666666</v>
      </c>
      <c r="BJ68" t="s">
        <v>613</v>
      </c>
      <c r="BK68" s="30">
        <f>+[1]BD_2!E66</f>
        <v>0</v>
      </c>
      <c r="BL68" s="30">
        <f>+[1]BD_2!BA66</f>
        <v>0</v>
      </c>
      <c r="BM68" s="23">
        <f>+[1]BD_2!BZ66</f>
        <v>0</v>
      </c>
      <c r="BN68" s="23">
        <f>+COUNTIF(Tabla3[[#This Row],[VALOR REDUCIDO]:[TOTAL TIEMPO PRORROGADO EN DÍAS
]],"&lt;&gt;0")</f>
        <v>0</v>
      </c>
      <c r="BO68" s="23" t="str">
        <f>+[1]BD_2!CA66</f>
        <v>2 NO</v>
      </c>
      <c r="BP68" s="27" t="str">
        <f>+[1]BD_2!CF66</f>
        <v>2 NO</v>
      </c>
      <c r="BQ68" s="23" t="s">
        <v>106</v>
      </c>
      <c r="BR68">
        <f t="shared" ref="BR68:BR131" si="22">$BT68-$BS68</f>
        <v>350</v>
      </c>
      <c r="BS68" s="36">
        <f t="shared" ref="BS68:BS131" si="23">$BF68</f>
        <v>45671</v>
      </c>
      <c r="BT68" s="36">
        <f t="shared" ref="BT68:BT131" si="24">$BG68+$BM68</f>
        <v>46021</v>
      </c>
      <c r="BU68" s="37">
        <f t="shared" ref="BU68:BU131" ca="1" si="25">IF((($C$1-$BS68)/($BT68-$BS68))&gt;=100%,100%,(($C$1-$BS68)/($BT68-$BS68)))</f>
        <v>0.78857142857142859</v>
      </c>
      <c r="BV68" s="30">
        <f t="shared" ref="BV68:BV131" si="26">$AC68+$BL68-$BK68</f>
        <v>104100000</v>
      </c>
      <c r="BW68" s="23" t="str">
        <f t="shared" ca="1" si="14"/>
        <v>EJECUCIÓN</v>
      </c>
      <c r="BX68" s="23">
        <v>59100000</v>
      </c>
      <c r="BY68" s="23">
        <v>45000000</v>
      </c>
      <c r="BZ68" s="23" t="s">
        <v>106</v>
      </c>
      <c r="CA68" s="23" t="str">
        <f t="shared" ref="CA68:CA131" si="27">TEXT(AR68,"MMMM")</f>
        <v>enero</v>
      </c>
      <c r="CB68" s="23" t="s">
        <v>121</v>
      </c>
      <c r="CC68" s="23" t="s">
        <v>121</v>
      </c>
      <c r="CD68" s="23" t="s">
        <v>121</v>
      </c>
      <c r="CE68" t="s">
        <v>125</v>
      </c>
      <c r="CF68" t="s">
        <v>126</v>
      </c>
    </row>
    <row r="69" spans="1:84" x14ac:dyDescent="0.25">
      <c r="A69" s="23" t="str">
        <f t="shared" si="15"/>
        <v/>
      </c>
      <c r="B69" s="23" t="str">
        <f t="shared" si="16"/>
        <v/>
      </c>
      <c r="C69" s="24" t="str">
        <f t="shared" ca="1" si="17"/>
        <v>E</v>
      </c>
      <c r="D69" s="25" t="str">
        <f t="shared" ca="1" si="18"/>
        <v/>
      </c>
      <c r="E69" s="25" t="str">
        <f t="shared" si="19"/>
        <v/>
      </c>
      <c r="F69" s="23" t="str">
        <f t="shared" si="20"/>
        <v/>
      </c>
      <c r="G69" s="25" t="str">
        <f t="shared" si="21"/>
        <v/>
      </c>
      <c r="H69" s="23">
        <v>2025</v>
      </c>
      <c r="I69" s="26">
        <v>65</v>
      </c>
      <c r="J69" s="23" t="s">
        <v>95</v>
      </c>
      <c r="K69" t="s">
        <v>96</v>
      </c>
      <c r="L69" t="s">
        <v>97</v>
      </c>
      <c r="M69" t="s">
        <v>98</v>
      </c>
      <c r="N69" t="s">
        <v>99</v>
      </c>
      <c r="O69" s="23" t="s">
        <v>100</v>
      </c>
      <c r="P69" s="23" t="s">
        <v>138</v>
      </c>
      <c r="Q69" t="s">
        <v>614</v>
      </c>
      <c r="R69" s="23" t="s">
        <v>103</v>
      </c>
      <c r="S69" t="s">
        <v>474</v>
      </c>
      <c r="T69" s="29" t="s">
        <v>615</v>
      </c>
      <c r="U69" s="23" t="s">
        <v>1436</v>
      </c>
      <c r="V69" s="23" t="s">
        <v>106</v>
      </c>
      <c r="W69" s="20" t="s">
        <v>616</v>
      </c>
      <c r="X69" s="20" t="s">
        <v>108</v>
      </c>
      <c r="Y69" t="s">
        <v>617</v>
      </c>
      <c r="Z69" t="s">
        <v>618</v>
      </c>
      <c r="AA69" t="s">
        <v>619</v>
      </c>
      <c r="AB69" s="6">
        <v>59740000</v>
      </c>
      <c r="AC69" s="6">
        <v>59740000</v>
      </c>
      <c r="AD69" s="30">
        <v>5150000</v>
      </c>
      <c r="AE69" s="30">
        <v>0</v>
      </c>
      <c r="AF69" s="23" t="s">
        <v>112</v>
      </c>
      <c r="AG69" t="s">
        <v>106</v>
      </c>
      <c r="AH69" t="s">
        <v>113</v>
      </c>
      <c r="AI69" s="31">
        <f>+Tabla3[[#This Row],[VALOR DEL CONTRATO
(EN NUMEROS)]]-Tabla3[[#This Row],[VALOR RECURSOS (MADS/FONAM)]]</f>
        <v>0</v>
      </c>
      <c r="AJ69" s="25">
        <v>9525</v>
      </c>
      <c r="AK69" s="32">
        <v>45665</v>
      </c>
      <c r="AL69">
        <v>4425</v>
      </c>
      <c r="AM69" s="27">
        <v>45670</v>
      </c>
      <c r="AN69" s="33" t="s">
        <v>114</v>
      </c>
      <c r="AO69" t="s">
        <v>115</v>
      </c>
      <c r="AP69" s="39">
        <v>202400000000095</v>
      </c>
      <c r="AQ69" t="s">
        <v>106</v>
      </c>
      <c r="AR69" s="27">
        <v>45667</v>
      </c>
      <c r="AS69" s="23" t="s">
        <v>116</v>
      </c>
      <c r="AT69" s="23" t="s">
        <v>116</v>
      </c>
      <c r="AU69" t="s">
        <v>117</v>
      </c>
      <c r="AV69" t="s">
        <v>529</v>
      </c>
      <c r="AW69" t="s">
        <v>620</v>
      </c>
      <c r="AX69" t="s">
        <v>108</v>
      </c>
      <c r="AY69" s="23">
        <v>80111600</v>
      </c>
      <c r="AZ69" s="41" t="s">
        <v>621</v>
      </c>
      <c r="BA69" s="23" t="s">
        <v>121</v>
      </c>
      <c r="BB69" s="20" t="s">
        <v>122</v>
      </c>
      <c r="BC69" s="27">
        <v>45667</v>
      </c>
      <c r="BD69" s="20" t="s">
        <v>136</v>
      </c>
      <c r="BE69" s="27">
        <v>45667</v>
      </c>
      <c r="BF69" s="27">
        <v>45670</v>
      </c>
      <c r="BG69" s="27">
        <v>46021</v>
      </c>
      <c r="BH69" s="35">
        <f>+Tabla3[[#This Row],[FECHA TERMINACION
(INICIAL)]]-Tabla3[[#This Row],[FECHA INICIO]]</f>
        <v>351</v>
      </c>
      <c r="BI69" s="35">
        <f>+Tabla3[[#This Row],[PLAZO DE EJECUCIÓN EN DÍAS (INICIAL)]]/30</f>
        <v>11.7</v>
      </c>
      <c r="BJ69" t="s">
        <v>622</v>
      </c>
      <c r="BK69" s="30">
        <f>+[1]BD_2!E67</f>
        <v>0</v>
      </c>
      <c r="BL69" s="30">
        <f>+[1]BD_2!BA67</f>
        <v>0</v>
      </c>
      <c r="BM69" s="23">
        <f>+[1]BD_2!BZ67</f>
        <v>0</v>
      </c>
      <c r="BN69" s="23">
        <f>+COUNTIF(Tabla3[[#This Row],[VALOR REDUCIDO]:[TOTAL TIEMPO PRORROGADO EN DÍAS
]],"&lt;&gt;0")</f>
        <v>0</v>
      </c>
      <c r="BO69" s="23" t="str">
        <f>+[1]BD_2!CA67</f>
        <v>2 NO</v>
      </c>
      <c r="BP69" s="27" t="str">
        <f>+[1]BD_2!CF67</f>
        <v>2 NO</v>
      </c>
      <c r="BQ69" s="23" t="s">
        <v>106</v>
      </c>
      <c r="BR69">
        <f t="shared" si="22"/>
        <v>351</v>
      </c>
      <c r="BS69" s="36">
        <f t="shared" si="23"/>
        <v>45670</v>
      </c>
      <c r="BT69" s="36">
        <f t="shared" si="24"/>
        <v>46021</v>
      </c>
      <c r="BU69" s="37">
        <f t="shared" ca="1" si="25"/>
        <v>0.78917378917378922</v>
      </c>
      <c r="BV69" s="30">
        <f t="shared" si="26"/>
        <v>59740000</v>
      </c>
      <c r="BW69" s="23" t="str">
        <f t="shared" ca="1" si="14"/>
        <v>EJECUCIÓN</v>
      </c>
      <c r="BX69" s="23">
        <v>33990000</v>
      </c>
      <c r="BY69" s="23">
        <v>25750000</v>
      </c>
      <c r="BZ69" s="23" t="s">
        <v>106</v>
      </c>
      <c r="CA69" s="23" t="str">
        <f t="shared" si="27"/>
        <v>enero</v>
      </c>
      <c r="CB69" s="23" t="s">
        <v>121</v>
      </c>
      <c r="CC69" s="23" t="s">
        <v>121</v>
      </c>
      <c r="CD69" s="23" t="s">
        <v>121</v>
      </c>
      <c r="CE69" t="s">
        <v>125</v>
      </c>
      <c r="CF69" t="s">
        <v>126</v>
      </c>
    </row>
    <row r="70" spans="1:84" x14ac:dyDescent="0.25">
      <c r="A70" s="23" t="str">
        <f t="shared" si="15"/>
        <v/>
      </c>
      <c r="B70" s="23" t="str">
        <f t="shared" si="16"/>
        <v/>
      </c>
      <c r="C70" s="24" t="str">
        <f t="shared" ca="1" si="17"/>
        <v>E</v>
      </c>
      <c r="D70" s="25" t="str">
        <f t="shared" ca="1" si="18"/>
        <v/>
      </c>
      <c r="E70" s="25" t="str">
        <f t="shared" si="19"/>
        <v/>
      </c>
      <c r="F70" s="23" t="str">
        <f t="shared" si="20"/>
        <v/>
      </c>
      <c r="G70" s="25" t="str">
        <f t="shared" si="21"/>
        <v/>
      </c>
      <c r="H70" s="23">
        <v>2025</v>
      </c>
      <c r="I70" s="26">
        <v>66</v>
      </c>
      <c r="J70" s="23" t="s">
        <v>95</v>
      </c>
      <c r="K70" t="s">
        <v>96</v>
      </c>
      <c r="L70" t="s">
        <v>97</v>
      </c>
      <c r="M70" t="s">
        <v>98</v>
      </c>
      <c r="N70" t="s">
        <v>99</v>
      </c>
      <c r="O70" s="23" t="s">
        <v>100</v>
      </c>
      <c r="P70" s="23" t="s">
        <v>138</v>
      </c>
      <c r="Q70" t="s">
        <v>623</v>
      </c>
      <c r="R70" s="23" t="s">
        <v>103</v>
      </c>
      <c r="S70" s="20" t="s">
        <v>158</v>
      </c>
      <c r="T70" s="29" t="s">
        <v>624</v>
      </c>
      <c r="U70" s="23" t="s">
        <v>1436</v>
      </c>
      <c r="V70" s="23" t="s">
        <v>106</v>
      </c>
      <c r="W70" s="20" t="s">
        <v>245</v>
      </c>
      <c r="X70" s="20" t="s">
        <v>245</v>
      </c>
      <c r="Y70" t="s">
        <v>625</v>
      </c>
      <c r="Z70" t="s">
        <v>626</v>
      </c>
      <c r="AA70" t="s">
        <v>627</v>
      </c>
      <c r="AB70" s="6">
        <v>95309333</v>
      </c>
      <c r="AC70" s="6">
        <v>95309333</v>
      </c>
      <c r="AD70" s="30">
        <v>8240000</v>
      </c>
      <c r="AE70" s="30">
        <v>0</v>
      </c>
      <c r="AF70" s="23" t="s">
        <v>112</v>
      </c>
      <c r="AG70" t="s">
        <v>106</v>
      </c>
      <c r="AH70" t="s">
        <v>113</v>
      </c>
      <c r="AI70" s="31">
        <f>+Tabla3[[#This Row],[VALOR DEL CONTRATO
(EN NUMEROS)]]-Tabla3[[#This Row],[VALOR RECURSOS (MADS/FONAM)]]</f>
        <v>0</v>
      </c>
      <c r="AJ70" s="25">
        <v>6525</v>
      </c>
      <c r="AK70" s="32">
        <v>45665</v>
      </c>
      <c r="AL70">
        <v>8325</v>
      </c>
      <c r="AM70" s="27">
        <v>45671</v>
      </c>
      <c r="AN70" s="33" t="s">
        <v>114</v>
      </c>
      <c r="AO70" t="s">
        <v>248</v>
      </c>
      <c r="AP70" s="39">
        <v>202400000000095</v>
      </c>
      <c r="AQ70" t="s">
        <v>106</v>
      </c>
      <c r="AR70" s="27">
        <v>45667</v>
      </c>
      <c r="AS70" s="23" t="s">
        <v>116</v>
      </c>
      <c r="AT70" s="23" t="s">
        <v>116</v>
      </c>
      <c r="AU70" t="s">
        <v>117</v>
      </c>
      <c r="AV70" t="s">
        <v>628</v>
      </c>
      <c r="AW70" t="s">
        <v>629</v>
      </c>
      <c r="AX70" t="s">
        <v>245</v>
      </c>
      <c r="AY70" s="23">
        <v>80111600</v>
      </c>
      <c r="AZ70" s="41" t="s">
        <v>630</v>
      </c>
      <c r="BA70" s="23" t="s">
        <v>121</v>
      </c>
      <c r="BB70" s="20" t="s">
        <v>122</v>
      </c>
      <c r="BC70" s="27">
        <v>45670</v>
      </c>
      <c r="BD70" s="20" t="s">
        <v>136</v>
      </c>
      <c r="BE70" s="27">
        <v>45670</v>
      </c>
      <c r="BF70" s="27">
        <v>45671</v>
      </c>
      <c r="BG70" s="27">
        <v>46021</v>
      </c>
      <c r="BH70" s="35">
        <f>+Tabla3[[#This Row],[FECHA TERMINACION
(INICIAL)]]-Tabla3[[#This Row],[FECHA INICIO]]</f>
        <v>350</v>
      </c>
      <c r="BI70" s="35">
        <f>+Tabla3[[#This Row],[PLAZO DE EJECUCIÓN EN DÍAS (INICIAL)]]/30</f>
        <v>11.666666666666666</v>
      </c>
      <c r="BJ70" t="s">
        <v>631</v>
      </c>
      <c r="BK70" s="30">
        <f>+[1]BD_2!E68</f>
        <v>0</v>
      </c>
      <c r="BL70" s="30">
        <f>+[1]BD_2!BA68</f>
        <v>0</v>
      </c>
      <c r="BM70" s="23">
        <f>+[1]BD_2!BZ68</f>
        <v>0</v>
      </c>
      <c r="BN70" s="23">
        <f>+COUNTIF(Tabla3[[#This Row],[VALOR REDUCIDO]:[TOTAL TIEMPO PRORROGADO EN DÍAS
]],"&lt;&gt;0")</f>
        <v>0</v>
      </c>
      <c r="BO70" s="23" t="str">
        <f>+[1]BD_2!CA68</f>
        <v>2 NO</v>
      </c>
      <c r="BP70" s="27" t="str">
        <f>+[1]BD_2!CF68</f>
        <v>2 NO</v>
      </c>
      <c r="BQ70" s="23" t="s">
        <v>106</v>
      </c>
      <c r="BR70">
        <f t="shared" si="22"/>
        <v>350</v>
      </c>
      <c r="BS70" s="36">
        <f t="shared" si="23"/>
        <v>45671</v>
      </c>
      <c r="BT70" s="36">
        <f t="shared" si="24"/>
        <v>46021</v>
      </c>
      <c r="BU70" s="37">
        <f t="shared" ca="1" si="25"/>
        <v>0.78857142857142859</v>
      </c>
      <c r="BV70" s="30">
        <f t="shared" si="26"/>
        <v>95309333</v>
      </c>
      <c r="BW70" s="23" t="str">
        <f t="shared" ca="1" si="14"/>
        <v>EJECUCIÓN</v>
      </c>
      <c r="BX70" s="23">
        <v>54109333</v>
      </c>
      <c r="BY70" s="23">
        <v>41200000</v>
      </c>
      <c r="BZ70" s="23" t="s">
        <v>106</v>
      </c>
      <c r="CA70" s="23" t="str">
        <f t="shared" si="27"/>
        <v>enero</v>
      </c>
      <c r="CB70" s="23" t="s">
        <v>121</v>
      </c>
      <c r="CC70" s="23" t="s">
        <v>121</v>
      </c>
      <c r="CD70" s="23" t="s">
        <v>121</v>
      </c>
      <c r="CE70" t="s">
        <v>125</v>
      </c>
      <c r="CF70" t="s">
        <v>126</v>
      </c>
    </row>
    <row r="71" spans="1:84" x14ac:dyDescent="0.25">
      <c r="A71" s="23" t="str">
        <f t="shared" si="15"/>
        <v/>
      </c>
      <c r="B71" s="23" t="str">
        <f t="shared" si="16"/>
        <v/>
      </c>
      <c r="C71" s="24" t="str">
        <f t="shared" ca="1" si="17"/>
        <v>E</v>
      </c>
      <c r="D71" s="25" t="str">
        <f t="shared" ca="1" si="18"/>
        <v/>
      </c>
      <c r="E71" s="25" t="str">
        <f t="shared" si="19"/>
        <v/>
      </c>
      <c r="F71" s="23" t="str">
        <f t="shared" si="20"/>
        <v/>
      </c>
      <c r="G71" s="25" t="str">
        <f t="shared" si="21"/>
        <v/>
      </c>
      <c r="H71" s="23">
        <v>2025</v>
      </c>
      <c r="I71" s="26">
        <v>67</v>
      </c>
      <c r="J71" s="23" t="s">
        <v>95</v>
      </c>
      <c r="K71" t="s">
        <v>96</v>
      </c>
      <c r="L71" t="s">
        <v>97</v>
      </c>
      <c r="M71" t="s">
        <v>98</v>
      </c>
      <c r="N71" t="s">
        <v>99</v>
      </c>
      <c r="O71" s="23" t="s">
        <v>100</v>
      </c>
      <c r="P71" s="23" t="s">
        <v>138</v>
      </c>
      <c r="Q71" t="s">
        <v>632</v>
      </c>
      <c r="R71" s="23" t="s">
        <v>103</v>
      </c>
      <c r="S71" s="20" t="s">
        <v>158</v>
      </c>
      <c r="T71" s="29" t="s">
        <v>633</v>
      </c>
      <c r="U71" s="23" t="s">
        <v>1436</v>
      </c>
      <c r="V71" s="23" t="s">
        <v>106</v>
      </c>
      <c r="W71" s="20" t="s">
        <v>245</v>
      </c>
      <c r="X71" s="20" t="s">
        <v>245</v>
      </c>
      <c r="Y71" t="s">
        <v>634</v>
      </c>
      <c r="Z71" t="s">
        <v>635</v>
      </c>
      <c r="AA71" t="s">
        <v>636</v>
      </c>
      <c r="AB71" s="6">
        <v>69000000</v>
      </c>
      <c r="AC71" s="6">
        <v>69000000</v>
      </c>
      <c r="AD71" s="30">
        <v>6000000</v>
      </c>
      <c r="AE71" s="30">
        <v>0</v>
      </c>
      <c r="AF71" s="23" t="s">
        <v>112</v>
      </c>
      <c r="AG71" t="s">
        <v>106</v>
      </c>
      <c r="AH71" t="s">
        <v>113</v>
      </c>
      <c r="AI71" s="31">
        <f>+Tabla3[[#This Row],[VALOR DEL CONTRATO
(EN NUMEROS)]]-Tabla3[[#This Row],[VALOR RECURSOS (MADS/FONAM)]]</f>
        <v>0</v>
      </c>
      <c r="AJ71" s="25">
        <v>6525</v>
      </c>
      <c r="AK71" s="32">
        <v>45665</v>
      </c>
      <c r="AL71">
        <v>8525</v>
      </c>
      <c r="AM71" s="27">
        <v>45671</v>
      </c>
      <c r="AN71" s="33" t="s">
        <v>114</v>
      </c>
      <c r="AO71" t="s">
        <v>248</v>
      </c>
      <c r="AP71" s="39">
        <v>202400000000095</v>
      </c>
      <c r="AQ71" t="s">
        <v>106</v>
      </c>
      <c r="AR71" s="27">
        <v>45669</v>
      </c>
      <c r="AS71" s="23" t="s">
        <v>116</v>
      </c>
      <c r="AT71" s="23" t="s">
        <v>116</v>
      </c>
      <c r="AU71" t="s">
        <v>117</v>
      </c>
      <c r="AV71" t="s">
        <v>576</v>
      </c>
      <c r="AW71" t="s">
        <v>401</v>
      </c>
      <c r="AX71" t="s">
        <v>245</v>
      </c>
      <c r="AY71" s="23">
        <v>80111600</v>
      </c>
      <c r="AZ71" s="41" t="s">
        <v>637</v>
      </c>
      <c r="BA71" s="23" t="s">
        <v>121</v>
      </c>
      <c r="BB71" s="20" t="s">
        <v>122</v>
      </c>
      <c r="BC71" s="27">
        <v>45670</v>
      </c>
      <c r="BD71" s="20" t="s">
        <v>136</v>
      </c>
      <c r="BE71" s="27">
        <v>45670</v>
      </c>
      <c r="BF71" s="27">
        <v>45671</v>
      </c>
      <c r="BG71" s="27">
        <v>46019</v>
      </c>
      <c r="BH71" s="35">
        <f>+Tabla3[[#This Row],[FECHA TERMINACION
(INICIAL)]]-Tabla3[[#This Row],[FECHA INICIO]]</f>
        <v>348</v>
      </c>
      <c r="BI71" s="35">
        <f>+Tabla3[[#This Row],[PLAZO DE EJECUCIÓN EN DÍAS (INICIAL)]]/30</f>
        <v>11.6</v>
      </c>
      <c r="BJ71" t="s">
        <v>638</v>
      </c>
      <c r="BK71" s="30">
        <f>+[1]BD_2!E69</f>
        <v>0</v>
      </c>
      <c r="BL71" s="30">
        <f>+[1]BD_2!BA69</f>
        <v>0</v>
      </c>
      <c r="BM71" s="23">
        <f>+[1]BD_2!BZ69</f>
        <v>0</v>
      </c>
      <c r="BN71" s="23">
        <f>+COUNTIF(Tabla3[[#This Row],[VALOR REDUCIDO]:[TOTAL TIEMPO PRORROGADO EN DÍAS
]],"&lt;&gt;0")</f>
        <v>0</v>
      </c>
      <c r="BO71" s="23" t="str">
        <f>+[1]BD_2!CA69</f>
        <v>2 NO</v>
      </c>
      <c r="BP71" s="27" t="str">
        <f>+[1]BD_2!CF69</f>
        <v>2 NO</v>
      </c>
      <c r="BQ71" s="23" t="s">
        <v>106</v>
      </c>
      <c r="BR71">
        <f t="shared" si="22"/>
        <v>348</v>
      </c>
      <c r="BS71" s="36">
        <f t="shared" si="23"/>
        <v>45671</v>
      </c>
      <c r="BT71" s="36">
        <f t="shared" si="24"/>
        <v>46019</v>
      </c>
      <c r="BU71" s="37">
        <f t="shared" ca="1" si="25"/>
        <v>0.7931034482758621</v>
      </c>
      <c r="BV71" s="30">
        <f t="shared" si="26"/>
        <v>69000000</v>
      </c>
      <c r="BW71" s="23" t="str">
        <f t="shared" ca="1" si="14"/>
        <v>EJECUCIÓN</v>
      </c>
      <c r="BX71" s="23">
        <v>39400000</v>
      </c>
      <c r="BY71" s="23">
        <v>29600000</v>
      </c>
      <c r="BZ71" s="23" t="s">
        <v>106</v>
      </c>
      <c r="CA71" s="23" t="str">
        <f t="shared" si="27"/>
        <v>enero</v>
      </c>
      <c r="CB71" s="23" t="s">
        <v>121</v>
      </c>
      <c r="CC71" s="23" t="s">
        <v>121</v>
      </c>
      <c r="CD71" s="23" t="s">
        <v>121</v>
      </c>
      <c r="CE71" t="s">
        <v>125</v>
      </c>
      <c r="CF71" t="s">
        <v>126</v>
      </c>
    </row>
    <row r="72" spans="1:84" x14ac:dyDescent="0.25">
      <c r="A72" s="23" t="str">
        <f t="shared" si="15"/>
        <v/>
      </c>
      <c r="B72" s="23" t="str">
        <f t="shared" si="16"/>
        <v/>
      </c>
      <c r="C72" s="24" t="str">
        <f t="shared" ca="1" si="17"/>
        <v>E</v>
      </c>
      <c r="D72" s="25" t="str">
        <f t="shared" ca="1" si="18"/>
        <v/>
      </c>
      <c r="E72" s="25" t="str">
        <f t="shared" si="19"/>
        <v/>
      </c>
      <c r="F72" s="23" t="str">
        <f t="shared" si="20"/>
        <v/>
      </c>
      <c r="G72" s="25" t="str">
        <f t="shared" si="21"/>
        <v/>
      </c>
      <c r="H72" s="23">
        <v>2025</v>
      </c>
      <c r="I72" s="26">
        <v>68</v>
      </c>
      <c r="J72" s="23" t="s">
        <v>95</v>
      </c>
      <c r="K72" t="s">
        <v>96</v>
      </c>
      <c r="L72" t="s">
        <v>97</v>
      </c>
      <c r="M72" t="s">
        <v>98</v>
      </c>
      <c r="N72" t="s">
        <v>99</v>
      </c>
      <c r="O72" s="23" t="s">
        <v>100</v>
      </c>
      <c r="P72" s="23" t="s">
        <v>138</v>
      </c>
      <c r="Q72" t="s">
        <v>639</v>
      </c>
      <c r="R72" s="23" t="s">
        <v>103</v>
      </c>
      <c r="S72" s="20" t="s">
        <v>158</v>
      </c>
      <c r="T72" s="29" t="s">
        <v>640</v>
      </c>
      <c r="U72" s="23" t="s">
        <v>1436</v>
      </c>
      <c r="V72" s="23" t="s">
        <v>106</v>
      </c>
      <c r="W72" s="20" t="s">
        <v>245</v>
      </c>
      <c r="X72" s="20" t="s">
        <v>245</v>
      </c>
      <c r="Y72" t="s">
        <v>641</v>
      </c>
      <c r="Z72" t="s">
        <v>642</v>
      </c>
      <c r="AA72" t="s">
        <v>643</v>
      </c>
      <c r="AB72" s="6">
        <v>94760000</v>
      </c>
      <c r="AC72" s="6">
        <v>94760000</v>
      </c>
      <c r="AD72" s="30">
        <v>8240000</v>
      </c>
      <c r="AE72" s="30">
        <v>0</v>
      </c>
      <c r="AF72" s="23" t="s">
        <v>112</v>
      </c>
      <c r="AG72" t="s">
        <v>106</v>
      </c>
      <c r="AH72" t="s">
        <v>113</v>
      </c>
      <c r="AI72" s="31">
        <f>+Tabla3[[#This Row],[VALOR DEL CONTRATO
(EN NUMEROS)]]-Tabla3[[#This Row],[VALOR RECURSOS (MADS/FONAM)]]</f>
        <v>0</v>
      </c>
      <c r="AJ72" s="25">
        <v>6525</v>
      </c>
      <c r="AK72" s="32">
        <v>45665</v>
      </c>
      <c r="AL72">
        <v>7325</v>
      </c>
      <c r="AM72" s="27">
        <v>45671</v>
      </c>
      <c r="AN72" s="33" t="s">
        <v>114</v>
      </c>
      <c r="AO72" t="s">
        <v>248</v>
      </c>
      <c r="AP72" s="39">
        <v>202400000000095</v>
      </c>
      <c r="AQ72" t="s">
        <v>106</v>
      </c>
      <c r="AR72" s="27">
        <v>45669</v>
      </c>
      <c r="AS72" s="23" t="s">
        <v>116</v>
      </c>
      <c r="AT72" s="23" t="s">
        <v>116</v>
      </c>
      <c r="AU72" t="s">
        <v>117</v>
      </c>
      <c r="AV72" t="s">
        <v>576</v>
      </c>
      <c r="AW72" t="s">
        <v>401</v>
      </c>
      <c r="AX72" t="s">
        <v>245</v>
      </c>
      <c r="AY72" s="23">
        <v>80111600</v>
      </c>
      <c r="AZ72" s="41" t="s">
        <v>644</v>
      </c>
      <c r="BA72" s="23" t="s">
        <v>121</v>
      </c>
      <c r="BB72" s="20" t="s">
        <v>122</v>
      </c>
      <c r="BC72" s="27">
        <v>45670</v>
      </c>
      <c r="BD72" s="20" t="s">
        <v>136</v>
      </c>
      <c r="BE72" s="27">
        <v>45670</v>
      </c>
      <c r="BF72" s="27">
        <v>45671</v>
      </c>
      <c r="BG72" s="27">
        <v>46019</v>
      </c>
      <c r="BH72" s="35">
        <f>+Tabla3[[#This Row],[FECHA TERMINACION
(INICIAL)]]-Tabla3[[#This Row],[FECHA INICIO]]</f>
        <v>348</v>
      </c>
      <c r="BI72" s="35">
        <f>+Tabla3[[#This Row],[PLAZO DE EJECUCIÓN EN DÍAS (INICIAL)]]/30</f>
        <v>11.6</v>
      </c>
      <c r="BJ72" t="s">
        <v>638</v>
      </c>
      <c r="BK72" s="30">
        <f>+[1]BD_2!E70</f>
        <v>0</v>
      </c>
      <c r="BL72" s="30">
        <f>+[1]BD_2!BA70</f>
        <v>0</v>
      </c>
      <c r="BM72" s="23">
        <f>+[1]BD_2!BZ70</f>
        <v>0</v>
      </c>
      <c r="BN72" s="23">
        <f>+COUNTIF(Tabla3[[#This Row],[VALOR REDUCIDO]:[TOTAL TIEMPO PRORROGADO EN DÍAS
]],"&lt;&gt;0")</f>
        <v>0</v>
      </c>
      <c r="BO72" s="23" t="str">
        <f>+[1]BD_2!CA70</f>
        <v>2 NO</v>
      </c>
      <c r="BP72" s="27" t="str">
        <f>+[1]BD_2!CF70</f>
        <v>2 NO</v>
      </c>
      <c r="BQ72" s="23" t="s">
        <v>106</v>
      </c>
      <c r="BR72">
        <f t="shared" si="22"/>
        <v>348</v>
      </c>
      <c r="BS72" s="36">
        <f t="shared" si="23"/>
        <v>45671</v>
      </c>
      <c r="BT72" s="36">
        <f t="shared" si="24"/>
        <v>46019</v>
      </c>
      <c r="BU72" s="37">
        <f t="shared" ca="1" si="25"/>
        <v>0.7931034482758621</v>
      </c>
      <c r="BV72" s="30">
        <f t="shared" si="26"/>
        <v>94760000</v>
      </c>
      <c r="BW72" s="23" t="str">
        <f t="shared" ca="1" si="14"/>
        <v>EJECUCIÓN</v>
      </c>
      <c r="BX72" s="23">
        <v>54109333</v>
      </c>
      <c r="BY72" s="23">
        <v>40650667</v>
      </c>
      <c r="BZ72" s="23" t="s">
        <v>106</v>
      </c>
      <c r="CA72" s="23" t="str">
        <f t="shared" si="27"/>
        <v>enero</v>
      </c>
      <c r="CB72" s="23" t="s">
        <v>121</v>
      </c>
      <c r="CC72" s="23" t="s">
        <v>121</v>
      </c>
      <c r="CD72" s="23" t="s">
        <v>121</v>
      </c>
      <c r="CE72" t="s">
        <v>125</v>
      </c>
      <c r="CF72" t="s">
        <v>126</v>
      </c>
    </row>
    <row r="73" spans="1:84" x14ac:dyDescent="0.25">
      <c r="A73" s="23" t="str">
        <f t="shared" si="15"/>
        <v/>
      </c>
      <c r="B73" s="23" t="str">
        <f t="shared" si="16"/>
        <v/>
      </c>
      <c r="C73" s="24" t="str">
        <f t="shared" ca="1" si="17"/>
        <v>E</v>
      </c>
      <c r="D73" s="25" t="str">
        <f t="shared" ca="1" si="18"/>
        <v/>
      </c>
      <c r="E73" s="25" t="str">
        <f t="shared" si="19"/>
        <v/>
      </c>
      <c r="F73" s="23" t="str">
        <f t="shared" si="20"/>
        <v/>
      </c>
      <c r="G73" s="25" t="str">
        <f t="shared" si="21"/>
        <v/>
      </c>
      <c r="H73" s="23">
        <v>2025</v>
      </c>
      <c r="I73" s="26">
        <v>69</v>
      </c>
      <c r="J73" s="23" t="s">
        <v>95</v>
      </c>
      <c r="K73" t="s">
        <v>96</v>
      </c>
      <c r="L73" t="s">
        <v>97</v>
      </c>
      <c r="M73" t="s">
        <v>98</v>
      </c>
      <c r="N73" t="s">
        <v>99</v>
      </c>
      <c r="O73" s="23" t="s">
        <v>100</v>
      </c>
      <c r="P73" s="23" t="s">
        <v>138</v>
      </c>
      <c r="Q73" t="s">
        <v>645</v>
      </c>
      <c r="R73" s="23" t="s">
        <v>103</v>
      </c>
      <c r="S73" s="20" t="s">
        <v>369</v>
      </c>
      <c r="T73" s="29" t="s">
        <v>646</v>
      </c>
      <c r="U73" s="23" t="s">
        <v>1436</v>
      </c>
      <c r="V73" s="23" t="s">
        <v>106</v>
      </c>
      <c r="W73" s="20" t="s">
        <v>245</v>
      </c>
      <c r="X73" s="20" t="s">
        <v>245</v>
      </c>
      <c r="Y73" t="s">
        <v>647</v>
      </c>
      <c r="Z73" t="s">
        <v>648</v>
      </c>
      <c r="AA73" t="s">
        <v>649</v>
      </c>
      <c r="AB73" s="6">
        <v>103800000</v>
      </c>
      <c r="AC73" s="6">
        <v>103800000</v>
      </c>
      <c r="AD73" s="30">
        <v>9000000</v>
      </c>
      <c r="AE73" s="30">
        <v>0</v>
      </c>
      <c r="AF73" s="23" t="s">
        <v>112</v>
      </c>
      <c r="AG73" t="s">
        <v>106</v>
      </c>
      <c r="AH73" t="s">
        <v>113</v>
      </c>
      <c r="AI73" s="31">
        <f>+Tabla3[[#This Row],[VALOR DEL CONTRATO
(EN NUMEROS)]]-Tabla3[[#This Row],[VALOR RECURSOS (MADS/FONAM)]]</f>
        <v>0</v>
      </c>
      <c r="AJ73" s="25">
        <v>6525</v>
      </c>
      <c r="AK73" s="32">
        <v>45665</v>
      </c>
      <c r="AL73">
        <v>10425</v>
      </c>
      <c r="AM73" s="27">
        <v>45672</v>
      </c>
      <c r="AN73" s="33" t="s">
        <v>114</v>
      </c>
      <c r="AO73" t="s">
        <v>248</v>
      </c>
      <c r="AP73" s="39">
        <v>202400000000095</v>
      </c>
      <c r="AQ73" t="s">
        <v>106</v>
      </c>
      <c r="AR73" s="27">
        <v>45670</v>
      </c>
      <c r="AS73" s="23" t="s">
        <v>116</v>
      </c>
      <c r="AT73" s="23" t="s">
        <v>116</v>
      </c>
      <c r="AU73" t="s">
        <v>117</v>
      </c>
      <c r="AV73" t="s">
        <v>576</v>
      </c>
      <c r="AW73" t="s">
        <v>401</v>
      </c>
      <c r="AX73" t="s">
        <v>245</v>
      </c>
      <c r="AY73" s="23">
        <v>80111600</v>
      </c>
      <c r="AZ73" s="41" t="s">
        <v>650</v>
      </c>
      <c r="BA73" s="23" t="s">
        <v>121</v>
      </c>
      <c r="BB73" s="20" t="s">
        <v>122</v>
      </c>
      <c r="BC73" s="27">
        <v>45672</v>
      </c>
      <c r="BD73" s="20" t="s">
        <v>136</v>
      </c>
      <c r="BE73" s="27">
        <v>45672</v>
      </c>
      <c r="BF73" s="27">
        <v>45672</v>
      </c>
      <c r="BG73" s="27">
        <v>46021</v>
      </c>
      <c r="BH73" s="35">
        <f>+Tabla3[[#This Row],[FECHA TERMINACION
(INICIAL)]]-Tabla3[[#This Row],[FECHA INICIO]]</f>
        <v>349</v>
      </c>
      <c r="BI73" s="35">
        <f>+Tabla3[[#This Row],[PLAZO DE EJECUCIÓN EN DÍAS (INICIAL)]]/30</f>
        <v>11.633333333333333</v>
      </c>
      <c r="BJ73" t="s">
        <v>651</v>
      </c>
      <c r="BK73" s="30">
        <f>+[1]BD_2!E71</f>
        <v>0</v>
      </c>
      <c r="BL73" s="30">
        <f>+[1]BD_2!BA71</f>
        <v>0</v>
      </c>
      <c r="BM73" s="23">
        <f>+[1]BD_2!BZ71</f>
        <v>0</v>
      </c>
      <c r="BN73" s="23">
        <f>+COUNTIF(Tabla3[[#This Row],[VALOR REDUCIDO]:[TOTAL TIEMPO PRORROGADO EN DÍAS
]],"&lt;&gt;0")</f>
        <v>0</v>
      </c>
      <c r="BO73" s="23" t="str">
        <f>+[1]BD_2!CA71</f>
        <v>2 NO</v>
      </c>
      <c r="BP73" s="27" t="str">
        <f>+[1]BD_2!CF71</f>
        <v>2 NO</v>
      </c>
      <c r="BQ73" s="23" t="s">
        <v>106</v>
      </c>
      <c r="BR73">
        <f t="shared" si="22"/>
        <v>349</v>
      </c>
      <c r="BS73" s="36">
        <f t="shared" si="23"/>
        <v>45672</v>
      </c>
      <c r="BT73" s="36">
        <f t="shared" si="24"/>
        <v>46021</v>
      </c>
      <c r="BU73" s="37">
        <f t="shared" ca="1" si="25"/>
        <v>0.78796561604584525</v>
      </c>
      <c r="BV73" s="30">
        <f t="shared" si="26"/>
        <v>103800000</v>
      </c>
      <c r="BW73" s="23" t="str">
        <f t="shared" ca="1" si="14"/>
        <v>EJECUCIÓN</v>
      </c>
      <c r="BX73" s="23">
        <v>58800000</v>
      </c>
      <c r="BY73" s="23">
        <v>45000000</v>
      </c>
      <c r="BZ73" s="23" t="s">
        <v>106</v>
      </c>
      <c r="CA73" s="23" t="str">
        <f t="shared" si="27"/>
        <v>enero</v>
      </c>
      <c r="CB73" s="23" t="s">
        <v>121</v>
      </c>
      <c r="CC73" s="23" t="s">
        <v>121</v>
      </c>
      <c r="CD73" s="23" t="s">
        <v>121</v>
      </c>
      <c r="CE73" t="s">
        <v>125</v>
      </c>
      <c r="CF73" t="s">
        <v>126</v>
      </c>
    </row>
    <row r="74" spans="1:84" x14ac:dyDescent="0.25">
      <c r="A74" s="23" t="str">
        <f t="shared" si="15"/>
        <v/>
      </c>
      <c r="B74" s="23" t="str">
        <f t="shared" si="16"/>
        <v/>
      </c>
      <c r="C74" s="24" t="str">
        <f t="shared" ca="1" si="17"/>
        <v>E</v>
      </c>
      <c r="D74" s="25" t="str">
        <f t="shared" ca="1" si="18"/>
        <v/>
      </c>
      <c r="E74" s="25" t="str">
        <f t="shared" si="19"/>
        <v/>
      </c>
      <c r="F74" s="23" t="str">
        <f t="shared" si="20"/>
        <v/>
      </c>
      <c r="G74" s="25" t="str">
        <f t="shared" si="21"/>
        <v/>
      </c>
      <c r="H74" s="23">
        <v>2025</v>
      </c>
      <c r="I74" s="26">
        <v>70</v>
      </c>
      <c r="J74" s="23" t="s">
        <v>95</v>
      </c>
      <c r="K74" t="s">
        <v>96</v>
      </c>
      <c r="L74" t="s">
        <v>97</v>
      </c>
      <c r="M74" t="s">
        <v>98</v>
      </c>
      <c r="N74" t="s">
        <v>99</v>
      </c>
      <c r="O74" s="23" t="s">
        <v>100</v>
      </c>
      <c r="P74" s="23" t="s">
        <v>138</v>
      </c>
      <c r="Q74" t="s">
        <v>652</v>
      </c>
      <c r="R74" s="23" t="s">
        <v>103</v>
      </c>
      <c r="S74" s="20" t="s">
        <v>158</v>
      </c>
      <c r="T74" s="29" t="s">
        <v>653</v>
      </c>
      <c r="U74" s="23" t="s">
        <v>1436</v>
      </c>
      <c r="V74" s="23" t="s">
        <v>106</v>
      </c>
      <c r="W74" s="20" t="s">
        <v>245</v>
      </c>
      <c r="X74" s="20" t="s">
        <v>245</v>
      </c>
      <c r="Y74" t="s">
        <v>654</v>
      </c>
      <c r="Z74" t="s">
        <v>655</v>
      </c>
      <c r="AA74" t="s">
        <v>649</v>
      </c>
      <c r="AB74" s="6">
        <v>103800000</v>
      </c>
      <c r="AC74" s="6">
        <v>103800000</v>
      </c>
      <c r="AD74" s="30">
        <v>9000000</v>
      </c>
      <c r="AE74" s="30">
        <v>0</v>
      </c>
      <c r="AF74" s="23" t="s">
        <v>112</v>
      </c>
      <c r="AG74" t="s">
        <v>106</v>
      </c>
      <c r="AH74" t="s">
        <v>113</v>
      </c>
      <c r="AI74" s="31">
        <f>+Tabla3[[#This Row],[VALOR DEL CONTRATO
(EN NUMEROS)]]-Tabla3[[#This Row],[VALOR RECURSOS (MADS/FONAM)]]</f>
        <v>0</v>
      </c>
      <c r="AJ74" s="25">
        <v>6525</v>
      </c>
      <c r="AK74" s="32">
        <v>45665</v>
      </c>
      <c r="AL74">
        <v>10725</v>
      </c>
      <c r="AM74" s="27">
        <v>45672</v>
      </c>
      <c r="AN74" s="33" t="s">
        <v>114</v>
      </c>
      <c r="AO74" t="s">
        <v>248</v>
      </c>
      <c r="AP74" s="39">
        <v>202400000000095</v>
      </c>
      <c r="AQ74" t="s">
        <v>106</v>
      </c>
      <c r="AR74" s="27">
        <v>45669</v>
      </c>
      <c r="AS74" s="23" t="s">
        <v>116</v>
      </c>
      <c r="AT74" s="23" t="s">
        <v>116</v>
      </c>
      <c r="AU74" t="s">
        <v>117</v>
      </c>
      <c r="AV74" t="s">
        <v>628</v>
      </c>
      <c r="AW74" t="s">
        <v>656</v>
      </c>
      <c r="AX74" t="s">
        <v>245</v>
      </c>
      <c r="AY74" s="23">
        <v>80111600</v>
      </c>
      <c r="AZ74" s="41" t="s">
        <v>657</v>
      </c>
      <c r="BA74" s="23" t="s">
        <v>121</v>
      </c>
      <c r="BB74" s="20" t="s">
        <v>122</v>
      </c>
      <c r="BC74" s="27">
        <v>45670</v>
      </c>
      <c r="BD74" s="20" t="s">
        <v>136</v>
      </c>
      <c r="BE74" s="27">
        <v>45670</v>
      </c>
      <c r="BF74" s="27">
        <v>45672</v>
      </c>
      <c r="BG74" s="27">
        <v>46021</v>
      </c>
      <c r="BH74" s="35">
        <f>+Tabla3[[#This Row],[FECHA TERMINACION
(INICIAL)]]-Tabla3[[#This Row],[FECHA INICIO]]</f>
        <v>349</v>
      </c>
      <c r="BI74" s="35">
        <f>+Tabla3[[#This Row],[PLAZO DE EJECUCIÓN EN DÍAS (INICIAL)]]/30</f>
        <v>11.633333333333333</v>
      </c>
      <c r="BJ74" t="s">
        <v>658</v>
      </c>
      <c r="BK74" s="30">
        <f>+[1]BD_2!E72</f>
        <v>0</v>
      </c>
      <c r="BL74" s="30">
        <f>+[1]BD_2!BA72</f>
        <v>0</v>
      </c>
      <c r="BM74" s="23">
        <f>+[1]BD_2!BZ72</f>
        <v>0</v>
      </c>
      <c r="BN74" s="23">
        <f>+COUNTIF(Tabla3[[#This Row],[VALOR REDUCIDO]:[TOTAL TIEMPO PRORROGADO EN DÍAS
]],"&lt;&gt;0")</f>
        <v>0</v>
      </c>
      <c r="BO74" s="23" t="str">
        <f>+[1]BD_2!CA72</f>
        <v>2 NO</v>
      </c>
      <c r="BP74" s="27" t="str">
        <f>+[1]BD_2!CF72</f>
        <v>2 NO</v>
      </c>
      <c r="BQ74" s="23" t="s">
        <v>106</v>
      </c>
      <c r="BR74">
        <f t="shared" si="22"/>
        <v>349</v>
      </c>
      <c r="BS74" s="36">
        <f t="shared" si="23"/>
        <v>45672</v>
      </c>
      <c r="BT74" s="36">
        <f t="shared" si="24"/>
        <v>46021</v>
      </c>
      <c r="BU74" s="37">
        <f t="shared" ca="1" si="25"/>
        <v>0.78796561604584525</v>
      </c>
      <c r="BV74" s="30">
        <f t="shared" si="26"/>
        <v>103800000</v>
      </c>
      <c r="BW74" s="23" t="str">
        <f t="shared" ca="1" si="14"/>
        <v>EJECUCIÓN</v>
      </c>
      <c r="BX74" s="23">
        <v>58800000</v>
      </c>
      <c r="BY74" s="23">
        <v>45000000</v>
      </c>
      <c r="BZ74" s="23" t="s">
        <v>106</v>
      </c>
      <c r="CA74" s="23" t="str">
        <f t="shared" si="27"/>
        <v>enero</v>
      </c>
      <c r="CB74" s="23" t="s">
        <v>121</v>
      </c>
      <c r="CC74" s="23" t="s">
        <v>121</v>
      </c>
      <c r="CD74" s="23" t="s">
        <v>121</v>
      </c>
      <c r="CE74" t="s">
        <v>125</v>
      </c>
      <c r="CF74" t="s">
        <v>126</v>
      </c>
    </row>
    <row r="75" spans="1:84" x14ac:dyDescent="0.25">
      <c r="A75" s="23" t="str">
        <f t="shared" si="15"/>
        <v/>
      </c>
      <c r="B75" s="23" t="str">
        <f t="shared" si="16"/>
        <v/>
      </c>
      <c r="C75" s="24" t="str">
        <f t="shared" ca="1" si="17"/>
        <v>E</v>
      </c>
      <c r="D75" s="25" t="str">
        <f t="shared" ca="1" si="18"/>
        <v/>
      </c>
      <c r="E75" s="25" t="str">
        <f t="shared" si="19"/>
        <v/>
      </c>
      <c r="F75" s="23" t="str">
        <f t="shared" si="20"/>
        <v/>
      </c>
      <c r="G75" s="25" t="str">
        <f t="shared" si="21"/>
        <v/>
      </c>
      <c r="H75" s="23">
        <v>2025</v>
      </c>
      <c r="I75" s="26">
        <v>71</v>
      </c>
      <c r="J75" s="23" t="s">
        <v>95</v>
      </c>
      <c r="K75" t="s">
        <v>96</v>
      </c>
      <c r="L75" t="s">
        <v>97</v>
      </c>
      <c r="M75" t="s">
        <v>98</v>
      </c>
      <c r="N75" t="s">
        <v>99</v>
      </c>
      <c r="O75" s="23" t="s">
        <v>100</v>
      </c>
      <c r="P75" s="23" t="s">
        <v>138</v>
      </c>
      <c r="Q75" t="s">
        <v>659</v>
      </c>
      <c r="R75" s="23" t="s">
        <v>103</v>
      </c>
      <c r="S75" s="20" t="s">
        <v>369</v>
      </c>
      <c r="T75" s="29" t="s">
        <v>660</v>
      </c>
      <c r="U75" s="23" t="s">
        <v>1436</v>
      </c>
      <c r="V75" s="23" t="s">
        <v>106</v>
      </c>
      <c r="W75" s="20" t="s">
        <v>245</v>
      </c>
      <c r="X75" s="20" t="s">
        <v>245</v>
      </c>
      <c r="Y75" t="s">
        <v>661</v>
      </c>
      <c r="Z75" t="s">
        <v>635</v>
      </c>
      <c r="AA75" t="s">
        <v>662</v>
      </c>
      <c r="AB75" s="6">
        <v>80500000</v>
      </c>
      <c r="AC75" s="6">
        <v>80500000</v>
      </c>
      <c r="AD75" s="30">
        <v>7000000</v>
      </c>
      <c r="AE75" s="30">
        <v>0</v>
      </c>
      <c r="AF75" s="23" t="s">
        <v>112</v>
      </c>
      <c r="AG75" t="s">
        <v>106</v>
      </c>
      <c r="AH75" t="s">
        <v>113</v>
      </c>
      <c r="AI75" s="31">
        <f>+Tabla3[[#This Row],[VALOR DEL CONTRATO
(EN NUMEROS)]]-Tabla3[[#This Row],[VALOR RECURSOS (MADS/FONAM)]]</f>
        <v>0</v>
      </c>
      <c r="AJ75" s="25">
        <v>6525</v>
      </c>
      <c r="AK75" s="32">
        <v>45665</v>
      </c>
      <c r="AL75">
        <v>8725</v>
      </c>
      <c r="AM75" s="27">
        <v>45671</v>
      </c>
      <c r="AN75" s="33" t="s">
        <v>114</v>
      </c>
      <c r="AO75" t="s">
        <v>248</v>
      </c>
      <c r="AP75" s="39">
        <v>202400000000095</v>
      </c>
      <c r="AQ75" t="s">
        <v>106</v>
      </c>
      <c r="AR75" s="27">
        <v>45669</v>
      </c>
      <c r="AS75" s="23" t="s">
        <v>116</v>
      </c>
      <c r="AT75" s="23" t="s">
        <v>116</v>
      </c>
      <c r="AU75" t="s">
        <v>117</v>
      </c>
      <c r="AV75" t="s">
        <v>576</v>
      </c>
      <c r="AW75" t="s">
        <v>401</v>
      </c>
      <c r="AX75" t="s">
        <v>245</v>
      </c>
      <c r="AY75" s="23">
        <v>80111600</v>
      </c>
      <c r="AZ75" s="41" t="s">
        <v>663</v>
      </c>
      <c r="BA75" s="23" t="s">
        <v>121</v>
      </c>
      <c r="BB75" s="20" t="s">
        <v>122</v>
      </c>
      <c r="BC75" s="27">
        <v>45670</v>
      </c>
      <c r="BD75" s="20" t="s">
        <v>136</v>
      </c>
      <c r="BE75" s="27">
        <v>45670</v>
      </c>
      <c r="BF75" s="27">
        <v>45671</v>
      </c>
      <c r="BG75" s="27">
        <v>46019</v>
      </c>
      <c r="BH75" s="35">
        <f>+Tabla3[[#This Row],[FECHA TERMINACION
(INICIAL)]]-Tabla3[[#This Row],[FECHA INICIO]]</f>
        <v>348</v>
      </c>
      <c r="BI75" s="35">
        <f>+Tabla3[[#This Row],[PLAZO DE EJECUCIÓN EN DÍAS (INICIAL)]]/30</f>
        <v>11.6</v>
      </c>
      <c r="BJ75" t="s">
        <v>638</v>
      </c>
      <c r="BK75" s="30">
        <f>+[1]BD_2!E73</f>
        <v>0</v>
      </c>
      <c r="BL75" s="30">
        <f>+[1]BD_2!BA73</f>
        <v>0</v>
      </c>
      <c r="BM75" s="23">
        <f>+[1]BD_2!BZ73</f>
        <v>0</v>
      </c>
      <c r="BN75" s="23">
        <f>+COUNTIF(Tabla3[[#This Row],[VALOR REDUCIDO]:[TOTAL TIEMPO PRORROGADO EN DÍAS
]],"&lt;&gt;0")</f>
        <v>0</v>
      </c>
      <c r="BO75" s="23" t="str">
        <f>+[1]BD_2!CA73</f>
        <v>2 NO</v>
      </c>
      <c r="BP75" s="27" t="str">
        <f>+[1]BD_2!CF73</f>
        <v>2 NO</v>
      </c>
      <c r="BQ75" s="23" t="s">
        <v>106</v>
      </c>
      <c r="BR75">
        <f t="shared" si="22"/>
        <v>348</v>
      </c>
      <c r="BS75" s="36">
        <f t="shared" si="23"/>
        <v>45671</v>
      </c>
      <c r="BT75" s="36">
        <f t="shared" si="24"/>
        <v>46019</v>
      </c>
      <c r="BU75" s="37">
        <f t="shared" ca="1" si="25"/>
        <v>0.7931034482758621</v>
      </c>
      <c r="BV75" s="30">
        <f t="shared" si="26"/>
        <v>80500000</v>
      </c>
      <c r="BW75" s="23" t="str">
        <f t="shared" ca="1" si="14"/>
        <v>EJECUCIÓN</v>
      </c>
      <c r="BX75" s="23">
        <v>45966667</v>
      </c>
      <c r="BY75" s="23">
        <v>34533333</v>
      </c>
      <c r="BZ75" s="23" t="s">
        <v>106</v>
      </c>
      <c r="CA75" s="23" t="str">
        <f t="shared" si="27"/>
        <v>enero</v>
      </c>
      <c r="CB75" s="23" t="s">
        <v>121</v>
      </c>
      <c r="CC75" s="23" t="s">
        <v>121</v>
      </c>
      <c r="CD75" s="23" t="s">
        <v>121</v>
      </c>
      <c r="CE75" t="s">
        <v>125</v>
      </c>
      <c r="CF75" t="s">
        <v>126</v>
      </c>
    </row>
    <row r="76" spans="1:84" x14ac:dyDescent="0.25">
      <c r="A76" s="23" t="str">
        <f t="shared" si="15"/>
        <v/>
      </c>
      <c r="B76" s="23" t="str">
        <f t="shared" si="16"/>
        <v/>
      </c>
      <c r="C76" s="24" t="str">
        <f t="shared" ca="1" si="17"/>
        <v>E</v>
      </c>
      <c r="D76" s="25" t="str">
        <f t="shared" ca="1" si="18"/>
        <v/>
      </c>
      <c r="E76" s="25" t="str">
        <f t="shared" si="19"/>
        <v/>
      </c>
      <c r="F76" s="23" t="str">
        <f t="shared" si="20"/>
        <v/>
      </c>
      <c r="G76" s="25" t="str">
        <f t="shared" si="21"/>
        <v/>
      </c>
      <c r="H76" s="23">
        <v>2025</v>
      </c>
      <c r="I76" s="26">
        <v>72</v>
      </c>
      <c r="J76" s="23" t="s">
        <v>95</v>
      </c>
      <c r="K76" t="s">
        <v>96</v>
      </c>
      <c r="L76" t="s">
        <v>97</v>
      </c>
      <c r="M76" t="s">
        <v>98</v>
      </c>
      <c r="N76" t="s">
        <v>99</v>
      </c>
      <c r="O76" s="23" t="s">
        <v>100</v>
      </c>
      <c r="P76" s="23" t="s">
        <v>138</v>
      </c>
      <c r="Q76" t="s">
        <v>664</v>
      </c>
      <c r="R76" s="23" t="s">
        <v>103</v>
      </c>
      <c r="S76" s="20" t="s">
        <v>158</v>
      </c>
      <c r="T76" s="29" t="s">
        <v>665</v>
      </c>
      <c r="U76" s="23" t="s">
        <v>1436</v>
      </c>
      <c r="V76" s="23" t="s">
        <v>106</v>
      </c>
      <c r="W76" s="20" t="s">
        <v>245</v>
      </c>
      <c r="X76" s="20" t="s">
        <v>245</v>
      </c>
      <c r="Y76" t="s">
        <v>666</v>
      </c>
      <c r="Z76" t="s">
        <v>667</v>
      </c>
      <c r="AA76" t="s">
        <v>662</v>
      </c>
      <c r="AB76" s="6">
        <v>80500000</v>
      </c>
      <c r="AC76" s="6">
        <v>80500000</v>
      </c>
      <c r="AD76" s="30">
        <v>7000000</v>
      </c>
      <c r="AE76" s="30">
        <v>0</v>
      </c>
      <c r="AF76" s="23" t="s">
        <v>112</v>
      </c>
      <c r="AG76" t="s">
        <v>106</v>
      </c>
      <c r="AH76" t="s">
        <v>113</v>
      </c>
      <c r="AI76" s="31">
        <f>+Tabla3[[#This Row],[VALOR DEL CONTRATO
(EN NUMEROS)]]-Tabla3[[#This Row],[VALOR RECURSOS (MADS/FONAM)]]</f>
        <v>0</v>
      </c>
      <c r="AJ76" s="25">
        <v>6525</v>
      </c>
      <c r="AK76" s="32">
        <v>45665</v>
      </c>
      <c r="AL76">
        <v>8625</v>
      </c>
      <c r="AM76" s="27">
        <v>45671</v>
      </c>
      <c r="AN76" s="33" t="s">
        <v>114</v>
      </c>
      <c r="AO76" t="s">
        <v>248</v>
      </c>
      <c r="AP76" s="39">
        <v>202400000000095</v>
      </c>
      <c r="AQ76" t="s">
        <v>106</v>
      </c>
      <c r="AR76" s="27">
        <v>45670</v>
      </c>
      <c r="AS76" s="23" t="s">
        <v>116</v>
      </c>
      <c r="AT76" s="23" t="s">
        <v>116</v>
      </c>
      <c r="AU76" t="s">
        <v>117</v>
      </c>
      <c r="AV76" t="s">
        <v>576</v>
      </c>
      <c r="AW76" t="s">
        <v>401</v>
      </c>
      <c r="AX76" t="s">
        <v>245</v>
      </c>
      <c r="AY76" s="23">
        <v>80111600</v>
      </c>
      <c r="AZ76" s="41" t="s">
        <v>668</v>
      </c>
      <c r="BA76" s="23" t="s">
        <v>121</v>
      </c>
      <c r="BB76" s="20" t="s">
        <v>122</v>
      </c>
      <c r="BC76" s="27">
        <v>45670</v>
      </c>
      <c r="BD76" s="20" t="s">
        <v>136</v>
      </c>
      <c r="BE76" s="27">
        <v>45670</v>
      </c>
      <c r="BF76" s="27">
        <v>45671</v>
      </c>
      <c r="BG76" s="27">
        <v>46019</v>
      </c>
      <c r="BH76" s="35">
        <f>+Tabla3[[#This Row],[FECHA TERMINACION
(INICIAL)]]-Tabla3[[#This Row],[FECHA INICIO]]</f>
        <v>348</v>
      </c>
      <c r="BI76" s="35">
        <f>+Tabla3[[#This Row],[PLAZO DE EJECUCIÓN EN DÍAS (INICIAL)]]/30</f>
        <v>11.6</v>
      </c>
      <c r="BJ76" t="s">
        <v>638</v>
      </c>
      <c r="BK76" s="30">
        <f>+[1]BD_2!E74</f>
        <v>0</v>
      </c>
      <c r="BL76" s="30">
        <f>+[1]BD_2!BA74</f>
        <v>0</v>
      </c>
      <c r="BM76" s="23">
        <f>+[1]BD_2!BZ74</f>
        <v>0</v>
      </c>
      <c r="BN76" s="23">
        <f>+COUNTIF(Tabla3[[#This Row],[VALOR REDUCIDO]:[TOTAL TIEMPO PRORROGADO EN DÍAS
]],"&lt;&gt;0")</f>
        <v>0</v>
      </c>
      <c r="BO76" s="23" t="str">
        <f>+[1]BD_2!CA74</f>
        <v>2 NO</v>
      </c>
      <c r="BP76" s="27" t="str">
        <f>+[1]BD_2!CF74</f>
        <v>2 NO</v>
      </c>
      <c r="BQ76" s="23" t="s">
        <v>106</v>
      </c>
      <c r="BR76">
        <f t="shared" si="22"/>
        <v>348</v>
      </c>
      <c r="BS76" s="36">
        <f t="shared" si="23"/>
        <v>45671</v>
      </c>
      <c r="BT76" s="36">
        <f t="shared" si="24"/>
        <v>46019</v>
      </c>
      <c r="BU76" s="37">
        <f t="shared" ca="1" si="25"/>
        <v>0.7931034482758621</v>
      </c>
      <c r="BV76" s="30">
        <f t="shared" si="26"/>
        <v>80500000</v>
      </c>
      <c r="BW76" s="23" t="str">
        <f t="shared" ca="1" si="14"/>
        <v>EJECUCIÓN</v>
      </c>
      <c r="BX76" s="23">
        <v>45966667</v>
      </c>
      <c r="BY76" s="23">
        <v>34533333</v>
      </c>
      <c r="BZ76" s="23" t="s">
        <v>106</v>
      </c>
      <c r="CA76" s="23" t="str">
        <f t="shared" si="27"/>
        <v>enero</v>
      </c>
      <c r="CB76" s="23" t="s">
        <v>121</v>
      </c>
      <c r="CC76" s="23" t="s">
        <v>121</v>
      </c>
      <c r="CD76" s="23" t="s">
        <v>121</v>
      </c>
      <c r="CE76" t="s">
        <v>125</v>
      </c>
      <c r="CF76" t="s">
        <v>126</v>
      </c>
    </row>
    <row r="77" spans="1:84" x14ac:dyDescent="0.25">
      <c r="A77" s="23" t="str">
        <f t="shared" si="15"/>
        <v/>
      </c>
      <c r="B77" s="23" t="str">
        <f t="shared" si="16"/>
        <v/>
      </c>
      <c r="C77" s="24" t="str">
        <f t="shared" ca="1" si="17"/>
        <v>E</v>
      </c>
      <c r="D77" s="25" t="str">
        <f t="shared" ca="1" si="18"/>
        <v/>
      </c>
      <c r="E77" s="25" t="str">
        <f t="shared" si="19"/>
        <v/>
      </c>
      <c r="F77" s="23" t="str">
        <f t="shared" si="20"/>
        <v/>
      </c>
      <c r="G77" s="25" t="str">
        <f t="shared" si="21"/>
        <v/>
      </c>
      <c r="H77" s="23">
        <v>2025</v>
      </c>
      <c r="I77" s="26">
        <v>73</v>
      </c>
      <c r="J77" s="23" t="s">
        <v>95</v>
      </c>
      <c r="K77" t="s">
        <v>96</v>
      </c>
      <c r="L77" t="s">
        <v>97</v>
      </c>
      <c r="M77" t="s">
        <v>98</v>
      </c>
      <c r="N77" t="s">
        <v>99</v>
      </c>
      <c r="O77" s="23" t="s">
        <v>100</v>
      </c>
      <c r="P77" s="23" t="s">
        <v>101</v>
      </c>
      <c r="Q77" t="s">
        <v>669</v>
      </c>
      <c r="R77" s="23" t="s">
        <v>103</v>
      </c>
      <c r="S77" s="20" t="s">
        <v>670</v>
      </c>
      <c r="T77" s="29" t="s">
        <v>671</v>
      </c>
      <c r="U77" s="23" t="s">
        <v>1436</v>
      </c>
      <c r="V77" s="23" t="s">
        <v>106</v>
      </c>
      <c r="W77" s="20" t="s">
        <v>183</v>
      </c>
      <c r="X77" s="20" t="s">
        <v>183</v>
      </c>
      <c r="Y77" t="s">
        <v>672</v>
      </c>
      <c r="Z77" t="s">
        <v>673</v>
      </c>
      <c r="AA77" t="s">
        <v>674</v>
      </c>
      <c r="AB77" s="6">
        <v>43054000</v>
      </c>
      <c r="AC77" s="6">
        <v>43054000</v>
      </c>
      <c r="AD77" s="30">
        <v>3914000</v>
      </c>
      <c r="AE77" s="30">
        <v>0</v>
      </c>
      <c r="AF77" s="23" t="s">
        <v>112</v>
      </c>
      <c r="AG77" t="s">
        <v>106</v>
      </c>
      <c r="AH77" t="s">
        <v>113</v>
      </c>
      <c r="AI77" s="31">
        <f>+Tabla3[[#This Row],[VALOR DEL CONTRATO
(EN NUMEROS)]]-Tabla3[[#This Row],[VALOR RECURSOS (MADS/FONAM)]]</f>
        <v>0</v>
      </c>
      <c r="AJ77" s="25">
        <v>3925</v>
      </c>
      <c r="AK77" s="32">
        <v>45664</v>
      </c>
      <c r="AL77">
        <v>5825</v>
      </c>
      <c r="AM77" s="27">
        <v>45671</v>
      </c>
      <c r="AN77" s="33" t="s">
        <v>114</v>
      </c>
      <c r="AO77" t="s">
        <v>258</v>
      </c>
      <c r="AP77" s="39">
        <v>202400000000071</v>
      </c>
      <c r="AQ77" t="s">
        <v>106</v>
      </c>
      <c r="AR77" s="27">
        <v>45669</v>
      </c>
      <c r="AS77" s="23" t="s">
        <v>116</v>
      </c>
      <c r="AT77" s="23" t="s">
        <v>116</v>
      </c>
      <c r="AU77" t="s">
        <v>117</v>
      </c>
      <c r="AV77" t="s">
        <v>197</v>
      </c>
      <c r="AW77" t="s">
        <v>198</v>
      </c>
      <c r="AX77" t="s">
        <v>189</v>
      </c>
      <c r="AY77" s="23">
        <v>80111600</v>
      </c>
      <c r="AZ77" s="41" t="s">
        <v>675</v>
      </c>
      <c r="BA77" s="23" t="s">
        <v>121</v>
      </c>
      <c r="BB77" s="20" t="s">
        <v>122</v>
      </c>
      <c r="BC77" s="27">
        <v>45667</v>
      </c>
      <c r="BD77" s="20" t="s">
        <v>123</v>
      </c>
      <c r="BE77" s="27">
        <v>45667</v>
      </c>
      <c r="BF77" s="27">
        <v>45671</v>
      </c>
      <c r="BG77" s="27">
        <v>46004</v>
      </c>
      <c r="BH77" s="35">
        <f>+Tabla3[[#This Row],[FECHA TERMINACION
(INICIAL)]]-Tabla3[[#This Row],[FECHA INICIO]]</f>
        <v>333</v>
      </c>
      <c r="BI77" s="35">
        <f>+Tabla3[[#This Row],[PLAZO DE EJECUCIÓN EN DÍAS (INICIAL)]]/30</f>
        <v>11.1</v>
      </c>
      <c r="BJ77" t="s">
        <v>219</v>
      </c>
      <c r="BK77" s="30">
        <f>+[1]BD_2!E75</f>
        <v>0</v>
      </c>
      <c r="BL77" s="30">
        <f>+[1]BD_2!BA75</f>
        <v>0</v>
      </c>
      <c r="BM77" s="23">
        <f>+[1]BD_2!BZ75</f>
        <v>0</v>
      </c>
      <c r="BN77" s="23">
        <f>+COUNTIF(Tabla3[[#This Row],[VALOR REDUCIDO]:[TOTAL TIEMPO PRORROGADO EN DÍAS
]],"&lt;&gt;0")</f>
        <v>0</v>
      </c>
      <c r="BO77" s="23" t="str">
        <f>+[1]BD_2!CA75</f>
        <v>2 NO</v>
      </c>
      <c r="BP77" s="27" t="str">
        <f>+[1]BD_2!CF75</f>
        <v>2 NO</v>
      </c>
      <c r="BQ77" s="23" t="s">
        <v>106</v>
      </c>
      <c r="BR77">
        <f t="shared" si="22"/>
        <v>333</v>
      </c>
      <c r="BS77" s="36">
        <f t="shared" si="23"/>
        <v>45671</v>
      </c>
      <c r="BT77" s="36">
        <f t="shared" si="24"/>
        <v>46004</v>
      </c>
      <c r="BU77" s="37">
        <f t="shared" ca="1" si="25"/>
        <v>0.8288288288288288</v>
      </c>
      <c r="BV77" s="30">
        <f t="shared" si="26"/>
        <v>43054000</v>
      </c>
      <c r="BW77" s="23" t="str">
        <f t="shared" ca="1" si="14"/>
        <v>EJECUCIÓN</v>
      </c>
      <c r="BX77" s="23">
        <v>25701933</v>
      </c>
      <c r="BY77" s="23">
        <v>17352067</v>
      </c>
      <c r="BZ77" s="23" t="s">
        <v>106</v>
      </c>
      <c r="CA77" s="23" t="str">
        <f t="shared" si="27"/>
        <v>enero</v>
      </c>
      <c r="CB77" s="23" t="s">
        <v>121</v>
      </c>
      <c r="CC77" s="23" t="s">
        <v>121</v>
      </c>
      <c r="CD77" s="23" t="s">
        <v>121</v>
      </c>
      <c r="CE77" t="s">
        <v>125</v>
      </c>
      <c r="CF77" t="s">
        <v>126</v>
      </c>
    </row>
    <row r="78" spans="1:84" x14ac:dyDescent="0.25">
      <c r="A78" s="23" t="str">
        <f t="shared" si="15"/>
        <v/>
      </c>
      <c r="B78" s="23" t="str">
        <f t="shared" si="16"/>
        <v/>
      </c>
      <c r="C78" s="24" t="str">
        <f t="shared" ca="1" si="17"/>
        <v>E</v>
      </c>
      <c r="D78" s="25" t="str">
        <f t="shared" ca="1" si="18"/>
        <v/>
      </c>
      <c r="E78" s="25" t="str">
        <f t="shared" si="19"/>
        <v/>
      </c>
      <c r="F78" s="23" t="str">
        <f t="shared" si="20"/>
        <v/>
      </c>
      <c r="G78" s="25" t="str">
        <f t="shared" si="21"/>
        <v/>
      </c>
      <c r="H78" s="23">
        <v>2025</v>
      </c>
      <c r="I78" s="26">
        <v>74</v>
      </c>
      <c r="J78" s="23" t="s">
        <v>95</v>
      </c>
      <c r="K78" t="s">
        <v>96</v>
      </c>
      <c r="L78" t="s">
        <v>97</v>
      </c>
      <c r="M78" t="s">
        <v>98</v>
      </c>
      <c r="N78" t="s">
        <v>99</v>
      </c>
      <c r="O78" s="23" t="s">
        <v>100</v>
      </c>
      <c r="P78" s="23" t="s">
        <v>138</v>
      </c>
      <c r="Q78" s="33" t="s">
        <v>676</v>
      </c>
      <c r="R78" s="23" t="s">
        <v>103</v>
      </c>
      <c r="S78" s="20" t="s">
        <v>158</v>
      </c>
      <c r="T78" s="29" t="s">
        <v>677</v>
      </c>
      <c r="U78" s="23" t="s">
        <v>1436</v>
      </c>
      <c r="V78" s="23" t="s">
        <v>106</v>
      </c>
      <c r="W78" s="20" t="s">
        <v>183</v>
      </c>
      <c r="X78" s="20" t="s">
        <v>183</v>
      </c>
      <c r="Y78" t="s">
        <v>678</v>
      </c>
      <c r="Z78" t="s">
        <v>679</v>
      </c>
      <c r="AA78" t="s">
        <v>680</v>
      </c>
      <c r="AB78" s="6">
        <v>118965000</v>
      </c>
      <c r="AC78" s="6">
        <v>118965000</v>
      </c>
      <c r="AD78" s="30">
        <v>10815000</v>
      </c>
      <c r="AE78" s="30">
        <v>0</v>
      </c>
      <c r="AF78" s="23" t="s">
        <v>112</v>
      </c>
      <c r="AG78" t="s">
        <v>106</v>
      </c>
      <c r="AH78" t="s">
        <v>113</v>
      </c>
      <c r="AI78" s="31">
        <f>+Tabla3[[#This Row],[VALOR DEL CONTRATO
(EN NUMEROS)]]-Tabla3[[#This Row],[VALOR RECURSOS (MADS/FONAM)]]</f>
        <v>0</v>
      </c>
      <c r="AJ78" s="25">
        <v>3925</v>
      </c>
      <c r="AK78" s="32">
        <v>45664</v>
      </c>
      <c r="AL78">
        <v>4025</v>
      </c>
      <c r="AM78" s="27">
        <v>45670</v>
      </c>
      <c r="AN78" s="33" t="s">
        <v>114</v>
      </c>
      <c r="AO78" t="s">
        <v>258</v>
      </c>
      <c r="AP78" s="39">
        <v>202400000000071</v>
      </c>
      <c r="AQ78" t="s">
        <v>106</v>
      </c>
      <c r="AR78" s="27">
        <v>45667</v>
      </c>
      <c r="AS78" s="23" t="s">
        <v>116</v>
      </c>
      <c r="AT78" s="23" t="s">
        <v>116</v>
      </c>
      <c r="AU78" t="s">
        <v>117</v>
      </c>
      <c r="AV78" t="s">
        <v>197</v>
      </c>
      <c r="AW78" t="s">
        <v>198</v>
      </c>
      <c r="AX78" t="s">
        <v>189</v>
      </c>
      <c r="AY78" s="23">
        <v>80111600</v>
      </c>
      <c r="AZ78" s="41" t="s">
        <v>681</v>
      </c>
      <c r="BA78" s="23" t="s">
        <v>121</v>
      </c>
      <c r="BB78" s="20" t="s">
        <v>122</v>
      </c>
      <c r="BC78" s="27">
        <v>45667</v>
      </c>
      <c r="BD78" s="20" t="s">
        <v>123</v>
      </c>
      <c r="BE78" s="27">
        <v>45667</v>
      </c>
      <c r="BF78" s="27">
        <v>45670</v>
      </c>
      <c r="BG78" s="27">
        <v>46003</v>
      </c>
      <c r="BH78" s="35">
        <f>+Tabla3[[#This Row],[FECHA TERMINACION
(INICIAL)]]-Tabla3[[#This Row],[FECHA INICIO]]</f>
        <v>333</v>
      </c>
      <c r="BI78" s="35">
        <f>+Tabla3[[#This Row],[PLAZO DE EJECUCIÓN EN DÍAS (INICIAL)]]/30</f>
        <v>11.1</v>
      </c>
      <c r="BJ78" t="s">
        <v>219</v>
      </c>
      <c r="BK78" s="30">
        <f>+[1]BD_2!E76</f>
        <v>0</v>
      </c>
      <c r="BL78" s="30">
        <f>+[1]BD_2!BA76</f>
        <v>0</v>
      </c>
      <c r="BM78" s="23">
        <f>+[1]BD_2!BZ76</f>
        <v>0</v>
      </c>
      <c r="BN78" s="23">
        <f>+COUNTIF(Tabla3[[#This Row],[VALOR REDUCIDO]:[TOTAL TIEMPO PRORROGADO EN DÍAS
]],"&lt;&gt;0")</f>
        <v>0</v>
      </c>
      <c r="BO78" s="23" t="str">
        <f>+[1]BD_2!CA76</f>
        <v>2 NO</v>
      </c>
      <c r="BP78" s="27" t="str">
        <f>+[1]BD_2!CF76</f>
        <v>2 NO</v>
      </c>
      <c r="BQ78" s="23" t="s">
        <v>106</v>
      </c>
      <c r="BR78">
        <f t="shared" si="22"/>
        <v>333</v>
      </c>
      <c r="BS78" s="36">
        <f t="shared" si="23"/>
        <v>45670</v>
      </c>
      <c r="BT78" s="36">
        <f t="shared" si="24"/>
        <v>46003</v>
      </c>
      <c r="BU78" s="37">
        <f t="shared" ca="1" si="25"/>
        <v>0.83183183183183185</v>
      </c>
      <c r="BV78" s="30">
        <f t="shared" si="26"/>
        <v>118965000</v>
      </c>
      <c r="BW78" s="23" t="str">
        <f t="shared" ca="1" si="14"/>
        <v>EJECUCIÓN</v>
      </c>
      <c r="BX78" s="23">
        <v>71379000</v>
      </c>
      <c r="BY78" s="23">
        <v>47586000</v>
      </c>
      <c r="BZ78" s="23" t="s">
        <v>106</v>
      </c>
      <c r="CA78" s="23" t="str">
        <f t="shared" si="27"/>
        <v>enero</v>
      </c>
      <c r="CB78" s="23" t="s">
        <v>121</v>
      </c>
      <c r="CC78" s="23" t="s">
        <v>121</v>
      </c>
      <c r="CD78" s="23" t="s">
        <v>121</v>
      </c>
      <c r="CE78" t="s">
        <v>125</v>
      </c>
      <c r="CF78" t="s">
        <v>126</v>
      </c>
    </row>
    <row r="79" spans="1:84" x14ac:dyDescent="0.25">
      <c r="A79" s="23" t="str">
        <f t="shared" si="15"/>
        <v/>
      </c>
      <c r="B79" s="23" t="str">
        <f t="shared" si="16"/>
        <v/>
      </c>
      <c r="C79" s="24" t="str">
        <f t="shared" ca="1" si="17"/>
        <v>E</v>
      </c>
      <c r="D79" s="25" t="str">
        <f t="shared" ca="1" si="18"/>
        <v/>
      </c>
      <c r="E79" s="25" t="str">
        <f t="shared" si="19"/>
        <v/>
      </c>
      <c r="F79" s="23" t="str">
        <f t="shared" si="20"/>
        <v/>
      </c>
      <c r="G79" s="25" t="str">
        <f t="shared" si="21"/>
        <v/>
      </c>
      <c r="H79" s="23">
        <v>2025</v>
      </c>
      <c r="I79" s="26">
        <v>75</v>
      </c>
      <c r="J79" s="23" t="s">
        <v>95</v>
      </c>
      <c r="K79" t="s">
        <v>96</v>
      </c>
      <c r="L79" t="s">
        <v>97</v>
      </c>
      <c r="M79" t="s">
        <v>98</v>
      </c>
      <c r="N79" t="s">
        <v>99</v>
      </c>
      <c r="O79" s="23" t="s">
        <v>100</v>
      </c>
      <c r="P79" s="23" t="s">
        <v>138</v>
      </c>
      <c r="Q79" t="s">
        <v>682</v>
      </c>
      <c r="R79" s="23" t="s">
        <v>103</v>
      </c>
      <c r="S79" s="20" t="s">
        <v>683</v>
      </c>
      <c r="T79" s="29" t="s">
        <v>684</v>
      </c>
      <c r="U79" s="23" t="s">
        <v>1436</v>
      </c>
      <c r="V79" s="23" t="s">
        <v>106</v>
      </c>
      <c r="W79" s="20" t="s">
        <v>183</v>
      </c>
      <c r="X79" s="20" t="s">
        <v>183</v>
      </c>
      <c r="Y79" t="s">
        <v>685</v>
      </c>
      <c r="Z79" t="s">
        <v>686</v>
      </c>
      <c r="AA79" t="s">
        <v>687</v>
      </c>
      <c r="AB79" s="6">
        <v>92000000</v>
      </c>
      <c r="AC79" s="6">
        <v>92000000</v>
      </c>
      <c r="AD79" s="30">
        <v>8000000</v>
      </c>
      <c r="AE79" s="30">
        <v>0</v>
      </c>
      <c r="AF79" s="23" t="s">
        <v>112</v>
      </c>
      <c r="AG79" t="s">
        <v>106</v>
      </c>
      <c r="AH79" t="s">
        <v>113</v>
      </c>
      <c r="AI79" s="31">
        <f>+Tabla3[[#This Row],[VALOR DEL CONTRATO
(EN NUMEROS)]]-Tabla3[[#This Row],[VALOR RECURSOS (MADS/FONAM)]]</f>
        <v>0</v>
      </c>
      <c r="AJ79" s="25">
        <v>225</v>
      </c>
      <c r="AK79" s="32">
        <v>45666</v>
      </c>
      <c r="AL79">
        <v>225</v>
      </c>
      <c r="AM79" s="27">
        <v>45677</v>
      </c>
      <c r="AN79" s="33" t="s">
        <v>114</v>
      </c>
      <c r="AO79" t="s">
        <v>688</v>
      </c>
      <c r="AP79" s="39">
        <v>202300000000281</v>
      </c>
      <c r="AQ79" t="s">
        <v>106</v>
      </c>
      <c r="AR79" s="27">
        <v>45674</v>
      </c>
      <c r="AS79" s="23" t="s">
        <v>116</v>
      </c>
      <c r="AT79" s="23" t="s">
        <v>116</v>
      </c>
      <c r="AU79" t="s">
        <v>117</v>
      </c>
      <c r="AV79" t="s">
        <v>315</v>
      </c>
      <c r="AW79" t="s">
        <v>316</v>
      </c>
      <c r="AX79" t="s">
        <v>189</v>
      </c>
      <c r="AY79" s="23">
        <v>80111600</v>
      </c>
      <c r="AZ79" s="41" t="s">
        <v>689</v>
      </c>
      <c r="BA79" s="23" t="s">
        <v>121</v>
      </c>
      <c r="BB79" s="20" t="s">
        <v>122</v>
      </c>
      <c r="BC79" s="27">
        <v>45674</v>
      </c>
      <c r="BD79" s="20" t="s">
        <v>123</v>
      </c>
      <c r="BE79" s="27">
        <v>45674</v>
      </c>
      <c r="BF79" s="27">
        <v>45677</v>
      </c>
      <c r="BG79" s="27">
        <v>46022</v>
      </c>
      <c r="BH79" s="35">
        <f>+Tabla3[[#This Row],[FECHA TERMINACION
(INICIAL)]]-Tabla3[[#This Row],[FECHA INICIO]]</f>
        <v>345</v>
      </c>
      <c r="BI79" s="35">
        <f>+Tabla3[[#This Row],[PLAZO DE EJECUCIÓN EN DÍAS (INICIAL)]]/30</f>
        <v>11.5</v>
      </c>
      <c r="BJ79" t="s">
        <v>690</v>
      </c>
      <c r="BK79" s="30">
        <f>+[1]BD_2!E77</f>
        <v>1066667</v>
      </c>
      <c r="BL79" s="30">
        <f>+[1]BD_2!BA77</f>
        <v>0</v>
      </c>
      <c r="BM79" s="23">
        <f>+[1]BD_2!BZ77</f>
        <v>0</v>
      </c>
      <c r="BN79" s="23">
        <f>+COUNTIF(Tabla3[[#This Row],[VALOR REDUCIDO]:[TOTAL TIEMPO PRORROGADO EN DÍAS
]],"&lt;&gt;0")</f>
        <v>1</v>
      </c>
      <c r="BO79" s="23" t="str">
        <f>+[1]BD_2!CA77</f>
        <v>2 NO</v>
      </c>
      <c r="BP79" s="27" t="str">
        <f>+[1]BD_2!CF77</f>
        <v>2 NO</v>
      </c>
      <c r="BQ79" s="23" t="s">
        <v>106</v>
      </c>
      <c r="BR79">
        <f t="shared" si="22"/>
        <v>345</v>
      </c>
      <c r="BS79" s="36">
        <f t="shared" si="23"/>
        <v>45677</v>
      </c>
      <c r="BT79" s="36">
        <f t="shared" si="24"/>
        <v>46022</v>
      </c>
      <c r="BU79" s="37">
        <f t="shared" ca="1" si="25"/>
        <v>0.78260869565217395</v>
      </c>
      <c r="BV79" s="30">
        <f t="shared" si="26"/>
        <v>90933333</v>
      </c>
      <c r="BW79" s="23" t="str">
        <f t="shared" ca="1" si="14"/>
        <v>EJECUCIÓN</v>
      </c>
      <c r="BX79" s="23">
        <v>50933333</v>
      </c>
      <c r="BY79" s="23">
        <v>40000000</v>
      </c>
      <c r="BZ79" s="23" t="s">
        <v>106</v>
      </c>
      <c r="CA79" s="23" t="str">
        <f t="shared" si="27"/>
        <v>enero</v>
      </c>
      <c r="CB79" s="23" t="s">
        <v>121</v>
      </c>
      <c r="CC79" s="23" t="s">
        <v>121</v>
      </c>
      <c r="CD79" s="23" t="s">
        <v>121</v>
      </c>
      <c r="CE79" t="s">
        <v>125</v>
      </c>
      <c r="CF79" t="s">
        <v>126</v>
      </c>
    </row>
    <row r="80" spans="1:84" x14ac:dyDescent="0.25">
      <c r="A80" s="23" t="str">
        <f t="shared" si="15"/>
        <v/>
      </c>
      <c r="B80" s="23" t="str">
        <f t="shared" si="16"/>
        <v/>
      </c>
      <c r="C80" s="24" t="str">
        <f t="shared" ca="1" si="17"/>
        <v>E</v>
      </c>
      <c r="D80" s="25" t="str">
        <f t="shared" ca="1" si="18"/>
        <v/>
      </c>
      <c r="E80" s="25" t="str">
        <f t="shared" si="19"/>
        <v/>
      </c>
      <c r="F80" s="23" t="str">
        <f t="shared" si="20"/>
        <v/>
      </c>
      <c r="G80" s="25" t="str">
        <f t="shared" si="21"/>
        <v/>
      </c>
      <c r="H80" s="23">
        <v>2025</v>
      </c>
      <c r="I80" s="26">
        <v>76</v>
      </c>
      <c r="J80" s="23" t="s">
        <v>95</v>
      </c>
      <c r="K80" t="s">
        <v>96</v>
      </c>
      <c r="L80" t="s">
        <v>97</v>
      </c>
      <c r="M80" t="s">
        <v>98</v>
      </c>
      <c r="N80" t="s">
        <v>99</v>
      </c>
      <c r="O80" s="23" t="s">
        <v>100</v>
      </c>
      <c r="P80" s="23" t="s">
        <v>138</v>
      </c>
      <c r="Q80" t="s">
        <v>691</v>
      </c>
      <c r="R80" s="23" t="s">
        <v>103</v>
      </c>
      <c r="S80" s="20" t="s">
        <v>683</v>
      </c>
      <c r="T80" s="29" t="s">
        <v>692</v>
      </c>
      <c r="U80" s="23" t="s">
        <v>1436</v>
      </c>
      <c r="V80" s="23" t="s">
        <v>106</v>
      </c>
      <c r="W80" s="20" t="s">
        <v>183</v>
      </c>
      <c r="X80" s="20" t="s">
        <v>183</v>
      </c>
      <c r="Y80" t="s">
        <v>693</v>
      </c>
      <c r="Z80" t="s">
        <v>694</v>
      </c>
      <c r="AA80" t="s">
        <v>695</v>
      </c>
      <c r="AB80" s="6">
        <v>92000000</v>
      </c>
      <c r="AC80" s="6">
        <v>92000000</v>
      </c>
      <c r="AD80" s="30">
        <v>8000000</v>
      </c>
      <c r="AE80" s="30">
        <v>0</v>
      </c>
      <c r="AF80" s="23" t="s">
        <v>696</v>
      </c>
      <c r="AG80" t="s">
        <v>106</v>
      </c>
      <c r="AH80" t="s">
        <v>113</v>
      </c>
      <c r="AI80" s="31">
        <f>+Tabla3[[#This Row],[VALOR DEL CONTRATO
(EN NUMEROS)]]-Tabla3[[#This Row],[VALOR RECURSOS (MADS/FONAM)]]</f>
        <v>0</v>
      </c>
      <c r="AJ80" s="25">
        <v>225</v>
      </c>
      <c r="AK80" s="32">
        <v>45666</v>
      </c>
      <c r="AL80">
        <v>125</v>
      </c>
      <c r="AM80" s="27">
        <v>45677</v>
      </c>
      <c r="AN80" s="33" t="s">
        <v>114</v>
      </c>
      <c r="AO80" t="s">
        <v>688</v>
      </c>
      <c r="AP80" s="39">
        <v>202300000000281</v>
      </c>
      <c r="AQ80" t="s">
        <v>106</v>
      </c>
      <c r="AR80" s="27">
        <v>45673</v>
      </c>
      <c r="AS80" s="23" t="s">
        <v>116</v>
      </c>
      <c r="AT80" s="23" t="s">
        <v>116</v>
      </c>
      <c r="AU80" t="s">
        <v>117</v>
      </c>
      <c r="AV80" t="s">
        <v>315</v>
      </c>
      <c r="AW80" t="s">
        <v>316</v>
      </c>
      <c r="AX80" t="s">
        <v>189</v>
      </c>
      <c r="AY80" s="23">
        <v>80111600</v>
      </c>
      <c r="AZ80" s="41" t="s">
        <v>697</v>
      </c>
      <c r="BA80" s="23" t="s">
        <v>121</v>
      </c>
      <c r="BB80" s="20" t="s">
        <v>122</v>
      </c>
      <c r="BC80" s="27">
        <v>45673</v>
      </c>
      <c r="BD80" s="20" t="s">
        <v>123</v>
      </c>
      <c r="BE80" s="27">
        <v>45673</v>
      </c>
      <c r="BF80" s="27">
        <v>45677</v>
      </c>
      <c r="BG80" s="27">
        <v>46022</v>
      </c>
      <c r="BH80" s="35">
        <f>+Tabla3[[#This Row],[FECHA TERMINACION
(INICIAL)]]-Tabla3[[#This Row],[FECHA INICIO]]</f>
        <v>345</v>
      </c>
      <c r="BI80" s="35">
        <f>+Tabla3[[#This Row],[PLAZO DE EJECUCIÓN EN DÍAS (INICIAL)]]/30</f>
        <v>11.5</v>
      </c>
      <c r="BJ80" t="s">
        <v>690</v>
      </c>
      <c r="BK80" s="30">
        <f>+[1]BD_2!E78</f>
        <v>1066667</v>
      </c>
      <c r="BL80" s="30">
        <f>+[1]BD_2!BA78</f>
        <v>0</v>
      </c>
      <c r="BM80" s="23">
        <f>+[1]BD_2!BZ78</f>
        <v>0</v>
      </c>
      <c r="BN80" s="23">
        <f>+COUNTIF(Tabla3[[#This Row],[VALOR REDUCIDO]:[TOTAL TIEMPO PRORROGADO EN DÍAS
]],"&lt;&gt;0")</f>
        <v>1</v>
      </c>
      <c r="BO80" s="23" t="str">
        <f>+[1]BD_2!CA78</f>
        <v>2 NO</v>
      </c>
      <c r="BP80" s="27" t="str">
        <f>+[1]BD_2!CF78</f>
        <v>2 NO</v>
      </c>
      <c r="BQ80" s="23" t="s">
        <v>106</v>
      </c>
      <c r="BR80">
        <f t="shared" si="22"/>
        <v>345</v>
      </c>
      <c r="BS80" s="36">
        <f t="shared" si="23"/>
        <v>45677</v>
      </c>
      <c r="BT80" s="36">
        <f t="shared" si="24"/>
        <v>46022</v>
      </c>
      <c r="BU80" s="37">
        <f t="shared" ca="1" si="25"/>
        <v>0.78260869565217395</v>
      </c>
      <c r="BV80" s="30">
        <f t="shared" si="26"/>
        <v>90933333</v>
      </c>
      <c r="BW80" s="23" t="str">
        <f t="shared" ca="1" si="14"/>
        <v>EJECUCIÓN</v>
      </c>
      <c r="BX80" s="23">
        <v>50933333</v>
      </c>
      <c r="BY80" s="23">
        <v>40000000</v>
      </c>
      <c r="BZ80" s="23" t="s">
        <v>106</v>
      </c>
      <c r="CA80" s="23" t="str">
        <f t="shared" si="27"/>
        <v>enero</v>
      </c>
      <c r="CB80" s="23" t="s">
        <v>121</v>
      </c>
      <c r="CC80" s="23" t="s">
        <v>121</v>
      </c>
      <c r="CD80" s="23" t="s">
        <v>121</v>
      </c>
      <c r="CE80" t="s">
        <v>125</v>
      </c>
      <c r="CF80" t="s">
        <v>126</v>
      </c>
    </row>
    <row r="81" spans="1:84" x14ac:dyDescent="0.25">
      <c r="A81" s="23" t="str">
        <f t="shared" si="15"/>
        <v/>
      </c>
      <c r="B81" s="23" t="str">
        <f t="shared" si="16"/>
        <v/>
      </c>
      <c r="C81" s="24" t="str">
        <f t="shared" ca="1" si="17"/>
        <v>E</v>
      </c>
      <c r="D81" s="25" t="str">
        <f t="shared" ca="1" si="18"/>
        <v/>
      </c>
      <c r="E81" s="25" t="str">
        <f t="shared" si="19"/>
        <v/>
      </c>
      <c r="F81" s="23" t="str">
        <f t="shared" si="20"/>
        <v/>
      </c>
      <c r="G81" s="25" t="str">
        <f t="shared" si="21"/>
        <v/>
      </c>
      <c r="H81" s="23">
        <v>2025</v>
      </c>
      <c r="I81" s="26">
        <v>77</v>
      </c>
      <c r="J81" s="23" t="s">
        <v>95</v>
      </c>
      <c r="K81" t="s">
        <v>96</v>
      </c>
      <c r="L81" t="s">
        <v>97</v>
      </c>
      <c r="M81" t="s">
        <v>98</v>
      </c>
      <c r="N81" t="s">
        <v>99</v>
      </c>
      <c r="O81" s="23" t="s">
        <v>100</v>
      </c>
      <c r="P81" s="23" t="s">
        <v>138</v>
      </c>
      <c r="Q81" t="s">
        <v>698</v>
      </c>
      <c r="R81" s="23" t="s">
        <v>103</v>
      </c>
      <c r="S81" s="20" t="s">
        <v>311</v>
      </c>
      <c r="T81" s="29" t="s">
        <v>699</v>
      </c>
      <c r="U81" s="23" t="s">
        <v>1436</v>
      </c>
      <c r="V81" s="23" t="s">
        <v>106</v>
      </c>
      <c r="W81" s="20" t="s">
        <v>183</v>
      </c>
      <c r="X81" s="20" t="s">
        <v>183</v>
      </c>
      <c r="Y81" t="s">
        <v>700</v>
      </c>
      <c r="Z81" t="s">
        <v>701</v>
      </c>
      <c r="AA81" t="s">
        <v>695</v>
      </c>
      <c r="AB81" s="6">
        <v>92000000</v>
      </c>
      <c r="AC81" s="6">
        <v>92000000</v>
      </c>
      <c r="AD81" s="30">
        <v>8000000</v>
      </c>
      <c r="AE81" s="30">
        <v>0</v>
      </c>
      <c r="AF81" s="23" t="s">
        <v>112</v>
      </c>
      <c r="AG81" t="s">
        <v>106</v>
      </c>
      <c r="AH81" t="s">
        <v>113</v>
      </c>
      <c r="AI81" s="31">
        <f>+Tabla3[[#This Row],[VALOR DEL CONTRATO
(EN NUMEROS)]]-Tabla3[[#This Row],[VALOR RECURSOS (MADS/FONAM)]]</f>
        <v>0</v>
      </c>
      <c r="AJ81" s="25">
        <v>225</v>
      </c>
      <c r="AK81" s="32">
        <v>45666</v>
      </c>
      <c r="AL81">
        <v>325</v>
      </c>
      <c r="AM81" s="27">
        <v>45677</v>
      </c>
      <c r="AN81" s="33" t="s">
        <v>114</v>
      </c>
      <c r="AO81" t="s">
        <v>688</v>
      </c>
      <c r="AP81" s="39">
        <v>202300000000281</v>
      </c>
      <c r="AQ81" t="s">
        <v>106</v>
      </c>
      <c r="AR81" s="27">
        <v>45673</v>
      </c>
      <c r="AS81" s="23" t="s">
        <v>116</v>
      </c>
      <c r="AT81" s="23" t="s">
        <v>116</v>
      </c>
      <c r="AU81" t="s">
        <v>117</v>
      </c>
      <c r="AV81" t="s">
        <v>315</v>
      </c>
      <c r="AW81" t="s">
        <v>316</v>
      </c>
      <c r="AX81" t="s">
        <v>189</v>
      </c>
      <c r="AY81" s="23">
        <v>80111600</v>
      </c>
      <c r="AZ81" s="41" t="s">
        <v>702</v>
      </c>
      <c r="BA81" s="23" t="s">
        <v>121</v>
      </c>
      <c r="BB81" s="20" t="s">
        <v>122</v>
      </c>
      <c r="BC81" s="27">
        <v>45673</v>
      </c>
      <c r="BD81" s="20" t="s">
        <v>123</v>
      </c>
      <c r="BE81" s="27">
        <v>45673</v>
      </c>
      <c r="BF81" s="27">
        <v>45677</v>
      </c>
      <c r="BG81" s="27">
        <v>46022</v>
      </c>
      <c r="BH81" s="35">
        <f>+Tabla3[[#This Row],[FECHA TERMINACION
(INICIAL)]]-Tabla3[[#This Row],[FECHA INICIO]]</f>
        <v>345</v>
      </c>
      <c r="BI81" s="35">
        <f>+Tabla3[[#This Row],[PLAZO DE EJECUCIÓN EN DÍAS (INICIAL)]]/30</f>
        <v>11.5</v>
      </c>
      <c r="BJ81" t="s">
        <v>690</v>
      </c>
      <c r="BK81" s="30">
        <f>+[1]BD_2!E79</f>
        <v>1066667</v>
      </c>
      <c r="BL81" s="30">
        <f>+[1]BD_2!BA79</f>
        <v>0</v>
      </c>
      <c r="BM81" s="23">
        <f>+[1]BD_2!BZ79</f>
        <v>0</v>
      </c>
      <c r="BN81" s="23">
        <f>+COUNTIF(Tabla3[[#This Row],[VALOR REDUCIDO]:[TOTAL TIEMPO PRORROGADO EN DÍAS
]],"&lt;&gt;0")</f>
        <v>1</v>
      </c>
      <c r="BO81" s="23" t="str">
        <f>+[1]BD_2!CA79</f>
        <v>2 NO</v>
      </c>
      <c r="BP81" s="27" t="str">
        <f>+[1]BD_2!CF79</f>
        <v>2 NO</v>
      </c>
      <c r="BQ81" s="23" t="s">
        <v>106</v>
      </c>
      <c r="BR81">
        <f t="shared" si="22"/>
        <v>345</v>
      </c>
      <c r="BS81" s="36">
        <f t="shared" si="23"/>
        <v>45677</v>
      </c>
      <c r="BT81" s="36">
        <f t="shared" si="24"/>
        <v>46022</v>
      </c>
      <c r="BU81" s="37">
        <f t="shared" ca="1" si="25"/>
        <v>0.78260869565217395</v>
      </c>
      <c r="BV81" s="30">
        <f t="shared" si="26"/>
        <v>90933333</v>
      </c>
      <c r="BW81" s="23" t="str">
        <f t="shared" ca="1" si="14"/>
        <v>EJECUCIÓN</v>
      </c>
      <c r="BX81" s="23">
        <v>50933333</v>
      </c>
      <c r="BY81" s="23">
        <v>40000000</v>
      </c>
      <c r="BZ81" s="23" t="s">
        <v>106</v>
      </c>
      <c r="CA81" s="23" t="str">
        <f t="shared" si="27"/>
        <v>enero</v>
      </c>
      <c r="CB81" s="23" t="s">
        <v>121</v>
      </c>
      <c r="CC81" s="23" t="s">
        <v>121</v>
      </c>
      <c r="CD81" s="23" t="s">
        <v>121</v>
      </c>
      <c r="CE81" t="s">
        <v>125</v>
      </c>
      <c r="CF81" t="s">
        <v>126</v>
      </c>
    </row>
    <row r="82" spans="1:84" x14ac:dyDescent="0.25">
      <c r="A82" s="23" t="str">
        <f t="shared" si="15"/>
        <v/>
      </c>
      <c r="B82" s="23" t="str">
        <f t="shared" si="16"/>
        <v/>
      </c>
      <c r="C82" s="24" t="str">
        <f t="shared" ca="1" si="17"/>
        <v>E</v>
      </c>
      <c r="D82" s="25" t="str">
        <f t="shared" ca="1" si="18"/>
        <v/>
      </c>
      <c r="E82" s="25" t="str">
        <f t="shared" si="19"/>
        <v/>
      </c>
      <c r="F82" s="23" t="str">
        <f t="shared" si="20"/>
        <v/>
      </c>
      <c r="G82" s="25" t="str">
        <f t="shared" si="21"/>
        <v/>
      </c>
      <c r="H82" s="23">
        <v>2025</v>
      </c>
      <c r="I82" s="26">
        <v>78</v>
      </c>
      <c r="J82" s="23" t="s">
        <v>95</v>
      </c>
      <c r="K82" t="s">
        <v>96</v>
      </c>
      <c r="L82" t="s">
        <v>97</v>
      </c>
      <c r="M82" t="s">
        <v>98</v>
      </c>
      <c r="N82" t="s">
        <v>99</v>
      </c>
      <c r="O82" s="23" t="s">
        <v>100</v>
      </c>
      <c r="P82" s="23" t="s">
        <v>138</v>
      </c>
      <c r="Q82" t="s">
        <v>703</v>
      </c>
      <c r="R82" s="23" t="s">
        <v>103</v>
      </c>
      <c r="S82" s="20" t="s">
        <v>165</v>
      </c>
      <c r="T82" s="29" t="s">
        <v>704</v>
      </c>
      <c r="U82" s="23" t="s">
        <v>1436</v>
      </c>
      <c r="V82" s="23" t="s">
        <v>106</v>
      </c>
      <c r="W82" s="20" t="s">
        <v>151</v>
      </c>
      <c r="X82" s="20" t="s">
        <v>108</v>
      </c>
      <c r="Y82" t="s">
        <v>705</v>
      </c>
      <c r="Z82" t="s">
        <v>161</v>
      </c>
      <c r="AA82" t="s">
        <v>706</v>
      </c>
      <c r="AB82" s="6">
        <v>46133333</v>
      </c>
      <c r="AC82" s="6">
        <v>46133333</v>
      </c>
      <c r="AD82" s="30">
        <v>4000000</v>
      </c>
      <c r="AE82" s="30">
        <v>0</v>
      </c>
      <c r="AF82" s="23" t="s">
        <v>112</v>
      </c>
      <c r="AG82" t="s">
        <v>106</v>
      </c>
      <c r="AH82" t="s">
        <v>113</v>
      </c>
      <c r="AI82" s="31">
        <f>+Tabla3[[#This Row],[VALOR DEL CONTRATO
(EN NUMEROS)]]-Tabla3[[#This Row],[VALOR RECURSOS (MADS/FONAM)]]</f>
        <v>0</v>
      </c>
      <c r="AJ82" s="25">
        <v>1725</v>
      </c>
      <c r="AK82" s="32">
        <v>45664</v>
      </c>
      <c r="AL82">
        <v>9625</v>
      </c>
      <c r="AM82" s="27">
        <v>45672</v>
      </c>
      <c r="AN82" s="33" t="s">
        <v>114</v>
      </c>
      <c r="AO82" t="s">
        <v>115</v>
      </c>
      <c r="AP82" s="39">
        <v>202400000000095</v>
      </c>
      <c r="AQ82" t="s">
        <v>106</v>
      </c>
      <c r="AR82" s="27">
        <v>45670</v>
      </c>
      <c r="AS82" s="23" t="s">
        <v>116</v>
      </c>
      <c r="AT82" s="23" t="s">
        <v>116</v>
      </c>
      <c r="AU82" t="s">
        <v>117</v>
      </c>
      <c r="AV82" t="s">
        <v>133</v>
      </c>
      <c r="AW82" t="s">
        <v>539</v>
      </c>
      <c r="AX82" t="s">
        <v>108</v>
      </c>
      <c r="AY82" s="23">
        <v>80111600</v>
      </c>
      <c r="AZ82" s="45" t="s">
        <v>707</v>
      </c>
      <c r="BA82" s="23" t="s">
        <v>121</v>
      </c>
      <c r="BB82" s="20" t="s">
        <v>122</v>
      </c>
      <c r="BC82" s="27">
        <v>45670</v>
      </c>
      <c r="BD82" s="20" t="s">
        <v>123</v>
      </c>
      <c r="BE82" s="27">
        <v>45670</v>
      </c>
      <c r="BF82" s="27">
        <v>45672</v>
      </c>
      <c r="BG82" s="27">
        <v>46021</v>
      </c>
      <c r="BH82" s="35">
        <f>+Tabla3[[#This Row],[FECHA TERMINACION
(INICIAL)]]-Tabla3[[#This Row],[FECHA INICIO]]</f>
        <v>349</v>
      </c>
      <c r="BI82" s="35">
        <f>+Tabla3[[#This Row],[PLAZO DE EJECUCIÓN EN DÍAS (INICIAL)]]/30</f>
        <v>11.633333333333333</v>
      </c>
      <c r="BJ82" t="s">
        <v>349</v>
      </c>
      <c r="BK82" s="30">
        <f>+[1]BD_2!E80</f>
        <v>0</v>
      </c>
      <c r="BL82" s="30">
        <f>+[1]BD_2!BA80</f>
        <v>0</v>
      </c>
      <c r="BM82" s="23">
        <f>+[1]BD_2!BZ80</f>
        <v>0</v>
      </c>
      <c r="BN82" s="23">
        <f>+COUNTIF(Tabla3[[#This Row],[VALOR REDUCIDO]:[TOTAL TIEMPO PRORROGADO EN DÍAS
]],"&lt;&gt;0")</f>
        <v>0</v>
      </c>
      <c r="BO82" s="23" t="str">
        <f>+[1]BD_2!CA80</f>
        <v>2 NO</v>
      </c>
      <c r="BP82" s="27" t="str">
        <f>+[1]BD_2!CF80</f>
        <v>2 NO</v>
      </c>
      <c r="BQ82" s="23" t="s">
        <v>106</v>
      </c>
      <c r="BR82">
        <f t="shared" si="22"/>
        <v>349</v>
      </c>
      <c r="BS82" s="36">
        <f t="shared" si="23"/>
        <v>45672</v>
      </c>
      <c r="BT82" s="36">
        <f t="shared" si="24"/>
        <v>46021</v>
      </c>
      <c r="BU82" s="37">
        <f t="shared" ca="1" si="25"/>
        <v>0.78796561604584525</v>
      </c>
      <c r="BV82" s="30">
        <f t="shared" si="26"/>
        <v>46133333</v>
      </c>
      <c r="BW82" s="23" t="str">
        <f t="shared" ca="1" si="14"/>
        <v>EJECUCIÓN</v>
      </c>
      <c r="BX82" s="23">
        <v>26133333</v>
      </c>
      <c r="BY82" s="23">
        <v>20000000</v>
      </c>
      <c r="BZ82" s="23" t="s">
        <v>106</v>
      </c>
      <c r="CA82" s="23" t="str">
        <f t="shared" si="27"/>
        <v>enero</v>
      </c>
      <c r="CB82" s="23" t="s">
        <v>121</v>
      </c>
      <c r="CC82" s="23" t="s">
        <v>121</v>
      </c>
      <c r="CD82" s="23" t="s">
        <v>121</v>
      </c>
      <c r="CE82" t="s">
        <v>125</v>
      </c>
      <c r="CF82" t="s">
        <v>126</v>
      </c>
    </row>
    <row r="83" spans="1:84" x14ac:dyDescent="0.25">
      <c r="A83" s="23" t="str">
        <f t="shared" si="15"/>
        <v/>
      </c>
      <c r="B83" s="23" t="str">
        <f t="shared" si="16"/>
        <v/>
      </c>
      <c r="C83" s="24" t="str">
        <f t="shared" ca="1" si="17"/>
        <v>E</v>
      </c>
      <c r="D83" s="25" t="str">
        <f t="shared" ca="1" si="18"/>
        <v/>
      </c>
      <c r="E83" s="25" t="str">
        <f t="shared" si="19"/>
        <v/>
      </c>
      <c r="F83" s="23" t="str">
        <f t="shared" si="20"/>
        <v/>
      </c>
      <c r="G83" s="25" t="str">
        <f t="shared" si="21"/>
        <v/>
      </c>
      <c r="H83" s="23">
        <v>2025</v>
      </c>
      <c r="I83" s="26">
        <v>79</v>
      </c>
      <c r="J83" s="23" t="s">
        <v>95</v>
      </c>
      <c r="K83" t="s">
        <v>96</v>
      </c>
      <c r="L83" t="s">
        <v>97</v>
      </c>
      <c r="M83" t="s">
        <v>98</v>
      </c>
      <c r="N83" t="s">
        <v>99</v>
      </c>
      <c r="O83" s="23" t="s">
        <v>100</v>
      </c>
      <c r="P83" s="23" t="s">
        <v>101</v>
      </c>
      <c r="Q83" t="s">
        <v>708</v>
      </c>
      <c r="R83" s="23" t="s">
        <v>103</v>
      </c>
      <c r="S83" s="20" t="s">
        <v>709</v>
      </c>
      <c r="T83" s="29" t="s">
        <v>710</v>
      </c>
      <c r="U83" s="23" t="s">
        <v>1436</v>
      </c>
      <c r="V83" s="23" t="s">
        <v>106</v>
      </c>
      <c r="W83" s="20" t="s">
        <v>711</v>
      </c>
      <c r="X83" s="20" t="s">
        <v>108</v>
      </c>
      <c r="Y83" t="s">
        <v>712</v>
      </c>
      <c r="Z83" t="s">
        <v>713</v>
      </c>
      <c r="AA83" t="s">
        <v>714</v>
      </c>
      <c r="AB83" s="6">
        <v>42793400</v>
      </c>
      <c r="AC83" s="6">
        <v>42793400</v>
      </c>
      <c r="AD83" s="30">
        <v>3926000</v>
      </c>
      <c r="AE83" s="30">
        <v>0</v>
      </c>
      <c r="AF83" s="23" t="s">
        <v>112</v>
      </c>
      <c r="AG83" t="s">
        <v>106</v>
      </c>
      <c r="AH83" t="s">
        <v>113</v>
      </c>
      <c r="AI83" s="31">
        <f>+Tabla3[[#This Row],[VALOR DEL CONTRATO
(EN NUMEROS)]]-Tabla3[[#This Row],[VALOR RECURSOS (MADS/FONAM)]]</f>
        <v>0</v>
      </c>
      <c r="AJ83" s="25">
        <v>9525</v>
      </c>
      <c r="AK83" s="32">
        <v>45665</v>
      </c>
      <c r="AL83">
        <v>8425</v>
      </c>
      <c r="AM83" s="27">
        <v>45671</v>
      </c>
      <c r="AN83" s="33" t="s">
        <v>114</v>
      </c>
      <c r="AO83" t="s">
        <v>115</v>
      </c>
      <c r="AP83" s="39">
        <v>202400000000095</v>
      </c>
      <c r="AQ83" t="s">
        <v>106</v>
      </c>
      <c r="AR83" s="27">
        <v>45669</v>
      </c>
      <c r="AS83" s="23" t="s">
        <v>116</v>
      </c>
      <c r="AT83" s="23" t="s">
        <v>116</v>
      </c>
      <c r="AU83" t="s">
        <v>117</v>
      </c>
      <c r="AV83" t="s">
        <v>715</v>
      </c>
      <c r="AX83" t="s">
        <v>108</v>
      </c>
      <c r="AY83" s="23">
        <v>80111600</v>
      </c>
      <c r="AZ83" s="41" t="s">
        <v>716</v>
      </c>
      <c r="BA83" s="23" t="s">
        <v>121</v>
      </c>
      <c r="BB83" s="20" t="s">
        <v>122</v>
      </c>
      <c r="BC83" s="27">
        <v>45670</v>
      </c>
      <c r="BD83" s="20" t="s">
        <v>123</v>
      </c>
      <c r="BE83" s="27">
        <v>45670</v>
      </c>
      <c r="BF83" s="27">
        <v>45671</v>
      </c>
      <c r="BG83" s="27">
        <v>46001</v>
      </c>
      <c r="BH83" s="35">
        <f>+Tabla3[[#This Row],[FECHA TERMINACION
(INICIAL)]]-Tabla3[[#This Row],[FECHA INICIO]]</f>
        <v>330</v>
      </c>
      <c r="BI83" s="35">
        <f>+Tabla3[[#This Row],[PLAZO DE EJECUCIÓN EN DÍAS (INICIAL)]]/30</f>
        <v>11</v>
      </c>
      <c r="BJ83" t="s">
        <v>717</v>
      </c>
      <c r="BK83" s="30">
        <f>+[1]BD_2!E81</f>
        <v>0</v>
      </c>
      <c r="BL83" s="30">
        <f>+[1]BD_2!BA81</f>
        <v>0</v>
      </c>
      <c r="BM83" s="23">
        <f>+[1]BD_2!BZ81</f>
        <v>0</v>
      </c>
      <c r="BN83" s="23">
        <f>+COUNTIF(Tabla3[[#This Row],[VALOR REDUCIDO]:[TOTAL TIEMPO PRORROGADO EN DÍAS
]],"&lt;&gt;0")</f>
        <v>0</v>
      </c>
      <c r="BO83" s="23" t="str">
        <f>+[1]BD_2!CA81</f>
        <v>2 NO</v>
      </c>
      <c r="BP83" s="27" t="str">
        <f>+[1]BD_2!CF81</f>
        <v>2 NO</v>
      </c>
      <c r="BQ83" s="23" t="s">
        <v>106</v>
      </c>
      <c r="BR83">
        <f t="shared" si="22"/>
        <v>330</v>
      </c>
      <c r="BS83" s="36">
        <f t="shared" si="23"/>
        <v>45671</v>
      </c>
      <c r="BT83" s="36">
        <f t="shared" si="24"/>
        <v>46001</v>
      </c>
      <c r="BU83" s="37">
        <f t="shared" ca="1" si="25"/>
        <v>0.83636363636363631</v>
      </c>
      <c r="BV83" s="30">
        <f t="shared" si="26"/>
        <v>42793400</v>
      </c>
      <c r="BW83" s="23" t="str">
        <f t="shared" ca="1" si="14"/>
        <v>EJECUCIÓN</v>
      </c>
      <c r="BX83" s="23">
        <v>29706733</v>
      </c>
      <c r="BY83" s="23">
        <v>13086667</v>
      </c>
      <c r="BZ83" s="23" t="s">
        <v>106</v>
      </c>
      <c r="CA83" s="23" t="str">
        <f t="shared" si="27"/>
        <v>enero</v>
      </c>
      <c r="CB83" s="23" t="s">
        <v>121</v>
      </c>
      <c r="CC83" s="23" t="s">
        <v>121</v>
      </c>
      <c r="CD83" s="23" t="s">
        <v>121</v>
      </c>
      <c r="CE83" t="s">
        <v>125</v>
      </c>
      <c r="CF83" t="s">
        <v>126</v>
      </c>
    </row>
    <row r="84" spans="1:84" x14ac:dyDescent="0.25">
      <c r="A84" s="23" t="str">
        <f t="shared" si="15"/>
        <v/>
      </c>
      <c r="B84" s="23" t="str">
        <f t="shared" si="16"/>
        <v/>
      </c>
      <c r="C84" s="24" t="str">
        <f t="shared" ca="1" si="17"/>
        <v>E</v>
      </c>
      <c r="D84" s="25" t="str">
        <f t="shared" ca="1" si="18"/>
        <v/>
      </c>
      <c r="E84" s="25" t="str">
        <f t="shared" si="19"/>
        <v/>
      </c>
      <c r="F84" s="23" t="str">
        <f t="shared" si="20"/>
        <v/>
      </c>
      <c r="G84" s="25" t="str">
        <f t="shared" si="21"/>
        <v/>
      </c>
      <c r="H84" s="23">
        <v>2025</v>
      </c>
      <c r="I84" s="26">
        <v>80</v>
      </c>
      <c r="J84" s="23" t="s">
        <v>95</v>
      </c>
      <c r="K84" t="s">
        <v>96</v>
      </c>
      <c r="L84" t="s">
        <v>97</v>
      </c>
      <c r="M84" t="s">
        <v>98</v>
      </c>
      <c r="N84" t="s">
        <v>99</v>
      </c>
      <c r="O84" s="23" t="s">
        <v>100</v>
      </c>
      <c r="P84" s="23" t="s">
        <v>138</v>
      </c>
      <c r="Q84" t="s">
        <v>718</v>
      </c>
      <c r="R84" s="23" t="s">
        <v>103</v>
      </c>
      <c r="S84" s="20" t="s">
        <v>719</v>
      </c>
      <c r="T84" s="29" t="s">
        <v>720</v>
      </c>
      <c r="U84" s="23" t="s">
        <v>1436</v>
      </c>
      <c r="V84" s="23" t="s">
        <v>106</v>
      </c>
      <c r="W84" s="20" t="s">
        <v>711</v>
      </c>
      <c r="X84" s="20" t="s">
        <v>108</v>
      </c>
      <c r="Y84" t="s">
        <v>721</v>
      </c>
      <c r="Z84" t="s">
        <v>722</v>
      </c>
      <c r="AA84" t="s">
        <v>723</v>
      </c>
      <c r="AB84" s="6">
        <v>76533333</v>
      </c>
      <c r="AC84" s="6">
        <v>76533333</v>
      </c>
      <c r="AD84" s="30">
        <v>7000000</v>
      </c>
      <c r="AE84" s="30">
        <v>0</v>
      </c>
      <c r="AF84" s="23" t="s">
        <v>112</v>
      </c>
      <c r="AG84" t="s">
        <v>106</v>
      </c>
      <c r="AH84" t="s">
        <v>113</v>
      </c>
      <c r="AI84" s="31">
        <f>+Tabla3[[#This Row],[VALOR DEL CONTRATO
(EN NUMEROS)]]-Tabla3[[#This Row],[VALOR RECURSOS (MADS/FONAM)]]</f>
        <v>0</v>
      </c>
      <c r="AJ84" s="25">
        <v>9525</v>
      </c>
      <c r="AK84" s="32">
        <v>45665</v>
      </c>
      <c r="AL84">
        <v>6125</v>
      </c>
      <c r="AM84" s="27">
        <v>45671</v>
      </c>
      <c r="AN84" s="33" t="s">
        <v>114</v>
      </c>
      <c r="AO84" t="s">
        <v>115</v>
      </c>
      <c r="AP84" s="39">
        <v>202400000000095</v>
      </c>
      <c r="AQ84" t="s">
        <v>106</v>
      </c>
      <c r="AR84" s="27">
        <v>45670</v>
      </c>
      <c r="AS84" s="23" t="s">
        <v>116</v>
      </c>
      <c r="AT84" s="23" t="s">
        <v>116</v>
      </c>
      <c r="AU84" t="s">
        <v>117</v>
      </c>
      <c r="AV84" t="s">
        <v>715</v>
      </c>
      <c r="AX84" t="s">
        <v>108</v>
      </c>
      <c r="AY84" s="23">
        <v>80111600</v>
      </c>
      <c r="AZ84" s="41" t="s">
        <v>724</v>
      </c>
      <c r="BA84" s="23" t="s">
        <v>121</v>
      </c>
      <c r="BB84" s="20" t="s">
        <v>122</v>
      </c>
      <c r="BC84" s="27">
        <v>45670</v>
      </c>
      <c r="BD84" s="20" t="s">
        <v>123</v>
      </c>
      <c r="BE84" s="27">
        <v>45670</v>
      </c>
      <c r="BF84" s="27">
        <v>45671</v>
      </c>
      <c r="BG84" s="27">
        <v>46002</v>
      </c>
      <c r="BH84" s="35">
        <f>+Tabla3[[#This Row],[FECHA TERMINACION
(INICIAL)]]-Tabla3[[#This Row],[FECHA INICIO]]</f>
        <v>331</v>
      </c>
      <c r="BI84" s="35">
        <f>+Tabla3[[#This Row],[PLAZO DE EJECUCIÓN EN DÍAS (INICIAL)]]/30</f>
        <v>11.033333333333333</v>
      </c>
      <c r="BJ84" t="s">
        <v>725</v>
      </c>
      <c r="BK84" s="30">
        <f>+[1]BD_2!E82</f>
        <v>0</v>
      </c>
      <c r="BL84" s="30">
        <f>+[1]BD_2!BA82</f>
        <v>0</v>
      </c>
      <c r="BM84" s="23">
        <f>+[1]BD_2!BZ82</f>
        <v>0</v>
      </c>
      <c r="BN84" s="23">
        <f>+COUNTIF(Tabla3[[#This Row],[VALOR REDUCIDO]:[TOTAL TIEMPO PRORROGADO EN DÍAS
]],"&lt;&gt;0")</f>
        <v>0</v>
      </c>
      <c r="BO84" s="23" t="str">
        <f>+[1]BD_2!CA82</f>
        <v>2 NO</v>
      </c>
      <c r="BP84" s="27" t="str">
        <f>+[1]BD_2!CF82</f>
        <v>2 NO</v>
      </c>
      <c r="BQ84" s="23" t="s">
        <v>106</v>
      </c>
      <c r="BR84">
        <f t="shared" si="22"/>
        <v>331</v>
      </c>
      <c r="BS84" s="36">
        <f t="shared" si="23"/>
        <v>45671</v>
      </c>
      <c r="BT84" s="36">
        <f t="shared" si="24"/>
        <v>46002</v>
      </c>
      <c r="BU84" s="37">
        <f t="shared" ca="1" si="25"/>
        <v>0.83383685800604235</v>
      </c>
      <c r="BV84" s="30">
        <f t="shared" si="26"/>
        <v>76533333</v>
      </c>
      <c r="BW84" s="23" t="str">
        <f t="shared" ca="1" si="14"/>
        <v>EJECUCIÓN</v>
      </c>
      <c r="BX84" s="23">
        <v>45966667</v>
      </c>
      <c r="BY84" s="23">
        <v>30566666</v>
      </c>
      <c r="BZ84" s="23" t="s">
        <v>106</v>
      </c>
      <c r="CA84" s="23" t="str">
        <f t="shared" si="27"/>
        <v>enero</v>
      </c>
      <c r="CB84" s="23" t="s">
        <v>121</v>
      </c>
      <c r="CC84" s="23" t="s">
        <v>121</v>
      </c>
      <c r="CD84" s="23" t="s">
        <v>121</v>
      </c>
      <c r="CE84" t="s">
        <v>125</v>
      </c>
      <c r="CF84" t="s">
        <v>126</v>
      </c>
    </row>
    <row r="85" spans="1:84" x14ac:dyDescent="0.25">
      <c r="A85" s="23" t="str">
        <f t="shared" si="15"/>
        <v/>
      </c>
      <c r="B85" s="23" t="str">
        <f t="shared" si="16"/>
        <v/>
      </c>
      <c r="C85" s="24" t="str">
        <f t="shared" ca="1" si="17"/>
        <v>E</v>
      </c>
      <c r="D85" s="25" t="str">
        <f t="shared" ca="1" si="18"/>
        <v/>
      </c>
      <c r="E85" s="25" t="str">
        <f t="shared" si="19"/>
        <v/>
      </c>
      <c r="F85" s="23" t="str">
        <f t="shared" si="20"/>
        <v/>
      </c>
      <c r="G85" s="25" t="str">
        <f t="shared" si="21"/>
        <v/>
      </c>
      <c r="H85" s="23">
        <v>2025</v>
      </c>
      <c r="I85" s="26">
        <v>81</v>
      </c>
      <c r="J85" s="23" t="s">
        <v>95</v>
      </c>
      <c r="K85" t="s">
        <v>96</v>
      </c>
      <c r="L85" t="s">
        <v>97</v>
      </c>
      <c r="M85" t="s">
        <v>98</v>
      </c>
      <c r="N85" t="s">
        <v>99</v>
      </c>
      <c r="O85" s="23" t="s">
        <v>100</v>
      </c>
      <c r="P85" s="23" t="s">
        <v>138</v>
      </c>
      <c r="Q85" t="s">
        <v>726</v>
      </c>
      <c r="R85" s="23" t="s">
        <v>103</v>
      </c>
      <c r="S85" s="20" t="s">
        <v>727</v>
      </c>
      <c r="T85" s="29" t="s">
        <v>728</v>
      </c>
      <c r="U85" s="23" t="s">
        <v>1436</v>
      </c>
      <c r="V85" s="23" t="s">
        <v>106</v>
      </c>
      <c r="W85" s="20" t="s">
        <v>108</v>
      </c>
      <c r="X85" s="20" t="s">
        <v>108</v>
      </c>
      <c r="Y85" t="s">
        <v>729</v>
      </c>
      <c r="Z85" t="s">
        <v>730</v>
      </c>
      <c r="AA85" t="s">
        <v>731</v>
      </c>
      <c r="AB85" s="6">
        <v>125033333</v>
      </c>
      <c r="AC85" s="6">
        <v>125033333</v>
      </c>
      <c r="AD85" s="30">
        <v>11000000</v>
      </c>
      <c r="AE85" s="30">
        <v>0</v>
      </c>
      <c r="AF85" s="23" t="s">
        <v>112</v>
      </c>
      <c r="AG85" t="s">
        <v>106</v>
      </c>
      <c r="AH85" t="s">
        <v>113</v>
      </c>
      <c r="AI85" s="31">
        <f>+Tabla3[[#This Row],[VALOR DEL CONTRATO
(EN NUMEROS)]]-Tabla3[[#This Row],[VALOR RECURSOS (MADS/FONAM)]]</f>
        <v>0</v>
      </c>
      <c r="AJ85" s="25">
        <v>9225</v>
      </c>
      <c r="AK85" s="32">
        <v>45665</v>
      </c>
      <c r="AL85">
        <v>7025</v>
      </c>
      <c r="AM85" s="27">
        <v>45671</v>
      </c>
      <c r="AN85" s="33" t="s">
        <v>114</v>
      </c>
      <c r="AO85" t="s">
        <v>115</v>
      </c>
      <c r="AP85" s="39">
        <v>202400000000095</v>
      </c>
      <c r="AQ85" t="s">
        <v>106</v>
      </c>
      <c r="AR85" s="27">
        <v>45669</v>
      </c>
      <c r="AS85" s="23" t="s">
        <v>116</v>
      </c>
      <c r="AT85" s="23" t="s">
        <v>116</v>
      </c>
      <c r="AU85" t="s">
        <v>117</v>
      </c>
      <c r="AV85" t="s">
        <v>732</v>
      </c>
      <c r="AW85" t="s">
        <v>733</v>
      </c>
      <c r="AX85" t="s">
        <v>734</v>
      </c>
      <c r="AY85" s="23">
        <v>80111600</v>
      </c>
      <c r="AZ85" s="41" t="s">
        <v>735</v>
      </c>
      <c r="BA85" s="23" t="s">
        <v>121</v>
      </c>
      <c r="BB85" s="20" t="s">
        <v>122</v>
      </c>
      <c r="BC85" s="27">
        <v>45670</v>
      </c>
      <c r="BD85" s="20" t="s">
        <v>123</v>
      </c>
      <c r="BE85" s="27">
        <v>45670</v>
      </c>
      <c r="BF85" s="27">
        <v>45671</v>
      </c>
      <c r="BG85" s="27">
        <v>46015</v>
      </c>
      <c r="BH85" s="35">
        <f>+Tabla3[[#This Row],[FECHA TERMINACION
(INICIAL)]]-Tabla3[[#This Row],[FECHA INICIO]]</f>
        <v>344</v>
      </c>
      <c r="BI85" s="35">
        <f>+Tabla3[[#This Row],[PLAZO DE EJECUCIÓN EN DÍAS (INICIAL)]]/30</f>
        <v>11.466666666666667</v>
      </c>
      <c r="BJ85" t="s">
        <v>736</v>
      </c>
      <c r="BK85" s="30">
        <f>+[1]BD_2!E83</f>
        <v>0</v>
      </c>
      <c r="BL85" s="30">
        <f>+[1]BD_2!BA83</f>
        <v>0</v>
      </c>
      <c r="BM85" s="23">
        <f>+[1]BD_2!BZ83</f>
        <v>0</v>
      </c>
      <c r="BN85" s="23">
        <f>+COUNTIF(Tabla3[[#This Row],[VALOR REDUCIDO]:[TOTAL TIEMPO PRORROGADO EN DÍAS
]],"&lt;&gt;0")</f>
        <v>0</v>
      </c>
      <c r="BO85" s="23" t="str">
        <f>+[1]BD_2!CA83</f>
        <v>2 NO</v>
      </c>
      <c r="BP85" s="27" t="str">
        <f>+[1]BD_2!CF83</f>
        <v>2 NO</v>
      </c>
      <c r="BQ85" s="23" t="s">
        <v>106</v>
      </c>
      <c r="BR85">
        <f t="shared" si="22"/>
        <v>344</v>
      </c>
      <c r="BS85" s="36">
        <f t="shared" si="23"/>
        <v>45671</v>
      </c>
      <c r="BT85" s="36">
        <f t="shared" si="24"/>
        <v>46015</v>
      </c>
      <c r="BU85" s="37">
        <f t="shared" ca="1" si="25"/>
        <v>0.80232558139534882</v>
      </c>
      <c r="BV85" s="30">
        <f t="shared" si="26"/>
        <v>125033333</v>
      </c>
      <c r="BW85" s="23" t="str">
        <f t="shared" ca="1" si="14"/>
        <v>EJECUCIÓN</v>
      </c>
      <c r="BX85" s="23">
        <v>72233333</v>
      </c>
      <c r="BY85" s="23">
        <v>52800000</v>
      </c>
      <c r="BZ85" s="23" t="s">
        <v>106</v>
      </c>
      <c r="CA85" s="23" t="str">
        <f t="shared" si="27"/>
        <v>enero</v>
      </c>
      <c r="CB85" s="23" t="s">
        <v>121</v>
      </c>
      <c r="CC85" s="23" t="s">
        <v>121</v>
      </c>
      <c r="CD85" s="23" t="s">
        <v>121</v>
      </c>
      <c r="CE85" t="s">
        <v>125</v>
      </c>
      <c r="CF85" t="s">
        <v>126</v>
      </c>
    </row>
    <row r="86" spans="1:84" x14ac:dyDescent="0.25">
      <c r="A86" s="23" t="str">
        <f t="shared" si="15"/>
        <v/>
      </c>
      <c r="B86" s="23" t="str">
        <f t="shared" si="16"/>
        <v/>
      </c>
      <c r="C86" s="24" t="str">
        <f t="shared" ca="1" si="17"/>
        <v>E</v>
      </c>
      <c r="D86" s="25" t="str">
        <f t="shared" ca="1" si="18"/>
        <v/>
      </c>
      <c r="E86" s="25" t="str">
        <f t="shared" si="19"/>
        <v/>
      </c>
      <c r="F86" s="23" t="str">
        <f t="shared" si="20"/>
        <v/>
      </c>
      <c r="G86" s="25" t="str">
        <f t="shared" si="21"/>
        <v/>
      </c>
      <c r="H86" s="23">
        <v>2025</v>
      </c>
      <c r="I86" s="26">
        <v>82</v>
      </c>
      <c r="J86" s="23" t="s">
        <v>95</v>
      </c>
      <c r="K86" t="s">
        <v>96</v>
      </c>
      <c r="L86" t="s">
        <v>97</v>
      </c>
      <c r="M86" t="s">
        <v>98</v>
      </c>
      <c r="N86" t="s">
        <v>99</v>
      </c>
      <c r="O86" s="23" t="s">
        <v>100</v>
      </c>
      <c r="P86" s="23" t="s">
        <v>138</v>
      </c>
      <c r="Q86" t="s">
        <v>737</v>
      </c>
      <c r="R86" s="23" t="s">
        <v>103</v>
      </c>
      <c r="S86" s="20" t="s">
        <v>738</v>
      </c>
      <c r="T86" s="29" t="s">
        <v>739</v>
      </c>
      <c r="U86" s="23" t="s">
        <v>1436</v>
      </c>
      <c r="V86" s="23" t="s">
        <v>106</v>
      </c>
      <c r="W86" s="20" t="s">
        <v>602</v>
      </c>
      <c r="X86" s="20" t="s">
        <v>595</v>
      </c>
      <c r="Y86" t="s">
        <v>740</v>
      </c>
      <c r="Z86" t="s">
        <v>741</v>
      </c>
      <c r="AA86" t="s">
        <v>742</v>
      </c>
      <c r="AB86" s="6">
        <v>133980000</v>
      </c>
      <c r="AC86" s="6">
        <v>133980000</v>
      </c>
      <c r="AD86" s="30">
        <v>11550000</v>
      </c>
      <c r="AE86" s="30">
        <v>0</v>
      </c>
      <c r="AF86" s="23" t="s">
        <v>112</v>
      </c>
      <c r="AG86" t="s">
        <v>106</v>
      </c>
      <c r="AH86" t="s">
        <v>113</v>
      </c>
      <c r="AI86" s="31">
        <f>+Tabla3[[#This Row],[VALOR DEL CONTRATO
(EN NUMEROS)]]-Tabla3[[#This Row],[VALOR RECURSOS (MADS/FONAM)]]</f>
        <v>0</v>
      </c>
      <c r="AJ86" s="25">
        <v>4925</v>
      </c>
      <c r="AK86" s="32">
        <v>45664</v>
      </c>
      <c r="AL86">
        <v>7625</v>
      </c>
      <c r="AM86" s="27">
        <v>45671</v>
      </c>
      <c r="AN86" s="33" t="s">
        <v>114</v>
      </c>
      <c r="AO86" t="s">
        <v>599</v>
      </c>
      <c r="AP86" s="39">
        <v>202400000000095</v>
      </c>
      <c r="AQ86" t="s">
        <v>106</v>
      </c>
      <c r="AR86" s="27">
        <v>45669</v>
      </c>
      <c r="AS86" s="23" t="s">
        <v>116</v>
      </c>
      <c r="AT86" s="23" t="s">
        <v>116</v>
      </c>
      <c r="AU86" t="s">
        <v>117</v>
      </c>
      <c r="AV86" t="s">
        <v>600</v>
      </c>
      <c r="AW86" t="s">
        <v>601</v>
      </c>
      <c r="AX86" t="s">
        <v>602</v>
      </c>
      <c r="AY86" s="23">
        <v>80111600</v>
      </c>
      <c r="AZ86" s="41" t="s">
        <v>743</v>
      </c>
      <c r="BA86" s="23" t="s">
        <v>121</v>
      </c>
      <c r="BB86" s="20" t="s">
        <v>122</v>
      </c>
      <c r="BC86" s="27">
        <v>45670</v>
      </c>
      <c r="BD86" s="20" t="s">
        <v>136</v>
      </c>
      <c r="BE86" s="27">
        <v>45670</v>
      </c>
      <c r="BF86" s="27">
        <v>45671</v>
      </c>
      <c r="BG86" s="27">
        <v>46022</v>
      </c>
      <c r="BH86" s="35">
        <f>+Tabla3[[#This Row],[FECHA TERMINACION
(INICIAL)]]-Tabla3[[#This Row],[FECHA INICIO]]</f>
        <v>351</v>
      </c>
      <c r="BI86" s="35">
        <f>+Tabla3[[#This Row],[PLAZO DE EJECUCIÓN EN DÍAS (INICIAL)]]/30</f>
        <v>11.7</v>
      </c>
      <c r="BJ86" t="s">
        <v>744</v>
      </c>
      <c r="BK86" s="30">
        <f>+[1]BD_2!E84</f>
        <v>385000</v>
      </c>
      <c r="BL86" s="30">
        <f>+[1]BD_2!BA84</f>
        <v>0</v>
      </c>
      <c r="BM86" s="23">
        <f>+[1]BD_2!BZ84</f>
        <v>0</v>
      </c>
      <c r="BN86" s="23">
        <f>+COUNTIF(Tabla3[[#This Row],[VALOR REDUCIDO]:[TOTAL TIEMPO PRORROGADO EN DÍAS
]],"&lt;&gt;0")</f>
        <v>1</v>
      </c>
      <c r="BO86" s="23" t="str">
        <f>+[1]BD_2!CA84</f>
        <v>2 NO</v>
      </c>
      <c r="BP86" s="27" t="str">
        <f>+[1]BD_2!CF84</f>
        <v>2 NO</v>
      </c>
      <c r="BQ86" s="23" t="s">
        <v>106</v>
      </c>
      <c r="BR86">
        <f t="shared" si="22"/>
        <v>351</v>
      </c>
      <c r="BS86" s="36">
        <f t="shared" si="23"/>
        <v>45671</v>
      </c>
      <c r="BT86" s="36">
        <f t="shared" si="24"/>
        <v>46022</v>
      </c>
      <c r="BU86" s="37">
        <f t="shared" ca="1" si="25"/>
        <v>0.78632478632478631</v>
      </c>
      <c r="BV86" s="30">
        <f t="shared" si="26"/>
        <v>133595000</v>
      </c>
      <c r="BW86" s="23" t="str">
        <f t="shared" ca="1" si="14"/>
        <v>EJECUCIÓN</v>
      </c>
      <c r="BX86" s="23">
        <v>75845000</v>
      </c>
      <c r="BY86" s="23">
        <v>57750000</v>
      </c>
      <c r="BZ86" s="23" t="s">
        <v>106</v>
      </c>
      <c r="CA86" s="23" t="str">
        <f t="shared" si="27"/>
        <v>enero</v>
      </c>
      <c r="CB86" s="23" t="s">
        <v>121</v>
      </c>
      <c r="CC86" s="23" t="s">
        <v>121</v>
      </c>
      <c r="CD86" s="23" t="s">
        <v>121</v>
      </c>
      <c r="CE86" t="s">
        <v>125</v>
      </c>
      <c r="CF86" t="s">
        <v>126</v>
      </c>
    </row>
    <row r="87" spans="1:84" x14ac:dyDescent="0.25">
      <c r="A87" s="23" t="str">
        <f t="shared" si="15"/>
        <v/>
      </c>
      <c r="B87" s="23" t="str">
        <f t="shared" si="16"/>
        <v/>
      </c>
      <c r="C87" s="24" t="str">
        <f t="shared" ca="1" si="17"/>
        <v>E</v>
      </c>
      <c r="D87" s="25" t="str">
        <f t="shared" ca="1" si="18"/>
        <v/>
      </c>
      <c r="E87" s="25" t="str">
        <f t="shared" si="19"/>
        <v/>
      </c>
      <c r="F87" s="23" t="str">
        <f t="shared" si="20"/>
        <v/>
      </c>
      <c r="G87" s="25" t="str">
        <f t="shared" si="21"/>
        <v/>
      </c>
      <c r="H87" s="23">
        <v>2025</v>
      </c>
      <c r="I87" s="26">
        <v>83</v>
      </c>
      <c r="J87" s="23" t="s">
        <v>95</v>
      </c>
      <c r="K87" t="s">
        <v>96</v>
      </c>
      <c r="L87" t="s">
        <v>97</v>
      </c>
      <c r="M87" t="s">
        <v>98</v>
      </c>
      <c r="N87" t="s">
        <v>99</v>
      </c>
      <c r="O87" s="23" t="s">
        <v>100</v>
      </c>
      <c r="P87" s="23" t="s">
        <v>138</v>
      </c>
      <c r="Q87" t="s">
        <v>745</v>
      </c>
      <c r="R87" s="23" t="s">
        <v>103</v>
      </c>
      <c r="S87" s="20" t="s">
        <v>158</v>
      </c>
      <c r="T87" s="29" t="s">
        <v>746</v>
      </c>
      <c r="U87" s="23" t="s">
        <v>1436</v>
      </c>
      <c r="V87" s="23" t="s">
        <v>106</v>
      </c>
      <c r="W87" s="20" t="s">
        <v>747</v>
      </c>
      <c r="X87" s="20" t="s">
        <v>747</v>
      </c>
      <c r="Y87" t="s">
        <v>748</v>
      </c>
      <c r="Z87" t="s">
        <v>749</v>
      </c>
      <c r="AA87" t="s">
        <v>750</v>
      </c>
      <c r="AB87" s="6">
        <v>134866667</v>
      </c>
      <c r="AC87" s="6">
        <v>134866667</v>
      </c>
      <c r="AD87" s="30">
        <v>11900000</v>
      </c>
      <c r="AE87" s="30">
        <v>0</v>
      </c>
      <c r="AF87" s="23" t="s">
        <v>112</v>
      </c>
      <c r="AG87" t="s">
        <v>106</v>
      </c>
      <c r="AH87" t="s">
        <v>113</v>
      </c>
      <c r="AI87" s="31">
        <f>+Tabla3[[#This Row],[VALOR DEL CONTRATO
(EN NUMEROS)]]-Tabla3[[#This Row],[VALOR RECURSOS (MADS/FONAM)]]</f>
        <v>0</v>
      </c>
      <c r="AJ87" s="25">
        <v>3325</v>
      </c>
      <c r="AK87" s="32">
        <v>45664</v>
      </c>
      <c r="AL87">
        <v>6625</v>
      </c>
      <c r="AM87" s="27">
        <v>45671</v>
      </c>
      <c r="AN87" s="33" t="s">
        <v>114</v>
      </c>
      <c r="AO87" t="s">
        <v>751</v>
      </c>
      <c r="AP87" s="39">
        <v>202400000000095</v>
      </c>
      <c r="AQ87" t="s">
        <v>106</v>
      </c>
      <c r="AR87" s="27">
        <v>45669</v>
      </c>
      <c r="AS87" s="23" t="s">
        <v>116</v>
      </c>
      <c r="AT87" s="23" t="s">
        <v>116</v>
      </c>
      <c r="AU87" t="s">
        <v>117</v>
      </c>
      <c r="AV87" t="s">
        <v>752</v>
      </c>
      <c r="AW87" t="s">
        <v>753</v>
      </c>
      <c r="AX87" t="s">
        <v>747</v>
      </c>
      <c r="AY87" s="23">
        <v>80111600</v>
      </c>
      <c r="AZ87" s="41" t="s">
        <v>754</v>
      </c>
      <c r="BA87" s="23" t="s">
        <v>121</v>
      </c>
      <c r="BB87" s="20" t="s">
        <v>122</v>
      </c>
      <c r="BC87" s="27">
        <v>45670</v>
      </c>
      <c r="BD87" s="20" t="s">
        <v>123</v>
      </c>
      <c r="BE87" s="27">
        <v>45670</v>
      </c>
      <c r="BF87" s="27">
        <v>45671</v>
      </c>
      <c r="BG87" s="27">
        <v>46014</v>
      </c>
      <c r="BH87" s="35">
        <f>+Tabla3[[#This Row],[FECHA TERMINACION
(INICIAL)]]-Tabla3[[#This Row],[FECHA INICIO]]</f>
        <v>343</v>
      </c>
      <c r="BI87" s="35">
        <f>+Tabla3[[#This Row],[PLAZO DE EJECUCIÓN EN DÍAS (INICIAL)]]/30</f>
        <v>11.433333333333334</v>
      </c>
      <c r="BJ87" t="s">
        <v>755</v>
      </c>
      <c r="BK87" s="30">
        <f>+[1]BD_2!E85</f>
        <v>0</v>
      </c>
      <c r="BL87" s="30">
        <f>+[1]BD_2!BA85</f>
        <v>0</v>
      </c>
      <c r="BM87" s="23">
        <f>+[1]BD_2!BZ85</f>
        <v>0</v>
      </c>
      <c r="BN87" s="23">
        <f>+COUNTIF(Tabla3[[#This Row],[VALOR REDUCIDO]:[TOTAL TIEMPO PRORROGADO EN DÍAS
]],"&lt;&gt;0")</f>
        <v>0</v>
      </c>
      <c r="BO87" s="23" t="str">
        <f>+[1]BD_2!CA85</f>
        <v>2 NO</v>
      </c>
      <c r="BP87" s="27" t="str">
        <f>+[1]BD_2!CF85</f>
        <v>2 NO</v>
      </c>
      <c r="BQ87" s="23" t="s">
        <v>106</v>
      </c>
      <c r="BR87">
        <f t="shared" si="22"/>
        <v>343</v>
      </c>
      <c r="BS87" s="36">
        <f t="shared" si="23"/>
        <v>45671</v>
      </c>
      <c r="BT87" s="36">
        <f t="shared" si="24"/>
        <v>46014</v>
      </c>
      <c r="BU87" s="37">
        <f t="shared" ca="1" si="25"/>
        <v>0.80466472303206993</v>
      </c>
      <c r="BV87" s="30">
        <f t="shared" si="26"/>
        <v>134866667</v>
      </c>
      <c r="BW87" s="23" t="str">
        <f t="shared" ca="1" si="14"/>
        <v>EJECUCIÓN</v>
      </c>
      <c r="BX87" s="23">
        <v>78143333</v>
      </c>
      <c r="BY87" s="23">
        <v>56723334</v>
      </c>
      <c r="BZ87" s="23" t="s">
        <v>106</v>
      </c>
      <c r="CA87" s="23" t="str">
        <f t="shared" si="27"/>
        <v>enero</v>
      </c>
      <c r="CB87" s="23" t="s">
        <v>121</v>
      </c>
      <c r="CC87" s="23" t="s">
        <v>121</v>
      </c>
      <c r="CD87" s="23" t="s">
        <v>121</v>
      </c>
      <c r="CE87" t="s">
        <v>125</v>
      </c>
      <c r="CF87" t="s">
        <v>126</v>
      </c>
    </row>
    <row r="88" spans="1:84" x14ac:dyDescent="0.25">
      <c r="A88" s="23" t="str">
        <f t="shared" si="15"/>
        <v/>
      </c>
      <c r="B88" s="23" t="str">
        <f t="shared" si="16"/>
        <v/>
      </c>
      <c r="C88" s="24" t="str">
        <f t="shared" ca="1" si="17"/>
        <v>E</v>
      </c>
      <c r="D88" s="25" t="str">
        <f t="shared" ca="1" si="18"/>
        <v/>
      </c>
      <c r="E88" s="25" t="str">
        <f t="shared" si="19"/>
        <v/>
      </c>
      <c r="F88" s="23" t="str">
        <f t="shared" si="20"/>
        <v/>
      </c>
      <c r="G88" s="25" t="str">
        <f t="shared" si="21"/>
        <v/>
      </c>
      <c r="H88" s="23">
        <v>2025</v>
      </c>
      <c r="I88" s="26">
        <v>84</v>
      </c>
      <c r="J88" s="23" t="s">
        <v>95</v>
      </c>
      <c r="K88" t="s">
        <v>96</v>
      </c>
      <c r="L88" t="s">
        <v>97</v>
      </c>
      <c r="M88" t="s">
        <v>98</v>
      </c>
      <c r="N88" t="s">
        <v>99</v>
      </c>
      <c r="O88" s="23" t="s">
        <v>100</v>
      </c>
      <c r="P88" s="23" t="s">
        <v>138</v>
      </c>
      <c r="Q88" t="s">
        <v>756</v>
      </c>
      <c r="R88" s="23" t="s">
        <v>103</v>
      </c>
      <c r="S88" s="20" t="s">
        <v>158</v>
      </c>
      <c r="T88" s="29" t="s">
        <v>757</v>
      </c>
      <c r="U88" s="23" t="s">
        <v>1436</v>
      </c>
      <c r="V88" s="23" t="s">
        <v>106</v>
      </c>
      <c r="W88" s="20" t="s">
        <v>747</v>
      </c>
      <c r="X88" s="20" t="s">
        <v>747</v>
      </c>
      <c r="Y88" t="s">
        <v>758</v>
      </c>
      <c r="Z88" t="s">
        <v>749</v>
      </c>
      <c r="AA88" t="s">
        <v>759</v>
      </c>
      <c r="AB88" s="6">
        <v>113333333</v>
      </c>
      <c r="AC88" s="6">
        <v>113333333</v>
      </c>
      <c r="AD88" s="30">
        <v>10000000</v>
      </c>
      <c r="AE88" s="30">
        <v>0</v>
      </c>
      <c r="AF88" s="23" t="s">
        <v>112</v>
      </c>
      <c r="AG88" t="s">
        <v>106</v>
      </c>
      <c r="AH88" t="s">
        <v>113</v>
      </c>
      <c r="AI88" s="31">
        <f>+Tabla3[[#This Row],[VALOR DEL CONTRATO
(EN NUMEROS)]]-Tabla3[[#This Row],[VALOR RECURSOS (MADS/FONAM)]]</f>
        <v>0</v>
      </c>
      <c r="AJ88" s="25">
        <v>3325</v>
      </c>
      <c r="AK88" s="32">
        <v>45664</v>
      </c>
      <c r="AL88">
        <v>6225</v>
      </c>
      <c r="AM88" s="27">
        <v>45671</v>
      </c>
      <c r="AN88" s="33" t="s">
        <v>114</v>
      </c>
      <c r="AO88" t="s">
        <v>751</v>
      </c>
      <c r="AP88" s="39">
        <v>202400000000095</v>
      </c>
      <c r="AQ88" t="s">
        <v>106</v>
      </c>
      <c r="AR88" s="27">
        <v>45669</v>
      </c>
      <c r="AS88" s="23" t="s">
        <v>116</v>
      </c>
      <c r="AT88" s="23" t="s">
        <v>116</v>
      </c>
      <c r="AU88" t="s">
        <v>117</v>
      </c>
      <c r="AV88" t="s">
        <v>752</v>
      </c>
      <c r="AW88" t="s">
        <v>753</v>
      </c>
      <c r="AX88" t="s">
        <v>747</v>
      </c>
      <c r="AY88" s="23">
        <v>80111600</v>
      </c>
      <c r="AZ88" s="41" t="s">
        <v>760</v>
      </c>
      <c r="BA88" s="23" t="s">
        <v>121</v>
      </c>
      <c r="BB88" s="20" t="s">
        <v>122</v>
      </c>
      <c r="BC88" s="27">
        <v>45670</v>
      </c>
      <c r="BD88" s="20" t="s">
        <v>123</v>
      </c>
      <c r="BE88" s="27">
        <v>45670</v>
      </c>
      <c r="BF88" s="27">
        <v>45671</v>
      </c>
      <c r="BG88" s="27">
        <v>46014</v>
      </c>
      <c r="BH88" s="35">
        <f>+Tabla3[[#This Row],[FECHA TERMINACION
(INICIAL)]]-Tabla3[[#This Row],[FECHA INICIO]]</f>
        <v>343</v>
      </c>
      <c r="BI88" s="35">
        <f>+Tabla3[[#This Row],[PLAZO DE EJECUCIÓN EN DÍAS (INICIAL)]]/30</f>
        <v>11.433333333333334</v>
      </c>
      <c r="BJ88" t="s">
        <v>755</v>
      </c>
      <c r="BK88" s="30">
        <f>+[1]BD_2!E86</f>
        <v>0</v>
      </c>
      <c r="BL88" s="30">
        <f>+[1]BD_2!BA86</f>
        <v>0</v>
      </c>
      <c r="BM88" s="23">
        <f>+[1]BD_2!BZ86</f>
        <v>0</v>
      </c>
      <c r="BN88" s="23">
        <f>+COUNTIF(Tabla3[[#This Row],[VALOR REDUCIDO]:[TOTAL TIEMPO PRORROGADO EN DÍAS
]],"&lt;&gt;0")</f>
        <v>0</v>
      </c>
      <c r="BO88" s="23" t="str">
        <f>+[1]BD_2!CA86</f>
        <v>2 NO</v>
      </c>
      <c r="BP88" s="27" t="str">
        <f>+[1]BD_2!CF86</f>
        <v>2 NO</v>
      </c>
      <c r="BQ88" s="23" t="s">
        <v>106</v>
      </c>
      <c r="BR88">
        <f t="shared" si="22"/>
        <v>343</v>
      </c>
      <c r="BS88" s="36">
        <f t="shared" si="23"/>
        <v>45671</v>
      </c>
      <c r="BT88" s="36">
        <f t="shared" si="24"/>
        <v>46014</v>
      </c>
      <c r="BU88" s="37">
        <f t="shared" ca="1" si="25"/>
        <v>0.80466472303206993</v>
      </c>
      <c r="BV88" s="30">
        <f t="shared" si="26"/>
        <v>113333333</v>
      </c>
      <c r="BW88" s="23" t="str">
        <f t="shared" ca="1" si="14"/>
        <v>EJECUCIÓN</v>
      </c>
      <c r="BX88" s="23">
        <v>65666667</v>
      </c>
      <c r="BY88" s="23">
        <v>47666666</v>
      </c>
      <c r="BZ88" s="23" t="s">
        <v>106</v>
      </c>
      <c r="CA88" s="23" t="str">
        <f t="shared" si="27"/>
        <v>enero</v>
      </c>
      <c r="CB88" s="23" t="s">
        <v>121</v>
      </c>
      <c r="CC88" s="23" t="s">
        <v>121</v>
      </c>
      <c r="CD88" s="23" t="s">
        <v>121</v>
      </c>
      <c r="CE88" t="s">
        <v>125</v>
      </c>
      <c r="CF88" t="s">
        <v>126</v>
      </c>
    </row>
    <row r="89" spans="1:84" x14ac:dyDescent="0.25">
      <c r="A89" s="23" t="str">
        <f t="shared" si="15"/>
        <v/>
      </c>
      <c r="B89" s="23" t="str">
        <f t="shared" si="16"/>
        <v/>
      </c>
      <c r="C89" s="24" t="str">
        <f t="shared" ca="1" si="17"/>
        <v>E</v>
      </c>
      <c r="D89" s="25" t="str">
        <f t="shared" ca="1" si="18"/>
        <v/>
      </c>
      <c r="E89" s="25" t="str">
        <f t="shared" si="19"/>
        <v/>
      </c>
      <c r="F89" s="23" t="str">
        <f t="shared" si="20"/>
        <v/>
      </c>
      <c r="G89" s="25" t="str">
        <f t="shared" si="21"/>
        <v/>
      </c>
      <c r="H89" s="23">
        <v>2025</v>
      </c>
      <c r="I89" s="26">
        <v>85</v>
      </c>
      <c r="J89" s="23" t="s">
        <v>95</v>
      </c>
      <c r="K89" t="s">
        <v>96</v>
      </c>
      <c r="L89" t="s">
        <v>97</v>
      </c>
      <c r="M89" t="s">
        <v>98</v>
      </c>
      <c r="N89" t="s">
        <v>99</v>
      </c>
      <c r="O89" s="23" t="s">
        <v>100</v>
      </c>
      <c r="P89" s="23" t="s">
        <v>138</v>
      </c>
      <c r="Q89" t="s">
        <v>761</v>
      </c>
      <c r="R89" s="23" t="s">
        <v>103</v>
      </c>
      <c r="S89" s="20" t="s">
        <v>262</v>
      </c>
      <c r="T89" s="29" t="s">
        <v>757</v>
      </c>
      <c r="U89" s="23" t="s">
        <v>1436</v>
      </c>
      <c r="V89" s="23" t="s">
        <v>106</v>
      </c>
      <c r="W89" s="20" t="s">
        <v>108</v>
      </c>
      <c r="X89" s="20" t="s">
        <v>108</v>
      </c>
      <c r="Y89" t="s">
        <v>762</v>
      </c>
      <c r="Z89" t="s">
        <v>763</v>
      </c>
      <c r="AA89" t="s">
        <v>764</v>
      </c>
      <c r="AB89" s="6">
        <v>94600000</v>
      </c>
      <c r="AC89" s="6">
        <v>94600000</v>
      </c>
      <c r="AD89" s="30">
        <v>8600000</v>
      </c>
      <c r="AE89" s="30">
        <v>0</v>
      </c>
      <c r="AF89" s="23" t="s">
        <v>112</v>
      </c>
      <c r="AG89" t="s">
        <v>106</v>
      </c>
      <c r="AH89" t="s">
        <v>113</v>
      </c>
      <c r="AI89" s="31">
        <f>+Tabla3[[#This Row],[VALOR DEL CONTRATO
(EN NUMEROS)]]-Tabla3[[#This Row],[VALOR RECURSOS (MADS/FONAM)]]</f>
        <v>0</v>
      </c>
      <c r="AJ89" s="25">
        <v>9225</v>
      </c>
      <c r="AK89" s="32">
        <v>45665</v>
      </c>
      <c r="AL89">
        <v>4125</v>
      </c>
      <c r="AM89" s="27">
        <v>45670</v>
      </c>
      <c r="AN89" s="33" t="s">
        <v>114</v>
      </c>
      <c r="AO89" t="s">
        <v>115</v>
      </c>
      <c r="AP89" s="39">
        <v>202400000000095</v>
      </c>
      <c r="AQ89" t="s">
        <v>106</v>
      </c>
      <c r="AR89" s="27">
        <v>45667</v>
      </c>
      <c r="AS89" s="23" t="s">
        <v>116</v>
      </c>
      <c r="AT89" s="23" t="s">
        <v>116</v>
      </c>
      <c r="AU89" t="s">
        <v>117</v>
      </c>
      <c r="AV89" t="s">
        <v>765</v>
      </c>
      <c r="AW89" t="s">
        <v>766</v>
      </c>
      <c r="AX89"/>
      <c r="AY89" s="23">
        <v>80111600</v>
      </c>
      <c r="AZ89" s="41" t="s">
        <v>767</v>
      </c>
      <c r="BA89" s="23" t="s">
        <v>121</v>
      </c>
      <c r="BB89" s="20" t="s">
        <v>122</v>
      </c>
      <c r="BC89" s="27">
        <v>45667</v>
      </c>
      <c r="BD89" s="20" t="s">
        <v>136</v>
      </c>
      <c r="BE89" s="27">
        <v>45667</v>
      </c>
      <c r="BF89" s="27">
        <v>45670</v>
      </c>
      <c r="BG89" s="27">
        <v>46003</v>
      </c>
      <c r="BH89" s="35">
        <f>+Tabla3[[#This Row],[FECHA TERMINACION
(INICIAL)]]-Tabla3[[#This Row],[FECHA INICIO]]</f>
        <v>333</v>
      </c>
      <c r="BI89" s="35">
        <f>+Tabla3[[#This Row],[PLAZO DE EJECUCIÓN EN DÍAS (INICIAL)]]/30</f>
        <v>11.1</v>
      </c>
      <c r="BJ89" t="s">
        <v>768</v>
      </c>
      <c r="BK89" s="30">
        <f>+[1]BD_2!E87</f>
        <v>0</v>
      </c>
      <c r="BL89" s="30">
        <f>+[1]BD_2!BA87</f>
        <v>0</v>
      </c>
      <c r="BM89" s="23">
        <f>+[1]BD_2!BZ87</f>
        <v>0</v>
      </c>
      <c r="BN89" s="23">
        <f>+COUNTIF(Tabla3[[#This Row],[VALOR REDUCIDO]:[TOTAL TIEMPO PRORROGADO EN DÍAS
]],"&lt;&gt;0")</f>
        <v>0</v>
      </c>
      <c r="BO89" s="23" t="str">
        <f>+[1]BD_2!CA87</f>
        <v>2 NO</v>
      </c>
      <c r="BP89" s="27" t="str">
        <f>+[1]BD_2!CF87</f>
        <v>2 NO</v>
      </c>
      <c r="BQ89" s="23" t="s">
        <v>106</v>
      </c>
      <c r="BR89">
        <f t="shared" si="22"/>
        <v>333</v>
      </c>
      <c r="BS89" s="36">
        <f t="shared" si="23"/>
        <v>45670</v>
      </c>
      <c r="BT89" s="36">
        <f t="shared" si="24"/>
        <v>46003</v>
      </c>
      <c r="BU89" s="37">
        <f t="shared" ca="1" si="25"/>
        <v>0.83183183183183185</v>
      </c>
      <c r="BV89" s="30">
        <f t="shared" si="26"/>
        <v>94600000</v>
      </c>
      <c r="BW89" s="23" t="str">
        <f t="shared" ca="1" si="14"/>
        <v>EJECUCIÓN</v>
      </c>
      <c r="BX89" s="23">
        <v>56760000</v>
      </c>
      <c r="BY89" s="23">
        <v>37840000</v>
      </c>
      <c r="BZ89" s="23" t="s">
        <v>106</v>
      </c>
      <c r="CA89" s="23" t="str">
        <f t="shared" si="27"/>
        <v>enero</v>
      </c>
      <c r="CB89" s="23" t="s">
        <v>121</v>
      </c>
      <c r="CC89" s="23" t="s">
        <v>121</v>
      </c>
      <c r="CD89" s="23" t="s">
        <v>121</v>
      </c>
      <c r="CE89" t="s">
        <v>125</v>
      </c>
      <c r="CF89" t="s">
        <v>126</v>
      </c>
    </row>
    <row r="90" spans="1:84" x14ac:dyDescent="0.25">
      <c r="A90" s="23" t="str">
        <f t="shared" si="15"/>
        <v/>
      </c>
      <c r="B90" s="23" t="str">
        <f t="shared" si="16"/>
        <v/>
      </c>
      <c r="C90" s="24" t="str">
        <f t="shared" ca="1" si="17"/>
        <v>E</v>
      </c>
      <c r="D90" s="25" t="str">
        <f t="shared" ca="1" si="18"/>
        <v/>
      </c>
      <c r="E90" s="25" t="str">
        <f t="shared" si="19"/>
        <v/>
      </c>
      <c r="F90" s="23" t="str">
        <f t="shared" si="20"/>
        <v/>
      </c>
      <c r="G90" s="25" t="str">
        <f t="shared" si="21"/>
        <v/>
      </c>
      <c r="H90" s="23">
        <v>2025</v>
      </c>
      <c r="I90" s="26">
        <v>86</v>
      </c>
      <c r="J90" s="23" t="s">
        <v>95</v>
      </c>
      <c r="K90" t="s">
        <v>96</v>
      </c>
      <c r="L90" t="s">
        <v>97</v>
      </c>
      <c r="M90" t="s">
        <v>98</v>
      </c>
      <c r="N90" t="s">
        <v>99</v>
      </c>
      <c r="O90" s="23" t="s">
        <v>100</v>
      </c>
      <c r="P90" s="23" t="s">
        <v>138</v>
      </c>
      <c r="Q90" t="s">
        <v>769</v>
      </c>
      <c r="R90" s="23" t="s">
        <v>103</v>
      </c>
      <c r="S90" s="20" t="s">
        <v>525</v>
      </c>
      <c r="T90" s="29" t="s">
        <v>770</v>
      </c>
      <c r="U90" s="23" t="s">
        <v>1436</v>
      </c>
      <c r="V90" s="23" t="s">
        <v>106</v>
      </c>
      <c r="W90" s="20" t="s">
        <v>516</v>
      </c>
      <c r="X90" s="20" t="s">
        <v>516</v>
      </c>
      <c r="Y90" t="s">
        <v>771</v>
      </c>
      <c r="Z90" t="s">
        <v>772</v>
      </c>
      <c r="AA90" t="s">
        <v>519</v>
      </c>
      <c r="AB90" s="6">
        <v>99000000</v>
      </c>
      <c r="AC90" s="6">
        <v>99000000</v>
      </c>
      <c r="AD90" s="30">
        <v>9000000</v>
      </c>
      <c r="AE90" s="30">
        <v>0</v>
      </c>
      <c r="AF90" s="23" t="s">
        <v>112</v>
      </c>
      <c r="AG90" t="s">
        <v>106</v>
      </c>
      <c r="AH90" t="s">
        <v>113</v>
      </c>
      <c r="AI90" s="31">
        <f>+Tabla3[[#This Row],[VALOR DEL CONTRATO
(EN NUMEROS)]]-Tabla3[[#This Row],[VALOR RECURSOS (MADS/FONAM)]]</f>
        <v>0</v>
      </c>
      <c r="AJ90" s="25">
        <v>8825</v>
      </c>
      <c r="AK90" s="32">
        <v>45665</v>
      </c>
      <c r="AL90">
        <v>8125</v>
      </c>
      <c r="AM90" s="27">
        <v>45671</v>
      </c>
      <c r="AN90" s="33" t="s">
        <v>114</v>
      </c>
      <c r="AO90" t="s">
        <v>520</v>
      </c>
      <c r="AP90" s="39">
        <v>202300000000177</v>
      </c>
      <c r="AQ90" t="s">
        <v>106</v>
      </c>
      <c r="AR90" s="27">
        <v>45670</v>
      </c>
      <c r="AS90" s="23" t="s">
        <v>116</v>
      </c>
      <c r="AT90" s="23" t="s">
        <v>116</v>
      </c>
      <c r="AU90" t="s">
        <v>117</v>
      </c>
      <c r="AV90" t="s">
        <v>521</v>
      </c>
      <c r="AW90" t="s">
        <v>522</v>
      </c>
      <c r="AX90" t="s">
        <v>516</v>
      </c>
      <c r="AY90" s="23">
        <v>80111600</v>
      </c>
      <c r="AZ90" s="41" t="s">
        <v>773</v>
      </c>
      <c r="BA90" s="23" t="s">
        <v>121</v>
      </c>
      <c r="BB90" s="20" t="s">
        <v>122</v>
      </c>
      <c r="BC90" s="27">
        <v>45670</v>
      </c>
      <c r="BD90" s="20" t="s">
        <v>136</v>
      </c>
      <c r="BE90" s="27">
        <v>45670</v>
      </c>
      <c r="BF90" s="27">
        <v>45671</v>
      </c>
      <c r="BG90" s="27">
        <v>46004</v>
      </c>
      <c r="BH90" s="35">
        <f>+Tabla3[[#This Row],[FECHA TERMINACION
(INICIAL)]]-Tabla3[[#This Row],[FECHA INICIO]]</f>
        <v>333</v>
      </c>
      <c r="BI90" s="35">
        <f>+Tabla3[[#This Row],[PLAZO DE EJECUCIÓN EN DÍAS (INICIAL)]]/30</f>
        <v>11.1</v>
      </c>
      <c r="BJ90" t="s">
        <v>219</v>
      </c>
      <c r="BK90" s="30">
        <f>+[1]BD_2!E88</f>
        <v>0</v>
      </c>
      <c r="BL90" s="30">
        <f>+[1]BD_2!BA88</f>
        <v>0</v>
      </c>
      <c r="BM90" s="23">
        <f>+[1]BD_2!BZ88</f>
        <v>0</v>
      </c>
      <c r="BN90" s="23">
        <f>+COUNTIF(Tabla3[[#This Row],[VALOR REDUCIDO]:[TOTAL TIEMPO PRORROGADO EN DÍAS
]],"&lt;&gt;0")</f>
        <v>0</v>
      </c>
      <c r="BO90" s="23" t="str">
        <f>+[1]BD_2!CA88</f>
        <v>2 NO</v>
      </c>
      <c r="BP90" s="27" t="str">
        <f>+[1]BD_2!CF88</f>
        <v>2 NO</v>
      </c>
      <c r="BQ90" s="23" t="s">
        <v>106</v>
      </c>
      <c r="BR90">
        <f t="shared" si="22"/>
        <v>333</v>
      </c>
      <c r="BS90" s="36">
        <f t="shared" si="23"/>
        <v>45671</v>
      </c>
      <c r="BT90" s="36">
        <f t="shared" si="24"/>
        <v>46004</v>
      </c>
      <c r="BU90" s="37">
        <f t="shared" ca="1" si="25"/>
        <v>0.8288288288288288</v>
      </c>
      <c r="BV90" s="30">
        <f t="shared" si="26"/>
        <v>99000000</v>
      </c>
      <c r="BW90" s="23" t="str">
        <f t="shared" ca="1" si="14"/>
        <v>EJECUCIÓN</v>
      </c>
      <c r="BX90" s="23">
        <v>59100000</v>
      </c>
      <c r="BY90" s="23">
        <v>39900000</v>
      </c>
      <c r="BZ90" s="23" t="s">
        <v>106</v>
      </c>
      <c r="CA90" s="23" t="str">
        <f t="shared" si="27"/>
        <v>enero</v>
      </c>
      <c r="CB90" s="23" t="s">
        <v>121</v>
      </c>
      <c r="CC90" s="23" t="s">
        <v>121</v>
      </c>
      <c r="CD90" s="23" t="s">
        <v>121</v>
      </c>
      <c r="CE90" t="s">
        <v>125</v>
      </c>
      <c r="CF90" t="s">
        <v>126</v>
      </c>
    </row>
    <row r="91" spans="1:84" x14ac:dyDescent="0.25">
      <c r="A91" s="23" t="str">
        <f t="shared" si="15"/>
        <v/>
      </c>
      <c r="B91" s="23" t="str">
        <f t="shared" si="16"/>
        <v/>
      </c>
      <c r="C91" s="24" t="str">
        <f t="shared" ca="1" si="17"/>
        <v>E</v>
      </c>
      <c r="D91" s="25" t="str">
        <f t="shared" ca="1" si="18"/>
        <v/>
      </c>
      <c r="E91" s="25" t="str">
        <f t="shared" si="19"/>
        <v/>
      </c>
      <c r="F91" s="23" t="str">
        <f t="shared" si="20"/>
        <v/>
      </c>
      <c r="G91" s="25" t="str">
        <f t="shared" si="21"/>
        <v/>
      </c>
      <c r="H91" s="23">
        <v>2025</v>
      </c>
      <c r="I91" s="26">
        <v>87</v>
      </c>
      <c r="J91" s="23" t="s">
        <v>95</v>
      </c>
      <c r="K91" t="s">
        <v>96</v>
      </c>
      <c r="L91" t="s">
        <v>97</v>
      </c>
      <c r="M91" t="s">
        <v>98</v>
      </c>
      <c r="N91" t="s">
        <v>99</v>
      </c>
      <c r="O91" s="23" t="s">
        <v>100</v>
      </c>
      <c r="P91" s="23" t="s">
        <v>138</v>
      </c>
      <c r="Q91" t="s">
        <v>774</v>
      </c>
      <c r="R91" s="23" t="s">
        <v>103</v>
      </c>
      <c r="S91" s="20" t="s">
        <v>158</v>
      </c>
      <c r="T91" s="29" t="s">
        <v>775</v>
      </c>
      <c r="U91" s="23" t="s">
        <v>1436</v>
      </c>
      <c r="V91" s="23" t="s">
        <v>106</v>
      </c>
      <c r="W91" s="20" t="s">
        <v>776</v>
      </c>
      <c r="X91" s="20" t="s">
        <v>776</v>
      </c>
      <c r="Y91" t="s">
        <v>777</v>
      </c>
      <c r="Z91" t="s">
        <v>778</v>
      </c>
      <c r="AA91" t="s">
        <v>779</v>
      </c>
      <c r="AB91" s="6">
        <v>68200000</v>
      </c>
      <c r="AC91" s="6">
        <v>68200000</v>
      </c>
      <c r="AD91" s="30">
        <v>6200000</v>
      </c>
      <c r="AE91" s="30">
        <v>0</v>
      </c>
      <c r="AF91" s="23" t="s">
        <v>112</v>
      </c>
      <c r="AG91" t="s">
        <v>106</v>
      </c>
      <c r="AH91" t="s">
        <v>113</v>
      </c>
      <c r="AI91" s="31">
        <f>+Tabla3[[#This Row],[VALOR DEL CONTRATO
(EN NUMEROS)]]-Tabla3[[#This Row],[VALOR RECURSOS (MADS/FONAM)]]</f>
        <v>0</v>
      </c>
      <c r="AJ91" s="25">
        <v>6825</v>
      </c>
      <c r="AK91" s="32">
        <v>45665</v>
      </c>
      <c r="AL91">
        <v>7925</v>
      </c>
      <c r="AM91" s="27">
        <v>45671</v>
      </c>
      <c r="AN91" s="33" t="s">
        <v>114</v>
      </c>
      <c r="AO91" t="s">
        <v>780</v>
      </c>
      <c r="AP91" s="39">
        <v>202400000000078</v>
      </c>
      <c r="AQ91" t="s">
        <v>106</v>
      </c>
      <c r="AR91" s="27">
        <v>45669</v>
      </c>
      <c r="AS91" s="23" t="s">
        <v>116</v>
      </c>
      <c r="AT91" s="23" t="s">
        <v>116</v>
      </c>
      <c r="AU91" t="s">
        <v>117</v>
      </c>
      <c r="AV91" t="s">
        <v>781</v>
      </c>
      <c r="AW91" t="s">
        <v>782</v>
      </c>
      <c r="AX91" t="s">
        <v>783</v>
      </c>
      <c r="AY91" s="23" t="s">
        <v>784</v>
      </c>
      <c r="AZ91" s="41" t="s">
        <v>785</v>
      </c>
      <c r="BA91" s="23" t="s">
        <v>121</v>
      </c>
      <c r="BB91" s="20" t="s">
        <v>122</v>
      </c>
      <c r="BC91" s="27">
        <v>45670</v>
      </c>
      <c r="BD91" s="20" t="s">
        <v>123</v>
      </c>
      <c r="BE91" s="27">
        <v>45670</v>
      </c>
      <c r="BF91" s="27">
        <v>45671</v>
      </c>
      <c r="BG91" s="27">
        <v>46004</v>
      </c>
      <c r="BH91" s="35">
        <f>+Tabla3[[#This Row],[FECHA TERMINACION
(INICIAL)]]-Tabla3[[#This Row],[FECHA INICIO]]</f>
        <v>333</v>
      </c>
      <c r="BI91" s="35">
        <f>+Tabla3[[#This Row],[PLAZO DE EJECUCIÓN EN DÍAS (INICIAL)]]/30</f>
        <v>11.1</v>
      </c>
      <c r="BJ91" t="s">
        <v>786</v>
      </c>
      <c r="BK91" s="30">
        <f>+[1]BD_2!E89</f>
        <v>0</v>
      </c>
      <c r="BL91" s="30">
        <f>+[1]BD_2!BA89</f>
        <v>0</v>
      </c>
      <c r="BM91" s="23">
        <f>+[1]BD_2!BZ89</f>
        <v>0</v>
      </c>
      <c r="BN91" s="23">
        <f>+COUNTIF(Tabla3[[#This Row],[VALOR REDUCIDO]:[TOTAL TIEMPO PRORROGADO EN DÍAS
]],"&lt;&gt;0")</f>
        <v>0</v>
      </c>
      <c r="BO91" s="23" t="str">
        <f>+[1]BD_2!CA89</f>
        <v>2 NO</v>
      </c>
      <c r="BP91" s="27" t="str">
        <f>+[1]BD_2!CF89</f>
        <v>2 NO</v>
      </c>
      <c r="BQ91" s="23" t="s">
        <v>106</v>
      </c>
      <c r="BR91">
        <f t="shared" si="22"/>
        <v>333</v>
      </c>
      <c r="BS91" s="36">
        <f t="shared" si="23"/>
        <v>45671</v>
      </c>
      <c r="BT91" s="36">
        <f t="shared" si="24"/>
        <v>46004</v>
      </c>
      <c r="BU91" s="37">
        <f t="shared" ca="1" si="25"/>
        <v>0.8288288288288288</v>
      </c>
      <c r="BV91" s="30">
        <f t="shared" si="26"/>
        <v>68200000</v>
      </c>
      <c r="BW91" s="23" t="str">
        <f t="shared" ca="1" si="14"/>
        <v>EJECUCIÓN</v>
      </c>
      <c r="BX91" s="23">
        <v>40713333</v>
      </c>
      <c r="BY91" s="23">
        <v>27486667</v>
      </c>
      <c r="BZ91" s="23" t="s">
        <v>106</v>
      </c>
      <c r="CA91" s="23" t="str">
        <f t="shared" si="27"/>
        <v>enero</v>
      </c>
      <c r="CB91" s="23" t="s">
        <v>121</v>
      </c>
      <c r="CC91" s="23" t="s">
        <v>121</v>
      </c>
      <c r="CD91" s="23" t="s">
        <v>121</v>
      </c>
      <c r="CE91" t="s">
        <v>125</v>
      </c>
      <c r="CF91" t="s">
        <v>126</v>
      </c>
    </row>
    <row r="92" spans="1:84" x14ac:dyDescent="0.25">
      <c r="A92" s="23" t="str">
        <f t="shared" si="15"/>
        <v/>
      </c>
      <c r="B92" s="23" t="str">
        <f t="shared" si="16"/>
        <v/>
      </c>
      <c r="C92" s="24" t="str">
        <f t="shared" ca="1" si="17"/>
        <v>E</v>
      </c>
      <c r="D92" s="25" t="str">
        <f t="shared" ca="1" si="18"/>
        <v/>
      </c>
      <c r="E92" s="25" t="str">
        <f t="shared" si="19"/>
        <v/>
      </c>
      <c r="F92" s="23" t="str">
        <f t="shared" si="20"/>
        <v/>
      </c>
      <c r="G92" s="25" t="str">
        <f t="shared" si="21"/>
        <v/>
      </c>
      <c r="H92" s="23">
        <v>2025</v>
      </c>
      <c r="I92" s="26">
        <v>88</v>
      </c>
      <c r="J92" s="23" t="s">
        <v>95</v>
      </c>
      <c r="K92" t="s">
        <v>96</v>
      </c>
      <c r="L92" t="s">
        <v>97</v>
      </c>
      <c r="M92" t="s">
        <v>98</v>
      </c>
      <c r="N92" t="s">
        <v>99</v>
      </c>
      <c r="O92" s="23" t="s">
        <v>100</v>
      </c>
      <c r="P92" s="23" t="s">
        <v>138</v>
      </c>
      <c r="Q92" t="s">
        <v>787</v>
      </c>
      <c r="R92" s="23" t="s">
        <v>103</v>
      </c>
      <c r="S92" s="20" t="s">
        <v>369</v>
      </c>
      <c r="T92" s="29" t="s">
        <v>788</v>
      </c>
      <c r="U92" s="23" t="s">
        <v>1436</v>
      </c>
      <c r="V92" s="23" t="s">
        <v>106</v>
      </c>
      <c r="W92" s="20" t="s">
        <v>616</v>
      </c>
      <c r="X92" s="20" t="s">
        <v>108</v>
      </c>
      <c r="Y92" t="s">
        <v>789</v>
      </c>
      <c r="Z92" t="s">
        <v>790</v>
      </c>
      <c r="AA92" t="s">
        <v>791</v>
      </c>
      <c r="AB92" s="6">
        <v>80266667</v>
      </c>
      <c r="AC92" s="6">
        <v>80266667</v>
      </c>
      <c r="AD92" s="30">
        <v>7000000</v>
      </c>
      <c r="AE92" s="30">
        <v>0</v>
      </c>
      <c r="AF92" s="23" t="s">
        <v>112</v>
      </c>
      <c r="AG92" t="s">
        <v>106</v>
      </c>
      <c r="AH92" t="s">
        <v>113</v>
      </c>
      <c r="AI92" s="31">
        <f>+Tabla3[[#This Row],[VALOR DEL CONTRATO
(EN NUMEROS)]]-Tabla3[[#This Row],[VALOR RECURSOS (MADS/FONAM)]]</f>
        <v>0</v>
      </c>
      <c r="AJ92" s="25">
        <v>9525</v>
      </c>
      <c r="AK92" s="32">
        <v>45665</v>
      </c>
      <c r="AL92">
        <v>6825</v>
      </c>
      <c r="AM92" s="27">
        <v>45671</v>
      </c>
      <c r="AN92" s="33" t="s">
        <v>114</v>
      </c>
      <c r="AO92" t="s">
        <v>115</v>
      </c>
      <c r="AP92" s="39">
        <v>202400000000095</v>
      </c>
      <c r="AQ92" t="s">
        <v>106</v>
      </c>
      <c r="AR92" s="27">
        <v>45669</v>
      </c>
      <c r="AS92" s="23" t="s">
        <v>116</v>
      </c>
      <c r="AT92" s="23" t="s">
        <v>116</v>
      </c>
      <c r="AU92" t="s">
        <v>117</v>
      </c>
      <c r="AV92" t="s">
        <v>715</v>
      </c>
      <c r="AW92" t="s">
        <v>792</v>
      </c>
      <c r="AX92" t="s">
        <v>108</v>
      </c>
      <c r="AY92" s="23">
        <v>80111600</v>
      </c>
      <c r="AZ92" s="41" t="s">
        <v>793</v>
      </c>
      <c r="BA92" s="23" t="s">
        <v>121</v>
      </c>
      <c r="BB92" s="20" t="s">
        <v>122</v>
      </c>
      <c r="BC92" s="27">
        <v>45670</v>
      </c>
      <c r="BD92" s="20" t="s">
        <v>123</v>
      </c>
      <c r="BE92" s="27">
        <v>45670</v>
      </c>
      <c r="BF92" s="27">
        <v>45671</v>
      </c>
      <c r="BG92" s="27">
        <v>46018</v>
      </c>
      <c r="BH92" s="35">
        <f>+Tabla3[[#This Row],[FECHA TERMINACION
(INICIAL)]]-Tabla3[[#This Row],[FECHA INICIO]]</f>
        <v>347</v>
      </c>
      <c r="BI92" s="35">
        <f>+Tabla3[[#This Row],[PLAZO DE EJECUCIÓN EN DÍAS (INICIAL)]]/30</f>
        <v>11.566666666666666</v>
      </c>
      <c r="BJ92" t="s">
        <v>794</v>
      </c>
      <c r="BK92" s="30">
        <f>+[1]BD_2!E90</f>
        <v>0</v>
      </c>
      <c r="BL92" s="30">
        <f>+[1]BD_2!BA90</f>
        <v>0</v>
      </c>
      <c r="BM92" s="23">
        <f>+[1]BD_2!BZ90</f>
        <v>0</v>
      </c>
      <c r="BN92" s="23">
        <f>+COUNTIF(Tabla3[[#This Row],[VALOR REDUCIDO]:[TOTAL TIEMPO PRORROGADO EN DÍAS
]],"&lt;&gt;0")</f>
        <v>0</v>
      </c>
      <c r="BO92" s="23" t="str">
        <f>+[1]BD_2!CA90</f>
        <v>2 NO</v>
      </c>
      <c r="BP92" s="27" t="str">
        <f>+[1]BD_2!CF90</f>
        <v>2 NO</v>
      </c>
      <c r="BQ92" s="23" t="s">
        <v>106</v>
      </c>
      <c r="BR92">
        <f t="shared" si="22"/>
        <v>347</v>
      </c>
      <c r="BS92" s="36">
        <f t="shared" si="23"/>
        <v>45671</v>
      </c>
      <c r="BT92" s="36">
        <f t="shared" si="24"/>
        <v>46018</v>
      </c>
      <c r="BU92" s="37">
        <f t="shared" ca="1" si="25"/>
        <v>0.79538904899135443</v>
      </c>
      <c r="BV92" s="30">
        <f t="shared" si="26"/>
        <v>80266667</v>
      </c>
      <c r="BW92" s="23" t="str">
        <f t="shared" ca="1" si="14"/>
        <v>EJECUCIÓN</v>
      </c>
      <c r="BX92" s="23">
        <v>45966667</v>
      </c>
      <c r="BY92" s="23">
        <v>34300000</v>
      </c>
      <c r="BZ92" s="23" t="s">
        <v>106</v>
      </c>
      <c r="CA92" s="23" t="str">
        <f t="shared" si="27"/>
        <v>enero</v>
      </c>
      <c r="CB92" s="23" t="s">
        <v>121</v>
      </c>
      <c r="CC92" s="23" t="s">
        <v>121</v>
      </c>
      <c r="CD92" s="23" t="s">
        <v>121</v>
      </c>
      <c r="CE92" t="s">
        <v>125</v>
      </c>
      <c r="CF92" t="s">
        <v>126</v>
      </c>
    </row>
    <row r="93" spans="1:84" x14ac:dyDescent="0.25">
      <c r="A93" s="23" t="str">
        <f t="shared" si="15"/>
        <v/>
      </c>
      <c r="B93" s="23" t="str">
        <f t="shared" si="16"/>
        <v/>
      </c>
      <c r="C93" s="24" t="str">
        <f t="shared" ca="1" si="17"/>
        <v>E</v>
      </c>
      <c r="D93" s="25" t="str">
        <f t="shared" ca="1" si="18"/>
        <v/>
      </c>
      <c r="E93" s="25" t="str">
        <f t="shared" si="19"/>
        <v/>
      </c>
      <c r="F93" s="23" t="str">
        <f t="shared" si="20"/>
        <v/>
      </c>
      <c r="G93" s="25" t="str">
        <f t="shared" si="21"/>
        <v/>
      </c>
      <c r="H93" s="23">
        <v>2025</v>
      </c>
      <c r="I93" s="26">
        <v>89</v>
      </c>
      <c r="J93" s="23" t="s">
        <v>95</v>
      </c>
      <c r="K93" t="s">
        <v>96</v>
      </c>
      <c r="L93" t="s">
        <v>97</v>
      </c>
      <c r="M93" t="s">
        <v>98</v>
      </c>
      <c r="N93" t="s">
        <v>99</v>
      </c>
      <c r="O93" s="23" t="s">
        <v>100</v>
      </c>
      <c r="P93" s="23" t="s">
        <v>138</v>
      </c>
      <c r="Q93" t="s">
        <v>795</v>
      </c>
      <c r="R93" s="23" t="s">
        <v>103</v>
      </c>
      <c r="S93" s="20" t="s">
        <v>233</v>
      </c>
      <c r="T93" s="29" t="s">
        <v>796</v>
      </c>
      <c r="U93" s="23" t="s">
        <v>1436</v>
      </c>
      <c r="V93" s="23" t="s">
        <v>106</v>
      </c>
      <c r="W93" s="20" t="s">
        <v>183</v>
      </c>
      <c r="X93" s="20" t="s">
        <v>183</v>
      </c>
      <c r="Y93" t="s">
        <v>797</v>
      </c>
      <c r="Z93" t="s">
        <v>798</v>
      </c>
      <c r="AA93" t="s">
        <v>799</v>
      </c>
      <c r="AB93" s="6">
        <v>90640000</v>
      </c>
      <c r="AC93" s="6">
        <v>90640000</v>
      </c>
      <c r="AD93" s="30">
        <v>8240000</v>
      </c>
      <c r="AE93" s="30">
        <v>0</v>
      </c>
      <c r="AF93" s="23" t="s">
        <v>112</v>
      </c>
      <c r="AG93" t="s">
        <v>106</v>
      </c>
      <c r="AH93" t="s">
        <v>113</v>
      </c>
      <c r="AI93" s="31">
        <f>+Tabla3[[#This Row],[VALOR DEL CONTRATO
(EN NUMEROS)]]-Tabla3[[#This Row],[VALOR RECURSOS (MADS/FONAM)]]</f>
        <v>0</v>
      </c>
      <c r="AJ93" s="25">
        <v>2625</v>
      </c>
      <c r="AK93" s="32">
        <v>45664</v>
      </c>
      <c r="AL93">
        <v>10125</v>
      </c>
      <c r="AM93" s="27">
        <v>45672</v>
      </c>
      <c r="AN93" s="33" t="s">
        <v>114</v>
      </c>
      <c r="AO93" t="s">
        <v>215</v>
      </c>
      <c r="AP93" s="39">
        <v>202400000000071</v>
      </c>
      <c r="AQ93" t="s">
        <v>106</v>
      </c>
      <c r="AR93" s="27">
        <v>45670</v>
      </c>
      <c r="AS93" s="23" t="s">
        <v>116</v>
      </c>
      <c r="AT93" s="23" t="s">
        <v>116</v>
      </c>
      <c r="AU93" t="s">
        <v>117</v>
      </c>
      <c r="AV93" t="s">
        <v>800</v>
      </c>
      <c r="AW93" t="s">
        <v>801</v>
      </c>
      <c r="AX93" t="s">
        <v>189</v>
      </c>
      <c r="AY93" s="23">
        <v>80111600</v>
      </c>
      <c r="AZ93" s="41" t="s">
        <v>802</v>
      </c>
      <c r="BA93" s="23" t="s">
        <v>121</v>
      </c>
      <c r="BB93" s="20" t="s">
        <v>122</v>
      </c>
      <c r="BC93" s="27">
        <v>45670</v>
      </c>
      <c r="BD93" s="20" t="s">
        <v>123</v>
      </c>
      <c r="BE93" s="27">
        <v>45670</v>
      </c>
      <c r="BF93" s="27">
        <v>45672</v>
      </c>
      <c r="BG93" s="27">
        <v>46005</v>
      </c>
      <c r="BH93" s="35">
        <f>+Tabla3[[#This Row],[FECHA TERMINACION
(INICIAL)]]-Tabla3[[#This Row],[FECHA INICIO]]</f>
        <v>333</v>
      </c>
      <c r="BI93" s="35">
        <f>+Tabla3[[#This Row],[PLAZO DE EJECUCIÓN EN DÍAS (INICIAL)]]/30</f>
        <v>11.1</v>
      </c>
      <c r="BJ93" t="s">
        <v>219</v>
      </c>
      <c r="BK93" s="30">
        <f>+[1]BD_2!E91</f>
        <v>0</v>
      </c>
      <c r="BL93" s="30">
        <f>+[1]BD_2!BA91</f>
        <v>0</v>
      </c>
      <c r="BM93" s="23">
        <f>+[1]BD_2!BZ91</f>
        <v>0</v>
      </c>
      <c r="BN93" s="23">
        <f>+COUNTIF(Tabla3[[#This Row],[VALOR REDUCIDO]:[TOTAL TIEMPO PRORROGADO EN DÍAS
]],"&lt;&gt;0")</f>
        <v>0</v>
      </c>
      <c r="BO93" s="23" t="str">
        <f>+[1]BD_2!CA91</f>
        <v>2 NO</v>
      </c>
      <c r="BP93" s="27" t="str">
        <f>+[1]BD_2!CF91</f>
        <v>2 NO</v>
      </c>
      <c r="BQ93" s="23" t="s">
        <v>106</v>
      </c>
      <c r="BR93">
        <f t="shared" si="22"/>
        <v>333</v>
      </c>
      <c r="BS93" s="36">
        <f t="shared" si="23"/>
        <v>45672</v>
      </c>
      <c r="BT93" s="36">
        <f t="shared" si="24"/>
        <v>46005</v>
      </c>
      <c r="BU93" s="37">
        <f t="shared" ca="1" si="25"/>
        <v>0.82582582582582587</v>
      </c>
      <c r="BV93" s="30">
        <f t="shared" si="26"/>
        <v>90640000</v>
      </c>
      <c r="BW93" s="23" t="str">
        <f t="shared" ca="1" si="14"/>
        <v>EJECUCIÓN</v>
      </c>
      <c r="BX93" s="23">
        <v>53834667</v>
      </c>
      <c r="BY93" s="23">
        <v>36805333</v>
      </c>
      <c r="BZ93" s="23" t="s">
        <v>106</v>
      </c>
      <c r="CA93" s="23" t="str">
        <f t="shared" si="27"/>
        <v>enero</v>
      </c>
      <c r="CB93" s="23" t="s">
        <v>121</v>
      </c>
      <c r="CC93" s="23" t="s">
        <v>121</v>
      </c>
      <c r="CD93" s="23" t="s">
        <v>121</v>
      </c>
      <c r="CE93" t="s">
        <v>125</v>
      </c>
      <c r="CF93" t="s">
        <v>126</v>
      </c>
    </row>
    <row r="94" spans="1:84" x14ac:dyDescent="0.25">
      <c r="A94" s="23" t="str">
        <f t="shared" si="15"/>
        <v/>
      </c>
      <c r="B94" s="23" t="str">
        <f t="shared" si="16"/>
        <v/>
      </c>
      <c r="C94" s="24" t="str">
        <f t="shared" ca="1" si="17"/>
        <v>E</v>
      </c>
      <c r="D94" s="25" t="str">
        <f t="shared" ca="1" si="18"/>
        <v/>
      </c>
      <c r="E94" s="25" t="str">
        <f t="shared" si="19"/>
        <v/>
      </c>
      <c r="F94" s="23" t="str">
        <f t="shared" si="20"/>
        <v/>
      </c>
      <c r="G94" s="25" t="str">
        <f t="shared" si="21"/>
        <v/>
      </c>
      <c r="H94" s="23">
        <v>2025</v>
      </c>
      <c r="I94" s="26">
        <v>90</v>
      </c>
      <c r="J94" s="23" t="s">
        <v>95</v>
      </c>
      <c r="K94" t="s">
        <v>96</v>
      </c>
      <c r="L94" t="s">
        <v>97</v>
      </c>
      <c r="M94" t="s">
        <v>98</v>
      </c>
      <c r="N94" t="s">
        <v>99</v>
      </c>
      <c r="O94" s="23" t="s">
        <v>100</v>
      </c>
      <c r="P94" s="23" t="s">
        <v>138</v>
      </c>
      <c r="Q94" t="s">
        <v>803</v>
      </c>
      <c r="R94" s="23" t="s">
        <v>103</v>
      </c>
      <c r="S94" s="20" t="s">
        <v>525</v>
      </c>
      <c r="T94" s="29" t="s">
        <v>804</v>
      </c>
      <c r="U94" s="23" t="s">
        <v>1436</v>
      </c>
      <c r="V94" s="23" t="s">
        <v>106</v>
      </c>
      <c r="W94" s="20" t="s">
        <v>805</v>
      </c>
      <c r="X94" s="20" t="s">
        <v>108</v>
      </c>
      <c r="Y94" t="s">
        <v>806</v>
      </c>
      <c r="Z94" t="s">
        <v>807</v>
      </c>
      <c r="AA94" t="s">
        <v>808</v>
      </c>
      <c r="AB94" s="6">
        <v>142998333</v>
      </c>
      <c r="AC94" s="6">
        <v>142998333</v>
      </c>
      <c r="AD94" s="30">
        <v>12257000</v>
      </c>
      <c r="AE94" s="30">
        <v>0</v>
      </c>
      <c r="AF94" s="23" t="s">
        <v>112</v>
      </c>
      <c r="AG94" t="s">
        <v>106</v>
      </c>
      <c r="AH94" t="s">
        <v>113</v>
      </c>
      <c r="AI94" s="31">
        <f>+Tabla3[[#This Row],[VALOR DEL CONTRATO
(EN NUMEROS)]]-Tabla3[[#This Row],[VALOR RECURSOS (MADS/FONAM)]]</f>
        <v>0</v>
      </c>
      <c r="AJ94" s="25">
        <v>1925</v>
      </c>
      <c r="AK94" s="32">
        <v>45664</v>
      </c>
      <c r="AL94">
        <v>3925</v>
      </c>
      <c r="AM94" s="27">
        <v>45668</v>
      </c>
      <c r="AN94" s="33" t="s">
        <v>114</v>
      </c>
      <c r="AO94" t="s">
        <v>115</v>
      </c>
      <c r="AP94" s="39">
        <v>202400000000095</v>
      </c>
      <c r="AQ94" t="s">
        <v>106</v>
      </c>
      <c r="AR94" s="27">
        <v>45667</v>
      </c>
      <c r="AS94" s="23" t="s">
        <v>116</v>
      </c>
      <c r="AT94" s="23" t="s">
        <v>116</v>
      </c>
      <c r="AU94" t="s">
        <v>117</v>
      </c>
      <c r="AV94" t="s">
        <v>547</v>
      </c>
      <c r="AW94" t="s">
        <v>809</v>
      </c>
      <c r="AX94" t="s">
        <v>108</v>
      </c>
      <c r="AY94" s="23">
        <v>80111600</v>
      </c>
      <c r="AZ94" s="41" t="s">
        <v>810</v>
      </c>
      <c r="BA94" s="23" t="s">
        <v>121</v>
      </c>
      <c r="BB94" s="20" t="s">
        <v>122</v>
      </c>
      <c r="BC94" s="27">
        <v>45667</v>
      </c>
      <c r="BD94" s="20" t="s">
        <v>123</v>
      </c>
      <c r="BE94" s="27">
        <v>45667</v>
      </c>
      <c r="BF94" s="27">
        <v>45668</v>
      </c>
      <c r="BG94" s="27">
        <v>46022</v>
      </c>
      <c r="BH94" s="35">
        <f>+Tabla3[[#This Row],[FECHA TERMINACION
(INICIAL)]]-Tabla3[[#This Row],[FECHA INICIO]]</f>
        <v>354</v>
      </c>
      <c r="BI94" s="35">
        <f>+Tabla3[[#This Row],[PLAZO DE EJECUCIÓN EN DÍAS (INICIAL)]]/30</f>
        <v>11.8</v>
      </c>
      <c r="BJ94" t="s">
        <v>811</v>
      </c>
      <c r="BK94" s="30">
        <f>+[1]BD_2!E92</f>
        <v>0</v>
      </c>
      <c r="BL94" s="30">
        <f>+[1]BD_2!BA92</f>
        <v>0</v>
      </c>
      <c r="BM94" s="23">
        <f>+[1]BD_2!BZ92</f>
        <v>0</v>
      </c>
      <c r="BN94" s="23">
        <f>+COUNTIF(Tabla3[[#This Row],[VALOR REDUCIDO]:[TOTAL TIEMPO PRORROGADO EN DÍAS
]],"&lt;&gt;0")</f>
        <v>0</v>
      </c>
      <c r="BO94" s="23" t="str">
        <f>+[1]BD_2!CA92</f>
        <v>2 NO</v>
      </c>
      <c r="BP94" s="27" t="str">
        <f>+[1]BD_2!CF92</f>
        <v>2 NO</v>
      </c>
      <c r="BQ94" s="23" t="s">
        <v>106</v>
      </c>
      <c r="BR94">
        <f t="shared" si="22"/>
        <v>354</v>
      </c>
      <c r="BS94" s="36">
        <f t="shared" si="23"/>
        <v>45668</v>
      </c>
      <c r="BT94" s="36">
        <f t="shared" si="24"/>
        <v>46022</v>
      </c>
      <c r="BU94" s="37">
        <f t="shared" ca="1" si="25"/>
        <v>0.78813559322033899</v>
      </c>
      <c r="BV94" s="30">
        <f t="shared" si="26"/>
        <v>142998333</v>
      </c>
      <c r="BW94" s="23" t="str">
        <f t="shared" ca="1" si="14"/>
        <v>EJECUCIÓN</v>
      </c>
      <c r="BX94" s="23">
        <v>81713333</v>
      </c>
      <c r="BY94" s="23">
        <v>61285000</v>
      </c>
      <c r="BZ94" s="23" t="s">
        <v>106</v>
      </c>
      <c r="CA94" s="23" t="str">
        <f t="shared" si="27"/>
        <v>enero</v>
      </c>
      <c r="CB94" s="23" t="s">
        <v>121</v>
      </c>
      <c r="CC94" s="23" t="s">
        <v>121</v>
      </c>
      <c r="CD94" s="23" t="s">
        <v>121</v>
      </c>
      <c r="CE94" t="s">
        <v>125</v>
      </c>
      <c r="CF94" t="s">
        <v>126</v>
      </c>
    </row>
    <row r="95" spans="1:84" x14ac:dyDescent="0.25">
      <c r="A95" s="23" t="str">
        <f t="shared" si="15"/>
        <v/>
      </c>
      <c r="B95" s="23" t="str">
        <f t="shared" si="16"/>
        <v/>
      </c>
      <c r="C95" s="24" t="str">
        <f t="shared" ca="1" si="17"/>
        <v>E</v>
      </c>
      <c r="D95" s="25" t="str">
        <f t="shared" ca="1" si="18"/>
        <v/>
      </c>
      <c r="E95" s="25" t="str">
        <f t="shared" si="19"/>
        <v/>
      </c>
      <c r="F95" s="23" t="str">
        <f t="shared" si="20"/>
        <v/>
      </c>
      <c r="G95" s="25" t="str">
        <f t="shared" si="21"/>
        <v/>
      </c>
      <c r="H95" s="23">
        <v>2025</v>
      </c>
      <c r="I95" s="26">
        <v>91</v>
      </c>
      <c r="J95" s="23" t="s">
        <v>95</v>
      </c>
      <c r="K95" t="s">
        <v>96</v>
      </c>
      <c r="L95" t="s">
        <v>97</v>
      </c>
      <c r="M95" t="s">
        <v>98</v>
      </c>
      <c r="N95" t="s">
        <v>99</v>
      </c>
      <c r="O95" s="23" t="s">
        <v>100</v>
      </c>
      <c r="P95" s="23" t="s">
        <v>138</v>
      </c>
      <c r="Q95" t="s">
        <v>812</v>
      </c>
      <c r="R95" s="23" t="s">
        <v>103</v>
      </c>
      <c r="S95" s="20" t="s">
        <v>158</v>
      </c>
      <c r="T95" s="29" t="s">
        <v>813</v>
      </c>
      <c r="U95" s="23" t="s">
        <v>1436</v>
      </c>
      <c r="V95" s="23" t="s">
        <v>106</v>
      </c>
      <c r="W95" s="20" t="s">
        <v>183</v>
      </c>
      <c r="X95" s="20" t="s">
        <v>183</v>
      </c>
      <c r="Y95" t="s">
        <v>814</v>
      </c>
      <c r="Z95" t="s">
        <v>815</v>
      </c>
      <c r="AA95" t="s">
        <v>816</v>
      </c>
      <c r="AB95" s="6">
        <v>80500000</v>
      </c>
      <c r="AC95" s="6">
        <v>80500000</v>
      </c>
      <c r="AD95" s="30">
        <v>7000000</v>
      </c>
      <c r="AE95" s="30">
        <v>0</v>
      </c>
      <c r="AF95" s="23" t="s">
        <v>112</v>
      </c>
      <c r="AG95" t="s">
        <v>106</v>
      </c>
      <c r="AH95" t="s">
        <v>113</v>
      </c>
      <c r="AI95" s="31">
        <f>+Tabla3[[#This Row],[VALOR DEL CONTRATO
(EN NUMEROS)]]-Tabla3[[#This Row],[VALOR RECURSOS (MADS/FONAM)]]</f>
        <v>0</v>
      </c>
      <c r="AJ95" s="25">
        <v>2425</v>
      </c>
      <c r="AK95" s="32">
        <v>45664</v>
      </c>
      <c r="AL95">
        <v>5525</v>
      </c>
      <c r="AM95" s="27">
        <v>45670</v>
      </c>
      <c r="AN95" s="33" t="s">
        <v>114</v>
      </c>
      <c r="AO95" t="s">
        <v>186</v>
      </c>
      <c r="AP95" s="39">
        <v>202400000000054</v>
      </c>
      <c r="AQ95" t="s">
        <v>106</v>
      </c>
      <c r="AR95" s="27">
        <v>45669</v>
      </c>
      <c r="AS95" s="23" t="s">
        <v>116</v>
      </c>
      <c r="AT95" s="23" t="s">
        <v>116</v>
      </c>
      <c r="AU95" t="s">
        <v>117</v>
      </c>
      <c r="AV95" t="s">
        <v>197</v>
      </c>
      <c r="AW95" t="s">
        <v>198</v>
      </c>
      <c r="AX95" t="s">
        <v>189</v>
      </c>
      <c r="AY95" s="23">
        <v>80111600</v>
      </c>
      <c r="AZ95" s="41" t="s">
        <v>817</v>
      </c>
      <c r="BA95" s="23" t="s">
        <v>121</v>
      </c>
      <c r="BB95" s="20" t="s">
        <v>122</v>
      </c>
      <c r="BC95" s="27">
        <v>45670</v>
      </c>
      <c r="BD95" s="20" t="s">
        <v>123</v>
      </c>
      <c r="BE95" s="27">
        <v>45670</v>
      </c>
      <c r="BF95" s="27">
        <v>45670</v>
      </c>
      <c r="BG95" s="27">
        <v>46018</v>
      </c>
      <c r="BH95" s="35">
        <f>+Tabla3[[#This Row],[FECHA TERMINACION
(INICIAL)]]-Tabla3[[#This Row],[FECHA INICIO]]</f>
        <v>348</v>
      </c>
      <c r="BI95" s="35">
        <f>+Tabla3[[#This Row],[PLAZO DE EJECUCIÓN EN DÍAS (INICIAL)]]/30</f>
        <v>11.6</v>
      </c>
      <c r="BJ95" t="s">
        <v>818</v>
      </c>
      <c r="BK95" s="30">
        <f>+[1]BD_2!E93</f>
        <v>0</v>
      </c>
      <c r="BL95" s="30">
        <f>+[1]BD_2!BA93</f>
        <v>0</v>
      </c>
      <c r="BM95" s="23">
        <f>+[1]BD_2!BZ93</f>
        <v>0</v>
      </c>
      <c r="BN95" s="23">
        <f>+COUNTIF(Tabla3[[#This Row],[VALOR REDUCIDO]:[TOTAL TIEMPO PRORROGADO EN DÍAS
]],"&lt;&gt;0")</f>
        <v>0</v>
      </c>
      <c r="BO95" s="23" t="str">
        <f>+[1]BD_2!CA93</f>
        <v>2 NO</v>
      </c>
      <c r="BP95" s="27" t="str">
        <f>+[1]BD_2!CF93</f>
        <v>2 NO</v>
      </c>
      <c r="BQ95" s="23" t="s">
        <v>106</v>
      </c>
      <c r="BR95">
        <f t="shared" si="22"/>
        <v>348</v>
      </c>
      <c r="BS95" s="36">
        <f t="shared" si="23"/>
        <v>45670</v>
      </c>
      <c r="BT95" s="36">
        <f t="shared" si="24"/>
        <v>46018</v>
      </c>
      <c r="BU95" s="37">
        <f t="shared" ca="1" si="25"/>
        <v>0.79597701149425293</v>
      </c>
      <c r="BV95" s="30">
        <f t="shared" si="26"/>
        <v>80500000</v>
      </c>
      <c r="BW95" s="23" t="str">
        <f t="shared" ca="1" si="14"/>
        <v>EJECUCIÓN</v>
      </c>
      <c r="BX95" s="23">
        <v>53200000</v>
      </c>
      <c r="BY95" s="23">
        <v>27300000</v>
      </c>
      <c r="BZ95" s="23" t="s">
        <v>106</v>
      </c>
      <c r="CA95" s="23" t="str">
        <f t="shared" si="27"/>
        <v>enero</v>
      </c>
      <c r="CB95" s="23" t="s">
        <v>121</v>
      </c>
      <c r="CC95" s="23" t="s">
        <v>121</v>
      </c>
      <c r="CD95" s="23" t="s">
        <v>121</v>
      </c>
      <c r="CE95" t="s">
        <v>125</v>
      </c>
      <c r="CF95" t="s">
        <v>126</v>
      </c>
    </row>
    <row r="96" spans="1:84" x14ac:dyDescent="0.25">
      <c r="A96" s="23" t="str">
        <f t="shared" si="15"/>
        <v>S</v>
      </c>
      <c r="B96" s="23" t="str">
        <f t="shared" si="16"/>
        <v/>
      </c>
      <c r="C96" s="24" t="str">
        <f t="shared" ca="1" si="17"/>
        <v>F</v>
      </c>
      <c r="D96" s="25" t="str">
        <f t="shared" ca="1" si="18"/>
        <v/>
      </c>
      <c r="E96" s="25" t="str">
        <f t="shared" si="19"/>
        <v/>
      </c>
      <c r="F96" s="23" t="str">
        <f t="shared" si="20"/>
        <v/>
      </c>
      <c r="G96" s="25" t="str">
        <f t="shared" si="21"/>
        <v/>
      </c>
      <c r="H96" s="23">
        <v>2025</v>
      </c>
      <c r="I96" s="26">
        <v>92</v>
      </c>
      <c r="J96" s="23" t="s">
        <v>95</v>
      </c>
      <c r="K96" t="s">
        <v>96</v>
      </c>
      <c r="L96" t="s">
        <v>97</v>
      </c>
      <c r="M96" t="s">
        <v>98</v>
      </c>
      <c r="N96" t="s">
        <v>99</v>
      </c>
      <c r="O96" s="23" t="s">
        <v>100</v>
      </c>
      <c r="P96" s="23" t="s">
        <v>101</v>
      </c>
      <c r="Q96" t="s">
        <v>819</v>
      </c>
      <c r="R96" s="23" t="s">
        <v>103</v>
      </c>
      <c r="S96" s="20" t="s">
        <v>104</v>
      </c>
      <c r="T96" s="29" t="s">
        <v>820</v>
      </c>
      <c r="U96" s="23" t="s">
        <v>1436</v>
      </c>
      <c r="V96" s="23" t="s">
        <v>106</v>
      </c>
      <c r="W96" s="20" t="s">
        <v>821</v>
      </c>
      <c r="X96" s="20" t="s">
        <v>108</v>
      </c>
      <c r="Y96" t="s">
        <v>822</v>
      </c>
      <c r="Z96" t="s">
        <v>823</v>
      </c>
      <c r="AA96" t="s">
        <v>824</v>
      </c>
      <c r="AB96" s="6">
        <v>26570667</v>
      </c>
      <c r="AC96" s="6">
        <v>26570667</v>
      </c>
      <c r="AD96" s="30">
        <v>3008000</v>
      </c>
      <c r="AE96" s="30">
        <v>0</v>
      </c>
      <c r="AF96" s="23" t="s">
        <v>112</v>
      </c>
      <c r="AG96" t="s">
        <v>106</v>
      </c>
      <c r="AH96" t="s">
        <v>113</v>
      </c>
      <c r="AI96" s="31">
        <f>+Tabla3[[#This Row],[VALOR DEL CONTRATO
(EN NUMEROS)]]-Tabla3[[#This Row],[VALOR RECURSOS (MADS/FONAM)]]</f>
        <v>0</v>
      </c>
      <c r="AJ96" s="25">
        <v>1825</v>
      </c>
      <c r="AK96" s="32">
        <v>45664</v>
      </c>
      <c r="AL96">
        <v>7225</v>
      </c>
      <c r="AM96" s="27">
        <v>45671</v>
      </c>
      <c r="AN96" s="33" t="s">
        <v>825</v>
      </c>
      <c r="AO96" t="s">
        <v>826</v>
      </c>
      <c r="AP96" s="39" t="s">
        <v>113</v>
      </c>
      <c r="AQ96" t="s">
        <v>106</v>
      </c>
      <c r="AR96" s="27">
        <v>45669</v>
      </c>
      <c r="AS96" s="23" t="s">
        <v>116</v>
      </c>
      <c r="AT96" s="23" t="s">
        <v>116</v>
      </c>
      <c r="AU96" t="s">
        <v>117</v>
      </c>
      <c r="AV96" t="s">
        <v>827</v>
      </c>
      <c r="AW96" t="s">
        <v>828</v>
      </c>
      <c r="AX96" t="s">
        <v>108</v>
      </c>
      <c r="AY96" s="23">
        <v>80111600</v>
      </c>
      <c r="AZ96" s="41" t="s">
        <v>829</v>
      </c>
      <c r="BA96" s="23" t="s">
        <v>106</v>
      </c>
      <c r="BB96" s="20" t="s">
        <v>273</v>
      </c>
      <c r="BC96" s="27" t="s">
        <v>113</v>
      </c>
      <c r="BD96" s="20" t="s">
        <v>274</v>
      </c>
      <c r="BE96" s="27">
        <v>45671</v>
      </c>
      <c r="BF96" s="27">
        <v>45671</v>
      </c>
      <c r="BG96" s="27">
        <v>45938</v>
      </c>
      <c r="BH96" s="35">
        <f>+Tabla3[[#This Row],[FECHA TERMINACION
(INICIAL)]]-Tabla3[[#This Row],[FECHA INICIO]]</f>
        <v>267</v>
      </c>
      <c r="BI96" s="35">
        <f>+Tabla3[[#This Row],[PLAZO DE EJECUCIÓN EN DÍAS (INICIAL)]]/30</f>
        <v>8.9</v>
      </c>
      <c r="BJ96" t="s">
        <v>830</v>
      </c>
      <c r="BK96" s="30">
        <f>+[1]BD_2!E94</f>
        <v>0</v>
      </c>
      <c r="BL96" s="30">
        <f>+[1]BD_2!BA94</f>
        <v>0</v>
      </c>
      <c r="BM96" s="23">
        <f>+[1]BD_2!BZ94</f>
        <v>0</v>
      </c>
      <c r="BN96" s="23">
        <f>+COUNTIF(Tabla3[[#This Row],[VALOR REDUCIDO]:[TOTAL TIEMPO PRORROGADO EN DÍAS
]],"&lt;&gt;0")</f>
        <v>0</v>
      </c>
      <c r="BO96" s="23" t="str">
        <f>+[1]BD_2!CA94</f>
        <v>1 SI</v>
      </c>
      <c r="BP96" s="27" t="str">
        <f>+[1]BD_2!CF94</f>
        <v>2 NO</v>
      </c>
      <c r="BQ96" s="23" t="s">
        <v>106</v>
      </c>
      <c r="BR96">
        <f t="shared" si="22"/>
        <v>267</v>
      </c>
      <c r="BS96" s="36">
        <f t="shared" si="23"/>
        <v>45671</v>
      </c>
      <c r="BT96" s="36">
        <f t="shared" si="24"/>
        <v>45938</v>
      </c>
      <c r="BU96" s="37">
        <f t="shared" ca="1" si="25"/>
        <v>1</v>
      </c>
      <c r="BV96" s="30">
        <f t="shared" si="26"/>
        <v>26570667</v>
      </c>
      <c r="BW96" s="23" t="str">
        <f t="shared" ca="1" si="14"/>
        <v>FINALIZADO</v>
      </c>
      <c r="BX96" s="23">
        <v>7118933</v>
      </c>
      <c r="BY96" s="23">
        <v>19451734</v>
      </c>
      <c r="BZ96" s="23" t="s">
        <v>106</v>
      </c>
      <c r="CA96" s="23" t="str">
        <f t="shared" si="27"/>
        <v>enero</v>
      </c>
      <c r="CB96" s="23" t="s">
        <v>121</v>
      </c>
      <c r="CC96" s="23" t="s">
        <v>121</v>
      </c>
      <c r="CD96" s="23" t="s">
        <v>121</v>
      </c>
      <c r="CE96" t="s">
        <v>125</v>
      </c>
      <c r="CF96" t="s">
        <v>126</v>
      </c>
    </row>
    <row r="97" spans="1:84" x14ac:dyDescent="0.25">
      <c r="A97" s="23" t="str">
        <f t="shared" si="15"/>
        <v/>
      </c>
      <c r="B97" s="23" t="str">
        <f t="shared" si="16"/>
        <v/>
      </c>
      <c r="C97" s="24" t="str">
        <f t="shared" ca="1" si="17"/>
        <v>F</v>
      </c>
      <c r="D97" s="25" t="str">
        <f t="shared" ca="1" si="18"/>
        <v/>
      </c>
      <c r="E97" s="25" t="str">
        <f t="shared" si="19"/>
        <v/>
      </c>
      <c r="F97" s="23" t="str">
        <f t="shared" si="20"/>
        <v/>
      </c>
      <c r="G97" s="25" t="str">
        <f t="shared" si="21"/>
        <v/>
      </c>
      <c r="H97" s="23">
        <v>2025</v>
      </c>
      <c r="I97" s="26">
        <v>93</v>
      </c>
      <c r="J97" s="23" t="s">
        <v>95</v>
      </c>
      <c r="K97" t="s">
        <v>96</v>
      </c>
      <c r="L97" t="s">
        <v>97</v>
      </c>
      <c r="M97" t="s">
        <v>98</v>
      </c>
      <c r="N97" t="s">
        <v>99</v>
      </c>
      <c r="O97" s="23" t="s">
        <v>100</v>
      </c>
      <c r="P97" s="23" t="s">
        <v>138</v>
      </c>
      <c r="Q97" t="s">
        <v>831</v>
      </c>
      <c r="R97" s="23" t="s">
        <v>103</v>
      </c>
      <c r="S97" s="20" t="s">
        <v>467</v>
      </c>
      <c r="T97" s="29" t="s">
        <v>832</v>
      </c>
      <c r="U97" s="23" t="s">
        <v>1436</v>
      </c>
      <c r="V97" s="23" t="s">
        <v>106</v>
      </c>
      <c r="W97" s="20" t="s">
        <v>602</v>
      </c>
      <c r="X97" s="20" t="s">
        <v>595</v>
      </c>
      <c r="Y97" t="s">
        <v>833</v>
      </c>
      <c r="Z97" t="s">
        <v>834</v>
      </c>
      <c r="AA97" t="s">
        <v>835</v>
      </c>
      <c r="AB97" s="6">
        <v>59595000</v>
      </c>
      <c r="AC97" s="6">
        <v>59595000</v>
      </c>
      <c r="AD97" s="30">
        <v>6850000</v>
      </c>
      <c r="AE97" s="30">
        <v>0</v>
      </c>
      <c r="AF97" s="23" t="s">
        <v>112</v>
      </c>
      <c r="AG97" t="s">
        <v>106</v>
      </c>
      <c r="AH97" t="s">
        <v>113</v>
      </c>
      <c r="AI97" s="31">
        <f>+Tabla3[[#This Row],[VALOR DEL CONTRATO
(EN NUMEROS)]]-Tabla3[[#This Row],[VALOR RECURSOS (MADS/FONAM)]]</f>
        <v>0</v>
      </c>
      <c r="AJ97" s="25">
        <v>4925</v>
      </c>
      <c r="AK97" s="32">
        <v>45664</v>
      </c>
      <c r="AL97">
        <v>8225</v>
      </c>
      <c r="AM97" s="27">
        <v>45671</v>
      </c>
      <c r="AN97" s="33" t="s">
        <v>114</v>
      </c>
      <c r="AO97" t="s">
        <v>599</v>
      </c>
      <c r="AP97" s="39">
        <v>202400000000095</v>
      </c>
      <c r="AQ97" t="s">
        <v>106</v>
      </c>
      <c r="AR97" s="27">
        <v>45669</v>
      </c>
      <c r="AS97" s="23" t="s">
        <v>116</v>
      </c>
      <c r="AT97" s="23" t="s">
        <v>116</v>
      </c>
      <c r="AU97" t="s">
        <v>117</v>
      </c>
      <c r="AV97" t="s">
        <v>600</v>
      </c>
      <c r="AW97" t="s">
        <v>601</v>
      </c>
      <c r="AX97" t="s">
        <v>602</v>
      </c>
      <c r="AY97" s="23">
        <v>80111600</v>
      </c>
      <c r="AZ97" s="41" t="s">
        <v>836</v>
      </c>
      <c r="BA97" s="23" t="s">
        <v>106</v>
      </c>
      <c r="BB97" s="20" t="s">
        <v>273</v>
      </c>
      <c r="BC97" s="27" t="s">
        <v>113</v>
      </c>
      <c r="BD97" s="20" t="s">
        <v>274</v>
      </c>
      <c r="BE97" s="27">
        <v>45671</v>
      </c>
      <c r="BF97" s="27">
        <v>45671</v>
      </c>
      <c r="BG97" s="27">
        <v>45934</v>
      </c>
      <c r="BH97" s="35">
        <f>+Tabla3[[#This Row],[FECHA TERMINACION
(INICIAL)]]-Tabla3[[#This Row],[FECHA INICIO]]</f>
        <v>263</v>
      </c>
      <c r="BI97" s="35">
        <f>+Tabla3[[#This Row],[PLAZO DE EJECUCIÓN EN DÍAS (INICIAL)]]/30</f>
        <v>8.7666666666666675</v>
      </c>
      <c r="BJ97" t="s">
        <v>837</v>
      </c>
      <c r="BK97" s="30">
        <f>+[1]BD_2!E95</f>
        <v>0</v>
      </c>
      <c r="BL97" s="30">
        <f>+[1]BD_2!BA95</f>
        <v>0</v>
      </c>
      <c r="BM97" s="23">
        <f>+[1]BD_2!BZ95</f>
        <v>0</v>
      </c>
      <c r="BN97" s="23">
        <f>+COUNTIF(Tabla3[[#This Row],[VALOR REDUCIDO]:[TOTAL TIEMPO PRORROGADO EN DÍAS
]],"&lt;&gt;0")</f>
        <v>0</v>
      </c>
      <c r="BO97" s="23" t="str">
        <f>+[1]BD_2!CA95</f>
        <v>2 NO</v>
      </c>
      <c r="BP97" s="27" t="str">
        <f>+[1]BD_2!CF95</f>
        <v>2 NO</v>
      </c>
      <c r="BQ97" s="23" t="s">
        <v>106</v>
      </c>
      <c r="BR97">
        <f t="shared" si="22"/>
        <v>263</v>
      </c>
      <c r="BS97" s="36">
        <f t="shared" si="23"/>
        <v>45671</v>
      </c>
      <c r="BT97" s="36">
        <f t="shared" si="24"/>
        <v>45934</v>
      </c>
      <c r="BU97" s="37">
        <f t="shared" ca="1" si="25"/>
        <v>1</v>
      </c>
      <c r="BV97" s="30">
        <f t="shared" si="26"/>
        <v>59595000</v>
      </c>
      <c r="BW97" s="23" t="str">
        <f t="shared" ca="1" si="14"/>
        <v>FINALIZADO</v>
      </c>
      <c r="BX97" s="23">
        <v>44981667</v>
      </c>
      <c r="BY97" s="23">
        <v>14613333</v>
      </c>
      <c r="BZ97" s="23" t="s">
        <v>106</v>
      </c>
      <c r="CA97" s="23" t="str">
        <f t="shared" si="27"/>
        <v>enero</v>
      </c>
      <c r="CB97" s="23" t="s">
        <v>121</v>
      </c>
      <c r="CC97" s="23" t="s">
        <v>121</v>
      </c>
      <c r="CD97" s="23" t="s">
        <v>121</v>
      </c>
      <c r="CE97" t="s">
        <v>125</v>
      </c>
      <c r="CF97" t="s">
        <v>126</v>
      </c>
    </row>
    <row r="98" spans="1:84" x14ac:dyDescent="0.25">
      <c r="A98" s="23" t="str">
        <f t="shared" si="15"/>
        <v/>
      </c>
      <c r="B98" s="23" t="str">
        <f t="shared" si="16"/>
        <v/>
      </c>
      <c r="C98" s="24" t="str">
        <f t="shared" ca="1" si="17"/>
        <v>E</v>
      </c>
      <c r="D98" s="25" t="str">
        <f t="shared" ca="1" si="18"/>
        <v/>
      </c>
      <c r="E98" s="25" t="str">
        <f t="shared" si="19"/>
        <v/>
      </c>
      <c r="F98" s="23" t="str">
        <f t="shared" si="20"/>
        <v/>
      </c>
      <c r="G98" s="25" t="str">
        <f t="shared" si="21"/>
        <v/>
      </c>
      <c r="H98" s="23">
        <v>2025</v>
      </c>
      <c r="I98" s="26">
        <v>94</v>
      </c>
      <c r="J98" s="23" t="s">
        <v>95</v>
      </c>
      <c r="K98" t="s">
        <v>96</v>
      </c>
      <c r="L98" t="s">
        <v>97</v>
      </c>
      <c r="M98" t="s">
        <v>98</v>
      </c>
      <c r="N98" t="s">
        <v>99</v>
      </c>
      <c r="O98" s="23" t="s">
        <v>100</v>
      </c>
      <c r="P98" s="23" t="s">
        <v>138</v>
      </c>
      <c r="Q98" t="s">
        <v>838</v>
      </c>
      <c r="R98" s="23" t="s">
        <v>103</v>
      </c>
      <c r="S98" s="20" t="s">
        <v>158</v>
      </c>
      <c r="T98" s="29" t="s">
        <v>839</v>
      </c>
      <c r="U98" s="23" t="s">
        <v>1436</v>
      </c>
      <c r="V98" s="23" t="s">
        <v>106</v>
      </c>
      <c r="W98" s="20" t="s">
        <v>821</v>
      </c>
      <c r="X98" s="20" t="s">
        <v>543</v>
      </c>
      <c r="Y98" t="s">
        <v>544</v>
      </c>
      <c r="Z98" t="s">
        <v>840</v>
      </c>
      <c r="AA98" t="s">
        <v>841</v>
      </c>
      <c r="AB98" s="6">
        <v>68800000</v>
      </c>
      <c r="AC98" s="6">
        <v>68800000</v>
      </c>
      <c r="AD98" s="30">
        <v>6000000</v>
      </c>
      <c r="AE98" s="30">
        <v>0</v>
      </c>
      <c r="AF98" s="23" t="s">
        <v>112</v>
      </c>
      <c r="AG98" t="s">
        <v>106</v>
      </c>
      <c r="AH98" t="s">
        <v>113</v>
      </c>
      <c r="AI98" s="31">
        <f>+Tabla3[[#This Row],[VALOR DEL CONTRATO
(EN NUMEROS)]]-Tabla3[[#This Row],[VALOR RECURSOS (MADS/FONAM)]]</f>
        <v>0</v>
      </c>
      <c r="AJ98" s="25">
        <v>1925</v>
      </c>
      <c r="AK98" s="32">
        <v>45664</v>
      </c>
      <c r="AL98">
        <v>9225</v>
      </c>
      <c r="AM98" s="27">
        <v>45672</v>
      </c>
      <c r="AN98" s="33" t="s">
        <v>114</v>
      </c>
      <c r="AO98" t="s">
        <v>115</v>
      </c>
      <c r="AP98" s="39">
        <v>202400000000095</v>
      </c>
      <c r="AQ98" t="s">
        <v>106</v>
      </c>
      <c r="AR98" s="27">
        <v>45670</v>
      </c>
      <c r="AS98" s="23" t="s">
        <v>116</v>
      </c>
      <c r="AT98" s="23" t="s">
        <v>116</v>
      </c>
      <c r="AU98" t="s">
        <v>117</v>
      </c>
      <c r="AV98" t="s">
        <v>547</v>
      </c>
      <c r="AW98" t="s">
        <v>809</v>
      </c>
      <c r="AX98" t="s">
        <v>108</v>
      </c>
      <c r="AY98" s="23">
        <v>80111600</v>
      </c>
      <c r="AZ98" s="41" t="s">
        <v>842</v>
      </c>
      <c r="BA98" s="23" t="s">
        <v>106</v>
      </c>
      <c r="BB98" s="20" t="s">
        <v>273</v>
      </c>
      <c r="BC98" s="27" t="s">
        <v>113</v>
      </c>
      <c r="BD98" s="20" t="s">
        <v>274</v>
      </c>
      <c r="BE98" s="27">
        <v>45672</v>
      </c>
      <c r="BF98" s="27">
        <v>45672</v>
      </c>
      <c r="BG98" s="27">
        <v>46019</v>
      </c>
      <c r="BH98" s="35">
        <f>+Tabla3[[#This Row],[FECHA TERMINACION
(INICIAL)]]-Tabla3[[#This Row],[FECHA INICIO]]</f>
        <v>347</v>
      </c>
      <c r="BI98" s="35">
        <f>+Tabla3[[#This Row],[PLAZO DE EJECUCIÓN EN DÍAS (INICIAL)]]/30</f>
        <v>11.566666666666666</v>
      </c>
      <c r="BJ98" t="s">
        <v>124</v>
      </c>
      <c r="BK98" s="30">
        <f>+[1]BD_2!E96</f>
        <v>0</v>
      </c>
      <c r="BL98" s="30">
        <f>+[1]BD_2!BA96</f>
        <v>0</v>
      </c>
      <c r="BM98" s="23">
        <f>+[1]BD_2!BZ96</f>
        <v>0</v>
      </c>
      <c r="BN98" s="23">
        <f>+COUNTIF(Tabla3[[#This Row],[VALOR REDUCIDO]:[TOTAL TIEMPO PRORROGADO EN DÍAS
]],"&lt;&gt;0")</f>
        <v>0</v>
      </c>
      <c r="BO98" s="23" t="str">
        <f>+[1]BD_2!CA96</f>
        <v>2 NO</v>
      </c>
      <c r="BP98" s="27" t="str">
        <f>+[1]BD_2!CF96</f>
        <v>2 NO</v>
      </c>
      <c r="BQ98" s="23" t="s">
        <v>106</v>
      </c>
      <c r="BR98">
        <f t="shared" si="22"/>
        <v>347</v>
      </c>
      <c r="BS98" s="36">
        <f t="shared" si="23"/>
        <v>45672</v>
      </c>
      <c r="BT98" s="36">
        <f t="shared" si="24"/>
        <v>46019</v>
      </c>
      <c r="BU98" s="37">
        <f t="shared" ca="1" si="25"/>
        <v>0.79250720461095103</v>
      </c>
      <c r="BV98" s="30">
        <f t="shared" si="26"/>
        <v>68800000</v>
      </c>
      <c r="BW98" s="23" t="str">
        <f t="shared" ca="1" si="14"/>
        <v>EJECUCIÓN</v>
      </c>
      <c r="BX98" s="23">
        <v>39200000</v>
      </c>
      <c r="BY98" s="23">
        <v>29600000</v>
      </c>
      <c r="BZ98" s="23" t="s">
        <v>106</v>
      </c>
      <c r="CA98" s="23" t="str">
        <f t="shared" si="27"/>
        <v>enero</v>
      </c>
      <c r="CB98" s="23" t="s">
        <v>121</v>
      </c>
      <c r="CC98" s="23" t="s">
        <v>121</v>
      </c>
      <c r="CD98" s="23" t="s">
        <v>121</v>
      </c>
      <c r="CE98" t="s">
        <v>125</v>
      </c>
      <c r="CF98" t="s">
        <v>126</v>
      </c>
    </row>
    <row r="99" spans="1:84" x14ac:dyDescent="0.25">
      <c r="A99" s="23" t="str">
        <f t="shared" si="15"/>
        <v/>
      </c>
      <c r="B99" s="23" t="str">
        <f t="shared" si="16"/>
        <v/>
      </c>
      <c r="C99" s="24" t="str">
        <f t="shared" ca="1" si="17"/>
        <v>E</v>
      </c>
      <c r="D99" s="25" t="str">
        <f t="shared" ca="1" si="18"/>
        <v/>
      </c>
      <c r="E99" s="25" t="str">
        <f t="shared" si="19"/>
        <v/>
      </c>
      <c r="F99" s="23" t="str">
        <f t="shared" si="20"/>
        <v/>
      </c>
      <c r="G99" s="25" t="str">
        <f t="shared" si="21"/>
        <v/>
      </c>
      <c r="H99" s="23">
        <v>2025</v>
      </c>
      <c r="I99" s="26">
        <v>95</v>
      </c>
      <c r="J99" s="23" t="s">
        <v>95</v>
      </c>
      <c r="K99" t="s">
        <v>96</v>
      </c>
      <c r="L99" t="s">
        <v>97</v>
      </c>
      <c r="M99" t="s">
        <v>98</v>
      </c>
      <c r="N99" t="s">
        <v>99</v>
      </c>
      <c r="O99" s="23" t="s">
        <v>100</v>
      </c>
      <c r="P99" s="23" t="s">
        <v>138</v>
      </c>
      <c r="Q99" t="s">
        <v>843</v>
      </c>
      <c r="R99" s="23" t="s">
        <v>103</v>
      </c>
      <c r="S99" s="20" t="s">
        <v>158</v>
      </c>
      <c r="T99" s="29" t="s">
        <v>844</v>
      </c>
      <c r="U99" s="23" t="s">
        <v>1436</v>
      </c>
      <c r="V99" s="23" t="s">
        <v>106</v>
      </c>
      <c r="W99" s="20" t="s">
        <v>543</v>
      </c>
      <c r="X99" s="20" t="s">
        <v>543</v>
      </c>
      <c r="Y99" t="s">
        <v>544</v>
      </c>
      <c r="Z99" t="s">
        <v>845</v>
      </c>
      <c r="AA99" t="s">
        <v>846</v>
      </c>
      <c r="AB99" s="6">
        <v>57600000</v>
      </c>
      <c r="AC99" s="6">
        <v>57600000</v>
      </c>
      <c r="AD99" s="30">
        <v>6000000</v>
      </c>
      <c r="AE99" s="30">
        <v>0</v>
      </c>
      <c r="AF99" s="23" t="s">
        <v>112</v>
      </c>
      <c r="AG99" t="s">
        <v>106</v>
      </c>
      <c r="AH99" t="s">
        <v>113</v>
      </c>
      <c r="AI99" s="31">
        <f>+Tabla3[[#This Row],[VALOR DEL CONTRATO
(EN NUMEROS)]]-Tabla3[[#This Row],[VALOR RECURSOS (MADS/FONAM)]]</f>
        <v>0</v>
      </c>
      <c r="AJ99" s="25">
        <v>1925</v>
      </c>
      <c r="AK99" s="32">
        <v>45664</v>
      </c>
      <c r="AL99">
        <v>9125</v>
      </c>
      <c r="AM99" s="27">
        <v>45672</v>
      </c>
      <c r="AN99" s="33" t="s">
        <v>114</v>
      </c>
      <c r="AO99" t="s">
        <v>115</v>
      </c>
      <c r="AP99" s="39">
        <v>202400000000095</v>
      </c>
      <c r="AQ99" t="s">
        <v>106</v>
      </c>
      <c r="AR99" s="27">
        <v>45670</v>
      </c>
      <c r="AS99" s="23" t="s">
        <v>116</v>
      </c>
      <c r="AT99" s="23" t="s">
        <v>116</v>
      </c>
      <c r="AU99" t="s">
        <v>117</v>
      </c>
      <c r="AV99" t="s">
        <v>547</v>
      </c>
      <c r="AW99" t="s">
        <v>809</v>
      </c>
      <c r="AX99" t="s">
        <v>108</v>
      </c>
      <c r="AY99" s="23">
        <v>80111600</v>
      </c>
      <c r="AZ99" s="41" t="s">
        <v>847</v>
      </c>
      <c r="BA99" s="23" t="s">
        <v>295</v>
      </c>
      <c r="BB99" s="20" t="s">
        <v>122</v>
      </c>
      <c r="BC99" s="27">
        <v>45671</v>
      </c>
      <c r="BD99" s="20" t="s">
        <v>123</v>
      </c>
      <c r="BE99" s="27">
        <v>45671</v>
      </c>
      <c r="BF99" s="27">
        <v>45672</v>
      </c>
      <c r="BG99" s="27">
        <v>45963</v>
      </c>
      <c r="BH99" s="35">
        <f>+Tabla3[[#This Row],[FECHA TERMINACION
(INICIAL)]]-Tabla3[[#This Row],[FECHA INICIO]]</f>
        <v>291</v>
      </c>
      <c r="BI99" s="35">
        <f>+Tabla3[[#This Row],[PLAZO DE EJECUCIÓN EN DÍAS (INICIAL)]]/30</f>
        <v>9.6999999999999993</v>
      </c>
      <c r="BJ99" t="s">
        <v>848</v>
      </c>
      <c r="BK99" s="30">
        <f>+[1]BD_2!E97</f>
        <v>0</v>
      </c>
      <c r="BL99" s="30">
        <f>+[1]BD_2!BA97</f>
        <v>0</v>
      </c>
      <c r="BM99" s="23">
        <f>+[1]BD_2!BZ97</f>
        <v>0</v>
      </c>
      <c r="BN99" s="23">
        <f>+COUNTIF(Tabla3[[#This Row],[VALOR REDUCIDO]:[TOTAL TIEMPO PRORROGADO EN DÍAS
]],"&lt;&gt;0")</f>
        <v>0</v>
      </c>
      <c r="BO99" s="23" t="str">
        <f>+[1]BD_2!CA97</f>
        <v>2 NO</v>
      </c>
      <c r="BP99" s="27" t="str">
        <f>+[1]BD_2!CF97</f>
        <v>2 NO</v>
      </c>
      <c r="BQ99" s="23" t="s">
        <v>106</v>
      </c>
      <c r="BR99">
        <f t="shared" si="22"/>
        <v>291</v>
      </c>
      <c r="BS99" s="36">
        <f t="shared" si="23"/>
        <v>45672</v>
      </c>
      <c r="BT99" s="36">
        <f t="shared" si="24"/>
        <v>45963</v>
      </c>
      <c r="BU99" s="37">
        <f t="shared" ca="1" si="25"/>
        <v>0.94501718213058417</v>
      </c>
      <c r="BV99" s="30">
        <f t="shared" si="26"/>
        <v>57600000</v>
      </c>
      <c r="BW99" s="23" t="str">
        <f t="shared" ca="1" si="14"/>
        <v>EJECUCIÓN</v>
      </c>
      <c r="BX99" s="23">
        <v>39200000</v>
      </c>
      <c r="BY99" s="23">
        <v>18400000</v>
      </c>
      <c r="BZ99" s="23" t="s">
        <v>106</v>
      </c>
      <c r="CA99" s="23" t="str">
        <f t="shared" si="27"/>
        <v>enero</v>
      </c>
      <c r="CB99" s="23" t="s">
        <v>121</v>
      </c>
      <c r="CC99" s="23" t="s">
        <v>121</v>
      </c>
      <c r="CD99" s="23" t="s">
        <v>121</v>
      </c>
      <c r="CE99" t="s">
        <v>125</v>
      </c>
      <c r="CF99" t="s">
        <v>126</v>
      </c>
    </row>
    <row r="100" spans="1:84" x14ac:dyDescent="0.25">
      <c r="A100" s="23" t="str">
        <f t="shared" si="15"/>
        <v/>
      </c>
      <c r="B100" s="23" t="str">
        <f t="shared" si="16"/>
        <v/>
      </c>
      <c r="C100" s="24" t="str">
        <f t="shared" ca="1" si="17"/>
        <v>E</v>
      </c>
      <c r="D100" s="25" t="str">
        <f t="shared" ca="1" si="18"/>
        <v/>
      </c>
      <c r="E100" s="25" t="str">
        <f t="shared" si="19"/>
        <v/>
      </c>
      <c r="F100" s="23" t="str">
        <f t="shared" si="20"/>
        <v/>
      </c>
      <c r="G100" s="25" t="str">
        <f t="shared" si="21"/>
        <v/>
      </c>
      <c r="H100" s="23">
        <v>2025</v>
      </c>
      <c r="I100" s="26">
        <v>96</v>
      </c>
      <c r="J100" s="23" t="s">
        <v>95</v>
      </c>
      <c r="K100" t="s">
        <v>96</v>
      </c>
      <c r="L100" t="s">
        <v>97</v>
      </c>
      <c r="M100" t="s">
        <v>98</v>
      </c>
      <c r="N100" t="s">
        <v>99</v>
      </c>
      <c r="O100" s="23" t="s">
        <v>100</v>
      </c>
      <c r="P100" s="23" t="s">
        <v>138</v>
      </c>
      <c r="Q100" t="s">
        <v>849</v>
      </c>
      <c r="R100" s="23" t="s">
        <v>103</v>
      </c>
      <c r="S100" s="20" t="s">
        <v>158</v>
      </c>
      <c r="T100" s="29" t="s">
        <v>850</v>
      </c>
      <c r="U100" s="23" t="s">
        <v>1436</v>
      </c>
      <c r="V100" s="23" t="s">
        <v>106</v>
      </c>
      <c r="W100" s="20" t="s">
        <v>543</v>
      </c>
      <c r="X100" s="20" t="s">
        <v>543</v>
      </c>
      <c r="Y100" t="s">
        <v>544</v>
      </c>
      <c r="Z100" t="s">
        <v>840</v>
      </c>
      <c r="AA100" s="30" t="s">
        <v>851</v>
      </c>
      <c r="AB100" s="30">
        <v>69200000</v>
      </c>
      <c r="AC100" s="30">
        <v>69200000</v>
      </c>
      <c r="AD100" s="46">
        <v>6000000</v>
      </c>
      <c r="AE100" s="46">
        <v>0</v>
      </c>
      <c r="AF100" s="23" t="s">
        <v>112</v>
      </c>
      <c r="AG100" t="s">
        <v>106</v>
      </c>
      <c r="AH100" t="s">
        <v>113</v>
      </c>
      <c r="AI100" s="31">
        <f>+Tabla3[[#This Row],[VALOR DEL CONTRATO
(EN NUMEROS)]]-Tabla3[[#This Row],[VALOR RECURSOS (MADS/FONAM)]]</f>
        <v>0</v>
      </c>
      <c r="AJ100" s="25">
        <v>1925</v>
      </c>
      <c r="AK100" s="32">
        <v>45664</v>
      </c>
      <c r="AL100">
        <v>13825</v>
      </c>
      <c r="AM100" s="27">
        <v>45673</v>
      </c>
      <c r="AN100" s="33" t="s">
        <v>114</v>
      </c>
      <c r="AO100" t="s">
        <v>115</v>
      </c>
      <c r="AP100" s="39">
        <v>202400000000095</v>
      </c>
      <c r="AQ100" t="s">
        <v>106</v>
      </c>
      <c r="AR100" s="42">
        <v>45672</v>
      </c>
      <c r="AS100" s="23" t="s">
        <v>116</v>
      </c>
      <c r="AT100" s="23" t="s">
        <v>116</v>
      </c>
      <c r="AU100" t="s">
        <v>117</v>
      </c>
      <c r="AV100" t="s">
        <v>547</v>
      </c>
      <c r="AW100" t="s">
        <v>809</v>
      </c>
      <c r="AX100" t="s">
        <v>108</v>
      </c>
      <c r="AY100" s="23">
        <v>80111600</v>
      </c>
      <c r="AZ100" s="20" t="s">
        <v>852</v>
      </c>
      <c r="BA100" s="23" t="s">
        <v>295</v>
      </c>
      <c r="BB100" s="20" t="s">
        <v>122</v>
      </c>
      <c r="BC100" s="27">
        <v>45672</v>
      </c>
      <c r="BD100" s="20" t="s">
        <v>123</v>
      </c>
      <c r="BE100" s="27">
        <v>45672</v>
      </c>
      <c r="BF100" s="27">
        <v>45673</v>
      </c>
      <c r="BG100" s="27">
        <v>46021</v>
      </c>
      <c r="BH100" s="35">
        <f>+Tabla3[[#This Row],[FECHA TERMINACION
(INICIAL)]]-Tabla3[[#This Row],[FECHA INICIO]]</f>
        <v>348</v>
      </c>
      <c r="BI100" s="35">
        <f>+Tabla3[[#This Row],[PLAZO DE EJECUCIÓN EN DÍAS (INICIAL)]]/30</f>
        <v>11.6</v>
      </c>
      <c r="BJ100" t="s">
        <v>853</v>
      </c>
      <c r="BK100" s="30">
        <f>+[1]BD_2!E98</f>
        <v>200000</v>
      </c>
      <c r="BL100" s="30">
        <f>+[1]BD_2!BA98</f>
        <v>0</v>
      </c>
      <c r="BM100" s="23">
        <f>+[1]BD_2!BZ98</f>
        <v>0</v>
      </c>
      <c r="BN100" s="23">
        <f>+COUNTIF(Tabla3[[#This Row],[VALOR REDUCIDO]:[TOTAL TIEMPO PRORROGADO EN DÍAS
]],"&lt;&gt;0")</f>
        <v>1</v>
      </c>
      <c r="BO100" s="23" t="str">
        <f>+[1]BD_2!CA98</f>
        <v>2 NO</v>
      </c>
      <c r="BP100" s="27" t="str">
        <f>+[1]BD_2!CF98</f>
        <v>2 NO</v>
      </c>
      <c r="BQ100" s="23" t="s">
        <v>106</v>
      </c>
      <c r="BR100">
        <f t="shared" si="22"/>
        <v>348</v>
      </c>
      <c r="BS100" s="36">
        <f t="shared" si="23"/>
        <v>45673</v>
      </c>
      <c r="BT100" s="36">
        <f t="shared" si="24"/>
        <v>46021</v>
      </c>
      <c r="BU100" s="37">
        <f t="shared" ca="1" si="25"/>
        <v>0.78735632183908044</v>
      </c>
      <c r="BV100" s="30">
        <f t="shared" si="26"/>
        <v>69000000</v>
      </c>
      <c r="BW100" s="23" t="str">
        <f t="shared" ca="1" si="14"/>
        <v>EJECUCIÓN</v>
      </c>
      <c r="BX100" s="23">
        <v>45000000</v>
      </c>
      <c r="BY100" s="23">
        <v>24000000</v>
      </c>
      <c r="BZ100" s="23" t="s">
        <v>106</v>
      </c>
      <c r="CA100" s="23" t="str">
        <f t="shared" si="27"/>
        <v>enero</v>
      </c>
      <c r="CB100" s="23" t="s">
        <v>121</v>
      </c>
      <c r="CC100" s="23" t="s">
        <v>121</v>
      </c>
      <c r="CD100" s="23" t="s">
        <v>121</v>
      </c>
      <c r="CE100" t="s">
        <v>125</v>
      </c>
      <c r="CF100" t="s">
        <v>126</v>
      </c>
    </row>
    <row r="101" spans="1:84" x14ac:dyDescent="0.25">
      <c r="A101" s="23" t="str">
        <f t="shared" si="15"/>
        <v/>
      </c>
      <c r="B101" s="23" t="str">
        <f t="shared" si="16"/>
        <v/>
      </c>
      <c r="C101" s="24" t="str">
        <f t="shared" ca="1" si="17"/>
        <v>E</v>
      </c>
      <c r="D101" s="25" t="str">
        <f t="shared" ca="1" si="18"/>
        <v/>
      </c>
      <c r="E101" s="25" t="str">
        <f t="shared" si="19"/>
        <v/>
      </c>
      <c r="F101" s="23" t="str">
        <f t="shared" si="20"/>
        <v/>
      </c>
      <c r="G101" s="25" t="str">
        <f t="shared" si="21"/>
        <v/>
      </c>
      <c r="H101" s="23">
        <v>2025</v>
      </c>
      <c r="I101" s="26">
        <v>97</v>
      </c>
      <c r="J101" s="23" t="s">
        <v>95</v>
      </c>
      <c r="K101" t="s">
        <v>96</v>
      </c>
      <c r="L101" t="s">
        <v>97</v>
      </c>
      <c r="M101" t="s">
        <v>98</v>
      </c>
      <c r="N101" t="s">
        <v>99</v>
      </c>
      <c r="O101" s="23" t="s">
        <v>100</v>
      </c>
      <c r="P101" s="23" t="s">
        <v>138</v>
      </c>
      <c r="Q101" t="s">
        <v>854</v>
      </c>
      <c r="R101" s="23" t="s">
        <v>103</v>
      </c>
      <c r="S101" s="20" t="s">
        <v>262</v>
      </c>
      <c r="T101" s="29" t="s">
        <v>855</v>
      </c>
      <c r="U101" s="23" t="s">
        <v>1436</v>
      </c>
      <c r="V101" s="23" t="s">
        <v>106</v>
      </c>
      <c r="W101" s="20" t="s">
        <v>563</v>
      </c>
      <c r="X101" s="20" t="s">
        <v>108</v>
      </c>
      <c r="Y101" t="s">
        <v>564</v>
      </c>
      <c r="Z101" t="s">
        <v>856</v>
      </c>
      <c r="AA101" t="s">
        <v>857</v>
      </c>
      <c r="AB101" s="6">
        <v>65153000</v>
      </c>
      <c r="AC101" s="6">
        <v>65153000</v>
      </c>
      <c r="AD101" s="30">
        <v>5800000</v>
      </c>
      <c r="AE101" s="30">
        <v>0</v>
      </c>
      <c r="AF101" s="23" t="s">
        <v>112</v>
      </c>
      <c r="AG101" t="s">
        <v>106</v>
      </c>
      <c r="AH101" t="s">
        <v>113</v>
      </c>
      <c r="AI101" s="31">
        <f>+Tabla3[[#This Row],[VALOR DEL CONTRATO
(EN NUMEROS)]]-Tabla3[[#This Row],[VALOR RECURSOS (MADS/FONAM)]]</f>
        <v>0</v>
      </c>
      <c r="AJ101" s="25">
        <v>1925</v>
      </c>
      <c r="AK101" s="32">
        <v>45664</v>
      </c>
      <c r="AL101">
        <v>7425</v>
      </c>
      <c r="AM101" s="27">
        <v>45671</v>
      </c>
      <c r="AN101" s="33" t="s">
        <v>114</v>
      </c>
      <c r="AO101" t="s">
        <v>115</v>
      </c>
      <c r="AP101" s="39">
        <v>202400000000095</v>
      </c>
      <c r="AQ101" t="s">
        <v>106</v>
      </c>
      <c r="AR101" s="27">
        <v>45670</v>
      </c>
      <c r="AS101" s="23" t="s">
        <v>116</v>
      </c>
      <c r="AT101" s="23" t="s">
        <v>116</v>
      </c>
      <c r="AU101" t="s">
        <v>117</v>
      </c>
      <c r="AV101" t="s">
        <v>567</v>
      </c>
      <c r="AW101" t="s">
        <v>568</v>
      </c>
      <c r="AX101" t="s">
        <v>108</v>
      </c>
      <c r="AY101" s="23">
        <v>80111600</v>
      </c>
      <c r="AZ101" s="41" t="s">
        <v>858</v>
      </c>
      <c r="BA101" s="23" t="s">
        <v>121</v>
      </c>
      <c r="BB101" s="20" t="s">
        <v>122</v>
      </c>
      <c r="BC101" s="27">
        <v>45670</v>
      </c>
      <c r="BD101" s="20" t="s">
        <v>123</v>
      </c>
      <c r="BE101" s="27">
        <v>45670</v>
      </c>
      <c r="BF101" s="27">
        <v>45671</v>
      </c>
      <c r="BG101" s="27">
        <v>46011</v>
      </c>
      <c r="BH101" s="35">
        <f>+Tabla3[[#This Row],[FECHA TERMINACION
(INICIAL)]]-Tabla3[[#This Row],[FECHA INICIO]]</f>
        <v>340</v>
      </c>
      <c r="BI101" s="35">
        <f>+Tabla3[[#This Row],[PLAZO DE EJECUCIÓN EN DÍAS (INICIAL)]]/30</f>
        <v>11.333333333333334</v>
      </c>
      <c r="BJ101" t="s">
        <v>859</v>
      </c>
      <c r="BK101" s="30">
        <f>+[1]BD_2!E99</f>
        <v>0</v>
      </c>
      <c r="BL101" s="30">
        <f>+[1]BD_2!BA99</f>
        <v>0</v>
      </c>
      <c r="BM101" s="23">
        <f>+[1]BD_2!BZ99</f>
        <v>0</v>
      </c>
      <c r="BN101" s="23">
        <f>+COUNTIF(Tabla3[[#This Row],[VALOR REDUCIDO]:[TOTAL TIEMPO PRORROGADO EN DÍAS
]],"&lt;&gt;0")</f>
        <v>0</v>
      </c>
      <c r="BO101" s="23" t="str">
        <f>+[1]BD_2!CA99</f>
        <v>2 NO</v>
      </c>
      <c r="BP101" s="27" t="str">
        <f>+[1]BD_2!CF99</f>
        <v>2 NO</v>
      </c>
      <c r="BQ101" s="23" t="s">
        <v>106</v>
      </c>
      <c r="BR101">
        <f t="shared" si="22"/>
        <v>340</v>
      </c>
      <c r="BS101" s="36">
        <f t="shared" si="23"/>
        <v>45671</v>
      </c>
      <c r="BT101" s="36">
        <f t="shared" si="24"/>
        <v>46011</v>
      </c>
      <c r="BU101" s="37">
        <f t="shared" ca="1" si="25"/>
        <v>0.81176470588235294</v>
      </c>
      <c r="BV101" s="30">
        <f t="shared" si="26"/>
        <v>65153000</v>
      </c>
      <c r="BW101" s="23" t="str">
        <f t="shared" ca="1" si="14"/>
        <v>EJECUCIÓN</v>
      </c>
      <c r="BX101" s="23">
        <v>38086667</v>
      </c>
      <c r="BY101" s="23">
        <v>27066333</v>
      </c>
      <c r="BZ101" s="23" t="s">
        <v>106</v>
      </c>
      <c r="CA101" s="23" t="str">
        <f t="shared" si="27"/>
        <v>enero</v>
      </c>
      <c r="CB101" s="23" t="s">
        <v>121</v>
      </c>
      <c r="CC101" s="23" t="s">
        <v>121</v>
      </c>
      <c r="CD101" s="23" t="s">
        <v>121</v>
      </c>
      <c r="CE101" t="s">
        <v>125</v>
      </c>
      <c r="CF101" t="s">
        <v>126</v>
      </c>
    </row>
    <row r="102" spans="1:84" x14ac:dyDescent="0.25">
      <c r="A102" s="23" t="str">
        <f t="shared" si="15"/>
        <v/>
      </c>
      <c r="B102" s="23" t="str">
        <f t="shared" si="16"/>
        <v/>
      </c>
      <c r="C102" s="24" t="str">
        <f t="shared" ca="1" si="17"/>
        <v>E</v>
      </c>
      <c r="D102" s="25" t="str">
        <f t="shared" ca="1" si="18"/>
        <v/>
      </c>
      <c r="E102" s="25" t="str">
        <f t="shared" si="19"/>
        <v/>
      </c>
      <c r="F102" s="23" t="str">
        <f t="shared" si="20"/>
        <v/>
      </c>
      <c r="G102" s="25" t="str">
        <f t="shared" si="21"/>
        <v/>
      </c>
      <c r="H102" s="23">
        <v>2025</v>
      </c>
      <c r="I102" s="26">
        <v>98</v>
      </c>
      <c r="J102" s="23" t="s">
        <v>95</v>
      </c>
      <c r="K102" t="s">
        <v>96</v>
      </c>
      <c r="L102" t="s">
        <v>97</v>
      </c>
      <c r="M102" t="s">
        <v>98</v>
      </c>
      <c r="N102" t="s">
        <v>99</v>
      </c>
      <c r="O102" s="23" t="s">
        <v>100</v>
      </c>
      <c r="P102" s="23" t="s">
        <v>138</v>
      </c>
      <c r="Q102" t="s">
        <v>860</v>
      </c>
      <c r="R102" s="23" t="s">
        <v>103</v>
      </c>
      <c r="S102" s="20" t="s">
        <v>861</v>
      </c>
      <c r="T102" s="29" t="s">
        <v>862</v>
      </c>
      <c r="U102" s="23" t="s">
        <v>1436</v>
      </c>
      <c r="V102" s="23" t="s">
        <v>106</v>
      </c>
      <c r="W102" s="20" t="s">
        <v>863</v>
      </c>
      <c r="X102" s="20" t="s">
        <v>863</v>
      </c>
      <c r="Y102" t="s">
        <v>864</v>
      </c>
      <c r="Z102" t="s">
        <v>865</v>
      </c>
      <c r="AA102" t="s">
        <v>866</v>
      </c>
      <c r="AB102" s="6">
        <v>70892800</v>
      </c>
      <c r="AC102" s="6">
        <v>70892800</v>
      </c>
      <c r="AD102" s="30">
        <v>8861600</v>
      </c>
      <c r="AE102" s="30">
        <v>0</v>
      </c>
      <c r="AF102" s="23" t="s">
        <v>112</v>
      </c>
      <c r="AG102" t="s">
        <v>106</v>
      </c>
      <c r="AH102" t="s">
        <v>113</v>
      </c>
      <c r="AI102" s="31">
        <f>+Tabla3[[#This Row],[VALOR DEL CONTRATO
(EN NUMEROS)]]-Tabla3[[#This Row],[VALOR RECURSOS (MADS/FONAM)]]</f>
        <v>0</v>
      </c>
      <c r="AJ102" s="25">
        <v>10425</v>
      </c>
      <c r="AK102" s="32">
        <v>45665</v>
      </c>
      <c r="AL102">
        <v>8025</v>
      </c>
      <c r="AM102" s="27">
        <v>45671</v>
      </c>
      <c r="AN102" s="33" t="s">
        <v>114</v>
      </c>
      <c r="AO102" t="s">
        <v>248</v>
      </c>
      <c r="AP102" s="39">
        <v>202400000000095</v>
      </c>
      <c r="AQ102" t="s">
        <v>106</v>
      </c>
      <c r="AR102" s="27">
        <v>45670</v>
      </c>
      <c r="AS102" s="23" t="s">
        <v>116</v>
      </c>
      <c r="AT102" s="23" t="s">
        <v>116</v>
      </c>
      <c r="AU102" t="s">
        <v>117</v>
      </c>
      <c r="AV102" t="s">
        <v>867</v>
      </c>
      <c r="AW102" t="s">
        <v>868</v>
      </c>
      <c r="AX102" t="s">
        <v>869</v>
      </c>
      <c r="AY102" s="23">
        <v>80111600</v>
      </c>
      <c r="AZ102" s="41" t="s">
        <v>870</v>
      </c>
      <c r="BA102" s="23" t="s">
        <v>121</v>
      </c>
      <c r="BB102" s="20" t="s">
        <v>122</v>
      </c>
      <c r="BC102" s="27">
        <v>45670</v>
      </c>
      <c r="BD102" s="20" t="s">
        <v>123</v>
      </c>
      <c r="BE102" s="27">
        <v>45670</v>
      </c>
      <c r="BF102" s="27">
        <v>45671</v>
      </c>
      <c r="BG102" s="27">
        <v>45913</v>
      </c>
      <c r="BH102" s="35">
        <f>+Tabla3[[#This Row],[FECHA TERMINACION
(INICIAL)]]-Tabla3[[#This Row],[FECHA INICIO]]</f>
        <v>242</v>
      </c>
      <c r="BI102" s="35">
        <f>+Tabla3[[#This Row],[PLAZO DE EJECUCIÓN EN DÍAS (INICIAL)]]/30</f>
        <v>8.0666666666666664</v>
      </c>
      <c r="BJ102" t="s">
        <v>871</v>
      </c>
      <c r="BK102" s="30">
        <f>+[1]BD_2!E100</f>
        <v>0</v>
      </c>
      <c r="BL102" s="30">
        <f>+[1]BD_2!BA100</f>
        <v>31606373</v>
      </c>
      <c r="BM102" s="23">
        <f>+[1]BD_2!BZ100</f>
        <v>108</v>
      </c>
      <c r="BN102" s="23">
        <f>+COUNTIF(Tabla3[[#This Row],[VALOR REDUCIDO]:[TOTAL TIEMPO PRORROGADO EN DÍAS
]],"&lt;&gt;0")</f>
        <v>2</v>
      </c>
      <c r="BO102" s="23" t="str">
        <f>+[1]BD_2!CA100</f>
        <v>2 NO</v>
      </c>
      <c r="BP102" s="27" t="str">
        <f>+[1]BD_2!CF100</f>
        <v>2 NO</v>
      </c>
      <c r="BQ102" s="23" t="s">
        <v>106</v>
      </c>
      <c r="BR102">
        <f t="shared" si="22"/>
        <v>350</v>
      </c>
      <c r="BS102" s="36">
        <f t="shared" si="23"/>
        <v>45671</v>
      </c>
      <c r="BT102" s="36">
        <f t="shared" si="24"/>
        <v>46021</v>
      </c>
      <c r="BU102" s="37">
        <f t="shared" ca="1" si="25"/>
        <v>0.78857142857142859</v>
      </c>
      <c r="BV102" s="30">
        <f t="shared" si="26"/>
        <v>102499173</v>
      </c>
      <c r="BW102" s="23" t="str">
        <f t="shared" ref="BW102:BW165" ca="1" si="28">+IF(BP102="1 SI","FINALIZADO",IF($BT102&lt;=$C$1,"FINALIZADO","EJECUCIÓN"))</f>
        <v>EJECUCIÓN</v>
      </c>
      <c r="BX102" s="23">
        <v>58191173</v>
      </c>
      <c r="BY102" s="23">
        <v>12701627</v>
      </c>
      <c r="BZ102" s="23" t="s">
        <v>106</v>
      </c>
      <c r="CA102" s="23" t="str">
        <f t="shared" si="27"/>
        <v>enero</v>
      </c>
      <c r="CB102" s="23" t="s">
        <v>121</v>
      </c>
      <c r="CC102" s="23" t="s">
        <v>121</v>
      </c>
      <c r="CD102" s="23" t="s">
        <v>121</v>
      </c>
      <c r="CE102" t="s">
        <v>125</v>
      </c>
      <c r="CF102" t="s">
        <v>126</v>
      </c>
    </row>
    <row r="103" spans="1:84" x14ac:dyDescent="0.25">
      <c r="A103" s="23" t="str">
        <f t="shared" si="15"/>
        <v/>
      </c>
      <c r="B103" s="23" t="str">
        <f t="shared" si="16"/>
        <v/>
      </c>
      <c r="C103" s="24" t="str">
        <f t="shared" ca="1" si="17"/>
        <v>F</v>
      </c>
      <c r="D103" s="25" t="str">
        <f t="shared" si="18"/>
        <v/>
      </c>
      <c r="E103" s="25" t="str">
        <f t="shared" si="19"/>
        <v/>
      </c>
      <c r="F103" s="23" t="str">
        <f t="shared" si="20"/>
        <v/>
      </c>
      <c r="G103" s="25" t="str">
        <f t="shared" si="21"/>
        <v/>
      </c>
      <c r="H103" s="23">
        <v>2025</v>
      </c>
      <c r="I103" s="26">
        <v>99</v>
      </c>
      <c r="J103" s="23" t="s">
        <v>95</v>
      </c>
      <c r="K103" t="s">
        <v>96</v>
      </c>
      <c r="L103" t="s">
        <v>97</v>
      </c>
      <c r="M103" t="s">
        <v>98</v>
      </c>
      <c r="N103" t="s">
        <v>99</v>
      </c>
      <c r="O103" s="23" t="s">
        <v>100</v>
      </c>
      <c r="P103" s="23" t="s">
        <v>138</v>
      </c>
      <c r="Q103" t="s">
        <v>872</v>
      </c>
      <c r="R103" s="23" t="s">
        <v>103</v>
      </c>
      <c r="S103" s="20" t="s">
        <v>158</v>
      </c>
      <c r="T103" s="29" t="s">
        <v>873</v>
      </c>
      <c r="U103" s="23" t="s">
        <v>1436</v>
      </c>
      <c r="V103" s="23" t="s">
        <v>106</v>
      </c>
      <c r="W103" s="20" t="s">
        <v>183</v>
      </c>
      <c r="X103" s="20" t="s">
        <v>183</v>
      </c>
      <c r="Y103" t="s">
        <v>874</v>
      </c>
      <c r="Z103" t="s">
        <v>875</v>
      </c>
      <c r="AA103" t="s">
        <v>876</v>
      </c>
      <c r="AB103" s="6">
        <v>15600000</v>
      </c>
      <c r="AC103" s="6">
        <v>15600000</v>
      </c>
      <c r="AD103" s="30">
        <v>5200000</v>
      </c>
      <c r="AE103" s="30">
        <v>0</v>
      </c>
      <c r="AF103" s="23" t="s">
        <v>112</v>
      </c>
      <c r="AG103" t="s">
        <v>106</v>
      </c>
      <c r="AH103" t="s">
        <v>113</v>
      </c>
      <c r="AI103" s="31">
        <f>+Tabla3[[#This Row],[VALOR DEL CONTRATO
(EN NUMEROS)]]-Tabla3[[#This Row],[VALOR RECURSOS (MADS/FONAM)]]</f>
        <v>0</v>
      </c>
      <c r="AJ103" s="25">
        <v>3925</v>
      </c>
      <c r="AK103" s="32">
        <v>45664</v>
      </c>
      <c r="AL103">
        <v>9825</v>
      </c>
      <c r="AM103" s="27">
        <v>45672</v>
      </c>
      <c r="AN103" s="33" t="s">
        <v>114</v>
      </c>
      <c r="AO103" t="s">
        <v>258</v>
      </c>
      <c r="AP103" s="39">
        <v>202400000000071</v>
      </c>
      <c r="AQ103" t="s">
        <v>106</v>
      </c>
      <c r="AR103" s="27">
        <v>45670</v>
      </c>
      <c r="AS103" s="23" t="s">
        <v>116</v>
      </c>
      <c r="AT103" s="23" t="s">
        <v>116</v>
      </c>
      <c r="AU103" t="s">
        <v>117</v>
      </c>
      <c r="AV103" t="s">
        <v>197</v>
      </c>
      <c r="AW103" t="s">
        <v>198</v>
      </c>
      <c r="AX103" t="s">
        <v>189</v>
      </c>
      <c r="AY103" s="23">
        <v>80111600</v>
      </c>
      <c r="AZ103" s="41" t="s">
        <v>877</v>
      </c>
      <c r="BA103" s="23" t="s">
        <v>121</v>
      </c>
      <c r="BB103" s="20" t="s">
        <v>122</v>
      </c>
      <c r="BC103" s="27">
        <v>45671</v>
      </c>
      <c r="BD103" s="20" t="s">
        <v>123</v>
      </c>
      <c r="BE103" s="27">
        <v>45671</v>
      </c>
      <c r="BF103" s="27">
        <v>45672</v>
      </c>
      <c r="BG103" s="27">
        <v>45761</v>
      </c>
      <c r="BH103" s="35">
        <f>+Tabla3[[#This Row],[FECHA TERMINACION
(INICIAL)]]-Tabla3[[#This Row],[FECHA INICIO]]</f>
        <v>89</v>
      </c>
      <c r="BI103" s="35">
        <f>+Tabla3[[#This Row],[PLAZO DE EJECUCIÓN EN DÍAS (INICIAL)]]/30</f>
        <v>2.9666666666666668</v>
      </c>
      <c r="BJ103" t="s">
        <v>878</v>
      </c>
      <c r="BK103" s="30">
        <f>+[1]BD_2!E101</f>
        <v>0</v>
      </c>
      <c r="BL103" s="30">
        <f>+[1]BD_2!BA101</f>
        <v>0</v>
      </c>
      <c r="BM103" s="23">
        <f>+[1]BD_2!BZ101</f>
        <v>0</v>
      </c>
      <c r="BN103" s="23">
        <f>+COUNTIF(Tabla3[[#This Row],[VALOR REDUCIDO]:[TOTAL TIEMPO PRORROGADO EN DÍAS
]],"&lt;&gt;0")</f>
        <v>0</v>
      </c>
      <c r="BO103" s="23" t="str">
        <f>+[1]BD_2!CA101</f>
        <v>2 NO</v>
      </c>
      <c r="BP103" s="27" t="str">
        <f>+[1]BD_2!CF101</f>
        <v>1 SI</v>
      </c>
      <c r="BQ103" s="23" t="s">
        <v>106</v>
      </c>
      <c r="BR103">
        <f t="shared" si="22"/>
        <v>89</v>
      </c>
      <c r="BS103" s="36">
        <f t="shared" si="23"/>
        <v>45672</v>
      </c>
      <c r="BT103" s="36">
        <f t="shared" si="24"/>
        <v>45761</v>
      </c>
      <c r="BU103" s="37">
        <f t="shared" ca="1" si="25"/>
        <v>1</v>
      </c>
      <c r="BV103" s="30">
        <f t="shared" si="26"/>
        <v>15600000</v>
      </c>
      <c r="BW103" s="23" t="str">
        <f t="shared" si="28"/>
        <v>FINALIZADO</v>
      </c>
      <c r="BX103" s="23">
        <v>6933333</v>
      </c>
      <c r="BY103" s="23">
        <v>8666667</v>
      </c>
      <c r="BZ103" s="23" t="s">
        <v>106</v>
      </c>
      <c r="CA103" s="23" t="str">
        <f t="shared" si="27"/>
        <v>enero</v>
      </c>
      <c r="CB103" s="23" t="s">
        <v>121</v>
      </c>
      <c r="CC103" s="23" t="s">
        <v>121</v>
      </c>
      <c r="CD103" s="23" t="s">
        <v>121</v>
      </c>
      <c r="CE103" t="s">
        <v>125</v>
      </c>
      <c r="CF103" t="s">
        <v>126</v>
      </c>
    </row>
    <row r="104" spans="1:84" x14ac:dyDescent="0.25">
      <c r="A104" s="23" t="str">
        <f t="shared" si="15"/>
        <v/>
      </c>
      <c r="B104" s="23" t="str">
        <f t="shared" si="16"/>
        <v/>
      </c>
      <c r="C104" s="24" t="str">
        <f t="shared" ca="1" si="17"/>
        <v>E</v>
      </c>
      <c r="D104" s="25" t="str">
        <f t="shared" ca="1" si="18"/>
        <v/>
      </c>
      <c r="E104" s="25" t="str">
        <f t="shared" si="19"/>
        <v/>
      </c>
      <c r="F104" s="23" t="str">
        <f t="shared" si="20"/>
        <v/>
      </c>
      <c r="G104" s="25" t="str">
        <f t="shared" si="21"/>
        <v/>
      </c>
      <c r="H104" s="23">
        <v>2025</v>
      </c>
      <c r="I104" s="26">
        <v>100</v>
      </c>
      <c r="J104" s="23" t="s">
        <v>95</v>
      </c>
      <c r="K104" t="s">
        <v>96</v>
      </c>
      <c r="L104" t="s">
        <v>97</v>
      </c>
      <c r="M104" t="s">
        <v>98</v>
      </c>
      <c r="N104" t="s">
        <v>99</v>
      </c>
      <c r="O104" s="23" t="s">
        <v>100</v>
      </c>
      <c r="P104" s="23" t="s">
        <v>138</v>
      </c>
      <c r="Q104" t="s">
        <v>879</v>
      </c>
      <c r="R104" s="23" t="s">
        <v>103</v>
      </c>
      <c r="S104" s="20" t="s">
        <v>158</v>
      </c>
      <c r="T104" s="29" t="s">
        <v>880</v>
      </c>
      <c r="U104" s="23" t="s">
        <v>1436</v>
      </c>
      <c r="V104" s="23" t="s">
        <v>106</v>
      </c>
      <c r="W104" s="20" t="s">
        <v>108</v>
      </c>
      <c r="X104" s="20" t="s">
        <v>108</v>
      </c>
      <c r="Y104" t="s">
        <v>881</v>
      </c>
      <c r="Z104" t="s">
        <v>882</v>
      </c>
      <c r="AA104" t="s">
        <v>883</v>
      </c>
      <c r="AB104" s="6">
        <v>142964000</v>
      </c>
      <c r="AC104" s="6">
        <v>142964000</v>
      </c>
      <c r="AD104" s="30">
        <v>12360000</v>
      </c>
      <c r="AE104" s="30">
        <v>0</v>
      </c>
      <c r="AF104" s="23" t="s">
        <v>112</v>
      </c>
      <c r="AG104" t="s">
        <v>106</v>
      </c>
      <c r="AH104" t="s">
        <v>113</v>
      </c>
      <c r="AI104" s="31">
        <f>+Tabla3[[#This Row],[VALOR DEL CONTRATO
(EN NUMEROS)]]-Tabla3[[#This Row],[VALOR RECURSOS (MADS/FONAM)]]</f>
        <v>0</v>
      </c>
      <c r="AJ104" s="25">
        <v>1225</v>
      </c>
      <c r="AK104" s="32">
        <v>45664</v>
      </c>
      <c r="AL104">
        <v>9925</v>
      </c>
      <c r="AM104" s="27">
        <v>45672</v>
      </c>
      <c r="AN104" s="33" t="s">
        <v>114</v>
      </c>
      <c r="AO104" t="s">
        <v>115</v>
      </c>
      <c r="AP104" s="39">
        <v>202400000000095</v>
      </c>
      <c r="AQ104" t="s">
        <v>106</v>
      </c>
      <c r="AR104" s="27">
        <v>45670</v>
      </c>
      <c r="AS104" s="23" t="s">
        <v>116</v>
      </c>
      <c r="AT104" s="23" t="s">
        <v>116</v>
      </c>
      <c r="AU104" t="s">
        <v>117</v>
      </c>
      <c r="AV104" t="s">
        <v>529</v>
      </c>
      <c r="AW104" t="s">
        <v>530</v>
      </c>
      <c r="AX104" t="s">
        <v>108</v>
      </c>
      <c r="AY104" s="23">
        <v>80111600</v>
      </c>
      <c r="AZ104" s="41" t="s">
        <v>884</v>
      </c>
      <c r="BA104" s="23" t="s">
        <v>121</v>
      </c>
      <c r="BB104" s="20" t="s">
        <v>122</v>
      </c>
      <c r="BC104" s="27">
        <v>45670</v>
      </c>
      <c r="BD104" s="20" t="s">
        <v>123</v>
      </c>
      <c r="BE104" s="27">
        <v>45670</v>
      </c>
      <c r="BF104" s="27">
        <v>45672</v>
      </c>
      <c r="BG104" s="27">
        <v>46021</v>
      </c>
      <c r="BH104" s="35">
        <f>+Tabla3[[#This Row],[FECHA TERMINACION
(INICIAL)]]-Tabla3[[#This Row],[FECHA INICIO]]</f>
        <v>349</v>
      </c>
      <c r="BI104" s="35">
        <f>+Tabla3[[#This Row],[PLAZO DE EJECUCIÓN EN DÍAS (INICIAL)]]/30</f>
        <v>11.633333333333333</v>
      </c>
      <c r="BJ104" t="s">
        <v>885</v>
      </c>
      <c r="BK104" s="30">
        <f>+[1]BD_2!E102</f>
        <v>412000</v>
      </c>
      <c r="BL104" s="30">
        <f>+[1]BD_2!BA102</f>
        <v>0</v>
      </c>
      <c r="BM104" s="23">
        <f>+[1]BD_2!BZ102</f>
        <v>0</v>
      </c>
      <c r="BN104" s="23">
        <f>+COUNTIF(Tabla3[[#This Row],[VALOR REDUCIDO]:[TOTAL TIEMPO PRORROGADO EN DÍAS
]],"&lt;&gt;0")</f>
        <v>1</v>
      </c>
      <c r="BO104" s="23" t="str">
        <f>+[1]BD_2!CA102</f>
        <v>2 NO</v>
      </c>
      <c r="BP104" s="27" t="str">
        <f>+[1]BD_2!CF102</f>
        <v>2 NO</v>
      </c>
      <c r="BQ104" s="23" t="s">
        <v>106</v>
      </c>
      <c r="BR104">
        <f t="shared" si="22"/>
        <v>349</v>
      </c>
      <c r="BS104" s="36">
        <f t="shared" si="23"/>
        <v>45672</v>
      </c>
      <c r="BT104" s="36">
        <f t="shared" si="24"/>
        <v>46021</v>
      </c>
      <c r="BU104" s="37">
        <f t="shared" ca="1" si="25"/>
        <v>0.78796561604584525</v>
      </c>
      <c r="BV104" s="30">
        <f t="shared" si="26"/>
        <v>142552000</v>
      </c>
      <c r="BW104" s="23" t="str">
        <f t="shared" ca="1" si="28"/>
        <v>EJECUCIÓN</v>
      </c>
      <c r="BX104" s="23">
        <v>68392000</v>
      </c>
      <c r="BY104" s="23">
        <v>74160000</v>
      </c>
      <c r="BZ104" s="23" t="s">
        <v>106</v>
      </c>
      <c r="CA104" s="23" t="str">
        <f t="shared" si="27"/>
        <v>enero</v>
      </c>
      <c r="CB104" s="23" t="s">
        <v>121</v>
      </c>
      <c r="CC104" s="23" t="s">
        <v>121</v>
      </c>
      <c r="CD104" s="23" t="s">
        <v>121</v>
      </c>
      <c r="CE104" t="s">
        <v>125</v>
      </c>
      <c r="CF104" t="s">
        <v>126</v>
      </c>
    </row>
    <row r="105" spans="1:84" x14ac:dyDescent="0.25">
      <c r="A105" s="23" t="str">
        <f t="shared" si="15"/>
        <v/>
      </c>
      <c r="B105" s="23" t="str">
        <f t="shared" si="16"/>
        <v/>
      </c>
      <c r="C105" s="24" t="str">
        <f t="shared" ca="1" si="17"/>
        <v>E</v>
      </c>
      <c r="D105" s="25" t="str">
        <f t="shared" ca="1" si="18"/>
        <v/>
      </c>
      <c r="E105" s="25" t="str">
        <f t="shared" si="19"/>
        <v/>
      </c>
      <c r="F105" s="23" t="str">
        <f t="shared" si="20"/>
        <v/>
      </c>
      <c r="G105" s="25" t="str">
        <f t="shared" si="21"/>
        <v/>
      </c>
      <c r="H105" s="23">
        <v>2025</v>
      </c>
      <c r="I105" s="26">
        <v>101</v>
      </c>
      <c r="J105" s="23" t="s">
        <v>95</v>
      </c>
      <c r="K105" t="s">
        <v>96</v>
      </c>
      <c r="L105" t="s">
        <v>97</v>
      </c>
      <c r="M105" t="s">
        <v>98</v>
      </c>
      <c r="N105" t="s">
        <v>99</v>
      </c>
      <c r="O105" s="23" t="s">
        <v>100</v>
      </c>
      <c r="P105" s="23" t="s">
        <v>138</v>
      </c>
      <c r="Q105" t="s">
        <v>886</v>
      </c>
      <c r="R105" s="23" t="s">
        <v>103</v>
      </c>
      <c r="S105" s="20" t="s">
        <v>158</v>
      </c>
      <c r="T105" s="29" t="s">
        <v>887</v>
      </c>
      <c r="U105" s="23" t="s">
        <v>1436</v>
      </c>
      <c r="V105" s="23" t="s">
        <v>106</v>
      </c>
      <c r="W105" s="20" t="s">
        <v>888</v>
      </c>
      <c r="X105" s="20" t="s">
        <v>888</v>
      </c>
      <c r="Y105" t="s">
        <v>889</v>
      </c>
      <c r="Z105" t="s">
        <v>890</v>
      </c>
      <c r="AA105" t="s">
        <v>891</v>
      </c>
      <c r="AB105" s="6">
        <v>133016667</v>
      </c>
      <c r="AC105" s="6">
        <v>133016667</v>
      </c>
      <c r="AD105" s="30">
        <v>11500000</v>
      </c>
      <c r="AE105" s="30">
        <v>0</v>
      </c>
      <c r="AF105" s="23" t="s">
        <v>112</v>
      </c>
      <c r="AG105" t="s">
        <v>106</v>
      </c>
      <c r="AH105" t="s">
        <v>113</v>
      </c>
      <c r="AI105" s="31">
        <f>+Tabla3[[#This Row],[VALOR DEL CONTRATO
(EN NUMEROS)]]-Tabla3[[#This Row],[VALOR RECURSOS (MADS/FONAM)]]</f>
        <v>0</v>
      </c>
      <c r="AJ105" s="25">
        <v>7625</v>
      </c>
      <c r="AK105" s="32">
        <v>45665</v>
      </c>
      <c r="AL105">
        <v>5625</v>
      </c>
      <c r="AM105" s="27">
        <v>45671</v>
      </c>
      <c r="AN105" s="33" t="s">
        <v>114</v>
      </c>
      <c r="AO105" t="s">
        <v>751</v>
      </c>
      <c r="AP105" s="39">
        <v>202400000000095</v>
      </c>
      <c r="AQ105" t="s">
        <v>106</v>
      </c>
      <c r="AR105" s="27">
        <v>45670</v>
      </c>
      <c r="AS105" s="23" t="s">
        <v>116</v>
      </c>
      <c r="AT105" s="23" t="s">
        <v>116</v>
      </c>
      <c r="AU105" t="s">
        <v>117</v>
      </c>
      <c r="AV105" t="s">
        <v>892</v>
      </c>
      <c r="AW105" t="s">
        <v>893</v>
      </c>
      <c r="AX105" t="s">
        <v>894</v>
      </c>
      <c r="AY105" s="23">
        <v>80111600</v>
      </c>
      <c r="AZ105" s="41" t="s">
        <v>895</v>
      </c>
      <c r="BA105" s="23" t="s">
        <v>121</v>
      </c>
      <c r="BB105" s="20" t="s">
        <v>122</v>
      </c>
      <c r="BC105" s="27">
        <v>45670</v>
      </c>
      <c r="BD105" s="20" t="s">
        <v>123</v>
      </c>
      <c r="BE105" s="27">
        <v>45670</v>
      </c>
      <c r="BF105" s="27">
        <v>45671</v>
      </c>
      <c r="BG105" s="27">
        <v>46021</v>
      </c>
      <c r="BH105" s="35">
        <f>+Tabla3[[#This Row],[FECHA TERMINACION
(INICIAL)]]-Tabla3[[#This Row],[FECHA INICIO]]</f>
        <v>350</v>
      </c>
      <c r="BI105" s="35">
        <f>+Tabla3[[#This Row],[PLAZO DE EJECUCIÓN EN DÍAS (INICIAL)]]/30</f>
        <v>11.666666666666666</v>
      </c>
      <c r="BJ105" t="s">
        <v>896</v>
      </c>
      <c r="BK105" s="30">
        <f>+[1]BD_2!E103</f>
        <v>0</v>
      </c>
      <c r="BL105" s="30">
        <f>+[1]BD_2!BA103</f>
        <v>0</v>
      </c>
      <c r="BM105" s="23">
        <f>+[1]BD_2!BZ103</f>
        <v>0</v>
      </c>
      <c r="BN105" s="23">
        <f>+COUNTIF(Tabla3[[#This Row],[VALOR REDUCIDO]:[TOTAL TIEMPO PRORROGADO EN DÍAS
]],"&lt;&gt;0")</f>
        <v>0</v>
      </c>
      <c r="BO105" s="23" t="str">
        <f>+[1]BD_2!CA103</f>
        <v>2 NO</v>
      </c>
      <c r="BP105" s="27" t="str">
        <f>+[1]BD_2!CF103</f>
        <v>2 NO</v>
      </c>
      <c r="BQ105" s="23" t="s">
        <v>106</v>
      </c>
      <c r="BR105">
        <f t="shared" si="22"/>
        <v>350</v>
      </c>
      <c r="BS105" s="36">
        <f t="shared" si="23"/>
        <v>45671</v>
      </c>
      <c r="BT105" s="36">
        <f t="shared" si="24"/>
        <v>46021</v>
      </c>
      <c r="BU105" s="37">
        <f t="shared" ca="1" si="25"/>
        <v>0.78857142857142859</v>
      </c>
      <c r="BV105" s="30">
        <f t="shared" si="26"/>
        <v>133016667</v>
      </c>
      <c r="BW105" s="23" t="str">
        <f t="shared" ca="1" si="28"/>
        <v>EJECUCIÓN</v>
      </c>
      <c r="BX105" s="23">
        <v>75516667</v>
      </c>
      <c r="BY105" s="23">
        <v>57500000</v>
      </c>
      <c r="BZ105" s="23" t="s">
        <v>106</v>
      </c>
      <c r="CA105" s="23" t="str">
        <f t="shared" si="27"/>
        <v>enero</v>
      </c>
      <c r="CB105" s="23" t="s">
        <v>121</v>
      </c>
      <c r="CC105" s="23" t="s">
        <v>121</v>
      </c>
      <c r="CD105" s="23" t="s">
        <v>121</v>
      </c>
      <c r="CE105" t="s">
        <v>125</v>
      </c>
      <c r="CF105" t="s">
        <v>126</v>
      </c>
    </row>
    <row r="106" spans="1:84" x14ac:dyDescent="0.25">
      <c r="A106" s="23" t="str">
        <f t="shared" si="15"/>
        <v/>
      </c>
      <c r="B106" s="23" t="str">
        <f t="shared" si="16"/>
        <v/>
      </c>
      <c r="C106" s="24" t="str">
        <f t="shared" ca="1" si="17"/>
        <v>E</v>
      </c>
      <c r="D106" s="25" t="str">
        <f t="shared" ca="1" si="18"/>
        <v/>
      </c>
      <c r="E106" s="25" t="str">
        <f t="shared" si="19"/>
        <v/>
      </c>
      <c r="F106" s="23" t="str">
        <f t="shared" si="20"/>
        <v/>
      </c>
      <c r="G106" s="25" t="str">
        <f t="shared" si="21"/>
        <v/>
      </c>
      <c r="H106" s="23">
        <v>2025</v>
      </c>
      <c r="I106" s="26">
        <v>102</v>
      </c>
      <c r="J106" s="23" t="s">
        <v>95</v>
      </c>
      <c r="K106" t="s">
        <v>96</v>
      </c>
      <c r="L106" t="s">
        <v>97</v>
      </c>
      <c r="M106" t="s">
        <v>98</v>
      </c>
      <c r="N106" t="s">
        <v>99</v>
      </c>
      <c r="O106" s="23" t="s">
        <v>100</v>
      </c>
      <c r="P106" s="23" t="s">
        <v>138</v>
      </c>
      <c r="Q106" t="s">
        <v>897</v>
      </c>
      <c r="R106" s="23" t="s">
        <v>103</v>
      </c>
      <c r="S106" s="20" t="s">
        <v>898</v>
      </c>
      <c r="T106" s="29" t="s">
        <v>899</v>
      </c>
      <c r="U106" s="23" t="s">
        <v>1436</v>
      </c>
      <c r="V106" s="23" t="s">
        <v>106</v>
      </c>
      <c r="W106" s="20" t="s">
        <v>863</v>
      </c>
      <c r="X106" s="20" t="s">
        <v>863</v>
      </c>
      <c r="Y106" t="s">
        <v>900</v>
      </c>
      <c r="Z106" t="s">
        <v>901</v>
      </c>
      <c r="AA106" t="s">
        <v>902</v>
      </c>
      <c r="AB106" s="6">
        <v>103569950</v>
      </c>
      <c r="AC106" s="6">
        <v>103569950</v>
      </c>
      <c r="AD106" s="30">
        <v>9415450</v>
      </c>
      <c r="AE106" s="30">
        <v>0</v>
      </c>
      <c r="AF106" s="23" t="s">
        <v>112</v>
      </c>
      <c r="AG106" t="s">
        <v>106</v>
      </c>
      <c r="AH106" t="s">
        <v>113</v>
      </c>
      <c r="AI106" s="31">
        <f>+Tabla3[[#This Row],[VALOR DEL CONTRATO
(EN NUMEROS)]]-Tabla3[[#This Row],[VALOR RECURSOS (MADS/FONAM)]]</f>
        <v>0</v>
      </c>
      <c r="AJ106" s="25">
        <v>10425</v>
      </c>
      <c r="AK106" s="32">
        <v>45665</v>
      </c>
      <c r="AL106">
        <v>11125</v>
      </c>
      <c r="AM106" s="27">
        <v>45673</v>
      </c>
      <c r="AN106" s="33" t="s">
        <v>114</v>
      </c>
      <c r="AO106" t="s">
        <v>248</v>
      </c>
      <c r="AP106" s="39">
        <v>202400000000095</v>
      </c>
      <c r="AQ106" t="s">
        <v>106</v>
      </c>
      <c r="AR106" s="27">
        <v>45671</v>
      </c>
      <c r="AS106" s="23" t="s">
        <v>116</v>
      </c>
      <c r="AT106" s="23" t="s">
        <v>116</v>
      </c>
      <c r="AU106" t="s">
        <v>117</v>
      </c>
      <c r="AV106" t="s">
        <v>867</v>
      </c>
      <c r="AW106" t="s">
        <v>868</v>
      </c>
      <c r="AX106" t="s">
        <v>869</v>
      </c>
      <c r="AY106" s="23">
        <v>80111600</v>
      </c>
      <c r="AZ106" s="41" t="s">
        <v>903</v>
      </c>
      <c r="BA106" s="23" t="s">
        <v>121</v>
      </c>
      <c r="BB106" s="20" t="s">
        <v>122</v>
      </c>
      <c r="BC106" s="27">
        <v>45671</v>
      </c>
      <c r="BD106" s="20" t="s">
        <v>123</v>
      </c>
      <c r="BE106" s="27">
        <v>45671</v>
      </c>
      <c r="BF106" s="27">
        <v>45673</v>
      </c>
      <c r="BG106" s="27">
        <v>46006</v>
      </c>
      <c r="BH106" s="35">
        <f>+Tabla3[[#This Row],[FECHA TERMINACION
(INICIAL)]]-Tabla3[[#This Row],[FECHA INICIO]]</f>
        <v>333</v>
      </c>
      <c r="BI106" s="35">
        <f>+Tabla3[[#This Row],[PLAZO DE EJECUCIÓN EN DÍAS (INICIAL)]]/30</f>
        <v>11.1</v>
      </c>
      <c r="BJ106" t="s">
        <v>904</v>
      </c>
      <c r="BK106" s="30">
        <f>+[1]BD_2!E104</f>
        <v>0</v>
      </c>
      <c r="BL106" s="30">
        <f>+[1]BD_2!BA104</f>
        <v>0</v>
      </c>
      <c r="BM106" s="23">
        <f>+[1]BD_2!BZ104</f>
        <v>0</v>
      </c>
      <c r="BN106" s="23">
        <f>+COUNTIF(Tabla3[[#This Row],[VALOR REDUCIDO]:[TOTAL TIEMPO PRORROGADO EN DÍAS
]],"&lt;&gt;0")</f>
        <v>0</v>
      </c>
      <c r="BO106" s="23" t="str">
        <f>+[1]BD_2!CA104</f>
        <v>2 NO</v>
      </c>
      <c r="BP106" s="27" t="str">
        <f>+[1]BD_2!CF104</f>
        <v>2 NO</v>
      </c>
      <c r="BQ106" s="23" t="s">
        <v>106</v>
      </c>
      <c r="BR106">
        <f t="shared" si="22"/>
        <v>333</v>
      </c>
      <c r="BS106" s="36">
        <f t="shared" si="23"/>
        <v>45673</v>
      </c>
      <c r="BT106" s="36">
        <f t="shared" si="24"/>
        <v>46006</v>
      </c>
      <c r="BU106" s="37">
        <f t="shared" ca="1" si="25"/>
        <v>0.82282282282282282</v>
      </c>
      <c r="BV106" s="30">
        <f t="shared" si="26"/>
        <v>103569950</v>
      </c>
      <c r="BW106" s="23" t="str">
        <f t="shared" ca="1" si="28"/>
        <v>EJECUCIÓN</v>
      </c>
      <c r="BX106" s="23">
        <v>61200425</v>
      </c>
      <c r="BY106" s="23">
        <v>42369525</v>
      </c>
      <c r="BZ106" s="23" t="s">
        <v>106</v>
      </c>
      <c r="CA106" s="23" t="str">
        <f t="shared" si="27"/>
        <v>enero</v>
      </c>
      <c r="CB106" s="23" t="s">
        <v>121</v>
      </c>
      <c r="CC106" s="23" t="s">
        <v>121</v>
      </c>
      <c r="CD106" s="23" t="s">
        <v>121</v>
      </c>
      <c r="CE106" t="s">
        <v>125</v>
      </c>
      <c r="CF106" t="s">
        <v>126</v>
      </c>
    </row>
    <row r="107" spans="1:84" x14ac:dyDescent="0.25">
      <c r="A107" s="23" t="str">
        <f t="shared" si="15"/>
        <v/>
      </c>
      <c r="B107" s="23" t="str">
        <f t="shared" si="16"/>
        <v/>
      </c>
      <c r="C107" s="24" t="str">
        <f t="shared" ca="1" si="17"/>
        <v>E</v>
      </c>
      <c r="D107" s="25" t="str">
        <f t="shared" ca="1" si="18"/>
        <v/>
      </c>
      <c r="E107" s="25" t="str">
        <f t="shared" si="19"/>
        <v/>
      </c>
      <c r="F107" s="23" t="str">
        <f t="shared" si="20"/>
        <v/>
      </c>
      <c r="G107" s="25" t="str">
        <f t="shared" si="21"/>
        <v/>
      </c>
      <c r="H107" s="23">
        <v>2025</v>
      </c>
      <c r="I107" s="26">
        <v>103</v>
      </c>
      <c r="J107" s="23" t="s">
        <v>95</v>
      </c>
      <c r="K107" t="s">
        <v>96</v>
      </c>
      <c r="L107" t="s">
        <v>97</v>
      </c>
      <c r="M107" t="s">
        <v>98</v>
      </c>
      <c r="N107" t="s">
        <v>99</v>
      </c>
      <c r="O107" s="23" t="s">
        <v>100</v>
      </c>
      <c r="P107" s="23" t="s">
        <v>138</v>
      </c>
      <c r="Q107" t="s">
        <v>905</v>
      </c>
      <c r="R107" s="23" t="s">
        <v>103</v>
      </c>
      <c r="S107" s="20" t="s">
        <v>158</v>
      </c>
      <c r="T107" s="29" t="s">
        <v>906</v>
      </c>
      <c r="U107" s="23" t="s">
        <v>1436</v>
      </c>
      <c r="V107" s="23" t="s">
        <v>106</v>
      </c>
      <c r="W107" s="20" t="s">
        <v>907</v>
      </c>
      <c r="X107" s="20" t="s">
        <v>907</v>
      </c>
      <c r="Y107" t="s">
        <v>908</v>
      </c>
      <c r="Z107" t="s">
        <v>909</v>
      </c>
      <c r="AA107" t="s">
        <v>910</v>
      </c>
      <c r="AB107" s="6">
        <v>115500000</v>
      </c>
      <c r="AC107" s="6">
        <v>115500000</v>
      </c>
      <c r="AD107" s="30">
        <v>10500000</v>
      </c>
      <c r="AE107" s="30">
        <v>0</v>
      </c>
      <c r="AF107" s="23" t="s">
        <v>112</v>
      </c>
      <c r="AG107" t="s">
        <v>106</v>
      </c>
      <c r="AH107" t="s">
        <v>113</v>
      </c>
      <c r="AI107" s="31">
        <f>+Tabla3[[#This Row],[VALOR DEL CONTRATO
(EN NUMEROS)]]-Tabla3[[#This Row],[VALOR RECURSOS (MADS/FONAM)]]</f>
        <v>0</v>
      </c>
      <c r="AJ107" s="25">
        <v>10125</v>
      </c>
      <c r="AK107" s="32">
        <v>45665</v>
      </c>
      <c r="AL107">
        <v>9425</v>
      </c>
      <c r="AM107" s="27">
        <v>45672</v>
      </c>
      <c r="AN107" s="33" t="s">
        <v>114</v>
      </c>
      <c r="AO107" t="s">
        <v>911</v>
      </c>
      <c r="AP107" s="39">
        <v>202400000000078</v>
      </c>
      <c r="AQ107" t="s">
        <v>106</v>
      </c>
      <c r="AR107" s="27">
        <v>45669</v>
      </c>
      <c r="AS107" s="23" t="s">
        <v>116</v>
      </c>
      <c r="AT107" s="23" t="s">
        <v>116</v>
      </c>
      <c r="AU107" t="s">
        <v>117</v>
      </c>
      <c r="AV107" t="s">
        <v>912</v>
      </c>
      <c r="AW107" t="s">
        <v>913</v>
      </c>
      <c r="AX107" t="s">
        <v>914</v>
      </c>
      <c r="AY107" s="23">
        <v>80111600</v>
      </c>
      <c r="AZ107" s="41" t="s">
        <v>915</v>
      </c>
      <c r="BA107" s="23" t="s">
        <v>121</v>
      </c>
      <c r="BB107" s="20" t="s">
        <v>122</v>
      </c>
      <c r="BC107" s="27">
        <v>45670</v>
      </c>
      <c r="BD107" s="20" t="s">
        <v>123</v>
      </c>
      <c r="BE107" s="27">
        <v>45670</v>
      </c>
      <c r="BF107" s="27">
        <v>45672</v>
      </c>
      <c r="BG107" s="27">
        <v>46005</v>
      </c>
      <c r="BH107" s="35">
        <f>+Tabla3[[#This Row],[FECHA TERMINACION
(INICIAL)]]-Tabla3[[#This Row],[FECHA INICIO]]</f>
        <v>333</v>
      </c>
      <c r="BI107" s="35">
        <f>+Tabla3[[#This Row],[PLAZO DE EJECUCIÓN EN DÍAS (INICIAL)]]/30</f>
        <v>11.1</v>
      </c>
      <c r="BJ107" t="s">
        <v>916</v>
      </c>
      <c r="BK107" s="30">
        <f>+[1]BD_2!E105</f>
        <v>0</v>
      </c>
      <c r="BL107" s="30">
        <f>+[1]BD_2!BA105</f>
        <v>0</v>
      </c>
      <c r="BM107" s="23">
        <f>+[1]BD_2!BZ105</f>
        <v>0</v>
      </c>
      <c r="BN107" s="23">
        <f>+COUNTIF(Tabla3[[#This Row],[VALOR REDUCIDO]:[TOTAL TIEMPO PRORROGADO EN DÍAS
]],"&lt;&gt;0")</f>
        <v>0</v>
      </c>
      <c r="BO107" s="23" t="str">
        <f>+[1]BD_2!CA105</f>
        <v>2 NO</v>
      </c>
      <c r="BP107" s="27" t="str">
        <f>+[1]BD_2!CF105</f>
        <v>2 NO</v>
      </c>
      <c r="BQ107" s="23" t="s">
        <v>106</v>
      </c>
      <c r="BR107">
        <f t="shared" si="22"/>
        <v>333</v>
      </c>
      <c r="BS107" s="36">
        <f t="shared" si="23"/>
        <v>45672</v>
      </c>
      <c r="BT107" s="36">
        <f t="shared" si="24"/>
        <v>46005</v>
      </c>
      <c r="BU107" s="37">
        <f t="shared" ca="1" si="25"/>
        <v>0.82582582582582587</v>
      </c>
      <c r="BV107" s="30">
        <f t="shared" si="26"/>
        <v>115500000</v>
      </c>
      <c r="BW107" s="23" t="str">
        <f t="shared" ca="1" si="28"/>
        <v>EJECUCIÓN</v>
      </c>
      <c r="BX107" s="23">
        <v>68600000</v>
      </c>
      <c r="BY107" s="23">
        <v>46900000</v>
      </c>
      <c r="BZ107" s="23" t="s">
        <v>106</v>
      </c>
      <c r="CA107" s="23" t="str">
        <f t="shared" si="27"/>
        <v>enero</v>
      </c>
      <c r="CB107" s="23" t="s">
        <v>121</v>
      </c>
      <c r="CC107" s="23" t="s">
        <v>121</v>
      </c>
      <c r="CD107" s="23" t="s">
        <v>121</v>
      </c>
      <c r="CE107" t="s">
        <v>125</v>
      </c>
      <c r="CF107" t="s">
        <v>126</v>
      </c>
    </row>
    <row r="108" spans="1:84" x14ac:dyDescent="0.25">
      <c r="A108" s="23" t="str">
        <f t="shared" si="15"/>
        <v/>
      </c>
      <c r="B108" s="23" t="str">
        <f t="shared" si="16"/>
        <v/>
      </c>
      <c r="C108" s="24" t="str">
        <f t="shared" ca="1" si="17"/>
        <v>E</v>
      </c>
      <c r="D108" s="25" t="str">
        <f t="shared" ca="1" si="18"/>
        <v/>
      </c>
      <c r="E108" s="25" t="str">
        <f t="shared" si="19"/>
        <v/>
      </c>
      <c r="F108" s="23" t="str">
        <f t="shared" si="20"/>
        <v/>
      </c>
      <c r="G108" s="25" t="str">
        <f t="shared" si="21"/>
        <v/>
      </c>
      <c r="H108" s="23">
        <v>2025</v>
      </c>
      <c r="I108" s="26">
        <v>104</v>
      </c>
      <c r="J108" s="23" t="s">
        <v>95</v>
      </c>
      <c r="K108" t="s">
        <v>96</v>
      </c>
      <c r="L108" t="s">
        <v>97</v>
      </c>
      <c r="M108" t="s">
        <v>98</v>
      </c>
      <c r="N108" t="s">
        <v>99</v>
      </c>
      <c r="O108" s="23" t="s">
        <v>100</v>
      </c>
      <c r="P108" s="23" t="s">
        <v>138</v>
      </c>
      <c r="Q108" t="s">
        <v>917</v>
      </c>
      <c r="R108" s="23" t="s">
        <v>103</v>
      </c>
      <c r="S108" s="20" t="s">
        <v>918</v>
      </c>
      <c r="T108" s="29" t="s">
        <v>919</v>
      </c>
      <c r="U108" s="23" t="s">
        <v>1436</v>
      </c>
      <c r="V108" s="23" t="s">
        <v>106</v>
      </c>
      <c r="W108" s="20" t="s">
        <v>907</v>
      </c>
      <c r="X108" s="20" t="s">
        <v>907</v>
      </c>
      <c r="Y108" t="s">
        <v>920</v>
      </c>
      <c r="Z108" t="s">
        <v>921</v>
      </c>
      <c r="AA108" t="s">
        <v>922</v>
      </c>
      <c r="AB108" s="6">
        <v>110000000</v>
      </c>
      <c r="AC108" s="6">
        <v>110000000</v>
      </c>
      <c r="AD108" s="30">
        <v>10000000</v>
      </c>
      <c r="AE108" s="30">
        <v>0</v>
      </c>
      <c r="AF108" s="23" t="s">
        <v>112</v>
      </c>
      <c r="AG108" t="s">
        <v>106</v>
      </c>
      <c r="AH108" t="s">
        <v>113</v>
      </c>
      <c r="AI108" s="31">
        <f>+Tabla3[[#This Row],[VALOR DEL CONTRATO
(EN NUMEROS)]]-Tabla3[[#This Row],[VALOR RECURSOS (MADS/FONAM)]]</f>
        <v>0</v>
      </c>
      <c r="AJ108" s="25">
        <v>10125</v>
      </c>
      <c r="AK108" s="32">
        <v>45665</v>
      </c>
      <c r="AL108">
        <v>9725</v>
      </c>
      <c r="AM108" s="27">
        <v>45672</v>
      </c>
      <c r="AN108" s="33" t="s">
        <v>114</v>
      </c>
      <c r="AO108" t="s">
        <v>911</v>
      </c>
      <c r="AP108" s="39">
        <v>202400000000078</v>
      </c>
      <c r="AQ108" t="s">
        <v>106</v>
      </c>
      <c r="AR108" s="27">
        <v>45669</v>
      </c>
      <c r="AS108" s="23" t="s">
        <v>116</v>
      </c>
      <c r="AT108" s="23" t="s">
        <v>116</v>
      </c>
      <c r="AU108" t="s">
        <v>117</v>
      </c>
      <c r="AV108" t="s">
        <v>912</v>
      </c>
      <c r="AW108" t="s">
        <v>913</v>
      </c>
      <c r="AX108" t="s">
        <v>914</v>
      </c>
      <c r="AY108" s="23">
        <v>80111600</v>
      </c>
      <c r="AZ108" s="41" t="s">
        <v>923</v>
      </c>
      <c r="BA108" s="23" t="s">
        <v>121</v>
      </c>
      <c r="BB108" s="20" t="s">
        <v>122</v>
      </c>
      <c r="BC108" s="27">
        <v>45670</v>
      </c>
      <c r="BD108" s="20" t="s">
        <v>123</v>
      </c>
      <c r="BE108" s="27">
        <v>45670</v>
      </c>
      <c r="BF108" s="27">
        <v>45672</v>
      </c>
      <c r="BG108" s="27">
        <v>46005</v>
      </c>
      <c r="BH108" s="35">
        <f>+Tabla3[[#This Row],[FECHA TERMINACION
(INICIAL)]]-Tabla3[[#This Row],[FECHA INICIO]]</f>
        <v>333</v>
      </c>
      <c r="BI108" s="35">
        <f>+Tabla3[[#This Row],[PLAZO DE EJECUCIÓN EN DÍAS (INICIAL)]]/30</f>
        <v>11.1</v>
      </c>
      <c r="BJ108" t="s">
        <v>924</v>
      </c>
      <c r="BK108" s="30">
        <f>+[1]BD_2!E106</f>
        <v>0</v>
      </c>
      <c r="BL108" s="30">
        <f>+[1]BD_2!BA106</f>
        <v>0</v>
      </c>
      <c r="BM108" s="23">
        <f>+[1]BD_2!BZ106</f>
        <v>0</v>
      </c>
      <c r="BN108" s="23">
        <f>+COUNTIF(Tabla3[[#This Row],[VALOR REDUCIDO]:[TOTAL TIEMPO PRORROGADO EN DÍAS
]],"&lt;&gt;0")</f>
        <v>0</v>
      </c>
      <c r="BO108" s="23" t="str">
        <f>+[1]BD_2!CA106</f>
        <v>2 NO</v>
      </c>
      <c r="BP108" s="27" t="str">
        <f>+[1]BD_2!CF106</f>
        <v>2 NO</v>
      </c>
      <c r="BQ108" s="23" t="s">
        <v>106</v>
      </c>
      <c r="BR108">
        <f t="shared" si="22"/>
        <v>333</v>
      </c>
      <c r="BS108" s="36">
        <f t="shared" si="23"/>
        <v>45672</v>
      </c>
      <c r="BT108" s="36">
        <f t="shared" si="24"/>
        <v>46005</v>
      </c>
      <c r="BU108" s="37">
        <f t="shared" ca="1" si="25"/>
        <v>0.82582582582582587</v>
      </c>
      <c r="BV108" s="30">
        <f t="shared" si="26"/>
        <v>110000000</v>
      </c>
      <c r="BW108" s="23" t="str">
        <f t="shared" ca="1" si="28"/>
        <v>EJECUCIÓN</v>
      </c>
      <c r="BX108" s="23">
        <v>75333333</v>
      </c>
      <c r="BY108" s="23">
        <v>34666667</v>
      </c>
      <c r="BZ108" s="23" t="s">
        <v>106</v>
      </c>
      <c r="CA108" s="23" t="str">
        <f t="shared" si="27"/>
        <v>enero</v>
      </c>
      <c r="CB108" s="23" t="s">
        <v>121</v>
      </c>
      <c r="CC108" s="23" t="s">
        <v>121</v>
      </c>
      <c r="CD108" s="23" t="s">
        <v>121</v>
      </c>
      <c r="CE108" t="s">
        <v>125</v>
      </c>
      <c r="CF108" t="s">
        <v>126</v>
      </c>
    </row>
    <row r="109" spans="1:84" x14ac:dyDescent="0.25">
      <c r="A109" s="23" t="str">
        <f t="shared" si="15"/>
        <v/>
      </c>
      <c r="B109" s="23" t="str">
        <f t="shared" si="16"/>
        <v/>
      </c>
      <c r="C109" s="24" t="str">
        <f t="shared" ca="1" si="17"/>
        <v>E</v>
      </c>
      <c r="D109" s="25" t="str">
        <f t="shared" ca="1" si="18"/>
        <v/>
      </c>
      <c r="E109" s="25" t="str">
        <f t="shared" si="19"/>
        <v/>
      </c>
      <c r="F109" s="23" t="str">
        <f t="shared" si="20"/>
        <v/>
      </c>
      <c r="G109" s="25" t="str">
        <f t="shared" si="21"/>
        <v/>
      </c>
      <c r="H109" s="23">
        <v>2025</v>
      </c>
      <c r="I109" s="26">
        <v>105</v>
      </c>
      <c r="J109" s="23" t="s">
        <v>95</v>
      </c>
      <c r="K109" t="s">
        <v>96</v>
      </c>
      <c r="L109" t="s">
        <v>97</v>
      </c>
      <c r="M109" t="s">
        <v>98</v>
      </c>
      <c r="N109" t="s">
        <v>99</v>
      </c>
      <c r="O109" s="23" t="s">
        <v>100</v>
      </c>
      <c r="P109" s="23" t="s">
        <v>138</v>
      </c>
      <c r="Q109" t="s">
        <v>925</v>
      </c>
      <c r="R109" s="23" t="s">
        <v>103</v>
      </c>
      <c r="S109" s="20" t="s">
        <v>926</v>
      </c>
      <c r="T109" s="29" t="s">
        <v>927</v>
      </c>
      <c r="U109" s="23" t="s">
        <v>1436</v>
      </c>
      <c r="V109" s="23" t="s">
        <v>106</v>
      </c>
      <c r="W109" s="20" t="s">
        <v>907</v>
      </c>
      <c r="X109" s="20" t="s">
        <v>907</v>
      </c>
      <c r="Y109" t="s">
        <v>928</v>
      </c>
      <c r="Z109" t="s">
        <v>929</v>
      </c>
      <c r="AA109" t="s">
        <v>930</v>
      </c>
      <c r="AB109" s="6">
        <v>113300000</v>
      </c>
      <c r="AC109" s="6">
        <v>113300000</v>
      </c>
      <c r="AD109" s="30">
        <v>10300000</v>
      </c>
      <c r="AE109" s="30">
        <v>0</v>
      </c>
      <c r="AF109" s="23" t="s">
        <v>112</v>
      </c>
      <c r="AG109" t="s">
        <v>106</v>
      </c>
      <c r="AH109" t="s">
        <v>113</v>
      </c>
      <c r="AI109" s="31">
        <f>+Tabla3[[#This Row],[VALOR DEL CONTRATO
(EN NUMEROS)]]-Tabla3[[#This Row],[VALOR RECURSOS (MADS/FONAM)]]</f>
        <v>0</v>
      </c>
      <c r="AJ109" s="25">
        <v>10125</v>
      </c>
      <c r="AK109" s="32">
        <v>45665</v>
      </c>
      <c r="AL109">
        <v>9025</v>
      </c>
      <c r="AM109" s="27">
        <v>45671</v>
      </c>
      <c r="AN109" s="33" t="s">
        <v>114</v>
      </c>
      <c r="AO109" t="s">
        <v>931</v>
      </c>
      <c r="AP109" s="39">
        <v>202400000000078</v>
      </c>
      <c r="AQ109" t="s">
        <v>106</v>
      </c>
      <c r="AR109" s="27">
        <v>45669</v>
      </c>
      <c r="AS109" s="23" t="s">
        <v>116</v>
      </c>
      <c r="AT109" s="23" t="s">
        <v>116</v>
      </c>
      <c r="AU109" t="s">
        <v>117</v>
      </c>
      <c r="AV109" t="s">
        <v>932</v>
      </c>
      <c r="AW109" t="s">
        <v>933</v>
      </c>
      <c r="AX109" t="s">
        <v>934</v>
      </c>
      <c r="AY109" s="23">
        <v>80111600</v>
      </c>
      <c r="AZ109" s="41" t="s">
        <v>935</v>
      </c>
      <c r="BA109" s="23" t="s">
        <v>121</v>
      </c>
      <c r="BB109" s="20" t="s">
        <v>122</v>
      </c>
      <c r="BC109" s="27">
        <v>45670</v>
      </c>
      <c r="BD109" s="20" t="s">
        <v>123</v>
      </c>
      <c r="BE109" s="27">
        <v>45670</v>
      </c>
      <c r="BF109" s="27">
        <v>45671</v>
      </c>
      <c r="BG109" s="27">
        <v>46004</v>
      </c>
      <c r="BH109" s="35">
        <f>+Tabla3[[#This Row],[FECHA TERMINACION
(INICIAL)]]-Tabla3[[#This Row],[FECHA INICIO]]</f>
        <v>333</v>
      </c>
      <c r="BI109" s="35">
        <f>+Tabla3[[#This Row],[PLAZO DE EJECUCIÓN EN DÍAS (INICIAL)]]/30</f>
        <v>11.1</v>
      </c>
      <c r="BJ109" t="s">
        <v>936</v>
      </c>
      <c r="BK109" s="30">
        <f>+[1]BD_2!E107</f>
        <v>0</v>
      </c>
      <c r="BL109" s="30">
        <f>+[1]BD_2!BA107</f>
        <v>0</v>
      </c>
      <c r="BM109" s="23">
        <f>+[1]BD_2!BZ107</f>
        <v>0</v>
      </c>
      <c r="BN109" s="23">
        <f>+COUNTIF(Tabla3[[#This Row],[VALOR REDUCIDO]:[TOTAL TIEMPO PRORROGADO EN DÍAS
]],"&lt;&gt;0")</f>
        <v>0</v>
      </c>
      <c r="BO109" s="23" t="str">
        <f>+[1]BD_2!CA107</f>
        <v>2 NO</v>
      </c>
      <c r="BP109" s="27" t="str">
        <f>+[1]BD_2!CF107</f>
        <v>2 NO</v>
      </c>
      <c r="BQ109" s="23" t="s">
        <v>106</v>
      </c>
      <c r="BR109">
        <f t="shared" si="22"/>
        <v>333</v>
      </c>
      <c r="BS109" s="36">
        <f t="shared" si="23"/>
        <v>45671</v>
      </c>
      <c r="BT109" s="36">
        <f t="shared" si="24"/>
        <v>46004</v>
      </c>
      <c r="BU109" s="37">
        <f t="shared" ca="1" si="25"/>
        <v>0.8288288288288288</v>
      </c>
      <c r="BV109" s="30">
        <f t="shared" si="26"/>
        <v>113300000</v>
      </c>
      <c r="BW109" s="23" t="str">
        <f t="shared" ca="1" si="28"/>
        <v>EJECUCIÓN</v>
      </c>
      <c r="BX109" s="23">
        <v>67636667</v>
      </c>
      <c r="BY109" s="23">
        <v>45663333</v>
      </c>
      <c r="BZ109" s="23" t="s">
        <v>106</v>
      </c>
      <c r="CA109" s="23" t="str">
        <f t="shared" si="27"/>
        <v>enero</v>
      </c>
      <c r="CB109" s="23" t="s">
        <v>121</v>
      </c>
      <c r="CC109" s="23" t="s">
        <v>121</v>
      </c>
      <c r="CD109" s="23" t="s">
        <v>121</v>
      </c>
      <c r="CE109" t="s">
        <v>125</v>
      </c>
      <c r="CF109" t="s">
        <v>126</v>
      </c>
    </row>
    <row r="110" spans="1:84" x14ac:dyDescent="0.25">
      <c r="A110" s="23" t="str">
        <f t="shared" si="15"/>
        <v/>
      </c>
      <c r="B110" s="23" t="str">
        <f t="shared" si="16"/>
        <v/>
      </c>
      <c r="C110" s="24" t="str">
        <f t="shared" ca="1" si="17"/>
        <v>E</v>
      </c>
      <c r="D110" s="25" t="str">
        <f t="shared" ca="1" si="18"/>
        <v/>
      </c>
      <c r="E110" s="25" t="str">
        <f t="shared" si="19"/>
        <v/>
      </c>
      <c r="F110" s="23" t="str">
        <f t="shared" si="20"/>
        <v/>
      </c>
      <c r="G110" s="25" t="str">
        <f t="shared" si="21"/>
        <v/>
      </c>
      <c r="H110" s="23">
        <v>2025</v>
      </c>
      <c r="I110" s="26">
        <v>106</v>
      </c>
      <c r="J110" s="23" t="s">
        <v>95</v>
      </c>
      <c r="K110" t="s">
        <v>96</v>
      </c>
      <c r="L110" t="s">
        <v>97</v>
      </c>
      <c r="M110" t="s">
        <v>98</v>
      </c>
      <c r="N110" t="s">
        <v>99</v>
      </c>
      <c r="O110" s="23" t="s">
        <v>100</v>
      </c>
      <c r="P110" s="23" t="s">
        <v>138</v>
      </c>
      <c r="Q110" t="s">
        <v>937</v>
      </c>
      <c r="R110" s="23" t="s">
        <v>103</v>
      </c>
      <c r="S110" s="20" t="s">
        <v>158</v>
      </c>
      <c r="T110" s="29" t="s">
        <v>938</v>
      </c>
      <c r="U110" s="23" t="s">
        <v>1436</v>
      </c>
      <c r="V110" s="23" t="s">
        <v>106</v>
      </c>
      <c r="W110" s="20" t="s">
        <v>183</v>
      </c>
      <c r="X110" s="20" t="s">
        <v>183</v>
      </c>
      <c r="Y110" t="s">
        <v>939</v>
      </c>
      <c r="Z110" t="s">
        <v>7245</v>
      </c>
      <c r="AA110"/>
      <c r="AB110" s="6">
        <v>126385000</v>
      </c>
      <c r="AC110" s="6">
        <v>126385000</v>
      </c>
      <c r="AD110" s="30">
        <v>12075000</v>
      </c>
      <c r="AE110" s="30">
        <v>0</v>
      </c>
      <c r="AF110" s="23" t="s">
        <v>112</v>
      </c>
      <c r="AG110" t="s">
        <v>106</v>
      </c>
      <c r="AH110" t="s">
        <v>113</v>
      </c>
      <c r="AI110" s="31">
        <f>+Tabla3[[#This Row],[VALOR DEL CONTRATO
(EN NUMEROS)]]-Tabla3[[#This Row],[VALOR RECURSOS (MADS/FONAM)]]</f>
        <v>0</v>
      </c>
      <c r="AJ110" s="25">
        <v>10225</v>
      </c>
      <c r="AK110" s="32">
        <v>45665</v>
      </c>
      <c r="AL110">
        <v>10325</v>
      </c>
      <c r="AM110" s="27">
        <v>45672</v>
      </c>
      <c r="AN110" s="33" t="s">
        <v>114</v>
      </c>
      <c r="AO110" t="s">
        <v>911</v>
      </c>
      <c r="AP110" s="39">
        <v>202400000000078</v>
      </c>
      <c r="AQ110" t="s">
        <v>106</v>
      </c>
      <c r="AR110" s="27">
        <v>45669</v>
      </c>
      <c r="AS110" s="23" t="s">
        <v>116</v>
      </c>
      <c r="AT110" s="23" t="s">
        <v>116</v>
      </c>
      <c r="AU110" t="s">
        <v>117</v>
      </c>
      <c r="AV110" t="s">
        <v>940</v>
      </c>
      <c r="AW110" t="s">
        <v>941</v>
      </c>
      <c r="AX110" t="s">
        <v>941</v>
      </c>
      <c r="AY110" s="23">
        <v>80111600</v>
      </c>
      <c r="AZ110" s="41" t="s">
        <v>942</v>
      </c>
      <c r="BA110" s="23" t="s">
        <v>295</v>
      </c>
      <c r="BB110" s="20" t="s">
        <v>122</v>
      </c>
      <c r="BC110" s="27">
        <v>45670</v>
      </c>
      <c r="BD110" s="20" t="s">
        <v>123</v>
      </c>
      <c r="BE110" s="27">
        <v>45670</v>
      </c>
      <c r="BF110" s="27">
        <v>45672</v>
      </c>
      <c r="BG110" s="27">
        <v>45989</v>
      </c>
      <c r="BH110" s="35">
        <f>+Tabla3[[#This Row],[FECHA TERMINACION
(INICIAL)]]-Tabla3[[#This Row],[FECHA INICIO]]</f>
        <v>317</v>
      </c>
      <c r="BI110" s="35">
        <f>+Tabla3[[#This Row],[PLAZO DE EJECUCIÓN EN DÍAS (INICIAL)]]/30</f>
        <v>10.566666666666666</v>
      </c>
      <c r="BJ110" t="s">
        <v>936</v>
      </c>
      <c r="BK110" s="30">
        <f>+[1]BD_2!E108</f>
        <v>0</v>
      </c>
      <c r="BL110" s="30">
        <f>+[1]BD_2!BA108</f>
        <v>0</v>
      </c>
      <c r="BM110" s="23">
        <f>+[1]BD_2!BZ108</f>
        <v>0</v>
      </c>
      <c r="BN110" s="23">
        <f>+COUNTIF(Tabla3[[#This Row],[VALOR REDUCIDO]:[TOTAL TIEMPO PRORROGADO EN DÍAS
]],"&lt;&gt;0")</f>
        <v>0</v>
      </c>
      <c r="BO110" s="23" t="str">
        <f>+[1]BD_2!CA108</f>
        <v>2 NO</v>
      </c>
      <c r="BP110" s="27" t="str">
        <f>+[1]BD_2!CF108</f>
        <v>2 NO</v>
      </c>
      <c r="BQ110" s="23" t="s">
        <v>106</v>
      </c>
      <c r="BR110">
        <f t="shared" si="22"/>
        <v>317</v>
      </c>
      <c r="BS110" s="36">
        <f t="shared" si="23"/>
        <v>45672</v>
      </c>
      <c r="BT110" s="36">
        <f t="shared" si="24"/>
        <v>45989</v>
      </c>
      <c r="BU110" s="37">
        <f t="shared" ca="1" si="25"/>
        <v>0.86750788643533128</v>
      </c>
      <c r="BV110" s="30">
        <f t="shared" si="26"/>
        <v>126385000</v>
      </c>
      <c r="BW110" s="23" t="str">
        <f t="shared" ca="1" si="28"/>
        <v>EJECUCIÓN</v>
      </c>
      <c r="BX110" s="23">
        <v>78890000</v>
      </c>
      <c r="BY110" s="23">
        <v>47495000</v>
      </c>
      <c r="BZ110" s="23" t="s">
        <v>106</v>
      </c>
      <c r="CA110" s="23" t="str">
        <f t="shared" si="27"/>
        <v>enero</v>
      </c>
      <c r="CB110" s="23" t="s">
        <v>121</v>
      </c>
      <c r="CC110" s="23" t="s">
        <v>121</v>
      </c>
      <c r="CD110" s="23" t="s">
        <v>121</v>
      </c>
      <c r="CE110" t="s">
        <v>125</v>
      </c>
      <c r="CF110" t="s">
        <v>126</v>
      </c>
    </row>
    <row r="111" spans="1:84" ht="14.45" customHeight="1" x14ac:dyDescent="0.25">
      <c r="A111" s="23" t="str">
        <f t="shared" si="15"/>
        <v/>
      </c>
      <c r="B111" s="23" t="str">
        <f t="shared" si="16"/>
        <v/>
      </c>
      <c r="C111" s="24" t="str">
        <f t="shared" ca="1" si="17"/>
        <v>E</v>
      </c>
      <c r="D111" s="25" t="str">
        <f t="shared" ca="1" si="18"/>
        <v/>
      </c>
      <c r="E111" s="25" t="str">
        <f t="shared" si="19"/>
        <v/>
      </c>
      <c r="F111" s="23" t="str">
        <f t="shared" si="20"/>
        <v/>
      </c>
      <c r="G111" s="25" t="str">
        <f t="shared" si="21"/>
        <v/>
      </c>
      <c r="H111" s="23">
        <v>2025</v>
      </c>
      <c r="I111" s="26">
        <v>107</v>
      </c>
      <c r="J111" s="23" t="s">
        <v>95</v>
      </c>
      <c r="K111" t="s">
        <v>96</v>
      </c>
      <c r="L111" t="s">
        <v>97</v>
      </c>
      <c r="M111" t="s">
        <v>98</v>
      </c>
      <c r="N111" t="s">
        <v>99</v>
      </c>
      <c r="O111" s="23" t="s">
        <v>100</v>
      </c>
      <c r="P111" s="23" t="s">
        <v>101</v>
      </c>
      <c r="Q111" t="s">
        <v>943</v>
      </c>
      <c r="R111" s="23" t="s">
        <v>103</v>
      </c>
      <c r="S111" s="20" t="s">
        <v>104</v>
      </c>
      <c r="T111" s="29" t="s">
        <v>944</v>
      </c>
      <c r="U111" s="23" t="s">
        <v>1436</v>
      </c>
      <c r="V111" s="23" t="s">
        <v>106</v>
      </c>
      <c r="W111" s="20" t="s">
        <v>183</v>
      </c>
      <c r="X111" s="20" t="s">
        <v>183</v>
      </c>
      <c r="Y111" t="s">
        <v>945</v>
      </c>
      <c r="AA111" t="s">
        <v>946</v>
      </c>
      <c r="AB111" s="6">
        <v>37131500</v>
      </c>
      <c r="AC111" s="6">
        <v>37131500</v>
      </c>
      <c r="AD111" s="30">
        <v>3713150</v>
      </c>
      <c r="AE111" s="30">
        <v>0</v>
      </c>
      <c r="AF111" s="23" t="s">
        <v>112</v>
      </c>
      <c r="AG111" t="s">
        <v>106</v>
      </c>
      <c r="AH111" t="s">
        <v>113</v>
      </c>
      <c r="AI111" s="31">
        <f>+Tabla3[[#This Row],[VALOR DEL CONTRATO
(EN NUMEROS)]]-Tabla3[[#This Row],[VALOR RECURSOS (MADS/FONAM)]]</f>
        <v>0</v>
      </c>
      <c r="AJ111" s="25">
        <v>2425</v>
      </c>
      <c r="AK111" s="32">
        <v>45664</v>
      </c>
      <c r="AL111">
        <v>11425</v>
      </c>
      <c r="AM111" s="27">
        <v>45673</v>
      </c>
      <c r="AN111" s="33" t="s">
        <v>114</v>
      </c>
      <c r="AO111" t="s">
        <v>186</v>
      </c>
      <c r="AP111" s="39">
        <v>202400000000054</v>
      </c>
      <c r="AQ111" t="s">
        <v>106</v>
      </c>
      <c r="AR111" s="27">
        <v>45672</v>
      </c>
      <c r="AS111" s="23" t="s">
        <v>116</v>
      </c>
      <c r="AT111" s="23" t="s">
        <v>116</v>
      </c>
      <c r="AU111" t="s">
        <v>117</v>
      </c>
      <c r="AV111" t="s">
        <v>197</v>
      </c>
      <c r="AW111" t="s">
        <v>198</v>
      </c>
      <c r="AX111" t="s">
        <v>189</v>
      </c>
      <c r="AY111" s="23">
        <v>80111600</v>
      </c>
      <c r="AZ111" s="41" t="s">
        <v>947</v>
      </c>
      <c r="BA111" s="23" t="s">
        <v>121</v>
      </c>
      <c r="BB111" s="20" t="s">
        <v>122</v>
      </c>
      <c r="BC111" s="27">
        <v>45672</v>
      </c>
      <c r="BD111" s="20" t="s">
        <v>136</v>
      </c>
      <c r="BE111" s="27">
        <v>45672</v>
      </c>
      <c r="BF111" s="27">
        <v>45673</v>
      </c>
      <c r="BG111" s="27">
        <v>45976</v>
      </c>
      <c r="BH111" s="35">
        <f>+Tabla3[[#This Row],[FECHA TERMINACION
(INICIAL)]]-Tabla3[[#This Row],[FECHA INICIO]]</f>
        <v>303</v>
      </c>
      <c r="BI111" s="35">
        <f>+Tabla3[[#This Row],[PLAZO DE EJECUCIÓN EN DÍAS (INICIAL)]]/30</f>
        <v>10.1</v>
      </c>
      <c r="BJ111" t="s">
        <v>948</v>
      </c>
      <c r="BK111" s="30">
        <f>+[1]BD_2!E109</f>
        <v>0</v>
      </c>
      <c r="BL111" s="30">
        <f>+[1]BD_2!BA109</f>
        <v>0</v>
      </c>
      <c r="BM111" s="23">
        <f>+[1]BD_2!BZ109</f>
        <v>0</v>
      </c>
      <c r="BN111" s="23">
        <f>+COUNTIF(Tabla3[[#This Row],[VALOR REDUCIDO]:[TOTAL TIEMPO PRORROGADO EN DÍAS
]],"&lt;&gt;0")</f>
        <v>0</v>
      </c>
      <c r="BO111" s="23" t="str">
        <f>+[1]BD_2!CA109</f>
        <v>2 NO</v>
      </c>
      <c r="BP111" s="27" t="str">
        <f>+[1]BD_2!CF109</f>
        <v>2 NO</v>
      </c>
      <c r="BQ111" s="23" t="s">
        <v>106</v>
      </c>
      <c r="BR111">
        <f t="shared" si="22"/>
        <v>303</v>
      </c>
      <c r="BS111" s="36">
        <f t="shared" si="23"/>
        <v>45673</v>
      </c>
      <c r="BT111" s="36">
        <f t="shared" si="24"/>
        <v>45976</v>
      </c>
      <c r="BU111" s="37">
        <f t="shared" ca="1" si="25"/>
        <v>0.90429042904290424</v>
      </c>
      <c r="BV111" s="30">
        <f t="shared" si="26"/>
        <v>37131500</v>
      </c>
      <c r="BW111" s="23" t="str">
        <f t="shared" ca="1" si="28"/>
        <v>EJECUCIÓN</v>
      </c>
      <c r="BX111" s="23">
        <v>24135475</v>
      </c>
      <c r="BY111" s="23">
        <v>12996025</v>
      </c>
      <c r="BZ111" s="23" t="s">
        <v>106</v>
      </c>
      <c r="CA111" s="23" t="str">
        <f t="shared" si="27"/>
        <v>enero</v>
      </c>
      <c r="CB111" s="23" t="s">
        <v>121</v>
      </c>
      <c r="CC111" s="23" t="s">
        <v>121</v>
      </c>
      <c r="CD111" s="23" t="s">
        <v>121</v>
      </c>
      <c r="CE111" t="s">
        <v>125</v>
      </c>
      <c r="CF111" t="s">
        <v>126</v>
      </c>
    </row>
    <row r="112" spans="1:84" ht="14.45" customHeight="1" x14ac:dyDescent="0.25">
      <c r="A112" s="23" t="str">
        <f t="shared" si="15"/>
        <v/>
      </c>
      <c r="B112" s="23" t="str">
        <f t="shared" si="16"/>
        <v/>
      </c>
      <c r="C112" s="24" t="str">
        <f t="shared" ca="1" si="17"/>
        <v>E</v>
      </c>
      <c r="D112" s="25" t="str">
        <f t="shared" ca="1" si="18"/>
        <v/>
      </c>
      <c r="E112" s="25" t="str">
        <f t="shared" si="19"/>
        <v/>
      </c>
      <c r="F112" s="23" t="str">
        <f t="shared" si="20"/>
        <v/>
      </c>
      <c r="G112" s="25" t="str">
        <f t="shared" si="21"/>
        <v/>
      </c>
      <c r="H112" s="23">
        <v>2025</v>
      </c>
      <c r="I112" s="26">
        <v>108</v>
      </c>
      <c r="J112" s="23" t="s">
        <v>95</v>
      </c>
      <c r="K112" t="s">
        <v>96</v>
      </c>
      <c r="L112" t="s">
        <v>97</v>
      </c>
      <c r="M112" t="s">
        <v>98</v>
      </c>
      <c r="N112" t="s">
        <v>99</v>
      </c>
      <c r="O112" s="23" t="s">
        <v>100</v>
      </c>
      <c r="P112" s="23" t="s">
        <v>138</v>
      </c>
      <c r="Q112" t="s">
        <v>949</v>
      </c>
      <c r="R112" s="23" t="s">
        <v>103</v>
      </c>
      <c r="S112" s="20" t="s">
        <v>525</v>
      </c>
      <c r="T112" s="29" t="s">
        <v>950</v>
      </c>
      <c r="U112" s="23" t="s">
        <v>1436</v>
      </c>
      <c r="V112" s="23" t="s">
        <v>106</v>
      </c>
      <c r="W112" s="20" t="s">
        <v>430</v>
      </c>
      <c r="X112" s="20" t="s">
        <v>430</v>
      </c>
      <c r="Y112" t="s">
        <v>951</v>
      </c>
      <c r="Z112" t="s">
        <v>7240</v>
      </c>
      <c r="AA112" t="s">
        <v>952</v>
      </c>
      <c r="AB112" s="6">
        <v>97750000</v>
      </c>
      <c r="AC112" s="6">
        <v>97750000</v>
      </c>
      <c r="AD112" s="30">
        <v>8500000</v>
      </c>
      <c r="AE112" s="30">
        <v>0</v>
      </c>
      <c r="AF112" s="23" t="s">
        <v>112</v>
      </c>
      <c r="AG112" t="s">
        <v>106</v>
      </c>
      <c r="AH112" t="s">
        <v>113</v>
      </c>
      <c r="AI112" s="31">
        <f>+Tabla3[[#This Row],[VALOR DEL CONTRATO
(EN NUMEROS)]]-Tabla3[[#This Row],[VALOR RECURSOS (MADS/FONAM)]]</f>
        <v>0</v>
      </c>
      <c r="AJ112" s="25">
        <v>4625</v>
      </c>
      <c r="AK112" s="32">
        <v>45664</v>
      </c>
      <c r="AL112">
        <v>10825</v>
      </c>
      <c r="AM112" s="27">
        <v>45672</v>
      </c>
      <c r="AN112" s="33" t="s">
        <v>114</v>
      </c>
      <c r="AO112" t="s">
        <v>453</v>
      </c>
      <c r="AP112" s="39">
        <v>202400000000074</v>
      </c>
      <c r="AQ112" t="s">
        <v>106</v>
      </c>
      <c r="AR112" s="27">
        <v>45671</v>
      </c>
      <c r="AS112" s="23" t="s">
        <v>116</v>
      </c>
      <c r="AT112" s="23" t="s">
        <v>116</v>
      </c>
      <c r="AU112" t="s">
        <v>117</v>
      </c>
      <c r="AV112" t="s">
        <v>435</v>
      </c>
      <c r="AW112" t="s">
        <v>436</v>
      </c>
      <c r="AX112" t="s">
        <v>436</v>
      </c>
      <c r="AY112" s="23">
        <v>80111600</v>
      </c>
      <c r="AZ112" s="41" t="s">
        <v>953</v>
      </c>
      <c r="BA112" s="23" t="s">
        <v>121</v>
      </c>
      <c r="BB112" s="20" t="s">
        <v>122</v>
      </c>
      <c r="BC112" s="27">
        <v>45672</v>
      </c>
      <c r="BD112" s="20" t="s">
        <v>123</v>
      </c>
      <c r="BE112" s="27">
        <v>45672</v>
      </c>
      <c r="BF112" s="27">
        <v>45673</v>
      </c>
      <c r="BG112" s="27">
        <v>46021</v>
      </c>
      <c r="BH112" s="35">
        <f>+Tabla3[[#This Row],[FECHA TERMINACION
(INICIAL)]]-Tabla3[[#This Row],[FECHA INICIO]]</f>
        <v>348</v>
      </c>
      <c r="BI112" s="35">
        <f>+Tabla3[[#This Row],[PLAZO DE EJECUCIÓN EN DÍAS (INICIAL)]]/30</f>
        <v>11.6</v>
      </c>
      <c r="BJ112" t="s">
        <v>954</v>
      </c>
      <c r="BK112" s="30">
        <f>+[1]BD_2!E110</f>
        <v>0</v>
      </c>
      <c r="BL112" s="30">
        <f>+[1]BD_2!BA110</f>
        <v>0</v>
      </c>
      <c r="BM112" s="23">
        <f>+[1]BD_2!BZ110</f>
        <v>0</v>
      </c>
      <c r="BN112" s="23">
        <f>+COUNTIF(Tabla3[[#This Row],[VALOR REDUCIDO]:[TOTAL TIEMPO PRORROGADO EN DÍAS
]],"&lt;&gt;0")</f>
        <v>0</v>
      </c>
      <c r="BO112" s="23" t="str">
        <f>+[1]BD_2!CA110</f>
        <v>2 NO</v>
      </c>
      <c r="BP112" s="27" t="str">
        <f>+[1]BD_2!CF110</f>
        <v>2 NO</v>
      </c>
      <c r="BQ112" s="23" t="s">
        <v>106</v>
      </c>
      <c r="BR112">
        <f t="shared" si="22"/>
        <v>348</v>
      </c>
      <c r="BS112" s="36">
        <f t="shared" si="23"/>
        <v>45673</v>
      </c>
      <c r="BT112" s="36">
        <f t="shared" si="24"/>
        <v>46021</v>
      </c>
      <c r="BU112" s="37">
        <f t="shared" ca="1" si="25"/>
        <v>0.78735632183908044</v>
      </c>
      <c r="BV112" s="30">
        <f t="shared" si="26"/>
        <v>97750000</v>
      </c>
      <c r="BW112" s="23" t="str">
        <f t="shared" ca="1" si="28"/>
        <v>EJECUCIÓN</v>
      </c>
      <c r="BX112" s="23">
        <v>55250000</v>
      </c>
      <c r="BY112" s="23">
        <v>42500000</v>
      </c>
      <c r="BZ112" s="23" t="s">
        <v>106</v>
      </c>
      <c r="CA112" s="23" t="str">
        <f t="shared" si="27"/>
        <v>enero</v>
      </c>
      <c r="CB112" s="23" t="s">
        <v>121</v>
      </c>
      <c r="CC112" s="23" t="s">
        <v>121</v>
      </c>
      <c r="CD112" s="23" t="s">
        <v>121</v>
      </c>
      <c r="CE112" t="s">
        <v>125</v>
      </c>
      <c r="CF112" t="s">
        <v>126</v>
      </c>
    </row>
    <row r="113" spans="1:84" ht="14.45" customHeight="1" x14ac:dyDescent="0.25">
      <c r="A113" s="23" t="str">
        <f t="shared" si="15"/>
        <v/>
      </c>
      <c r="B113" s="23" t="str">
        <f t="shared" si="16"/>
        <v/>
      </c>
      <c r="C113" s="24" t="str">
        <f t="shared" ca="1" si="17"/>
        <v>E</v>
      </c>
      <c r="D113" s="25" t="str">
        <f t="shared" ca="1" si="18"/>
        <v/>
      </c>
      <c r="E113" s="25" t="str">
        <f t="shared" si="19"/>
        <v/>
      </c>
      <c r="F113" s="23" t="str">
        <f t="shared" si="20"/>
        <v/>
      </c>
      <c r="G113" s="25" t="str">
        <f t="shared" si="21"/>
        <v/>
      </c>
      <c r="H113" s="23">
        <v>2025</v>
      </c>
      <c r="I113" s="26">
        <v>109</v>
      </c>
      <c r="J113" s="23" t="s">
        <v>95</v>
      </c>
      <c r="K113" t="s">
        <v>96</v>
      </c>
      <c r="L113" t="s">
        <v>97</v>
      </c>
      <c r="M113" t="s">
        <v>98</v>
      </c>
      <c r="N113" t="s">
        <v>99</v>
      </c>
      <c r="O113" s="23" t="s">
        <v>100</v>
      </c>
      <c r="P113" s="23" t="s">
        <v>101</v>
      </c>
      <c r="Q113" t="s">
        <v>955</v>
      </c>
      <c r="R113" s="23" t="s">
        <v>103</v>
      </c>
      <c r="S113" s="20" t="s">
        <v>956</v>
      </c>
      <c r="T113" s="29" t="s">
        <v>957</v>
      </c>
      <c r="U113" s="23" t="s">
        <v>1436</v>
      </c>
      <c r="V113" s="23" t="s">
        <v>106</v>
      </c>
      <c r="W113" s="20" t="s">
        <v>183</v>
      </c>
      <c r="X113" s="20" t="s">
        <v>183</v>
      </c>
      <c r="Y113" t="s">
        <v>958</v>
      </c>
      <c r="AA113" t="s">
        <v>959</v>
      </c>
      <c r="AB113" s="6">
        <v>40844650</v>
      </c>
      <c r="AC113" s="6">
        <v>40844650</v>
      </c>
      <c r="AD113" s="30">
        <v>3713150</v>
      </c>
      <c r="AE113" s="30">
        <v>0</v>
      </c>
      <c r="AF113" s="23" t="s">
        <v>112</v>
      </c>
      <c r="AG113" t="s">
        <v>106</v>
      </c>
      <c r="AH113" t="s">
        <v>113</v>
      </c>
      <c r="AI113" s="31">
        <f>+Tabla3[[#This Row],[VALOR DEL CONTRATO
(EN NUMEROS)]]-Tabla3[[#This Row],[VALOR RECURSOS (MADS/FONAM)]]</f>
        <v>0</v>
      </c>
      <c r="AJ113" s="25">
        <v>3925</v>
      </c>
      <c r="AK113" s="32">
        <v>45664</v>
      </c>
      <c r="AL113">
        <v>11625</v>
      </c>
      <c r="AM113" s="27">
        <v>45673</v>
      </c>
      <c r="AN113" s="33" t="s">
        <v>114</v>
      </c>
      <c r="AO113" t="s">
        <v>258</v>
      </c>
      <c r="AP113" s="39">
        <v>202400000000071</v>
      </c>
      <c r="AQ113" t="s">
        <v>106</v>
      </c>
      <c r="AR113" s="27">
        <v>45672</v>
      </c>
      <c r="AS113" s="23" t="s">
        <v>116</v>
      </c>
      <c r="AT113" s="23" t="s">
        <v>116</v>
      </c>
      <c r="AU113" t="s">
        <v>117</v>
      </c>
      <c r="AV113" t="s">
        <v>197</v>
      </c>
      <c r="AW113" t="s">
        <v>198</v>
      </c>
      <c r="AX113" t="s">
        <v>189</v>
      </c>
      <c r="AY113" s="23">
        <v>80111600</v>
      </c>
      <c r="AZ113" s="41" t="s">
        <v>960</v>
      </c>
      <c r="BA113" s="23" t="s">
        <v>121</v>
      </c>
      <c r="BB113" s="20" t="s">
        <v>122</v>
      </c>
      <c r="BC113" s="27">
        <v>45672</v>
      </c>
      <c r="BD113" s="20" t="s">
        <v>136</v>
      </c>
      <c r="BE113" s="27">
        <v>45672</v>
      </c>
      <c r="BF113" s="27">
        <v>45673</v>
      </c>
      <c r="BG113" s="27">
        <v>46006</v>
      </c>
      <c r="BH113" s="35">
        <f>+Tabla3[[#This Row],[FECHA TERMINACION
(INICIAL)]]-Tabla3[[#This Row],[FECHA INICIO]]</f>
        <v>333</v>
      </c>
      <c r="BI113" s="35">
        <f>+Tabla3[[#This Row],[PLAZO DE EJECUCIÓN EN DÍAS (INICIAL)]]/30</f>
        <v>11.1</v>
      </c>
      <c r="BJ113" t="s">
        <v>219</v>
      </c>
      <c r="BK113" s="30">
        <f>+[1]BD_2!E111</f>
        <v>0</v>
      </c>
      <c r="BL113" s="30">
        <f>+[1]BD_2!BA111</f>
        <v>0</v>
      </c>
      <c r="BM113" s="23">
        <f>+[1]BD_2!BZ111</f>
        <v>0</v>
      </c>
      <c r="BN113" s="23">
        <f>+COUNTIF(Tabla3[[#This Row],[VALOR REDUCIDO]:[TOTAL TIEMPO PRORROGADO EN DÍAS
]],"&lt;&gt;0")</f>
        <v>0</v>
      </c>
      <c r="BO113" s="23" t="str">
        <f>+[1]BD_2!CA111</f>
        <v>2 NO</v>
      </c>
      <c r="BP113" s="27" t="str">
        <f>+[1]BD_2!CF111</f>
        <v>2 NO</v>
      </c>
      <c r="BQ113" s="23" t="s">
        <v>106</v>
      </c>
      <c r="BR113">
        <f t="shared" si="22"/>
        <v>333</v>
      </c>
      <c r="BS113" s="36">
        <f t="shared" si="23"/>
        <v>45673</v>
      </c>
      <c r="BT113" s="36">
        <f t="shared" si="24"/>
        <v>46006</v>
      </c>
      <c r="BU113" s="37">
        <f t="shared" ca="1" si="25"/>
        <v>0.82282282282282282</v>
      </c>
      <c r="BV113" s="30">
        <f t="shared" si="26"/>
        <v>40844650</v>
      </c>
      <c r="BW113" s="23" t="str">
        <f t="shared" ca="1" si="28"/>
        <v>EJECUCIÓN</v>
      </c>
      <c r="BX113" s="23">
        <v>24135475</v>
      </c>
      <c r="BY113" s="23">
        <v>16709175</v>
      </c>
      <c r="BZ113" s="23" t="s">
        <v>106</v>
      </c>
      <c r="CA113" s="23" t="str">
        <f t="shared" si="27"/>
        <v>enero</v>
      </c>
      <c r="CB113" s="23" t="s">
        <v>121</v>
      </c>
      <c r="CC113" s="23" t="s">
        <v>121</v>
      </c>
      <c r="CD113" s="23" t="s">
        <v>121</v>
      </c>
      <c r="CE113" t="s">
        <v>125</v>
      </c>
      <c r="CF113" t="s">
        <v>126</v>
      </c>
    </row>
    <row r="114" spans="1:84" ht="14.45" customHeight="1" x14ac:dyDescent="0.25">
      <c r="A114" s="23" t="str">
        <f t="shared" si="15"/>
        <v/>
      </c>
      <c r="B114" s="23" t="str">
        <f t="shared" si="16"/>
        <v/>
      </c>
      <c r="C114" s="24" t="str">
        <f t="shared" ca="1" si="17"/>
        <v>E</v>
      </c>
      <c r="D114" s="25" t="str">
        <f t="shared" ca="1" si="18"/>
        <v/>
      </c>
      <c r="E114" s="25" t="str">
        <f t="shared" si="19"/>
        <v/>
      </c>
      <c r="F114" s="23" t="str">
        <f t="shared" si="20"/>
        <v/>
      </c>
      <c r="G114" s="25" t="str">
        <f t="shared" si="21"/>
        <v/>
      </c>
      <c r="H114" s="23">
        <v>2025</v>
      </c>
      <c r="I114" s="26">
        <v>110</v>
      </c>
      <c r="J114" s="23" t="s">
        <v>95</v>
      </c>
      <c r="K114" t="s">
        <v>96</v>
      </c>
      <c r="L114" t="s">
        <v>97</v>
      </c>
      <c r="M114" t="s">
        <v>98</v>
      </c>
      <c r="N114" t="s">
        <v>99</v>
      </c>
      <c r="O114" s="23" t="s">
        <v>100</v>
      </c>
      <c r="P114" s="23" t="s">
        <v>101</v>
      </c>
      <c r="Q114" t="s">
        <v>961</v>
      </c>
      <c r="R114" s="23" t="s">
        <v>103</v>
      </c>
      <c r="S114" s="20" t="s">
        <v>104</v>
      </c>
      <c r="T114" s="29" t="s">
        <v>962</v>
      </c>
      <c r="U114" s="23" t="s">
        <v>1436</v>
      </c>
      <c r="V114" s="23" t="s">
        <v>106</v>
      </c>
      <c r="W114" s="20" t="s">
        <v>516</v>
      </c>
      <c r="X114" s="20" t="s">
        <v>516</v>
      </c>
      <c r="Y114" t="s">
        <v>963</v>
      </c>
      <c r="Z114" t="s">
        <v>7241</v>
      </c>
      <c r="AA114" t="s">
        <v>964</v>
      </c>
      <c r="AB114" s="6">
        <v>50600000</v>
      </c>
      <c r="AC114" s="6">
        <v>50600000</v>
      </c>
      <c r="AD114" s="30">
        <v>5060000</v>
      </c>
      <c r="AE114" s="30">
        <v>0</v>
      </c>
      <c r="AF114" s="23" t="s">
        <v>112</v>
      </c>
      <c r="AG114" t="s">
        <v>106</v>
      </c>
      <c r="AH114" t="s">
        <v>113</v>
      </c>
      <c r="AI114" s="31">
        <f>+Tabla3[[#This Row],[VALOR DEL CONTRATO
(EN NUMEROS)]]-Tabla3[[#This Row],[VALOR RECURSOS (MADS/FONAM)]]</f>
        <v>0</v>
      </c>
      <c r="AJ114" s="25">
        <v>8825</v>
      </c>
      <c r="AK114" s="32">
        <v>45665</v>
      </c>
      <c r="AL114">
        <v>12625</v>
      </c>
      <c r="AM114" s="27">
        <v>45673</v>
      </c>
      <c r="AN114" s="33" t="s">
        <v>114</v>
      </c>
      <c r="AO114" t="s">
        <v>520</v>
      </c>
      <c r="AP114" s="39">
        <v>202300000000177</v>
      </c>
      <c r="AQ114" t="s">
        <v>106</v>
      </c>
      <c r="AR114" s="27">
        <v>45672</v>
      </c>
      <c r="AS114" s="23" t="s">
        <v>116</v>
      </c>
      <c r="AT114" s="23" t="s">
        <v>116</v>
      </c>
      <c r="AU114" t="s">
        <v>117</v>
      </c>
      <c r="AV114" t="s">
        <v>965</v>
      </c>
      <c r="AW114" t="s">
        <v>966</v>
      </c>
      <c r="AX114" t="s">
        <v>516</v>
      </c>
      <c r="AY114" s="23">
        <v>80111600</v>
      </c>
      <c r="AZ114" s="41" t="s">
        <v>967</v>
      </c>
      <c r="BA114" s="23" t="s">
        <v>121</v>
      </c>
      <c r="BB114" s="20" t="s">
        <v>122</v>
      </c>
      <c r="BC114" s="27">
        <v>45672</v>
      </c>
      <c r="BD114" s="20" t="s">
        <v>123</v>
      </c>
      <c r="BE114" s="27">
        <v>45672</v>
      </c>
      <c r="BF114" s="27">
        <v>45673</v>
      </c>
      <c r="BG114" s="27">
        <v>45976</v>
      </c>
      <c r="BH114" s="35">
        <f>+Tabla3[[#This Row],[FECHA TERMINACION
(INICIAL)]]-Tabla3[[#This Row],[FECHA INICIO]]</f>
        <v>303</v>
      </c>
      <c r="BI114" s="35">
        <f>+Tabla3[[#This Row],[PLAZO DE EJECUCIÓN EN DÍAS (INICIAL)]]/30</f>
        <v>10.1</v>
      </c>
      <c r="BJ114" t="s">
        <v>968</v>
      </c>
      <c r="BK114" s="30">
        <f>+[1]BD_2!E112</f>
        <v>0</v>
      </c>
      <c r="BL114" s="30">
        <f>+[1]BD_2!BA112</f>
        <v>0</v>
      </c>
      <c r="BM114" s="23">
        <f>+[1]BD_2!BZ112</f>
        <v>0</v>
      </c>
      <c r="BN114" s="23">
        <f>+COUNTIF(Tabla3[[#This Row],[VALOR REDUCIDO]:[TOTAL TIEMPO PRORROGADO EN DÍAS
]],"&lt;&gt;0")</f>
        <v>0</v>
      </c>
      <c r="BO114" s="23" t="str">
        <f>+[1]BD_2!CA112</f>
        <v>2 NO</v>
      </c>
      <c r="BP114" s="27" t="str">
        <f>+[1]BD_2!CF112</f>
        <v>2 NO</v>
      </c>
      <c r="BQ114" s="23" t="s">
        <v>106</v>
      </c>
      <c r="BR114">
        <f t="shared" si="22"/>
        <v>303</v>
      </c>
      <c r="BS114" s="36">
        <f t="shared" si="23"/>
        <v>45673</v>
      </c>
      <c r="BT114" s="36">
        <f t="shared" si="24"/>
        <v>45976</v>
      </c>
      <c r="BU114" s="37">
        <f t="shared" ca="1" si="25"/>
        <v>0.90429042904290424</v>
      </c>
      <c r="BV114" s="30">
        <f t="shared" si="26"/>
        <v>50600000</v>
      </c>
      <c r="BW114" s="23" t="str">
        <f t="shared" ca="1" si="28"/>
        <v>EJECUCIÓN</v>
      </c>
      <c r="BX114" s="23">
        <v>32890000</v>
      </c>
      <c r="BY114" s="23">
        <v>17710000</v>
      </c>
      <c r="BZ114" s="23" t="s">
        <v>106</v>
      </c>
      <c r="CA114" s="23" t="str">
        <f t="shared" si="27"/>
        <v>enero</v>
      </c>
      <c r="CB114" s="23" t="s">
        <v>121</v>
      </c>
      <c r="CC114" s="23" t="s">
        <v>121</v>
      </c>
      <c r="CD114" s="23" t="s">
        <v>121</v>
      </c>
      <c r="CE114" t="s">
        <v>125</v>
      </c>
      <c r="CF114" t="s">
        <v>126</v>
      </c>
    </row>
    <row r="115" spans="1:84" s="47" customFormat="1" ht="14.45" customHeight="1" x14ac:dyDescent="0.25">
      <c r="A115" s="23" t="str">
        <f t="shared" si="15"/>
        <v/>
      </c>
      <c r="B115" s="23" t="str">
        <f t="shared" si="16"/>
        <v/>
      </c>
      <c r="C115" s="24" t="str">
        <f t="shared" ca="1" si="17"/>
        <v>E</v>
      </c>
      <c r="D115" s="25" t="str">
        <f t="shared" ca="1" si="18"/>
        <v/>
      </c>
      <c r="E115" s="25" t="str">
        <f t="shared" si="19"/>
        <v/>
      </c>
      <c r="F115" s="23" t="str">
        <f t="shared" si="20"/>
        <v/>
      </c>
      <c r="G115" s="25" t="str">
        <f t="shared" si="21"/>
        <v/>
      </c>
      <c r="H115" s="23">
        <v>2025</v>
      </c>
      <c r="I115" s="26">
        <v>111</v>
      </c>
      <c r="J115" s="23" t="s">
        <v>95</v>
      </c>
      <c r="K115" t="s">
        <v>96</v>
      </c>
      <c r="L115" t="s">
        <v>97</v>
      </c>
      <c r="M115" t="s">
        <v>98</v>
      </c>
      <c r="N115" t="s">
        <v>99</v>
      </c>
      <c r="O115" s="23" t="s">
        <v>100</v>
      </c>
      <c r="P115" s="23" t="s">
        <v>138</v>
      </c>
      <c r="Q115" t="s">
        <v>969</v>
      </c>
      <c r="R115" s="23" t="s">
        <v>103</v>
      </c>
      <c r="S115" s="20" t="s">
        <v>514</v>
      </c>
      <c r="T115" s="29" t="s">
        <v>970</v>
      </c>
      <c r="U115" s="23" t="s">
        <v>1436</v>
      </c>
      <c r="V115" s="23" t="s">
        <v>106</v>
      </c>
      <c r="W115" s="20" t="s">
        <v>107</v>
      </c>
      <c r="X115" s="20" t="s">
        <v>108</v>
      </c>
      <c r="Y115" t="s">
        <v>358</v>
      </c>
      <c r="Z115"/>
      <c r="AA115" t="s">
        <v>971</v>
      </c>
      <c r="AB115" s="6">
        <v>90933333</v>
      </c>
      <c r="AC115" s="6">
        <v>90933333</v>
      </c>
      <c r="AD115" s="30">
        <v>8000000</v>
      </c>
      <c r="AE115" s="30">
        <v>0</v>
      </c>
      <c r="AF115" s="23" t="s">
        <v>112</v>
      </c>
      <c r="AG115" t="s">
        <v>106</v>
      </c>
      <c r="AH115" t="s">
        <v>113</v>
      </c>
      <c r="AI115" s="31">
        <f>+Tabla3[[#This Row],[VALOR DEL CONTRATO
(EN NUMEROS)]]-Tabla3[[#This Row],[VALOR RECURSOS (MADS/FONAM)]]</f>
        <v>0</v>
      </c>
      <c r="AJ115" s="25">
        <v>1325</v>
      </c>
      <c r="AK115" s="32">
        <v>45664</v>
      </c>
      <c r="AL115">
        <v>11925</v>
      </c>
      <c r="AM115" s="27">
        <v>45673</v>
      </c>
      <c r="AN115" s="33" t="s">
        <v>114</v>
      </c>
      <c r="AO115" t="s">
        <v>115</v>
      </c>
      <c r="AP115" s="39">
        <v>202400000000095</v>
      </c>
      <c r="AQ115" t="s">
        <v>106</v>
      </c>
      <c r="AR115" s="27">
        <v>45671</v>
      </c>
      <c r="AS115" s="23" t="s">
        <v>116</v>
      </c>
      <c r="AT115" s="23" t="s">
        <v>116</v>
      </c>
      <c r="AU115" t="s">
        <v>117</v>
      </c>
      <c r="AV115" t="s">
        <v>118</v>
      </c>
      <c r="AW115" t="s">
        <v>119</v>
      </c>
      <c r="AX115" t="s">
        <v>108</v>
      </c>
      <c r="AY115" s="23">
        <v>80111600</v>
      </c>
      <c r="AZ115" s="41" t="s">
        <v>972</v>
      </c>
      <c r="BA115" s="23" t="s">
        <v>295</v>
      </c>
      <c r="BB115" s="20" t="s">
        <v>122</v>
      </c>
      <c r="BC115" s="27">
        <v>45672</v>
      </c>
      <c r="BD115" s="20" t="s">
        <v>123</v>
      </c>
      <c r="BE115" s="27">
        <v>45672</v>
      </c>
      <c r="BF115" s="27">
        <v>45673</v>
      </c>
      <c r="BG115" s="27">
        <v>46017</v>
      </c>
      <c r="BH115" s="35">
        <f>+Tabla3[[#This Row],[FECHA TERMINACION
(INICIAL)]]-Tabla3[[#This Row],[FECHA INICIO]]</f>
        <v>344</v>
      </c>
      <c r="BI115" s="35">
        <f>+Tabla3[[#This Row],[PLAZO DE EJECUCIÓN EN DÍAS (INICIAL)]]/30</f>
        <v>11.466666666666667</v>
      </c>
      <c r="BJ115" t="s">
        <v>973</v>
      </c>
      <c r="BK115" s="30">
        <f>+[1]BD_2!E113</f>
        <v>0</v>
      </c>
      <c r="BL115" s="30">
        <f>+[1]BD_2!BA113</f>
        <v>0</v>
      </c>
      <c r="BM115" s="23">
        <f>+[1]BD_2!BZ113</f>
        <v>0</v>
      </c>
      <c r="BN115" s="23">
        <f>+COUNTIF(Tabla3[[#This Row],[VALOR REDUCIDO]:[TOTAL TIEMPO PRORROGADO EN DÍAS
]],"&lt;&gt;0")</f>
        <v>0</v>
      </c>
      <c r="BO115" s="23" t="str">
        <f>+[1]BD_2!CA113</f>
        <v>2 NO</v>
      </c>
      <c r="BP115" s="27" t="str">
        <f>+[1]BD_2!CF113</f>
        <v>2 NO</v>
      </c>
      <c r="BQ115" s="23" t="s">
        <v>106</v>
      </c>
      <c r="BR115">
        <f t="shared" si="22"/>
        <v>344</v>
      </c>
      <c r="BS115" s="36">
        <f t="shared" si="23"/>
        <v>45673</v>
      </c>
      <c r="BT115" s="36">
        <f t="shared" si="24"/>
        <v>46017</v>
      </c>
      <c r="BU115" s="37">
        <f t="shared" ca="1" si="25"/>
        <v>0.79651162790697672</v>
      </c>
      <c r="BV115" s="30">
        <f t="shared" si="26"/>
        <v>90933333</v>
      </c>
      <c r="BW115" s="23" t="str">
        <f t="shared" ca="1" si="28"/>
        <v>EJECUCIÓN</v>
      </c>
      <c r="BX115" s="23">
        <v>52000000</v>
      </c>
      <c r="BY115" s="23">
        <v>38933333</v>
      </c>
      <c r="BZ115" s="23" t="s">
        <v>106</v>
      </c>
      <c r="CA115" s="23" t="str">
        <f t="shared" si="27"/>
        <v>enero</v>
      </c>
      <c r="CB115" s="23" t="s">
        <v>121</v>
      </c>
      <c r="CC115" s="23" t="s">
        <v>121</v>
      </c>
      <c r="CD115" s="23" t="s">
        <v>121</v>
      </c>
      <c r="CE115" t="s">
        <v>125</v>
      </c>
      <c r="CF115" t="s">
        <v>126</v>
      </c>
    </row>
    <row r="116" spans="1:84" ht="14.45" customHeight="1" x14ac:dyDescent="0.25">
      <c r="A116" s="23" t="str">
        <f t="shared" si="15"/>
        <v/>
      </c>
      <c r="B116" s="23" t="str">
        <f t="shared" si="16"/>
        <v/>
      </c>
      <c r="C116" s="24" t="str">
        <f t="shared" ca="1" si="17"/>
        <v>E</v>
      </c>
      <c r="D116" s="25" t="str">
        <f t="shared" ca="1" si="18"/>
        <v/>
      </c>
      <c r="E116" s="25" t="str">
        <f t="shared" si="19"/>
        <v/>
      </c>
      <c r="F116" s="23" t="str">
        <f t="shared" si="20"/>
        <v/>
      </c>
      <c r="G116" s="25" t="str">
        <f t="shared" si="21"/>
        <v/>
      </c>
      <c r="H116" s="23">
        <v>2025</v>
      </c>
      <c r="I116" s="26">
        <v>112</v>
      </c>
      <c r="J116" s="23" t="s">
        <v>95</v>
      </c>
      <c r="K116" t="s">
        <v>96</v>
      </c>
      <c r="L116" t="s">
        <v>97</v>
      </c>
      <c r="M116" t="s">
        <v>98</v>
      </c>
      <c r="N116" t="s">
        <v>99</v>
      </c>
      <c r="O116" s="23" t="s">
        <v>100</v>
      </c>
      <c r="P116" s="23" t="s">
        <v>138</v>
      </c>
      <c r="Q116" t="s">
        <v>974</v>
      </c>
      <c r="R116" s="23" t="s">
        <v>103</v>
      </c>
      <c r="S116" s="20" t="s">
        <v>311</v>
      </c>
      <c r="T116" s="29" t="s">
        <v>975</v>
      </c>
      <c r="U116" s="23" t="s">
        <v>1436</v>
      </c>
      <c r="V116" s="23" t="s">
        <v>106</v>
      </c>
      <c r="W116" s="20" t="s">
        <v>183</v>
      </c>
      <c r="X116" s="20" t="s">
        <v>183</v>
      </c>
      <c r="Y116" t="s">
        <v>976</v>
      </c>
      <c r="Z116" t="s">
        <v>7242</v>
      </c>
      <c r="AA116" t="s">
        <v>977</v>
      </c>
      <c r="AB116" s="6">
        <v>86250000</v>
      </c>
      <c r="AC116" s="6">
        <v>86250000</v>
      </c>
      <c r="AD116" s="30">
        <v>7500000</v>
      </c>
      <c r="AE116" s="30">
        <v>0</v>
      </c>
      <c r="AF116" s="23" t="s">
        <v>112</v>
      </c>
      <c r="AG116" t="s">
        <v>106</v>
      </c>
      <c r="AH116" t="s">
        <v>113</v>
      </c>
      <c r="AI116" s="31">
        <f>+Tabla3[[#This Row],[VALOR DEL CONTRATO
(EN NUMEROS)]]-Tabla3[[#This Row],[VALOR RECURSOS (MADS/FONAM)]]</f>
        <v>0</v>
      </c>
      <c r="AJ116" s="25">
        <v>5625</v>
      </c>
      <c r="AK116" s="32">
        <v>45664</v>
      </c>
      <c r="AL116">
        <v>10525</v>
      </c>
      <c r="AM116" s="27">
        <v>45672</v>
      </c>
      <c r="AN116" s="33" t="s">
        <v>114</v>
      </c>
      <c r="AO116" t="s">
        <v>323</v>
      </c>
      <c r="AP116" s="39">
        <v>202400000000055</v>
      </c>
      <c r="AQ116" t="s">
        <v>106</v>
      </c>
      <c r="AR116" s="27">
        <v>45671</v>
      </c>
      <c r="AS116" s="23" t="s">
        <v>116</v>
      </c>
      <c r="AT116" s="23" t="s">
        <v>116</v>
      </c>
      <c r="AU116" t="s">
        <v>117</v>
      </c>
      <c r="AV116" t="s">
        <v>978</v>
      </c>
      <c r="AW116" t="s">
        <v>979</v>
      </c>
      <c r="AX116" t="s">
        <v>189</v>
      </c>
      <c r="AY116" s="23">
        <v>80111600</v>
      </c>
      <c r="AZ116" s="41" t="s">
        <v>980</v>
      </c>
      <c r="BA116" s="23" t="s">
        <v>121</v>
      </c>
      <c r="BB116" s="20" t="s">
        <v>122</v>
      </c>
      <c r="BC116" s="27">
        <v>45671</v>
      </c>
      <c r="BD116" s="20" t="s">
        <v>123</v>
      </c>
      <c r="BE116" s="27">
        <v>45671</v>
      </c>
      <c r="BF116" s="27">
        <v>45672</v>
      </c>
      <c r="BG116" s="27">
        <v>46020</v>
      </c>
      <c r="BH116" s="35">
        <f>+Tabla3[[#This Row],[FECHA TERMINACION
(INICIAL)]]-Tabla3[[#This Row],[FECHA INICIO]]</f>
        <v>348</v>
      </c>
      <c r="BI116" s="35">
        <f>+Tabla3[[#This Row],[PLAZO DE EJECUCIÓN EN DÍAS (INICIAL)]]/30</f>
        <v>11.6</v>
      </c>
      <c r="BJ116" t="s">
        <v>200</v>
      </c>
      <c r="BK116" s="30">
        <f>+[1]BD_2!E114</f>
        <v>0</v>
      </c>
      <c r="BL116" s="30">
        <f>+[1]BD_2!BA114</f>
        <v>0</v>
      </c>
      <c r="BM116" s="23">
        <f>+[1]BD_2!BZ114</f>
        <v>0</v>
      </c>
      <c r="BN116" s="23">
        <f>+COUNTIF(Tabla3[[#This Row],[VALOR REDUCIDO]:[TOTAL TIEMPO PRORROGADO EN DÍAS
]],"&lt;&gt;0")</f>
        <v>0</v>
      </c>
      <c r="BO116" s="23" t="str">
        <f>+[1]BD_2!CA114</f>
        <v>2 NO</v>
      </c>
      <c r="BP116" s="27" t="str">
        <f>+[1]BD_2!CF114</f>
        <v>2 NO</v>
      </c>
      <c r="BQ116" s="23" t="s">
        <v>106</v>
      </c>
      <c r="BR116">
        <f t="shared" si="22"/>
        <v>348</v>
      </c>
      <c r="BS116" s="36">
        <f t="shared" si="23"/>
        <v>45672</v>
      </c>
      <c r="BT116" s="36">
        <f t="shared" si="24"/>
        <v>46020</v>
      </c>
      <c r="BU116" s="37">
        <f t="shared" ca="1" si="25"/>
        <v>0.79022988505747127</v>
      </c>
      <c r="BV116" s="30">
        <f t="shared" si="26"/>
        <v>86250000</v>
      </c>
      <c r="BW116" s="23" t="str">
        <f t="shared" ca="1" si="28"/>
        <v>EJECUCIÓN</v>
      </c>
      <c r="BX116" s="23">
        <v>49000000</v>
      </c>
      <c r="BY116" s="23">
        <v>37250000</v>
      </c>
      <c r="BZ116" s="23" t="s">
        <v>106</v>
      </c>
      <c r="CA116" s="23" t="str">
        <f t="shared" si="27"/>
        <v>enero</v>
      </c>
      <c r="CB116" s="23" t="s">
        <v>121</v>
      </c>
      <c r="CC116" s="23" t="s">
        <v>121</v>
      </c>
      <c r="CD116" s="23" t="s">
        <v>121</v>
      </c>
      <c r="CE116" t="s">
        <v>125</v>
      </c>
      <c r="CF116" t="s">
        <v>126</v>
      </c>
    </row>
    <row r="117" spans="1:84" ht="14.45" customHeight="1" x14ac:dyDescent="0.25">
      <c r="A117" s="23" t="str">
        <f t="shared" si="15"/>
        <v/>
      </c>
      <c r="B117" s="23" t="str">
        <f t="shared" si="16"/>
        <v/>
      </c>
      <c r="C117" s="24" t="str">
        <f t="shared" ca="1" si="17"/>
        <v>E</v>
      </c>
      <c r="D117" s="25" t="str">
        <f t="shared" ca="1" si="18"/>
        <v/>
      </c>
      <c r="E117" s="25" t="str">
        <f t="shared" si="19"/>
        <v/>
      </c>
      <c r="F117" s="23" t="str">
        <f t="shared" si="20"/>
        <v/>
      </c>
      <c r="G117" s="25" t="str">
        <f t="shared" si="21"/>
        <v/>
      </c>
      <c r="H117" s="23">
        <v>2025</v>
      </c>
      <c r="I117" s="26">
        <v>113</v>
      </c>
      <c r="J117" s="23" t="s">
        <v>95</v>
      </c>
      <c r="K117" t="s">
        <v>96</v>
      </c>
      <c r="L117" t="s">
        <v>97</v>
      </c>
      <c r="M117" t="s">
        <v>98</v>
      </c>
      <c r="N117" t="s">
        <v>99</v>
      </c>
      <c r="O117" s="23" t="s">
        <v>100</v>
      </c>
      <c r="P117" s="23" t="s">
        <v>138</v>
      </c>
      <c r="Q117" t="s">
        <v>981</v>
      </c>
      <c r="R117" s="23" t="s">
        <v>103</v>
      </c>
      <c r="S117" s="20" t="s">
        <v>982</v>
      </c>
      <c r="T117" s="29" t="s">
        <v>983</v>
      </c>
      <c r="U117" s="23" t="s">
        <v>1436</v>
      </c>
      <c r="V117" s="23" t="s">
        <v>106</v>
      </c>
      <c r="W117" s="20" t="s">
        <v>490</v>
      </c>
      <c r="X117" s="20" t="s">
        <v>490</v>
      </c>
      <c r="Y117" t="s">
        <v>984</v>
      </c>
      <c r="AA117" t="s">
        <v>985</v>
      </c>
      <c r="AB117" s="6">
        <v>63250000</v>
      </c>
      <c r="AC117" s="6">
        <v>63250000</v>
      </c>
      <c r="AD117" s="30">
        <v>5500000</v>
      </c>
      <c r="AE117" s="30">
        <v>0</v>
      </c>
      <c r="AF117" s="23" t="s">
        <v>112</v>
      </c>
      <c r="AG117" t="s">
        <v>106</v>
      </c>
      <c r="AH117" t="s">
        <v>113</v>
      </c>
      <c r="AI117" s="31">
        <f>+Tabla3[[#This Row],[VALOR DEL CONTRATO
(EN NUMEROS)]]-Tabla3[[#This Row],[VALOR RECURSOS (MADS/FONAM)]]</f>
        <v>0</v>
      </c>
      <c r="AJ117" s="25">
        <v>9025</v>
      </c>
      <c r="AK117" s="32">
        <v>45665</v>
      </c>
      <c r="AL117">
        <v>10225</v>
      </c>
      <c r="AM117" s="27">
        <v>45672</v>
      </c>
      <c r="AN117" s="33" t="s">
        <v>114</v>
      </c>
      <c r="AO117" t="s">
        <v>986</v>
      </c>
      <c r="AP117" s="39">
        <v>202300000000041</v>
      </c>
      <c r="AQ117" t="s">
        <v>106</v>
      </c>
      <c r="AR117" s="27">
        <v>45672</v>
      </c>
      <c r="AS117" s="23" t="s">
        <v>116</v>
      </c>
      <c r="AT117" s="23" t="s">
        <v>116</v>
      </c>
      <c r="AU117" t="s">
        <v>117</v>
      </c>
      <c r="AV117" t="s">
        <v>987</v>
      </c>
      <c r="AW117" t="s">
        <v>988</v>
      </c>
      <c r="AX117" t="s">
        <v>490</v>
      </c>
      <c r="AY117" s="23">
        <v>80111600</v>
      </c>
      <c r="AZ117" s="41" t="s">
        <v>989</v>
      </c>
      <c r="BA117" s="23" t="s">
        <v>121</v>
      </c>
      <c r="BB117" s="20" t="s">
        <v>122</v>
      </c>
      <c r="BC117" s="27">
        <v>45672</v>
      </c>
      <c r="BD117" s="20" t="s">
        <v>123</v>
      </c>
      <c r="BE117" s="27">
        <v>45672</v>
      </c>
      <c r="BF117" s="27">
        <v>45672</v>
      </c>
      <c r="BG117" s="27">
        <v>46020</v>
      </c>
      <c r="BH117" s="35">
        <f>+Tabla3[[#This Row],[FECHA TERMINACION
(INICIAL)]]-Tabla3[[#This Row],[FECHA INICIO]]</f>
        <v>348</v>
      </c>
      <c r="BI117" s="35">
        <f>+Tabla3[[#This Row],[PLAZO DE EJECUCIÓN EN DÍAS (INICIAL)]]/30</f>
        <v>11.6</v>
      </c>
      <c r="BJ117" t="s">
        <v>990</v>
      </c>
      <c r="BK117" s="30">
        <f>+[1]BD_2!E115</f>
        <v>0</v>
      </c>
      <c r="BL117" s="30">
        <f>+[1]BD_2!BA115</f>
        <v>0</v>
      </c>
      <c r="BM117" s="23">
        <f>+[1]BD_2!BZ115</f>
        <v>0</v>
      </c>
      <c r="BN117" s="23">
        <f>+COUNTIF(Tabla3[[#This Row],[VALOR REDUCIDO]:[TOTAL TIEMPO PRORROGADO EN DÍAS
]],"&lt;&gt;0")</f>
        <v>0</v>
      </c>
      <c r="BO117" s="23" t="str">
        <f>+[1]BD_2!CA115</f>
        <v>2 NO</v>
      </c>
      <c r="BP117" s="27" t="str">
        <f>+[1]BD_2!CF115</f>
        <v>2 NO</v>
      </c>
      <c r="BQ117" s="23" t="s">
        <v>106</v>
      </c>
      <c r="BR117">
        <f t="shared" si="22"/>
        <v>348</v>
      </c>
      <c r="BS117" s="36">
        <f t="shared" si="23"/>
        <v>45672</v>
      </c>
      <c r="BT117" s="36">
        <f t="shared" si="24"/>
        <v>46020</v>
      </c>
      <c r="BU117" s="37">
        <f t="shared" ca="1" si="25"/>
        <v>0.79022988505747127</v>
      </c>
      <c r="BV117" s="30">
        <f t="shared" si="26"/>
        <v>63250000</v>
      </c>
      <c r="BW117" s="23" t="str">
        <f t="shared" ca="1" si="28"/>
        <v>EJECUCIÓN</v>
      </c>
      <c r="BX117" s="23">
        <v>35933333</v>
      </c>
      <c r="BY117" s="23">
        <v>27316667</v>
      </c>
      <c r="BZ117" s="23" t="s">
        <v>106</v>
      </c>
      <c r="CA117" s="23" t="str">
        <f t="shared" si="27"/>
        <v>enero</v>
      </c>
      <c r="CB117" s="23" t="s">
        <v>121</v>
      </c>
      <c r="CC117" s="23" t="s">
        <v>121</v>
      </c>
      <c r="CD117" s="23" t="s">
        <v>121</v>
      </c>
      <c r="CE117" t="s">
        <v>125</v>
      </c>
      <c r="CF117" t="s">
        <v>126</v>
      </c>
    </row>
    <row r="118" spans="1:84" ht="14.45" customHeight="1" x14ac:dyDescent="0.25">
      <c r="A118" s="23" t="str">
        <f t="shared" si="15"/>
        <v/>
      </c>
      <c r="B118" s="23" t="str">
        <f t="shared" si="16"/>
        <v/>
      </c>
      <c r="C118" s="24" t="str">
        <f t="shared" ca="1" si="17"/>
        <v>E</v>
      </c>
      <c r="D118" s="25" t="str">
        <f t="shared" ca="1" si="18"/>
        <v/>
      </c>
      <c r="E118" s="25" t="str">
        <f t="shared" si="19"/>
        <v/>
      </c>
      <c r="F118" s="23" t="str">
        <f t="shared" si="20"/>
        <v/>
      </c>
      <c r="G118" s="25" t="str">
        <f t="shared" si="21"/>
        <v/>
      </c>
      <c r="H118" s="23">
        <v>2025</v>
      </c>
      <c r="I118" s="26">
        <v>114</v>
      </c>
      <c r="J118" s="23" t="s">
        <v>95</v>
      </c>
      <c r="K118" t="s">
        <v>96</v>
      </c>
      <c r="L118" t="s">
        <v>97</v>
      </c>
      <c r="M118" t="s">
        <v>98</v>
      </c>
      <c r="N118" t="s">
        <v>99</v>
      </c>
      <c r="O118" s="23" t="s">
        <v>100</v>
      </c>
      <c r="P118" s="23" t="s">
        <v>101</v>
      </c>
      <c r="Q118" t="s">
        <v>991</v>
      </c>
      <c r="R118" s="23" t="s">
        <v>103</v>
      </c>
      <c r="S118" s="20" t="s">
        <v>104</v>
      </c>
      <c r="T118" s="29" t="s">
        <v>992</v>
      </c>
      <c r="U118" s="23" t="s">
        <v>1436</v>
      </c>
      <c r="V118" s="23" t="s">
        <v>106</v>
      </c>
      <c r="W118" s="20" t="s">
        <v>490</v>
      </c>
      <c r="X118" s="20" t="s">
        <v>490</v>
      </c>
      <c r="Y118" t="s">
        <v>993</v>
      </c>
      <c r="Z118" t="s">
        <v>7243</v>
      </c>
      <c r="AA118" t="s">
        <v>994</v>
      </c>
      <c r="AB118" s="6">
        <v>37490000</v>
      </c>
      <c r="AC118" s="6">
        <v>37490000</v>
      </c>
      <c r="AD118" s="30">
        <v>3260000</v>
      </c>
      <c r="AE118" s="30">
        <v>0</v>
      </c>
      <c r="AF118" s="23" t="s">
        <v>112</v>
      </c>
      <c r="AG118" t="s">
        <v>106</v>
      </c>
      <c r="AH118" t="s">
        <v>113</v>
      </c>
      <c r="AI118" s="31">
        <f>+Tabla3[[#This Row],[VALOR DEL CONTRATO
(EN NUMEROS)]]-Tabla3[[#This Row],[VALOR RECURSOS (MADS/FONAM)]]</f>
        <v>0</v>
      </c>
      <c r="AJ118" s="25">
        <v>9025</v>
      </c>
      <c r="AK118" s="32">
        <v>45665</v>
      </c>
      <c r="AL118">
        <v>12125</v>
      </c>
      <c r="AM118" s="27">
        <v>45673</v>
      </c>
      <c r="AN118" s="33" t="s">
        <v>114</v>
      </c>
      <c r="AO118" t="s">
        <v>986</v>
      </c>
      <c r="AP118" s="39">
        <v>202300000000041</v>
      </c>
      <c r="AQ118" t="s">
        <v>106</v>
      </c>
      <c r="AR118" s="27">
        <v>45672</v>
      </c>
      <c r="AS118" s="23" t="s">
        <v>116</v>
      </c>
      <c r="AT118" s="23" t="s">
        <v>116</v>
      </c>
      <c r="AU118" t="s">
        <v>117</v>
      </c>
      <c r="AV118" t="s">
        <v>995</v>
      </c>
      <c r="AW118" t="s">
        <v>496</v>
      </c>
      <c r="AX118" t="s">
        <v>490</v>
      </c>
      <c r="AY118" s="23">
        <v>80111600</v>
      </c>
      <c r="AZ118" s="41" t="s">
        <v>996</v>
      </c>
      <c r="BA118" s="23" t="s">
        <v>121</v>
      </c>
      <c r="BB118" s="20" t="s">
        <v>122</v>
      </c>
      <c r="BC118" s="27">
        <v>45672</v>
      </c>
      <c r="BD118" s="20" t="s">
        <v>123</v>
      </c>
      <c r="BE118" s="27">
        <v>45672</v>
      </c>
      <c r="BF118" s="27">
        <v>45673</v>
      </c>
      <c r="BG118" s="27">
        <v>46021</v>
      </c>
      <c r="BH118" s="35">
        <f>+Tabla3[[#This Row],[FECHA TERMINACION
(INICIAL)]]-Tabla3[[#This Row],[FECHA INICIO]]</f>
        <v>348</v>
      </c>
      <c r="BI118" s="35">
        <f>+Tabla3[[#This Row],[PLAZO DE EJECUCIÓN EN DÍAS (INICIAL)]]/30</f>
        <v>11.6</v>
      </c>
      <c r="BJ118" t="s">
        <v>990</v>
      </c>
      <c r="BK118" s="30">
        <f>+[1]BD_2!E116</f>
        <v>0</v>
      </c>
      <c r="BL118" s="30">
        <f>+[1]BD_2!BA116</f>
        <v>0</v>
      </c>
      <c r="BM118" s="23">
        <f>+[1]BD_2!BZ116</f>
        <v>0</v>
      </c>
      <c r="BN118" s="23">
        <f>+COUNTIF(Tabla3[[#This Row],[VALOR REDUCIDO]:[TOTAL TIEMPO PRORROGADO EN DÍAS
]],"&lt;&gt;0")</f>
        <v>0</v>
      </c>
      <c r="BO118" s="23" t="str">
        <f>+[1]BD_2!CA116</f>
        <v>2 NO</v>
      </c>
      <c r="BP118" s="27" t="str">
        <f>+[1]BD_2!CF116</f>
        <v>2 NO</v>
      </c>
      <c r="BQ118" s="23" t="s">
        <v>106</v>
      </c>
      <c r="BR118">
        <f t="shared" si="22"/>
        <v>348</v>
      </c>
      <c r="BS118" s="36">
        <f t="shared" si="23"/>
        <v>45673</v>
      </c>
      <c r="BT118" s="36">
        <f t="shared" si="24"/>
        <v>46021</v>
      </c>
      <c r="BU118" s="37">
        <f t="shared" ca="1" si="25"/>
        <v>0.78735632183908044</v>
      </c>
      <c r="BV118" s="30">
        <f t="shared" si="26"/>
        <v>37490000</v>
      </c>
      <c r="BW118" s="23" t="str">
        <f t="shared" ca="1" si="28"/>
        <v>EJECUCIÓN</v>
      </c>
      <c r="BX118" s="23">
        <v>21190000</v>
      </c>
      <c r="BY118" s="23">
        <v>16300000</v>
      </c>
      <c r="BZ118" s="23" t="s">
        <v>106</v>
      </c>
      <c r="CA118" s="23" t="str">
        <f t="shared" si="27"/>
        <v>enero</v>
      </c>
      <c r="CB118" s="23" t="s">
        <v>121</v>
      </c>
      <c r="CC118" s="23" t="s">
        <v>121</v>
      </c>
      <c r="CD118" s="23" t="s">
        <v>121</v>
      </c>
      <c r="CE118" t="s">
        <v>125</v>
      </c>
      <c r="CF118" t="s">
        <v>126</v>
      </c>
    </row>
    <row r="119" spans="1:84" ht="14.45" customHeight="1" x14ac:dyDescent="0.25">
      <c r="A119" s="23" t="str">
        <f t="shared" si="15"/>
        <v/>
      </c>
      <c r="B119" s="23" t="str">
        <f t="shared" si="16"/>
        <v/>
      </c>
      <c r="C119" s="24" t="str">
        <f t="shared" ca="1" si="17"/>
        <v>E</v>
      </c>
      <c r="D119" s="25" t="str">
        <f t="shared" ca="1" si="18"/>
        <v/>
      </c>
      <c r="E119" s="25" t="str">
        <f t="shared" si="19"/>
        <v/>
      </c>
      <c r="F119" s="23" t="str">
        <f t="shared" si="20"/>
        <v/>
      </c>
      <c r="G119" s="25" t="str">
        <f t="shared" si="21"/>
        <v/>
      </c>
      <c r="H119" s="23">
        <v>2025</v>
      </c>
      <c r="I119" s="26">
        <v>115</v>
      </c>
      <c r="J119" s="23" t="s">
        <v>95</v>
      </c>
      <c r="K119" t="s">
        <v>96</v>
      </c>
      <c r="L119" t="s">
        <v>97</v>
      </c>
      <c r="M119" t="s">
        <v>98</v>
      </c>
      <c r="N119" t="s">
        <v>99</v>
      </c>
      <c r="O119" s="23" t="s">
        <v>100</v>
      </c>
      <c r="P119" s="23" t="s">
        <v>138</v>
      </c>
      <c r="Q119" t="s">
        <v>997</v>
      </c>
      <c r="R119" s="23" t="s">
        <v>103</v>
      </c>
      <c r="S119" s="20" t="s">
        <v>561</v>
      </c>
      <c r="T119" s="48" t="s">
        <v>998</v>
      </c>
      <c r="U119" s="23" t="s">
        <v>1436</v>
      </c>
      <c r="V119" s="23" t="s">
        <v>106</v>
      </c>
      <c r="W119" s="20" t="s">
        <v>490</v>
      </c>
      <c r="X119" s="20" t="s">
        <v>490</v>
      </c>
      <c r="Y119" t="s">
        <v>999</v>
      </c>
      <c r="AA119" t="s">
        <v>1000</v>
      </c>
      <c r="AB119" s="6">
        <v>88000000</v>
      </c>
      <c r="AC119" s="6">
        <v>88000000</v>
      </c>
      <c r="AD119" s="30">
        <v>8000000</v>
      </c>
      <c r="AE119" s="30">
        <v>0</v>
      </c>
      <c r="AF119" s="23" t="s">
        <v>112</v>
      </c>
      <c r="AG119" t="s">
        <v>106</v>
      </c>
      <c r="AH119" t="s">
        <v>113</v>
      </c>
      <c r="AI119" s="31">
        <f>+Tabla3[[#This Row],[VALOR DEL CONTRATO
(EN NUMEROS)]]-Tabla3[[#This Row],[VALOR RECURSOS (MADS/FONAM)]]</f>
        <v>0</v>
      </c>
      <c r="AJ119" s="25">
        <v>9025</v>
      </c>
      <c r="AK119" s="32">
        <v>45665</v>
      </c>
      <c r="AL119">
        <v>11025</v>
      </c>
      <c r="AM119" s="27">
        <v>45673</v>
      </c>
      <c r="AN119" s="33" t="s">
        <v>114</v>
      </c>
      <c r="AO119" t="s">
        <v>986</v>
      </c>
      <c r="AP119" s="39">
        <v>202300000000041</v>
      </c>
      <c r="AQ119" t="s">
        <v>106</v>
      </c>
      <c r="AR119" s="27">
        <v>45672</v>
      </c>
      <c r="AS119" s="23" t="s">
        <v>116</v>
      </c>
      <c r="AT119" s="23" t="s">
        <v>116</v>
      </c>
      <c r="AU119" t="s">
        <v>117</v>
      </c>
      <c r="AV119" t="s">
        <v>987</v>
      </c>
      <c r="AW119" t="s">
        <v>988</v>
      </c>
      <c r="AX119" t="s">
        <v>490</v>
      </c>
      <c r="AY119" s="23">
        <v>80111600</v>
      </c>
      <c r="AZ119" s="49" t="s">
        <v>1001</v>
      </c>
      <c r="BA119" s="23" t="s">
        <v>121</v>
      </c>
      <c r="BB119" s="20" t="s">
        <v>122</v>
      </c>
      <c r="BC119" s="27">
        <v>45672</v>
      </c>
      <c r="BD119" s="20" t="s">
        <v>123</v>
      </c>
      <c r="BE119" s="27">
        <v>45672</v>
      </c>
      <c r="BF119" s="27">
        <v>45673</v>
      </c>
      <c r="BG119" s="27">
        <v>46006</v>
      </c>
      <c r="BH119" s="35">
        <f>+Tabla3[[#This Row],[FECHA TERMINACION
(INICIAL)]]-Tabla3[[#This Row],[FECHA INICIO]]</f>
        <v>333</v>
      </c>
      <c r="BI119" s="35">
        <f>+Tabla3[[#This Row],[PLAZO DE EJECUCIÓN EN DÍAS (INICIAL)]]/30</f>
        <v>11.1</v>
      </c>
      <c r="BJ119" t="s">
        <v>1002</v>
      </c>
      <c r="BK119" s="30">
        <f>+[1]BD_2!E117</f>
        <v>0</v>
      </c>
      <c r="BL119" s="30">
        <f>+[1]BD_2!BA117</f>
        <v>0</v>
      </c>
      <c r="BM119" s="23">
        <f>+[1]BD_2!BZ117</f>
        <v>0</v>
      </c>
      <c r="BN119" s="23">
        <f>+COUNTIF(Tabla3[[#This Row],[VALOR REDUCIDO]:[TOTAL TIEMPO PRORROGADO EN DÍAS
]],"&lt;&gt;0")</f>
        <v>0</v>
      </c>
      <c r="BO119" s="23" t="str">
        <f>+[1]BD_2!CA117</f>
        <v>2 NO</v>
      </c>
      <c r="BP119" s="27" t="str">
        <f>+[1]BD_2!CF117</f>
        <v>2 NO</v>
      </c>
      <c r="BQ119" s="23" t="s">
        <v>106</v>
      </c>
      <c r="BR119">
        <f t="shared" si="22"/>
        <v>333</v>
      </c>
      <c r="BS119" s="36">
        <f t="shared" si="23"/>
        <v>45673</v>
      </c>
      <c r="BT119" s="36">
        <f t="shared" si="24"/>
        <v>46006</v>
      </c>
      <c r="BU119" s="37">
        <f t="shared" ca="1" si="25"/>
        <v>0.82282282282282282</v>
      </c>
      <c r="BV119" s="30">
        <f t="shared" si="26"/>
        <v>88000000</v>
      </c>
      <c r="BW119" s="23" t="str">
        <f t="shared" ca="1" si="28"/>
        <v>EJECUCIÓN</v>
      </c>
      <c r="BX119" s="23">
        <v>52000000</v>
      </c>
      <c r="BY119" s="23">
        <v>36000000</v>
      </c>
      <c r="BZ119" s="23" t="s">
        <v>106</v>
      </c>
      <c r="CA119" s="23" t="str">
        <f t="shared" si="27"/>
        <v>enero</v>
      </c>
      <c r="CB119" s="23" t="s">
        <v>121</v>
      </c>
      <c r="CC119" s="23" t="s">
        <v>121</v>
      </c>
      <c r="CD119" s="23" t="s">
        <v>121</v>
      </c>
      <c r="CE119" t="s">
        <v>125</v>
      </c>
      <c r="CF119" t="s">
        <v>126</v>
      </c>
    </row>
    <row r="120" spans="1:84" ht="14.45" customHeight="1" x14ac:dyDescent="0.25">
      <c r="A120" s="23" t="str">
        <f t="shared" si="15"/>
        <v/>
      </c>
      <c r="B120" s="23" t="str">
        <f t="shared" si="16"/>
        <v/>
      </c>
      <c r="C120" s="24" t="str">
        <f t="shared" ca="1" si="17"/>
        <v>E</v>
      </c>
      <c r="D120" s="25" t="str">
        <f t="shared" ca="1" si="18"/>
        <v/>
      </c>
      <c r="E120" s="25" t="str">
        <f t="shared" si="19"/>
        <v/>
      </c>
      <c r="F120" s="23" t="str">
        <f t="shared" si="20"/>
        <v/>
      </c>
      <c r="G120" s="25" t="str">
        <f t="shared" si="21"/>
        <v/>
      </c>
      <c r="H120" s="23">
        <v>2025</v>
      </c>
      <c r="I120" s="26">
        <v>116</v>
      </c>
      <c r="J120" s="23" t="s">
        <v>95</v>
      </c>
      <c r="K120" t="s">
        <v>96</v>
      </c>
      <c r="L120" t="s">
        <v>97</v>
      </c>
      <c r="M120" t="s">
        <v>98</v>
      </c>
      <c r="N120" t="s">
        <v>99</v>
      </c>
      <c r="O120" s="23" t="s">
        <v>100</v>
      </c>
      <c r="P120" s="23" t="s">
        <v>138</v>
      </c>
      <c r="Q120" t="s">
        <v>1003</v>
      </c>
      <c r="R120" s="23" t="s">
        <v>103</v>
      </c>
      <c r="S120" s="20" t="s">
        <v>158</v>
      </c>
      <c r="T120" s="29" t="s">
        <v>1004</v>
      </c>
      <c r="U120" s="23" t="s">
        <v>1436</v>
      </c>
      <c r="V120" s="23" t="s">
        <v>106</v>
      </c>
      <c r="W120" s="20" t="s">
        <v>490</v>
      </c>
      <c r="X120" s="20" t="s">
        <v>490</v>
      </c>
      <c r="Y120" t="s">
        <v>1005</v>
      </c>
      <c r="Z120" t="s">
        <v>7244</v>
      </c>
      <c r="AA120" t="s">
        <v>1006</v>
      </c>
      <c r="AB120" s="6">
        <v>126133333</v>
      </c>
      <c r="AC120" s="6">
        <v>126133333</v>
      </c>
      <c r="AD120" s="30">
        <v>11000000</v>
      </c>
      <c r="AE120" s="30">
        <v>0</v>
      </c>
      <c r="AF120" s="23" t="s">
        <v>112</v>
      </c>
      <c r="AG120" t="s">
        <v>106</v>
      </c>
      <c r="AH120" t="s">
        <v>113</v>
      </c>
      <c r="AI120" s="31">
        <f>+Tabla3[[#This Row],[VALOR DEL CONTRATO
(EN NUMEROS)]]-Tabla3[[#This Row],[VALOR RECURSOS (MADS/FONAM)]]</f>
        <v>0</v>
      </c>
      <c r="AJ120" s="25">
        <v>9025</v>
      </c>
      <c r="AK120" s="32">
        <v>45665</v>
      </c>
      <c r="AL120">
        <v>17025</v>
      </c>
      <c r="AM120" s="27">
        <v>45674</v>
      </c>
      <c r="AN120" s="33" t="s">
        <v>114</v>
      </c>
      <c r="AO120" t="s">
        <v>986</v>
      </c>
      <c r="AP120" s="39">
        <v>202300000000041</v>
      </c>
      <c r="AQ120" t="s">
        <v>106</v>
      </c>
      <c r="AR120" s="27">
        <v>45674</v>
      </c>
      <c r="AS120" s="23" t="s">
        <v>116</v>
      </c>
      <c r="AT120" s="23" t="s">
        <v>116</v>
      </c>
      <c r="AU120" t="s">
        <v>117</v>
      </c>
      <c r="AV120" t="s">
        <v>987</v>
      </c>
      <c r="AW120" t="s">
        <v>988</v>
      </c>
      <c r="AX120" t="s">
        <v>490</v>
      </c>
      <c r="AY120" s="23">
        <v>80111600</v>
      </c>
      <c r="AZ120" s="49" t="s">
        <v>1007</v>
      </c>
      <c r="BA120" s="23" t="s">
        <v>121</v>
      </c>
      <c r="BB120" s="20" t="s">
        <v>122</v>
      </c>
      <c r="BC120" s="27">
        <v>45674</v>
      </c>
      <c r="BD120" s="20" t="s">
        <v>123</v>
      </c>
      <c r="BE120" s="27">
        <v>45674</v>
      </c>
      <c r="BF120" s="27">
        <v>45677</v>
      </c>
      <c r="BG120" s="27">
        <v>46021</v>
      </c>
      <c r="BH120" s="35">
        <f>+Tabla3[[#This Row],[FECHA TERMINACION
(INICIAL)]]-Tabla3[[#This Row],[FECHA INICIO]]</f>
        <v>344</v>
      </c>
      <c r="BI120" s="35">
        <f>+Tabla3[[#This Row],[PLAZO DE EJECUCIÓN EN DÍAS (INICIAL)]]/30</f>
        <v>11.466666666666667</v>
      </c>
      <c r="BJ120" t="s">
        <v>1008</v>
      </c>
      <c r="BK120" s="30">
        <f>+[1]BD_2!E118</f>
        <v>1100000</v>
      </c>
      <c r="BL120" s="30">
        <f>+[1]BD_2!BA118</f>
        <v>0</v>
      </c>
      <c r="BM120" s="23">
        <f>+[1]BD_2!BZ118</f>
        <v>0</v>
      </c>
      <c r="BN120" s="23">
        <f>+COUNTIF(Tabla3[[#This Row],[VALOR REDUCIDO]:[TOTAL TIEMPO PRORROGADO EN DÍAS
]],"&lt;&gt;0")</f>
        <v>1</v>
      </c>
      <c r="BO120" s="23" t="str">
        <f>+[1]BD_2!CA118</f>
        <v>2 NO</v>
      </c>
      <c r="BP120" s="27" t="str">
        <f>+[1]BD_2!CF118</f>
        <v>2 NO</v>
      </c>
      <c r="BQ120" s="23" t="s">
        <v>106</v>
      </c>
      <c r="BR120">
        <f t="shared" si="22"/>
        <v>344</v>
      </c>
      <c r="BS120" s="36">
        <f t="shared" si="23"/>
        <v>45677</v>
      </c>
      <c r="BT120" s="36">
        <f t="shared" si="24"/>
        <v>46021</v>
      </c>
      <c r="BU120" s="37">
        <f t="shared" ca="1" si="25"/>
        <v>0.78488372093023251</v>
      </c>
      <c r="BV120" s="30">
        <f t="shared" si="26"/>
        <v>125033333</v>
      </c>
      <c r="BW120" s="23" t="str">
        <f t="shared" ca="1" si="28"/>
        <v>EJECUCIÓN</v>
      </c>
      <c r="BX120" s="23">
        <v>70033333</v>
      </c>
      <c r="BY120" s="23">
        <v>55000000</v>
      </c>
      <c r="BZ120" s="23" t="s">
        <v>106</v>
      </c>
      <c r="CA120" s="23" t="str">
        <f t="shared" si="27"/>
        <v>enero</v>
      </c>
      <c r="CB120" s="23" t="s">
        <v>121</v>
      </c>
      <c r="CC120" s="23" t="s">
        <v>121</v>
      </c>
      <c r="CD120" s="23" t="s">
        <v>121</v>
      </c>
      <c r="CE120" t="s">
        <v>125</v>
      </c>
      <c r="CF120" t="s">
        <v>126</v>
      </c>
    </row>
    <row r="121" spans="1:84" x14ac:dyDescent="0.25">
      <c r="A121" s="23" t="str">
        <f t="shared" si="15"/>
        <v/>
      </c>
      <c r="B121" s="23" t="str">
        <f t="shared" si="16"/>
        <v/>
      </c>
      <c r="C121" s="24" t="str">
        <f t="shared" ca="1" si="17"/>
        <v>E</v>
      </c>
      <c r="D121" s="25" t="str">
        <f t="shared" ca="1" si="18"/>
        <v/>
      </c>
      <c r="E121" s="25" t="str">
        <f t="shared" si="19"/>
        <v/>
      </c>
      <c r="F121" s="23" t="str">
        <f t="shared" si="20"/>
        <v/>
      </c>
      <c r="G121" s="25" t="str">
        <f t="shared" si="21"/>
        <v/>
      </c>
      <c r="H121" s="23">
        <v>2025</v>
      </c>
      <c r="I121" s="26">
        <v>117</v>
      </c>
      <c r="J121" s="23" t="s">
        <v>95</v>
      </c>
      <c r="K121" t="s">
        <v>96</v>
      </c>
      <c r="L121" t="s">
        <v>97</v>
      </c>
      <c r="M121" t="s">
        <v>98</v>
      </c>
      <c r="N121" t="s">
        <v>99</v>
      </c>
      <c r="O121" s="23" t="s">
        <v>100</v>
      </c>
      <c r="P121" s="23" t="s">
        <v>138</v>
      </c>
      <c r="Q121" t="s">
        <v>1009</v>
      </c>
      <c r="R121" s="23" t="s">
        <v>103</v>
      </c>
      <c r="S121" s="20" t="s">
        <v>1010</v>
      </c>
      <c r="T121" s="29" t="s">
        <v>1011</v>
      </c>
      <c r="U121" s="23" t="s">
        <v>1436</v>
      </c>
      <c r="V121" s="23" t="s">
        <v>106</v>
      </c>
      <c r="W121" s="20" t="s">
        <v>490</v>
      </c>
      <c r="X121" s="20" t="s">
        <v>490</v>
      </c>
      <c r="Y121" t="s">
        <v>1012</v>
      </c>
      <c r="Z121" t="s">
        <v>1013</v>
      </c>
      <c r="AA121" t="s">
        <v>1014</v>
      </c>
      <c r="AB121" s="6">
        <v>99760000</v>
      </c>
      <c r="AC121" s="6">
        <v>99760000</v>
      </c>
      <c r="AD121" s="30">
        <v>8700000</v>
      </c>
      <c r="AE121" s="30">
        <v>0</v>
      </c>
      <c r="AF121" s="23" t="s">
        <v>112</v>
      </c>
      <c r="AG121" t="s">
        <v>106</v>
      </c>
      <c r="AH121" t="s">
        <v>113</v>
      </c>
      <c r="AI121" s="31">
        <f>+Tabla3[[#This Row],[VALOR DEL CONTRATO
(EN NUMEROS)]]-Tabla3[[#This Row],[VALOR RECURSOS (MADS/FONAM)]]</f>
        <v>0</v>
      </c>
      <c r="AJ121" s="25">
        <v>9025</v>
      </c>
      <c r="AK121" s="32">
        <v>45665</v>
      </c>
      <c r="AL121">
        <v>14125</v>
      </c>
      <c r="AM121" s="27">
        <v>45674</v>
      </c>
      <c r="AN121" s="33" t="s">
        <v>114</v>
      </c>
      <c r="AO121" t="s">
        <v>986</v>
      </c>
      <c r="AP121" s="39">
        <v>202300000000041</v>
      </c>
      <c r="AQ121" t="s">
        <v>106</v>
      </c>
      <c r="AR121" s="27">
        <v>45673</v>
      </c>
      <c r="AS121" s="23" t="s">
        <v>116</v>
      </c>
      <c r="AT121" s="23" t="s">
        <v>116</v>
      </c>
      <c r="AU121" t="s">
        <v>117</v>
      </c>
      <c r="AV121" t="s">
        <v>1015</v>
      </c>
      <c r="AW121" t="s">
        <v>1016</v>
      </c>
      <c r="AX121" t="s">
        <v>490</v>
      </c>
      <c r="AY121" s="23">
        <v>80111600</v>
      </c>
      <c r="AZ121" s="41" t="s">
        <v>1017</v>
      </c>
      <c r="BA121" s="23" t="s">
        <v>121</v>
      </c>
      <c r="BB121" s="20" t="s">
        <v>122</v>
      </c>
      <c r="BC121" s="27">
        <v>45673</v>
      </c>
      <c r="BD121" s="20" t="s">
        <v>123</v>
      </c>
      <c r="BE121" s="27">
        <v>45673</v>
      </c>
      <c r="BF121" s="27">
        <v>45674</v>
      </c>
      <c r="BG121" s="27">
        <v>46021</v>
      </c>
      <c r="BH121" s="35">
        <f>+Tabla3[[#This Row],[FECHA TERMINACION
(INICIAL)]]-Tabla3[[#This Row],[FECHA INICIO]]</f>
        <v>347</v>
      </c>
      <c r="BI121" s="35">
        <f>+Tabla3[[#This Row],[PLAZO DE EJECUCIÓN EN DÍAS (INICIAL)]]/30</f>
        <v>11.566666666666666</v>
      </c>
      <c r="BJ121" t="s">
        <v>1018</v>
      </c>
      <c r="BK121" s="30">
        <f>+[1]BD_2!E119</f>
        <v>0</v>
      </c>
      <c r="BL121" s="30">
        <f>+[1]BD_2!BA119</f>
        <v>0</v>
      </c>
      <c r="BM121" s="23">
        <f>+[1]BD_2!BZ119</f>
        <v>0</v>
      </c>
      <c r="BN121" s="23">
        <f>+COUNTIF(Tabla3[[#This Row],[VALOR REDUCIDO]:[TOTAL TIEMPO PRORROGADO EN DÍAS
]],"&lt;&gt;0")</f>
        <v>0</v>
      </c>
      <c r="BO121" s="23" t="str">
        <f>+[1]BD_2!CA119</f>
        <v>2 NO</v>
      </c>
      <c r="BP121" s="27" t="str">
        <f>+[1]BD_2!CF119</f>
        <v>2 NO</v>
      </c>
      <c r="BQ121" s="23" t="s">
        <v>106</v>
      </c>
      <c r="BR121">
        <f t="shared" si="22"/>
        <v>347</v>
      </c>
      <c r="BS121" s="36">
        <f t="shared" si="23"/>
        <v>45674</v>
      </c>
      <c r="BT121" s="36">
        <f t="shared" si="24"/>
        <v>46021</v>
      </c>
      <c r="BU121" s="37">
        <f t="shared" ca="1" si="25"/>
        <v>0.78674351585014413</v>
      </c>
      <c r="BV121" s="30">
        <f t="shared" si="26"/>
        <v>99760000</v>
      </c>
      <c r="BW121" s="23" t="str">
        <f t="shared" ca="1" si="28"/>
        <v>EJECUCIÓN</v>
      </c>
      <c r="BX121" s="23">
        <v>56260000</v>
      </c>
      <c r="BY121" s="23">
        <v>43500000</v>
      </c>
      <c r="BZ121" s="23" t="s">
        <v>106</v>
      </c>
      <c r="CA121" s="23" t="str">
        <f t="shared" si="27"/>
        <v>enero</v>
      </c>
      <c r="CB121" s="23" t="s">
        <v>121</v>
      </c>
      <c r="CC121" s="23" t="s">
        <v>121</v>
      </c>
      <c r="CD121" s="23" t="s">
        <v>121</v>
      </c>
      <c r="CE121" t="s">
        <v>125</v>
      </c>
      <c r="CF121" t="s">
        <v>126</v>
      </c>
    </row>
    <row r="122" spans="1:84" x14ac:dyDescent="0.25">
      <c r="A122" s="23" t="str">
        <f t="shared" si="15"/>
        <v>S</v>
      </c>
      <c r="B122" s="23" t="str">
        <f t="shared" si="16"/>
        <v/>
      </c>
      <c r="C122" s="24" t="str">
        <f t="shared" ca="1" si="17"/>
        <v>E</v>
      </c>
      <c r="D122" s="25" t="str">
        <f t="shared" ca="1" si="18"/>
        <v/>
      </c>
      <c r="E122" s="25" t="str">
        <f t="shared" si="19"/>
        <v/>
      </c>
      <c r="F122" s="23" t="str">
        <f t="shared" si="20"/>
        <v/>
      </c>
      <c r="G122" s="25" t="str">
        <f t="shared" si="21"/>
        <v/>
      </c>
      <c r="H122" s="23">
        <v>2025</v>
      </c>
      <c r="I122" s="26">
        <v>118</v>
      </c>
      <c r="J122" s="23" t="s">
        <v>95</v>
      </c>
      <c r="K122" t="s">
        <v>96</v>
      </c>
      <c r="L122" t="s">
        <v>97</v>
      </c>
      <c r="M122" t="s">
        <v>98</v>
      </c>
      <c r="N122" t="s">
        <v>99</v>
      </c>
      <c r="O122" s="23" t="s">
        <v>100</v>
      </c>
      <c r="P122" s="23" t="s">
        <v>138</v>
      </c>
      <c r="Q122" t="s">
        <v>1019</v>
      </c>
      <c r="R122" s="23" t="s">
        <v>103</v>
      </c>
      <c r="S122" s="20" t="s">
        <v>262</v>
      </c>
      <c r="T122" s="29" t="s">
        <v>1020</v>
      </c>
      <c r="U122" s="23" t="s">
        <v>1436</v>
      </c>
      <c r="V122" s="23" t="s">
        <v>106</v>
      </c>
      <c r="W122" s="20" t="s">
        <v>490</v>
      </c>
      <c r="X122" s="20" t="s">
        <v>490</v>
      </c>
      <c r="Y122" t="s">
        <v>1021</v>
      </c>
      <c r="Z122" t="s">
        <v>1022</v>
      </c>
      <c r="AA122" t="s">
        <v>1023</v>
      </c>
      <c r="AB122" s="6">
        <v>88200000</v>
      </c>
      <c r="AC122" s="6">
        <v>88200000</v>
      </c>
      <c r="AD122" s="30">
        <v>9800000</v>
      </c>
      <c r="AE122" s="30">
        <v>0</v>
      </c>
      <c r="AF122" s="23" t="s">
        <v>112</v>
      </c>
      <c r="AG122" t="s">
        <v>106</v>
      </c>
      <c r="AH122" t="s">
        <v>113</v>
      </c>
      <c r="AI122" s="31">
        <f>+Tabla3[[#This Row],[VALOR DEL CONTRATO
(EN NUMEROS)]]-Tabla3[[#This Row],[VALOR RECURSOS (MADS/FONAM)]]</f>
        <v>0</v>
      </c>
      <c r="AJ122" s="25">
        <v>9025</v>
      </c>
      <c r="AK122" s="32">
        <v>45665</v>
      </c>
      <c r="AL122">
        <v>27925</v>
      </c>
      <c r="AM122" s="27">
        <v>45679</v>
      </c>
      <c r="AN122" s="33" t="s">
        <v>114</v>
      </c>
      <c r="AO122" t="s">
        <v>986</v>
      </c>
      <c r="AP122" s="39">
        <v>202300000000041</v>
      </c>
      <c r="AQ122" t="s">
        <v>106</v>
      </c>
      <c r="AR122" s="27">
        <v>45673</v>
      </c>
      <c r="AS122" s="23" t="s">
        <v>116</v>
      </c>
      <c r="AT122" s="23" t="s">
        <v>116</v>
      </c>
      <c r="AU122" t="s">
        <v>117</v>
      </c>
      <c r="AV122" t="s">
        <v>1024</v>
      </c>
      <c r="AW122" t="s">
        <v>1025</v>
      </c>
      <c r="AX122" t="s">
        <v>490</v>
      </c>
      <c r="AY122" s="23">
        <v>80111600</v>
      </c>
      <c r="AZ122" s="41" t="s">
        <v>1026</v>
      </c>
      <c r="BA122" s="23" t="s">
        <v>121</v>
      </c>
      <c r="BB122" s="20" t="s">
        <v>122</v>
      </c>
      <c r="BC122" s="27">
        <v>45677</v>
      </c>
      <c r="BD122" s="20" t="s">
        <v>123</v>
      </c>
      <c r="BE122" s="27">
        <v>45677</v>
      </c>
      <c r="BF122" s="27">
        <v>45679</v>
      </c>
      <c r="BG122" s="27">
        <v>45951</v>
      </c>
      <c r="BH122" s="35">
        <f>+Tabla3[[#This Row],[FECHA TERMINACION
(INICIAL)]]-Tabla3[[#This Row],[FECHA INICIO]]</f>
        <v>272</v>
      </c>
      <c r="BI122" s="35">
        <f>+Tabla3[[#This Row],[PLAZO DE EJECUCIÓN EN DÍAS (INICIAL)]]/30</f>
        <v>9.0666666666666664</v>
      </c>
      <c r="BJ122" t="s">
        <v>1027</v>
      </c>
      <c r="BK122" s="30">
        <f>+[1]BD_2!E120</f>
        <v>0</v>
      </c>
      <c r="BL122" s="30">
        <f>+[1]BD_2!BA120</f>
        <v>0</v>
      </c>
      <c r="BM122" s="23">
        <f>+[1]BD_2!BZ120</f>
        <v>61</v>
      </c>
      <c r="BN122" s="23">
        <f>+COUNTIF(Tabla3[[#This Row],[VALOR REDUCIDO]:[TOTAL TIEMPO PRORROGADO EN DÍAS
]],"&lt;&gt;0")</f>
        <v>1</v>
      </c>
      <c r="BO122" s="23" t="str">
        <f>+[1]BD_2!CA120</f>
        <v>1 SI</v>
      </c>
      <c r="BP122" s="27" t="str">
        <f>+[1]BD_2!CF120</f>
        <v>2 NO</v>
      </c>
      <c r="BQ122" s="23" t="s">
        <v>106</v>
      </c>
      <c r="BR122">
        <f t="shared" si="22"/>
        <v>333</v>
      </c>
      <c r="BS122" s="36">
        <f t="shared" si="23"/>
        <v>45679</v>
      </c>
      <c r="BT122" s="36">
        <f t="shared" si="24"/>
        <v>46012</v>
      </c>
      <c r="BU122" s="37">
        <f t="shared" ca="1" si="25"/>
        <v>0.80480480480480476</v>
      </c>
      <c r="BV122" s="30">
        <f t="shared" si="26"/>
        <v>88200000</v>
      </c>
      <c r="BW122" s="23" t="str">
        <f t="shared" ca="1" si="28"/>
        <v>EJECUCIÓN</v>
      </c>
      <c r="BX122" s="23">
        <v>42140000</v>
      </c>
      <c r="BY122" s="23">
        <v>46060000</v>
      </c>
      <c r="BZ122" s="23" t="s">
        <v>106</v>
      </c>
      <c r="CA122" s="23" t="str">
        <f t="shared" si="27"/>
        <v>enero</v>
      </c>
      <c r="CB122" s="23" t="s">
        <v>121</v>
      </c>
      <c r="CC122" s="23" t="s">
        <v>121</v>
      </c>
      <c r="CD122" s="23" t="s">
        <v>121</v>
      </c>
      <c r="CE122" t="s">
        <v>125</v>
      </c>
      <c r="CF122" t="s">
        <v>126</v>
      </c>
    </row>
    <row r="123" spans="1:84" x14ac:dyDescent="0.25">
      <c r="A123" s="23" t="str">
        <f t="shared" si="15"/>
        <v/>
      </c>
      <c r="B123" s="23" t="str">
        <f t="shared" si="16"/>
        <v/>
      </c>
      <c r="C123" s="24" t="str">
        <f t="shared" ca="1" si="17"/>
        <v>E</v>
      </c>
      <c r="D123" s="25" t="str">
        <f t="shared" ca="1" si="18"/>
        <v/>
      </c>
      <c r="E123" s="25" t="str">
        <f t="shared" si="19"/>
        <v/>
      </c>
      <c r="F123" s="23" t="str">
        <f t="shared" si="20"/>
        <v/>
      </c>
      <c r="G123" s="25" t="str">
        <f t="shared" si="21"/>
        <v/>
      </c>
      <c r="H123" s="23">
        <v>2025</v>
      </c>
      <c r="I123" s="26">
        <v>119</v>
      </c>
      <c r="J123" s="23" t="s">
        <v>95</v>
      </c>
      <c r="K123" t="s">
        <v>96</v>
      </c>
      <c r="L123" t="s">
        <v>97</v>
      </c>
      <c r="M123" t="s">
        <v>98</v>
      </c>
      <c r="N123" t="s">
        <v>99</v>
      </c>
      <c r="O123" s="23" t="s">
        <v>100</v>
      </c>
      <c r="P123" s="23" t="s">
        <v>138</v>
      </c>
      <c r="Q123" t="s">
        <v>1028</v>
      </c>
      <c r="R123" s="23" t="s">
        <v>103</v>
      </c>
      <c r="S123" s="20" t="s">
        <v>561</v>
      </c>
      <c r="T123" s="29" t="s">
        <v>1029</v>
      </c>
      <c r="U123" s="23" t="s">
        <v>1436</v>
      </c>
      <c r="V123" s="23" t="s">
        <v>106</v>
      </c>
      <c r="W123" s="20" t="s">
        <v>490</v>
      </c>
      <c r="X123" s="20" t="s">
        <v>490</v>
      </c>
      <c r="Y123" t="s">
        <v>1030</v>
      </c>
      <c r="Z123" t="s">
        <v>1031</v>
      </c>
      <c r="AA123" t="s">
        <v>1032</v>
      </c>
      <c r="AB123" s="6">
        <v>166666667</v>
      </c>
      <c r="AC123" s="6">
        <v>166666667</v>
      </c>
      <c r="AD123" s="30">
        <v>14500000</v>
      </c>
      <c r="AE123" s="30">
        <v>0</v>
      </c>
      <c r="AF123" s="23" t="s">
        <v>112</v>
      </c>
      <c r="AG123" t="s">
        <v>106</v>
      </c>
      <c r="AH123" t="s">
        <v>113</v>
      </c>
      <c r="AI123" s="31">
        <f>+Tabla3[[#This Row],[VALOR DEL CONTRATO
(EN NUMEROS)]]-Tabla3[[#This Row],[VALOR RECURSOS (MADS/FONAM)]]</f>
        <v>0</v>
      </c>
      <c r="AJ123" s="25">
        <v>9025</v>
      </c>
      <c r="AK123" s="32">
        <v>45665</v>
      </c>
      <c r="AL123">
        <v>16725</v>
      </c>
      <c r="AM123" s="27">
        <v>45674</v>
      </c>
      <c r="AN123" s="33" t="s">
        <v>114</v>
      </c>
      <c r="AO123" t="s">
        <v>986</v>
      </c>
      <c r="AP123" s="39">
        <v>202300000000041</v>
      </c>
      <c r="AQ123" t="s">
        <v>106</v>
      </c>
      <c r="AR123" s="27">
        <v>45674</v>
      </c>
      <c r="AS123" s="23" t="s">
        <v>116</v>
      </c>
      <c r="AT123" s="23" t="s">
        <v>116</v>
      </c>
      <c r="AU123" t="s">
        <v>117</v>
      </c>
      <c r="AV123" t="s">
        <v>987</v>
      </c>
      <c r="AW123" t="s">
        <v>988</v>
      </c>
      <c r="AX123" t="s">
        <v>490</v>
      </c>
      <c r="AY123" s="23">
        <v>80111600</v>
      </c>
      <c r="AZ123" s="49" t="s">
        <v>1033</v>
      </c>
      <c r="BA123" s="23" t="s">
        <v>121</v>
      </c>
      <c r="BB123" s="20" t="s">
        <v>122</v>
      </c>
      <c r="BC123" s="27">
        <v>45674</v>
      </c>
      <c r="BD123" s="20" t="s">
        <v>123</v>
      </c>
      <c r="BE123" s="27">
        <v>45674</v>
      </c>
      <c r="BF123" s="27">
        <v>45674</v>
      </c>
      <c r="BG123" s="27">
        <v>46021</v>
      </c>
      <c r="BH123" s="35">
        <f>+Tabla3[[#This Row],[FECHA TERMINACION
(INICIAL)]]-Tabla3[[#This Row],[FECHA INICIO]]</f>
        <v>347</v>
      </c>
      <c r="BI123" s="35">
        <f>+Tabla3[[#This Row],[PLAZO DE EJECUCIÓN EN DÍAS (INICIAL)]]/30</f>
        <v>11.566666666666666</v>
      </c>
      <c r="BJ123" t="s">
        <v>1008</v>
      </c>
      <c r="BK123" s="30">
        <f>+[1]BD_2!E121</f>
        <v>0</v>
      </c>
      <c r="BL123" s="30">
        <f>+[1]BD_2!BA121</f>
        <v>0</v>
      </c>
      <c r="BM123" s="23">
        <f>+[1]BD_2!BZ121</f>
        <v>0</v>
      </c>
      <c r="BN123" s="23">
        <f>+COUNTIF(Tabla3[[#This Row],[VALOR REDUCIDO]:[TOTAL TIEMPO PRORROGADO EN DÍAS
]],"&lt;&gt;0")</f>
        <v>0</v>
      </c>
      <c r="BO123" s="23" t="str">
        <f>+[1]BD_2!CA121</f>
        <v>2 NO</v>
      </c>
      <c r="BP123" s="27" t="str">
        <f>+[1]BD_2!CF121</f>
        <v>2 NO</v>
      </c>
      <c r="BQ123" s="23" t="s">
        <v>106</v>
      </c>
      <c r="BR123">
        <f t="shared" si="22"/>
        <v>347</v>
      </c>
      <c r="BS123" s="36">
        <f t="shared" si="23"/>
        <v>45674</v>
      </c>
      <c r="BT123" s="36">
        <f t="shared" si="24"/>
        <v>46021</v>
      </c>
      <c r="BU123" s="37">
        <f t="shared" ca="1" si="25"/>
        <v>0.78674351585014413</v>
      </c>
      <c r="BV123" s="30">
        <f t="shared" si="26"/>
        <v>166666667</v>
      </c>
      <c r="BW123" s="23" t="str">
        <f t="shared" ca="1" si="28"/>
        <v>EJECUCIÓN</v>
      </c>
      <c r="BX123" s="23">
        <v>93766667</v>
      </c>
      <c r="BY123" s="23">
        <v>72900000</v>
      </c>
      <c r="BZ123" s="23" t="s">
        <v>106</v>
      </c>
      <c r="CA123" s="23" t="str">
        <f t="shared" si="27"/>
        <v>enero</v>
      </c>
      <c r="CB123" s="23" t="s">
        <v>121</v>
      </c>
      <c r="CC123" s="23" t="s">
        <v>121</v>
      </c>
      <c r="CD123" s="23" t="s">
        <v>121</v>
      </c>
      <c r="CE123" t="s">
        <v>125</v>
      </c>
      <c r="CF123" t="s">
        <v>126</v>
      </c>
    </row>
    <row r="124" spans="1:84" x14ac:dyDescent="0.25">
      <c r="A124" s="23" t="str">
        <f t="shared" si="15"/>
        <v/>
      </c>
      <c r="B124" s="23" t="str">
        <f t="shared" si="16"/>
        <v/>
      </c>
      <c r="C124" s="24" t="str">
        <f t="shared" ca="1" si="17"/>
        <v>E</v>
      </c>
      <c r="D124" s="25" t="str">
        <f t="shared" si="18"/>
        <v/>
      </c>
      <c r="E124" s="25" t="str">
        <f t="shared" si="19"/>
        <v/>
      </c>
      <c r="F124" s="23" t="str">
        <f t="shared" si="20"/>
        <v/>
      </c>
      <c r="G124" s="25" t="str">
        <f t="shared" si="21"/>
        <v/>
      </c>
      <c r="H124" s="23">
        <v>2025</v>
      </c>
      <c r="I124" s="26">
        <v>120</v>
      </c>
      <c r="J124" s="23" t="s">
        <v>95</v>
      </c>
      <c r="K124" t="s">
        <v>96</v>
      </c>
      <c r="L124" t="s">
        <v>97</v>
      </c>
      <c r="M124" t="s">
        <v>98</v>
      </c>
      <c r="N124" t="s">
        <v>99</v>
      </c>
      <c r="O124" s="23" t="s">
        <v>100</v>
      </c>
      <c r="P124" s="23" t="s">
        <v>138</v>
      </c>
      <c r="Q124" t="s">
        <v>1034</v>
      </c>
      <c r="R124" s="23" t="s">
        <v>103</v>
      </c>
      <c r="S124" s="20" t="s">
        <v>1035</v>
      </c>
      <c r="T124" s="29" t="s">
        <v>1036</v>
      </c>
      <c r="U124" s="23" t="s">
        <v>1436</v>
      </c>
      <c r="V124" s="23" t="s">
        <v>106</v>
      </c>
      <c r="W124" s="20" t="s">
        <v>490</v>
      </c>
      <c r="X124" s="20" t="s">
        <v>490</v>
      </c>
      <c r="Y124" t="s">
        <v>1037</v>
      </c>
      <c r="Z124" t="s">
        <v>1038</v>
      </c>
      <c r="AA124" t="s">
        <v>1039</v>
      </c>
      <c r="AB124" s="6">
        <v>110825000</v>
      </c>
      <c r="AC124" s="6">
        <v>110825000</v>
      </c>
      <c r="AD124" s="30">
        <v>9750000</v>
      </c>
      <c r="AE124" s="30">
        <v>0</v>
      </c>
      <c r="AF124" s="23" t="s">
        <v>112</v>
      </c>
      <c r="AG124" t="s">
        <v>106</v>
      </c>
      <c r="AH124" t="s">
        <v>113</v>
      </c>
      <c r="AI124" s="31">
        <f>+Tabla3[[#This Row],[VALOR DEL CONTRATO
(EN NUMEROS)]]-Tabla3[[#This Row],[VALOR RECURSOS (MADS/FONAM)]]</f>
        <v>0</v>
      </c>
      <c r="AJ124" s="25">
        <v>9025</v>
      </c>
      <c r="AK124" s="32">
        <v>45665</v>
      </c>
      <c r="AL124">
        <v>23025</v>
      </c>
      <c r="AM124" s="27">
        <v>45678</v>
      </c>
      <c r="AN124" s="33" t="s">
        <v>114</v>
      </c>
      <c r="AO124" t="s">
        <v>986</v>
      </c>
      <c r="AP124" s="39">
        <v>202300000000041</v>
      </c>
      <c r="AQ124" t="s">
        <v>106</v>
      </c>
      <c r="AR124" s="27">
        <v>45677</v>
      </c>
      <c r="AS124" s="23" t="s">
        <v>116</v>
      </c>
      <c r="AT124" s="23" t="s">
        <v>116</v>
      </c>
      <c r="AU124" t="s">
        <v>117</v>
      </c>
      <c r="AV124" t="s">
        <v>1015</v>
      </c>
      <c r="AW124" t="s">
        <v>1040</v>
      </c>
      <c r="AX124" t="s">
        <v>490</v>
      </c>
      <c r="AY124" s="23">
        <v>80111600</v>
      </c>
      <c r="AZ124" s="41" t="s">
        <v>1041</v>
      </c>
      <c r="BA124" s="23" t="s">
        <v>121</v>
      </c>
      <c r="BB124" s="20" t="s">
        <v>122</v>
      </c>
      <c r="BC124" s="27">
        <v>45677</v>
      </c>
      <c r="BD124" s="20" t="s">
        <v>123</v>
      </c>
      <c r="BE124" s="27">
        <v>45677</v>
      </c>
      <c r="BF124" s="27">
        <v>45678</v>
      </c>
      <c r="BG124" s="27">
        <v>46021</v>
      </c>
      <c r="BH124" s="35">
        <f>+Tabla3[[#This Row],[FECHA TERMINACION
(INICIAL)]]-Tabla3[[#This Row],[FECHA INICIO]]</f>
        <v>343</v>
      </c>
      <c r="BI124" s="35">
        <f>+Tabla3[[#This Row],[PLAZO DE EJECUCIÓN EN DÍAS (INICIAL)]]/30</f>
        <v>11.433333333333334</v>
      </c>
      <c r="BJ124" t="s">
        <v>1042</v>
      </c>
      <c r="BK124" s="30">
        <f>+[1]BD_2!E122</f>
        <v>325000</v>
      </c>
      <c r="BL124" s="30">
        <f>+[1]BD_2!BA122</f>
        <v>0</v>
      </c>
      <c r="BM124" s="23">
        <f>+[1]BD_2!BZ122</f>
        <v>0</v>
      </c>
      <c r="BN124" s="23">
        <f>+COUNTIF(Tabla3[[#This Row],[VALOR REDUCIDO]:[TOTAL TIEMPO PRORROGADO EN DÍAS
]],"&lt;&gt;0")</f>
        <v>1</v>
      </c>
      <c r="BO124" s="23" t="str">
        <f>+[1]BD_2!CA122</f>
        <v>2 NO</v>
      </c>
      <c r="BP124" s="27" t="str">
        <f>+[1]BD_2!CF122</f>
        <v>1 SI</v>
      </c>
      <c r="BQ124" s="23" t="s">
        <v>106</v>
      </c>
      <c r="BR124">
        <f t="shared" si="22"/>
        <v>343</v>
      </c>
      <c r="BS124" s="36">
        <f t="shared" si="23"/>
        <v>45678</v>
      </c>
      <c r="BT124" s="36">
        <f t="shared" si="24"/>
        <v>46021</v>
      </c>
      <c r="BU124" s="37">
        <f t="shared" ca="1" si="25"/>
        <v>0.78425655976676389</v>
      </c>
      <c r="BV124" s="30">
        <f t="shared" si="26"/>
        <v>110500000</v>
      </c>
      <c r="BW124" s="23" t="str">
        <f t="shared" si="28"/>
        <v>FINALIZADO</v>
      </c>
      <c r="BX124" s="23">
        <v>37375000</v>
      </c>
      <c r="BY124" s="23">
        <v>73125000</v>
      </c>
      <c r="BZ124" s="23" t="s">
        <v>106</v>
      </c>
      <c r="CA124" s="23" t="str">
        <f t="shared" si="27"/>
        <v>enero</v>
      </c>
      <c r="CB124" s="23" t="s">
        <v>121</v>
      </c>
      <c r="CC124" s="23" t="s">
        <v>121</v>
      </c>
      <c r="CD124" s="23" t="s">
        <v>121</v>
      </c>
      <c r="CE124" t="s">
        <v>125</v>
      </c>
      <c r="CF124" t="s">
        <v>126</v>
      </c>
    </row>
    <row r="125" spans="1:84" x14ac:dyDescent="0.25">
      <c r="A125" s="23" t="str">
        <f t="shared" si="15"/>
        <v/>
      </c>
      <c r="B125" s="23" t="str">
        <f t="shared" si="16"/>
        <v/>
      </c>
      <c r="C125" s="24" t="str">
        <f t="shared" ca="1" si="17"/>
        <v>E</v>
      </c>
      <c r="D125" s="25" t="str">
        <f t="shared" ca="1" si="18"/>
        <v/>
      </c>
      <c r="E125" s="25" t="str">
        <f t="shared" si="19"/>
        <v/>
      </c>
      <c r="F125" s="23" t="str">
        <f t="shared" si="20"/>
        <v/>
      </c>
      <c r="G125" s="25" t="str">
        <f t="shared" si="21"/>
        <v/>
      </c>
      <c r="H125" s="23">
        <v>2025</v>
      </c>
      <c r="I125" s="26">
        <v>121</v>
      </c>
      <c r="J125" s="23" t="s">
        <v>95</v>
      </c>
      <c r="K125" t="s">
        <v>96</v>
      </c>
      <c r="L125" t="s">
        <v>97</v>
      </c>
      <c r="M125" t="s">
        <v>98</v>
      </c>
      <c r="N125" t="s">
        <v>99</v>
      </c>
      <c r="O125" s="23" t="s">
        <v>100</v>
      </c>
      <c r="P125" s="23" t="s">
        <v>138</v>
      </c>
      <c r="Q125" t="s">
        <v>1043</v>
      </c>
      <c r="R125" s="23" t="s">
        <v>103</v>
      </c>
      <c r="S125" s="20" t="s">
        <v>1044</v>
      </c>
      <c r="T125" s="29" t="s">
        <v>1045</v>
      </c>
      <c r="U125" s="23" t="s">
        <v>1436</v>
      </c>
      <c r="V125" s="23" t="s">
        <v>106</v>
      </c>
      <c r="W125" s="20" t="s">
        <v>490</v>
      </c>
      <c r="X125" s="20" t="s">
        <v>490</v>
      </c>
      <c r="Y125" t="s">
        <v>1046</v>
      </c>
      <c r="Z125" t="s">
        <v>1047</v>
      </c>
      <c r="AA125" t="s">
        <v>1048</v>
      </c>
      <c r="AB125" s="6">
        <v>136730000</v>
      </c>
      <c r="AC125" s="6">
        <v>136730000</v>
      </c>
      <c r="AD125" s="30">
        <v>12100000</v>
      </c>
      <c r="AE125" s="30">
        <v>0</v>
      </c>
      <c r="AF125" s="23" t="s">
        <v>112</v>
      </c>
      <c r="AG125" t="s">
        <v>106</v>
      </c>
      <c r="AH125" t="s">
        <v>113</v>
      </c>
      <c r="AI125" s="31">
        <f>+Tabla3[[#This Row],[VALOR DEL CONTRATO
(EN NUMEROS)]]-Tabla3[[#This Row],[VALOR RECURSOS (MADS/FONAM)]]</f>
        <v>0</v>
      </c>
      <c r="AJ125" s="25">
        <v>9025</v>
      </c>
      <c r="AK125" s="32">
        <v>45665</v>
      </c>
      <c r="AL125">
        <v>25725</v>
      </c>
      <c r="AM125" s="27">
        <v>45679</v>
      </c>
      <c r="AN125" s="33" t="s">
        <v>114</v>
      </c>
      <c r="AO125" t="s">
        <v>986</v>
      </c>
      <c r="AP125" s="39">
        <v>202300000000041</v>
      </c>
      <c r="AQ125" t="s">
        <v>106</v>
      </c>
      <c r="AR125" s="27">
        <v>45677</v>
      </c>
      <c r="AS125" s="23" t="s">
        <v>116</v>
      </c>
      <c r="AT125" s="23" t="s">
        <v>116</v>
      </c>
      <c r="AU125" t="s">
        <v>117</v>
      </c>
      <c r="AV125" t="s">
        <v>987</v>
      </c>
      <c r="AW125" t="s">
        <v>988</v>
      </c>
      <c r="AX125" t="s">
        <v>490</v>
      </c>
      <c r="AY125" s="23">
        <v>80111600</v>
      </c>
      <c r="AZ125" s="49" t="s">
        <v>1049</v>
      </c>
      <c r="BA125" s="23" t="s">
        <v>121</v>
      </c>
      <c r="BB125" s="20" t="s">
        <v>122</v>
      </c>
      <c r="BC125" s="27">
        <v>45677</v>
      </c>
      <c r="BD125" s="20" t="s">
        <v>123</v>
      </c>
      <c r="BE125" s="27">
        <v>45677</v>
      </c>
      <c r="BF125" s="27">
        <v>45679</v>
      </c>
      <c r="BG125" s="27">
        <v>46021</v>
      </c>
      <c r="BH125" s="35">
        <f>+Tabla3[[#This Row],[FECHA TERMINACION
(INICIAL)]]-Tabla3[[#This Row],[FECHA INICIO]]</f>
        <v>342</v>
      </c>
      <c r="BI125" s="35">
        <f>+Tabla3[[#This Row],[PLAZO DE EJECUCIÓN EN DÍAS (INICIAL)]]/30</f>
        <v>11.4</v>
      </c>
      <c r="BJ125" t="s">
        <v>1050</v>
      </c>
      <c r="BK125" s="30">
        <f>+[1]BD_2!E123</f>
        <v>0</v>
      </c>
      <c r="BL125" s="30">
        <f>+[1]BD_2!BA123</f>
        <v>0</v>
      </c>
      <c r="BM125" s="23">
        <f>+[1]BD_2!BZ123</f>
        <v>0</v>
      </c>
      <c r="BN125" s="23">
        <f>+COUNTIF(Tabla3[[#This Row],[VALOR REDUCIDO]:[TOTAL TIEMPO PRORROGADO EN DÍAS
]],"&lt;&gt;0")</f>
        <v>0</v>
      </c>
      <c r="BO125" s="23" t="str">
        <f>+[1]BD_2!CA123</f>
        <v>2 NO</v>
      </c>
      <c r="BP125" s="27" t="str">
        <f>+[1]BD_2!CF123</f>
        <v>2 NO</v>
      </c>
      <c r="BQ125" s="23" t="s">
        <v>106</v>
      </c>
      <c r="BR125">
        <f t="shared" si="22"/>
        <v>342</v>
      </c>
      <c r="BS125" s="36">
        <f t="shared" si="23"/>
        <v>45679</v>
      </c>
      <c r="BT125" s="36">
        <f t="shared" si="24"/>
        <v>46021</v>
      </c>
      <c r="BU125" s="37">
        <f t="shared" ca="1" si="25"/>
        <v>0.783625730994152</v>
      </c>
      <c r="BV125" s="30">
        <f t="shared" si="26"/>
        <v>136730000</v>
      </c>
      <c r="BW125" s="23" t="str">
        <f t="shared" ca="1" si="28"/>
        <v>EJECUCIÓN</v>
      </c>
      <c r="BX125" s="23">
        <v>76230000</v>
      </c>
      <c r="BY125" s="23">
        <v>60500000</v>
      </c>
      <c r="BZ125" s="23" t="s">
        <v>106</v>
      </c>
      <c r="CA125" s="23" t="str">
        <f t="shared" si="27"/>
        <v>enero</v>
      </c>
      <c r="CB125" s="23" t="s">
        <v>121</v>
      </c>
      <c r="CC125" s="23" t="s">
        <v>121</v>
      </c>
      <c r="CD125" s="23" t="s">
        <v>121</v>
      </c>
      <c r="CE125" t="s">
        <v>125</v>
      </c>
      <c r="CF125" t="s">
        <v>126</v>
      </c>
    </row>
    <row r="126" spans="1:84" x14ac:dyDescent="0.25">
      <c r="A126" s="23" t="str">
        <f t="shared" si="15"/>
        <v/>
      </c>
      <c r="B126" s="23" t="str">
        <f t="shared" si="16"/>
        <v/>
      </c>
      <c r="C126" s="24" t="str">
        <f t="shared" ca="1" si="17"/>
        <v>E</v>
      </c>
      <c r="D126" s="25" t="str">
        <f t="shared" ca="1" si="18"/>
        <v/>
      </c>
      <c r="E126" s="25" t="str">
        <f t="shared" si="19"/>
        <v/>
      </c>
      <c r="F126" s="23" t="str">
        <f t="shared" si="20"/>
        <v/>
      </c>
      <c r="G126" s="25" t="str">
        <f t="shared" si="21"/>
        <v/>
      </c>
      <c r="H126" s="23">
        <v>2025</v>
      </c>
      <c r="I126" s="26">
        <v>122</v>
      </c>
      <c r="J126" s="23" t="s">
        <v>95</v>
      </c>
      <c r="K126" t="s">
        <v>96</v>
      </c>
      <c r="L126" t="s">
        <v>97</v>
      </c>
      <c r="M126" t="s">
        <v>98</v>
      </c>
      <c r="N126" t="s">
        <v>99</v>
      </c>
      <c r="O126" s="23" t="s">
        <v>100</v>
      </c>
      <c r="P126" s="23" t="s">
        <v>138</v>
      </c>
      <c r="Q126" t="s">
        <v>1051</v>
      </c>
      <c r="R126" s="23" t="s">
        <v>103</v>
      </c>
      <c r="S126" s="20" t="s">
        <v>1052</v>
      </c>
      <c r="T126" s="29" t="s">
        <v>1053</v>
      </c>
      <c r="U126" s="23" t="s">
        <v>1436</v>
      </c>
      <c r="V126" s="23" t="s">
        <v>106</v>
      </c>
      <c r="W126" s="20" t="s">
        <v>183</v>
      </c>
      <c r="X126" s="20" t="s">
        <v>183</v>
      </c>
      <c r="Y126" t="s">
        <v>1054</v>
      </c>
      <c r="Z126" t="s">
        <v>1055</v>
      </c>
      <c r="AA126" t="s">
        <v>1056</v>
      </c>
      <c r="AB126" s="6">
        <v>66700000</v>
      </c>
      <c r="AC126" s="6">
        <v>66700000</v>
      </c>
      <c r="AD126" s="30">
        <v>5800000</v>
      </c>
      <c r="AE126" s="30">
        <v>0</v>
      </c>
      <c r="AF126" s="23" t="s">
        <v>112</v>
      </c>
      <c r="AG126" t="s">
        <v>106</v>
      </c>
      <c r="AH126" t="s">
        <v>113</v>
      </c>
      <c r="AI126" s="31">
        <f>+Tabla3[[#This Row],[VALOR DEL CONTRATO
(EN NUMEROS)]]-Tabla3[[#This Row],[VALOR RECURSOS (MADS/FONAM)]]</f>
        <v>0</v>
      </c>
      <c r="AJ126" s="25">
        <v>3925</v>
      </c>
      <c r="AK126" s="32">
        <v>45664</v>
      </c>
      <c r="AL126">
        <v>12325</v>
      </c>
      <c r="AM126" s="27">
        <v>45673</v>
      </c>
      <c r="AN126" s="33" t="s">
        <v>114</v>
      </c>
      <c r="AO126" t="s">
        <v>258</v>
      </c>
      <c r="AP126" s="39">
        <v>202400000000071</v>
      </c>
      <c r="AQ126" t="s">
        <v>106</v>
      </c>
      <c r="AR126" s="27">
        <v>45672</v>
      </c>
      <c r="AS126" s="23" t="s">
        <v>116</v>
      </c>
      <c r="AT126" s="23" t="s">
        <v>116</v>
      </c>
      <c r="AU126" t="s">
        <v>117</v>
      </c>
      <c r="AV126" t="s">
        <v>197</v>
      </c>
      <c r="AW126" t="s">
        <v>198</v>
      </c>
      <c r="AX126" t="s">
        <v>189</v>
      </c>
      <c r="AY126" s="23">
        <v>80111600</v>
      </c>
      <c r="AZ126" s="41" t="s">
        <v>1057</v>
      </c>
      <c r="BA126" s="23" t="s">
        <v>121</v>
      </c>
      <c r="BB126" s="20" t="s">
        <v>122</v>
      </c>
      <c r="BC126" s="27">
        <v>45672</v>
      </c>
      <c r="BD126" s="20" t="s">
        <v>136</v>
      </c>
      <c r="BE126" s="27">
        <v>45672</v>
      </c>
      <c r="BF126" s="27">
        <v>45673</v>
      </c>
      <c r="BG126" s="27">
        <v>46021</v>
      </c>
      <c r="BH126" s="35">
        <f>+Tabla3[[#This Row],[FECHA TERMINACION
(INICIAL)]]-Tabla3[[#This Row],[FECHA INICIO]]</f>
        <v>348</v>
      </c>
      <c r="BI126" s="35">
        <f>+Tabla3[[#This Row],[PLAZO DE EJECUCIÓN EN DÍAS (INICIAL)]]/30</f>
        <v>11.6</v>
      </c>
      <c r="BJ126" t="s">
        <v>200</v>
      </c>
      <c r="BK126" s="30">
        <f>+[1]BD_2!E124</f>
        <v>0</v>
      </c>
      <c r="BL126" s="30">
        <f>+[1]BD_2!BA124</f>
        <v>0</v>
      </c>
      <c r="BM126" s="23">
        <f>+[1]BD_2!BZ124</f>
        <v>0</v>
      </c>
      <c r="BN126" s="23">
        <f>+COUNTIF(Tabla3[[#This Row],[VALOR REDUCIDO]:[TOTAL TIEMPO PRORROGADO EN DÍAS
]],"&lt;&gt;0")</f>
        <v>0</v>
      </c>
      <c r="BO126" s="23" t="str">
        <f>+[1]BD_2!CA124</f>
        <v>2 NO</v>
      </c>
      <c r="BP126" s="27" t="str">
        <f>+[1]BD_2!CF124</f>
        <v>2 NO</v>
      </c>
      <c r="BQ126" s="23" t="s">
        <v>106</v>
      </c>
      <c r="BR126">
        <f t="shared" si="22"/>
        <v>348</v>
      </c>
      <c r="BS126" s="36">
        <f t="shared" si="23"/>
        <v>45673</v>
      </c>
      <c r="BT126" s="36">
        <f t="shared" si="24"/>
        <v>46021</v>
      </c>
      <c r="BU126" s="37">
        <f t="shared" ca="1" si="25"/>
        <v>0.78735632183908044</v>
      </c>
      <c r="BV126" s="30">
        <f t="shared" si="26"/>
        <v>66700000</v>
      </c>
      <c r="BW126" s="23" t="str">
        <f t="shared" ca="1" si="28"/>
        <v>EJECUCIÓN</v>
      </c>
      <c r="BX126" s="23">
        <v>37700000</v>
      </c>
      <c r="BY126" s="23">
        <v>29000000</v>
      </c>
      <c r="BZ126" s="23" t="s">
        <v>106</v>
      </c>
      <c r="CA126" s="23" t="str">
        <f t="shared" si="27"/>
        <v>enero</v>
      </c>
      <c r="CB126" s="23" t="s">
        <v>121</v>
      </c>
      <c r="CC126" s="23" t="s">
        <v>121</v>
      </c>
      <c r="CD126" s="23" t="s">
        <v>121</v>
      </c>
      <c r="CE126" t="s">
        <v>125</v>
      </c>
      <c r="CF126" t="s">
        <v>126</v>
      </c>
    </row>
    <row r="127" spans="1:84" x14ac:dyDescent="0.25">
      <c r="A127" s="23" t="str">
        <f t="shared" si="15"/>
        <v/>
      </c>
      <c r="B127" s="23" t="str">
        <f t="shared" si="16"/>
        <v/>
      </c>
      <c r="C127" s="24" t="str">
        <f t="shared" ca="1" si="17"/>
        <v>E</v>
      </c>
      <c r="D127" s="25" t="str">
        <f t="shared" ca="1" si="18"/>
        <v/>
      </c>
      <c r="E127" s="25" t="str">
        <f t="shared" si="19"/>
        <v/>
      </c>
      <c r="F127" s="23" t="str">
        <f t="shared" si="20"/>
        <v/>
      </c>
      <c r="G127" s="25" t="str">
        <f t="shared" si="21"/>
        <v/>
      </c>
      <c r="H127" s="23">
        <v>2025</v>
      </c>
      <c r="I127" s="26">
        <v>123</v>
      </c>
      <c r="J127" s="23" t="s">
        <v>95</v>
      </c>
      <c r="K127" t="s">
        <v>96</v>
      </c>
      <c r="L127" t="s">
        <v>97</v>
      </c>
      <c r="M127" t="s">
        <v>98</v>
      </c>
      <c r="N127" t="s">
        <v>99</v>
      </c>
      <c r="O127" s="23" t="s">
        <v>100</v>
      </c>
      <c r="P127" s="23" t="s">
        <v>138</v>
      </c>
      <c r="Q127" t="s">
        <v>1058</v>
      </c>
      <c r="R127" s="23" t="s">
        <v>103</v>
      </c>
      <c r="S127" s="20" t="s">
        <v>193</v>
      </c>
      <c r="T127" s="29" t="s">
        <v>1059</v>
      </c>
      <c r="U127" s="23" t="s">
        <v>1436</v>
      </c>
      <c r="V127" s="23" t="s">
        <v>106</v>
      </c>
      <c r="W127" s="20" t="s">
        <v>602</v>
      </c>
      <c r="X127" s="20" t="s">
        <v>595</v>
      </c>
      <c r="Y127" t="s">
        <v>1060</v>
      </c>
      <c r="Z127" t="s">
        <v>1061</v>
      </c>
      <c r="AA127" t="s">
        <v>1062</v>
      </c>
      <c r="AB127" s="6">
        <v>96303333</v>
      </c>
      <c r="AC127" s="6">
        <v>96303333</v>
      </c>
      <c r="AD127" s="30">
        <v>8350000</v>
      </c>
      <c r="AE127" s="30">
        <v>0</v>
      </c>
      <c r="AF127" s="23" t="s">
        <v>112</v>
      </c>
      <c r="AG127" t="s">
        <v>106</v>
      </c>
      <c r="AH127" t="s">
        <v>113</v>
      </c>
      <c r="AI127" s="31">
        <f>+Tabla3[[#This Row],[VALOR DEL CONTRATO
(EN NUMEROS)]]-Tabla3[[#This Row],[VALOR RECURSOS (MADS/FONAM)]]</f>
        <v>0</v>
      </c>
      <c r="AJ127" s="25">
        <v>4925</v>
      </c>
      <c r="AK127" s="32">
        <v>45664</v>
      </c>
      <c r="AL127">
        <v>10025</v>
      </c>
      <c r="AM127" s="27">
        <v>45672</v>
      </c>
      <c r="AN127" s="33" t="s">
        <v>114</v>
      </c>
      <c r="AO127" t="s">
        <v>599</v>
      </c>
      <c r="AP127" s="39">
        <v>202400000000095</v>
      </c>
      <c r="AQ127" t="s">
        <v>106</v>
      </c>
      <c r="AR127" s="27">
        <v>45671</v>
      </c>
      <c r="AS127" s="23" t="s">
        <v>116</v>
      </c>
      <c r="AT127" s="23" t="s">
        <v>116</v>
      </c>
      <c r="AU127" t="s">
        <v>117</v>
      </c>
      <c r="AV127" t="s">
        <v>600</v>
      </c>
      <c r="AW127" t="s">
        <v>601</v>
      </c>
      <c r="AX127" t="s">
        <v>602</v>
      </c>
      <c r="AY127" s="23">
        <v>80111600</v>
      </c>
      <c r="AZ127" s="41" t="s">
        <v>1063</v>
      </c>
      <c r="BA127" s="23" t="s">
        <v>121</v>
      </c>
      <c r="BB127" s="20" t="s">
        <v>122</v>
      </c>
      <c r="BC127" s="27">
        <v>45671</v>
      </c>
      <c r="BD127" s="20" t="s">
        <v>136</v>
      </c>
      <c r="BE127" s="27">
        <v>45671</v>
      </c>
      <c r="BF127" s="27">
        <v>45672</v>
      </c>
      <c r="BG127" s="27">
        <v>46022</v>
      </c>
      <c r="BH127" s="35">
        <f>+Tabla3[[#This Row],[FECHA TERMINACION
(INICIAL)]]-Tabla3[[#This Row],[FECHA INICIO]]</f>
        <v>350</v>
      </c>
      <c r="BI127" s="35">
        <f>+Tabla3[[#This Row],[PLAZO DE EJECUCIÓN EN DÍAS (INICIAL)]]/30</f>
        <v>11.666666666666666</v>
      </c>
      <c r="BJ127" t="s">
        <v>1064</v>
      </c>
      <c r="BK127" s="30">
        <f>+[1]BD_2!E125</f>
        <v>0</v>
      </c>
      <c r="BL127" s="30">
        <f>+[1]BD_2!BA125</f>
        <v>0</v>
      </c>
      <c r="BM127" s="23">
        <f>+[1]BD_2!BZ125</f>
        <v>0</v>
      </c>
      <c r="BN127" s="23">
        <f>+COUNTIF(Tabla3[[#This Row],[VALOR REDUCIDO]:[TOTAL TIEMPO PRORROGADO EN DÍAS
]],"&lt;&gt;0")</f>
        <v>0</v>
      </c>
      <c r="BO127" s="23" t="str">
        <f>+[1]BD_2!CA125</f>
        <v>2 NO</v>
      </c>
      <c r="BP127" s="27" t="str">
        <f>+[1]BD_2!CF125</f>
        <v>2 NO</v>
      </c>
      <c r="BQ127" s="23" t="s">
        <v>106</v>
      </c>
      <c r="BR127">
        <f t="shared" si="22"/>
        <v>350</v>
      </c>
      <c r="BS127" s="36">
        <f t="shared" si="23"/>
        <v>45672</v>
      </c>
      <c r="BT127" s="36">
        <f t="shared" si="24"/>
        <v>46022</v>
      </c>
      <c r="BU127" s="37">
        <f t="shared" ca="1" si="25"/>
        <v>0.7857142857142857</v>
      </c>
      <c r="BV127" s="30">
        <f t="shared" si="26"/>
        <v>96303333</v>
      </c>
      <c r="BW127" s="23" t="str">
        <f t="shared" ca="1" si="28"/>
        <v>EJECUCIÓN</v>
      </c>
      <c r="BX127" s="23">
        <v>54553333</v>
      </c>
      <c r="BY127" s="23">
        <v>41750000</v>
      </c>
      <c r="BZ127" s="23" t="s">
        <v>106</v>
      </c>
      <c r="CA127" s="23" t="str">
        <f t="shared" si="27"/>
        <v>enero</v>
      </c>
      <c r="CB127" s="23" t="s">
        <v>121</v>
      </c>
      <c r="CC127" s="23" t="s">
        <v>121</v>
      </c>
      <c r="CD127" s="23" t="s">
        <v>121</v>
      </c>
      <c r="CE127" t="s">
        <v>125</v>
      </c>
      <c r="CF127" t="s">
        <v>126</v>
      </c>
    </row>
    <row r="128" spans="1:84" x14ac:dyDescent="0.25">
      <c r="A128" s="23" t="str">
        <f t="shared" si="15"/>
        <v/>
      </c>
      <c r="B128" s="23" t="str">
        <f t="shared" si="16"/>
        <v/>
      </c>
      <c r="C128" s="24" t="str">
        <f t="shared" ca="1" si="17"/>
        <v>E</v>
      </c>
      <c r="D128" s="25" t="str">
        <f t="shared" ca="1" si="18"/>
        <v/>
      </c>
      <c r="E128" s="25" t="str">
        <f t="shared" si="19"/>
        <v/>
      </c>
      <c r="F128" s="23" t="str">
        <f t="shared" si="20"/>
        <v/>
      </c>
      <c r="G128" s="25" t="str">
        <f t="shared" si="21"/>
        <v/>
      </c>
      <c r="H128" s="23">
        <v>2025</v>
      </c>
      <c r="I128" s="26">
        <v>124</v>
      </c>
      <c r="J128" s="23" t="s">
        <v>95</v>
      </c>
      <c r="K128" t="s">
        <v>96</v>
      </c>
      <c r="L128" t="s">
        <v>97</v>
      </c>
      <c r="M128" t="s">
        <v>98</v>
      </c>
      <c r="N128" t="s">
        <v>99</v>
      </c>
      <c r="O128" s="23" t="s">
        <v>100</v>
      </c>
      <c r="P128" s="23" t="s">
        <v>138</v>
      </c>
      <c r="Q128" t="s">
        <v>1065</v>
      </c>
      <c r="R128" s="23" t="s">
        <v>103</v>
      </c>
      <c r="S128" s="20" t="s">
        <v>1066</v>
      </c>
      <c r="T128" s="29" t="s">
        <v>1067</v>
      </c>
      <c r="U128" s="23" t="s">
        <v>1436</v>
      </c>
      <c r="V128" s="23" t="s">
        <v>106</v>
      </c>
      <c r="W128" s="20" t="s">
        <v>595</v>
      </c>
      <c r="X128" s="20" t="s">
        <v>595</v>
      </c>
      <c r="Y128" t="s">
        <v>1068</v>
      </c>
      <c r="Z128" t="s">
        <v>1069</v>
      </c>
      <c r="AA128" t="s">
        <v>1070</v>
      </c>
      <c r="AB128" s="6">
        <v>51600000</v>
      </c>
      <c r="AC128" s="6">
        <v>51600000</v>
      </c>
      <c r="AD128" s="30">
        <v>4500000</v>
      </c>
      <c r="AE128" s="30">
        <v>0</v>
      </c>
      <c r="AF128" s="23" t="s">
        <v>112</v>
      </c>
      <c r="AG128" t="s">
        <v>106</v>
      </c>
      <c r="AH128" t="s">
        <v>113</v>
      </c>
      <c r="AI128" s="31">
        <f>+Tabla3[[#This Row],[VALOR DEL CONTRATO
(EN NUMEROS)]]-Tabla3[[#This Row],[VALOR RECURSOS (MADS/FONAM)]]</f>
        <v>0</v>
      </c>
      <c r="AJ128" s="25">
        <v>4925</v>
      </c>
      <c r="AK128" s="32">
        <v>45664</v>
      </c>
      <c r="AL128">
        <v>14625</v>
      </c>
      <c r="AM128" s="27">
        <v>45674</v>
      </c>
      <c r="AN128" s="33" t="s">
        <v>114</v>
      </c>
      <c r="AO128" t="s">
        <v>599</v>
      </c>
      <c r="AP128" s="39">
        <v>202400000000095</v>
      </c>
      <c r="AQ128" t="s">
        <v>106</v>
      </c>
      <c r="AR128" s="27">
        <v>45673</v>
      </c>
      <c r="AS128" s="23" t="s">
        <v>116</v>
      </c>
      <c r="AT128" s="23" t="s">
        <v>116</v>
      </c>
      <c r="AU128" t="s">
        <v>117</v>
      </c>
      <c r="AV128" t="s">
        <v>600</v>
      </c>
      <c r="AW128" t="s">
        <v>601</v>
      </c>
      <c r="AX128" t="s">
        <v>602</v>
      </c>
      <c r="AY128" s="23">
        <v>80111600</v>
      </c>
      <c r="AZ128" s="41" t="s">
        <v>1071</v>
      </c>
      <c r="BA128" s="23" t="s">
        <v>106</v>
      </c>
      <c r="BB128" s="20" t="s">
        <v>273</v>
      </c>
      <c r="BC128" s="27" t="s">
        <v>113</v>
      </c>
      <c r="BD128" s="20" t="s">
        <v>274</v>
      </c>
      <c r="BE128" s="27">
        <v>45674</v>
      </c>
      <c r="BF128" s="27">
        <v>45674</v>
      </c>
      <c r="BG128" s="27">
        <v>46021</v>
      </c>
      <c r="BH128" s="35">
        <f>+Tabla3[[#This Row],[FECHA TERMINACION
(INICIAL)]]-Tabla3[[#This Row],[FECHA INICIO]]</f>
        <v>347</v>
      </c>
      <c r="BI128" s="35">
        <f>+Tabla3[[#This Row],[PLAZO DE EJECUCIÓN EN DÍAS (INICIAL)]]/30</f>
        <v>11.566666666666666</v>
      </c>
      <c r="BJ128" t="s">
        <v>1072</v>
      </c>
      <c r="BK128" s="30">
        <f>+[1]BD_2!E126</f>
        <v>0</v>
      </c>
      <c r="BL128" s="30">
        <f>+[1]BD_2!BA126</f>
        <v>0</v>
      </c>
      <c r="BM128" s="23">
        <f>+[1]BD_2!BZ126</f>
        <v>0</v>
      </c>
      <c r="BN128" s="23">
        <f>+COUNTIF(Tabla3[[#This Row],[VALOR REDUCIDO]:[TOTAL TIEMPO PRORROGADO EN DÍAS
]],"&lt;&gt;0")</f>
        <v>0</v>
      </c>
      <c r="BO128" s="23" t="str">
        <f>+[1]BD_2!CA126</f>
        <v>2 NO</v>
      </c>
      <c r="BP128" s="27" t="str">
        <f>+[1]BD_2!CF126</f>
        <v>2 NO</v>
      </c>
      <c r="BQ128" s="23" t="s">
        <v>106</v>
      </c>
      <c r="BR128">
        <f t="shared" si="22"/>
        <v>347</v>
      </c>
      <c r="BS128" s="36">
        <f t="shared" si="23"/>
        <v>45674</v>
      </c>
      <c r="BT128" s="36">
        <f t="shared" si="24"/>
        <v>46021</v>
      </c>
      <c r="BU128" s="37">
        <f t="shared" ca="1" si="25"/>
        <v>0.78674351585014413</v>
      </c>
      <c r="BV128" s="30">
        <f t="shared" si="26"/>
        <v>51600000</v>
      </c>
      <c r="BW128" s="23" t="str">
        <f t="shared" ca="1" si="28"/>
        <v>EJECUCIÓN</v>
      </c>
      <c r="BX128" s="23">
        <v>29100000</v>
      </c>
      <c r="BY128" s="23">
        <v>22500000</v>
      </c>
      <c r="BZ128" s="23" t="s">
        <v>106</v>
      </c>
      <c r="CA128" s="23" t="str">
        <f t="shared" si="27"/>
        <v>enero</v>
      </c>
      <c r="CB128" s="23" t="s">
        <v>121</v>
      </c>
      <c r="CC128" s="23" t="s">
        <v>121</v>
      </c>
      <c r="CD128" s="23" t="s">
        <v>121</v>
      </c>
      <c r="CE128" t="s">
        <v>125</v>
      </c>
      <c r="CF128" t="s">
        <v>126</v>
      </c>
    </row>
    <row r="129" spans="1:84" x14ac:dyDescent="0.25">
      <c r="A129" s="23" t="str">
        <f t="shared" si="15"/>
        <v/>
      </c>
      <c r="B129" s="23" t="str">
        <f t="shared" si="16"/>
        <v/>
      </c>
      <c r="C129" s="24" t="str">
        <f t="shared" ca="1" si="17"/>
        <v>E</v>
      </c>
      <c r="D129" s="25" t="str">
        <f t="shared" ca="1" si="18"/>
        <v/>
      </c>
      <c r="E129" s="25" t="str">
        <f t="shared" si="19"/>
        <v/>
      </c>
      <c r="F129" s="23" t="str">
        <f t="shared" si="20"/>
        <v/>
      </c>
      <c r="G129" s="25" t="str">
        <f t="shared" si="21"/>
        <v/>
      </c>
      <c r="H129" s="23">
        <v>2025</v>
      </c>
      <c r="I129" s="26">
        <v>125</v>
      </c>
      <c r="J129" s="23" t="s">
        <v>95</v>
      </c>
      <c r="K129" t="s">
        <v>96</v>
      </c>
      <c r="L129" t="s">
        <v>97</v>
      </c>
      <c r="M129" t="s">
        <v>98</v>
      </c>
      <c r="N129" t="s">
        <v>99</v>
      </c>
      <c r="O129" s="23" t="s">
        <v>100</v>
      </c>
      <c r="P129" s="23" t="s">
        <v>138</v>
      </c>
      <c r="Q129" t="s">
        <v>1073</v>
      </c>
      <c r="R129" s="23" t="s">
        <v>103</v>
      </c>
      <c r="S129" s="20" t="s">
        <v>193</v>
      </c>
      <c r="T129" s="29" t="s">
        <v>1074</v>
      </c>
      <c r="U129" s="23" t="s">
        <v>1436</v>
      </c>
      <c r="V129" s="23" t="s">
        <v>106</v>
      </c>
      <c r="W129" s="20" t="s">
        <v>602</v>
      </c>
      <c r="X129" s="20" t="s">
        <v>595</v>
      </c>
      <c r="Y129" t="s">
        <v>1075</v>
      </c>
      <c r="Z129" t="s">
        <v>1076</v>
      </c>
      <c r="AA129" t="s">
        <v>1077</v>
      </c>
      <c r="AB129" s="6">
        <v>51600000</v>
      </c>
      <c r="AC129" s="6">
        <v>51600000</v>
      </c>
      <c r="AD129" s="30">
        <v>4500000</v>
      </c>
      <c r="AE129" s="30">
        <v>0</v>
      </c>
      <c r="AF129" s="23" t="s">
        <v>112</v>
      </c>
      <c r="AG129" t="s">
        <v>106</v>
      </c>
      <c r="AH129" t="s">
        <v>113</v>
      </c>
      <c r="AI129" s="31">
        <f>+Tabla3[[#This Row],[VALOR DEL CONTRATO
(EN NUMEROS)]]-Tabla3[[#This Row],[VALOR RECURSOS (MADS/FONAM)]]</f>
        <v>0</v>
      </c>
      <c r="AJ129" s="25">
        <v>4925</v>
      </c>
      <c r="AK129" s="32">
        <v>45664</v>
      </c>
      <c r="AL129">
        <v>14525</v>
      </c>
      <c r="AM129" s="27">
        <v>45674</v>
      </c>
      <c r="AN129" s="33" t="s">
        <v>114</v>
      </c>
      <c r="AO129" t="s">
        <v>599</v>
      </c>
      <c r="AP129" s="39">
        <v>202400000000095</v>
      </c>
      <c r="AQ129" t="s">
        <v>106</v>
      </c>
      <c r="AR129" s="27">
        <v>45673</v>
      </c>
      <c r="AS129" s="23" t="s">
        <v>116</v>
      </c>
      <c r="AT129" s="23" t="s">
        <v>116</v>
      </c>
      <c r="AU129" t="s">
        <v>117</v>
      </c>
      <c r="AV129" t="s">
        <v>600</v>
      </c>
      <c r="AW129" t="s">
        <v>601</v>
      </c>
      <c r="AX129" t="s">
        <v>602</v>
      </c>
      <c r="AY129" s="23">
        <v>80111600</v>
      </c>
      <c r="AZ129" s="41" t="s">
        <v>1078</v>
      </c>
      <c r="BA129" s="23" t="s">
        <v>106</v>
      </c>
      <c r="BB129" s="20" t="s">
        <v>273</v>
      </c>
      <c r="BC129" s="27" t="s">
        <v>113</v>
      </c>
      <c r="BD129" s="20" t="s">
        <v>274</v>
      </c>
      <c r="BE129" s="27">
        <v>45674</v>
      </c>
      <c r="BF129" s="27">
        <v>45674</v>
      </c>
      <c r="BG129" s="27">
        <v>46021</v>
      </c>
      <c r="BH129" s="35">
        <f>+Tabla3[[#This Row],[FECHA TERMINACION
(INICIAL)]]-Tabla3[[#This Row],[FECHA INICIO]]</f>
        <v>347</v>
      </c>
      <c r="BI129" s="35">
        <f>+Tabla3[[#This Row],[PLAZO DE EJECUCIÓN EN DÍAS (INICIAL)]]/30</f>
        <v>11.566666666666666</v>
      </c>
      <c r="BJ129" t="s">
        <v>1079</v>
      </c>
      <c r="BK129" s="30">
        <f>+[1]BD_2!E127</f>
        <v>0</v>
      </c>
      <c r="BL129" s="30">
        <f>+[1]BD_2!BA127</f>
        <v>0</v>
      </c>
      <c r="BM129" s="23">
        <f>+[1]BD_2!BZ127</f>
        <v>0</v>
      </c>
      <c r="BN129" s="23">
        <f>+COUNTIF(Tabla3[[#This Row],[VALOR REDUCIDO]:[TOTAL TIEMPO PRORROGADO EN DÍAS
]],"&lt;&gt;0")</f>
        <v>0</v>
      </c>
      <c r="BO129" s="23" t="str">
        <f>+[1]BD_2!CA127</f>
        <v>2 NO</v>
      </c>
      <c r="BP129" s="27" t="str">
        <f>+[1]BD_2!CF127</f>
        <v>2 NO</v>
      </c>
      <c r="BQ129" s="23" t="s">
        <v>106</v>
      </c>
      <c r="BR129">
        <f t="shared" si="22"/>
        <v>347</v>
      </c>
      <c r="BS129" s="36">
        <f t="shared" si="23"/>
        <v>45674</v>
      </c>
      <c r="BT129" s="36">
        <f t="shared" si="24"/>
        <v>46021</v>
      </c>
      <c r="BU129" s="37">
        <f t="shared" ca="1" si="25"/>
        <v>0.78674351585014413</v>
      </c>
      <c r="BV129" s="30">
        <f t="shared" si="26"/>
        <v>51600000</v>
      </c>
      <c r="BW129" s="23" t="str">
        <f t="shared" ca="1" si="28"/>
        <v>EJECUCIÓN</v>
      </c>
      <c r="BX129" s="23">
        <v>29100000</v>
      </c>
      <c r="BY129" s="23">
        <v>22500000</v>
      </c>
      <c r="BZ129" s="23" t="s">
        <v>106</v>
      </c>
      <c r="CA129" s="23" t="str">
        <f t="shared" si="27"/>
        <v>enero</v>
      </c>
      <c r="CB129" s="23" t="s">
        <v>121</v>
      </c>
      <c r="CC129" s="23" t="s">
        <v>121</v>
      </c>
      <c r="CD129" s="23" t="s">
        <v>121</v>
      </c>
      <c r="CE129" t="s">
        <v>125</v>
      </c>
      <c r="CF129" t="s">
        <v>126</v>
      </c>
    </row>
    <row r="130" spans="1:84" x14ac:dyDescent="0.25">
      <c r="A130" s="23" t="str">
        <f t="shared" si="15"/>
        <v/>
      </c>
      <c r="B130" s="23" t="str">
        <f t="shared" si="16"/>
        <v/>
      </c>
      <c r="C130" s="24" t="str">
        <f t="shared" ca="1" si="17"/>
        <v>E</v>
      </c>
      <c r="D130" s="25" t="str">
        <f t="shared" ca="1" si="18"/>
        <v/>
      </c>
      <c r="E130" s="25" t="str">
        <f t="shared" si="19"/>
        <v/>
      </c>
      <c r="F130" s="23" t="str">
        <f t="shared" si="20"/>
        <v/>
      </c>
      <c r="G130" s="25" t="str">
        <f t="shared" si="21"/>
        <v/>
      </c>
      <c r="H130" s="23">
        <v>2025</v>
      </c>
      <c r="I130" s="26">
        <v>126</v>
      </c>
      <c r="J130" s="23" t="s">
        <v>95</v>
      </c>
      <c r="K130" t="s">
        <v>96</v>
      </c>
      <c r="L130" t="s">
        <v>97</v>
      </c>
      <c r="M130" t="s">
        <v>98</v>
      </c>
      <c r="N130" t="s">
        <v>99</v>
      </c>
      <c r="O130" s="23" t="s">
        <v>100</v>
      </c>
      <c r="P130" s="23" t="s">
        <v>138</v>
      </c>
      <c r="Q130" t="s">
        <v>1080</v>
      </c>
      <c r="R130" s="23" t="s">
        <v>103</v>
      </c>
      <c r="S130" s="20" t="s">
        <v>1081</v>
      </c>
      <c r="T130" s="48" t="s">
        <v>1082</v>
      </c>
      <c r="U130" s="23" t="s">
        <v>1436</v>
      </c>
      <c r="V130" s="23" t="s">
        <v>106</v>
      </c>
      <c r="W130" s="20" t="s">
        <v>595</v>
      </c>
      <c r="X130" s="20" t="s">
        <v>595</v>
      </c>
      <c r="Y130" t="s">
        <v>1083</v>
      </c>
      <c r="Z130" t="s">
        <v>1084</v>
      </c>
      <c r="AA130" t="s">
        <v>1085</v>
      </c>
      <c r="AB130" s="6">
        <v>90666667</v>
      </c>
      <c r="AC130" s="6">
        <v>90666667</v>
      </c>
      <c r="AD130" s="30">
        <v>8000000</v>
      </c>
      <c r="AE130" s="30">
        <v>0</v>
      </c>
      <c r="AF130" s="23" t="s">
        <v>112</v>
      </c>
      <c r="AG130" t="s">
        <v>106</v>
      </c>
      <c r="AH130" t="s">
        <v>113</v>
      </c>
      <c r="AI130" s="31">
        <f>+Tabla3[[#This Row],[VALOR DEL CONTRATO
(EN NUMEROS)]]-Tabla3[[#This Row],[VALOR RECURSOS (MADS/FONAM)]]</f>
        <v>0</v>
      </c>
      <c r="AJ130" s="25">
        <v>4925</v>
      </c>
      <c r="AK130" s="32">
        <v>45664</v>
      </c>
      <c r="AL130">
        <v>19425</v>
      </c>
      <c r="AM130" s="27">
        <v>45677</v>
      </c>
      <c r="AN130" s="33" t="s">
        <v>114</v>
      </c>
      <c r="AO130" t="s">
        <v>599</v>
      </c>
      <c r="AP130" s="39">
        <v>202400000000095</v>
      </c>
      <c r="AQ130" t="s">
        <v>106</v>
      </c>
      <c r="AR130" s="27">
        <v>45673</v>
      </c>
      <c r="AS130" s="23" t="s">
        <v>116</v>
      </c>
      <c r="AT130" s="23" t="s">
        <v>116</v>
      </c>
      <c r="AU130" t="s">
        <v>117</v>
      </c>
      <c r="AV130" t="s">
        <v>600</v>
      </c>
      <c r="AW130" t="s">
        <v>601</v>
      </c>
      <c r="AX130" t="s">
        <v>602</v>
      </c>
      <c r="AY130" s="23">
        <v>80111600</v>
      </c>
      <c r="AZ130" s="41" t="s">
        <v>1086</v>
      </c>
      <c r="BA130" s="23" t="s">
        <v>121</v>
      </c>
      <c r="BB130" s="20" t="s">
        <v>122</v>
      </c>
      <c r="BC130" s="27">
        <v>45674</v>
      </c>
      <c r="BD130" s="20" t="s">
        <v>136</v>
      </c>
      <c r="BE130" s="27">
        <v>45674</v>
      </c>
      <c r="BF130" s="27">
        <v>45677</v>
      </c>
      <c r="BG130" s="27">
        <v>46020</v>
      </c>
      <c r="BH130" s="35">
        <f>+Tabla3[[#This Row],[FECHA TERMINACION
(INICIAL)]]-Tabla3[[#This Row],[FECHA INICIO]]</f>
        <v>343</v>
      </c>
      <c r="BI130" s="35">
        <f>+Tabla3[[#This Row],[PLAZO DE EJECUCIÓN EN DÍAS (INICIAL)]]/30</f>
        <v>11.433333333333334</v>
      </c>
      <c r="BJ130" t="s">
        <v>1087</v>
      </c>
      <c r="BK130" s="30">
        <f>+[1]BD_2!E128</f>
        <v>0</v>
      </c>
      <c r="BL130" s="30">
        <f>+[1]BD_2!BA128</f>
        <v>0</v>
      </c>
      <c r="BM130" s="23">
        <f>+[1]BD_2!BZ128</f>
        <v>0</v>
      </c>
      <c r="BN130" s="23">
        <f>+COUNTIF(Tabla3[[#This Row],[VALOR REDUCIDO]:[TOTAL TIEMPO PRORROGADO EN DÍAS
]],"&lt;&gt;0")</f>
        <v>0</v>
      </c>
      <c r="BO130" s="23" t="str">
        <f>+[1]BD_2!CA128</f>
        <v>2 NO</v>
      </c>
      <c r="BP130" s="27" t="str">
        <f>+[1]BD_2!CF128</f>
        <v>2 NO</v>
      </c>
      <c r="BQ130" s="23" t="s">
        <v>106</v>
      </c>
      <c r="BR130">
        <f t="shared" si="22"/>
        <v>343</v>
      </c>
      <c r="BS130" s="36">
        <f t="shared" si="23"/>
        <v>45677</v>
      </c>
      <c r="BT130" s="36">
        <f t="shared" si="24"/>
        <v>46020</v>
      </c>
      <c r="BU130" s="37">
        <f t="shared" ca="1" si="25"/>
        <v>0.78717201166180761</v>
      </c>
      <c r="BV130" s="30">
        <f t="shared" si="26"/>
        <v>90666667</v>
      </c>
      <c r="BW130" s="23" t="str">
        <f t="shared" ca="1" si="28"/>
        <v>EJECUCIÓN</v>
      </c>
      <c r="BX130" s="23">
        <v>50933333</v>
      </c>
      <c r="BY130" s="23">
        <v>39733334</v>
      </c>
      <c r="BZ130" s="23" t="s">
        <v>106</v>
      </c>
      <c r="CA130" s="23" t="str">
        <f t="shared" si="27"/>
        <v>enero</v>
      </c>
      <c r="CB130" s="23" t="s">
        <v>121</v>
      </c>
      <c r="CC130" s="23" t="s">
        <v>121</v>
      </c>
      <c r="CD130" s="23" t="s">
        <v>121</v>
      </c>
      <c r="CE130" t="s">
        <v>125</v>
      </c>
      <c r="CF130" t="s">
        <v>126</v>
      </c>
    </row>
    <row r="131" spans="1:84" x14ac:dyDescent="0.25">
      <c r="A131" s="23" t="str">
        <f t="shared" si="15"/>
        <v/>
      </c>
      <c r="B131" s="23" t="str">
        <f t="shared" si="16"/>
        <v/>
      </c>
      <c r="C131" s="24" t="str">
        <f t="shared" ca="1" si="17"/>
        <v>E</v>
      </c>
      <c r="D131" s="25" t="str">
        <f t="shared" ca="1" si="18"/>
        <v/>
      </c>
      <c r="E131" s="25" t="str">
        <f t="shared" si="19"/>
        <v/>
      </c>
      <c r="F131" s="23" t="str">
        <f t="shared" si="20"/>
        <v/>
      </c>
      <c r="G131" s="25" t="str">
        <f t="shared" si="21"/>
        <v/>
      </c>
      <c r="H131" s="23">
        <v>2025</v>
      </c>
      <c r="I131" s="26">
        <v>127</v>
      </c>
      <c r="J131" s="23" t="s">
        <v>95</v>
      </c>
      <c r="K131" t="s">
        <v>96</v>
      </c>
      <c r="L131" t="s">
        <v>97</v>
      </c>
      <c r="M131" t="s">
        <v>98</v>
      </c>
      <c r="N131" t="s">
        <v>99</v>
      </c>
      <c r="O131" s="23" t="s">
        <v>100</v>
      </c>
      <c r="P131" s="23" t="s">
        <v>138</v>
      </c>
      <c r="Q131" t="s">
        <v>1088</v>
      </c>
      <c r="R131" s="23" t="s">
        <v>103</v>
      </c>
      <c r="S131" s="20" t="s">
        <v>1089</v>
      </c>
      <c r="T131" s="29" t="s">
        <v>1090</v>
      </c>
      <c r="U131" s="23" t="s">
        <v>1436</v>
      </c>
      <c r="V131" s="23" t="s">
        <v>106</v>
      </c>
      <c r="W131" s="20" t="s">
        <v>595</v>
      </c>
      <c r="X131" s="20" t="s">
        <v>595</v>
      </c>
      <c r="Y131" t="s">
        <v>1091</v>
      </c>
      <c r="Z131" s="77" t="s">
        <v>7246</v>
      </c>
      <c r="AA131" t="s">
        <v>1092</v>
      </c>
      <c r="AB131" s="30">
        <v>74436667</v>
      </c>
      <c r="AC131" s="30">
        <v>74436667</v>
      </c>
      <c r="AD131" s="30">
        <v>6850000</v>
      </c>
      <c r="AE131" s="30">
        <v>0</v>
      </c>
      <c r="AF131" s="23" t="s">
        <v>112</v>
      </c>
      <c r="AG131" t="s">
        <v>106</v>
      </c>
      <c r="AH131" t="s">
        <v>113</v>
      </c>
      <c r="AI131" s="31">
        <f>+Tabla3[[#This Row],[VALOR DEL CONTRATO
(EN NUMEROS)]]-Tabla3[[#This Row],[VALOR RECURSOS (MADS/FONAM)]]</f>
        <v>0</v>
      </c>
      <c r="AJ131" s="25">
        <v>4925</v>
      </c>
      <c r="AK131" s="32">
        <v>45664</v>
      </c>
      <c r="AL131">
        <v>14925</v>
      </c>
      <c r="AM131" s="27">
        <v>45674</v>
      </c>
      <c r="AN131" s="33" t="s">
        <v>114</v>
      </c>
      <c r="AO131" t="s">
        <v>599</v>
      </c>
      <c r="AP131" s="39">
        <v>202400000000095</v>
      </c>
      <c r="AQ131" t="s">
        <v>106</v>
      </c>
      <c r="AR131" s="27">
        <v>45673</v>
      </c>
      <c r="AS131" s="23" t="s">
        <v>116</v>
      </c>
      <c r="AT131" s="23" t="s">
        <v>116</v>
      </c>
      <c r="AU131" t="s">
        <v>117</v>
      </c>
      <c r="AV131" t="s">
        <v>600</v>
      </c>
      <c r="AW131" t="s">
        <v>601</v>
      </c>
      <c r="AX131" t="s">
        <v>602</v>
      </c>
      <c r="AY131" s="23">
        <v>80111600</v>
      </c>
      <c r="AZ131" s="41" t="s">
        <v>1093</v>
      </c>
      <c r="BA131" s="23" t="s">
        <v>121</v>
      </c>
      <c r="BB131" s="20" t="s">
        <v>122</v>
      </c>
      <c r="BC131" s="27">
        <v>45673</v>
      </c>
      <c r="BD131" s="20" t="s">
        <v>136</v>
      </c>
      <c r="BE131" s="27">
        <v>45673</v>
      </c>
      <c r="BF131" s="27">
        <v>45674</v>
      </c>
      <c r="BG131" s="27">
        <v>46003</v>
      </c>
      <c r="BH131" s="35">
        <f>+Tabla3[[#This Row],[FECHA TERMINACION
(INICIAL)]]-Tabla3[[#This Row],[FECHA INICIO]]</f>
        <v>329</v>
      </c>
      <c r="BI131" s="35">
        <f>+Tabla3[[#This Row],[PLAZO DE EJECUCIÓN EN DÍAS (INICIAL)]]/30</f>
        <v>10.966666666666667</v>
      </c>
      <c r="BJ131" t="s">
        <v>1094</v>
      </c>
      <c r="BK131" s="30">
        <f>+[1]BD_2!E129</f>
        <v>0</v>
      </c>
      <c r="BL131" s="30">
        <f>+[1]BD_2!BA129</f>
        <v>0</v>
      </c>
      <c r="BM131" s="23">
        <f>+[1]BD_2!BZ129</f>
        <v>0</v>
      </c>
      <c r="BN131" s="23">
        <f>+COUNTIF(Tabla3[[#This Row],[VALOR REDUCIDO]:[TOTAL TIEMPO PRORROGADO EN DÍAS
]],"&lt;&gt;0")</f>
        <v>0</v>
      </c>
      <c r="BO131" s="23" t="str">
        <f>+[1]BD_2!CA129</f>
        <v>2 NO</v>
      </c>
      <c r="BP131" s="27" t="str">
        <f>+[1]BD_2!CF129</f>
        <v>2 NO</v>
      </c>
      <c r="BQ131" s="23" t="s">
        <v>106</v>
      </c>
      <c r="BR131">
        <f t="shared" si="22"/>
        <v>329</v>
      </c>
      <c r="BS131" s="36">
        <f t="shared" si="23"/>
        <v>45674</v>
      </c>
      <c r="BT131" s="36">
        <f t="shared" si="24"/>
        <v>46003</v>
      </c>
      <c r="BU131" s="37">
        <f t="shared" ca="1" si="25"/>
        <v>0.82978723404255317</v>
      </c>
      <c r="BV131" s="30">
        <f t="shared" si="26"/>
        <v>74436667</v>
      </c>
      <c r="BW131" s="23" t="str">
        <f t="shared" ca="1" si="28"/>
        <v>EJECUCIÓN</v>
      </c>
      <c r="BX131" s="23">
        <v>44296667</v>
      </c>
      <c r="BY131" s="23">
        <v>30140000</v>
      </c>
      <c r="BZ131" s="23" t="s">
        <v>106</v>
      </c>
      <c r="CA131" s="23" t="str">
        <f t="shared" si="27"/>
        <v>enero</v>
      </c>
      <c r="CB131" s="23" t="s">
        <v>121</v>
      </c>
      <c r="CC131" s="23" t="s">
        <v>121</v>
      </c>
      <c r="CD131" s="23" t="s">
        <v>121</v>
      </c>
      <c r="CE131" t="s">
        <v>125</v>
      </c>
      <c r="CF131" t="s">
        <v>126</v>
      </c>
    </row>
    <row r="132" spans="1:84" x14ac:dyDescent="0.25">
      <c r="A132" s="23" t="str">
        <f t="shared" ref="A132:A195" si="29">+IF($BO132="1 SI","S","")</f>
        <v/>
      </c>
      <c r="B132" s="23" t="str">
        <f t="shared" ref="B132:B195" si="30">+IF(BQ132="1 SI","C","")</f>
        <v/>
      </c>
      <c r="C132" s="24" t="str">
        <f t="shared" ref="C132:C195" ca="1" si="31">+IF($BT132&lt;=$C$1,"F","E")</f>
        <v>E</v>
      </c>
      <c r="D132" s="25" t="str">
        <f t="shared" ref="D132:D195" ca="1" si="32">+IF($BW132="MUTUO ACUERDO", "L","")</f>
        <v/>
      </c>
      <c r="E132" s="25" t="str">
        <f t="shared" ref="E132:E195" si="33">IF($CB132="1 SI","","NE")</f>
        <v/>
      </c>
      <c r="F132" s="23" t="str">
        <f t="shared" ref="F132:F195" si="34">IF(BZ132="1. SI","ANU","")</f>
        <v/>
      </c>
      <c r="G132" s="25" t="str">
        <f t="shared" ref="G132:G195" si="35">IF($CC132="1 SI","","NE")</f>
        <v/>
      </c>
      <c r="H132" s="23">
        <v>2025</v>
      </c>
      <c r="I132" s="26">
        <v>128</v>
      </c>
      <c r="J132" s="23" t="s">
        <v>95</v>
      </c>
      <c r="K132" t="s">
        <v>96</v>
      </c>
      <c r="L132" t="s">
        <v>97</v>
      </c>
      <c r="M132" t="s">
        <v>98</v>
      </c>
      <c r="N132" t="s">
        <v>99</v>
      </c>
      <c r="O132" s="23" t="s">
        <v>100</v>
      </c>
      <c r="P132" s="23" t="s">
        <v>138</v>
      </c>
      <c r="Q132" t="s">
        <v>1095</v>
      </c>
      <c r="R132" s="23" t="s">
        <v>103</v>
      </c>
      <c r="S132" s="20" t="s">
        <v>158</v>
      </c>
      <c r="T132" s="29" t="s">
        <v>1096</v>
      </c>
      <c r="U132" s="23" t="s">
        <v>1436</v>
      </c>
      <c r="V132" s="23" t="s">
        <v>106</v>
      </c>
      <c r="W132" s="20" t="s">
        <v>863</v>
      </c>
      <c r="X132" s="20" t="s">
        <v>863</v>
      </c>
      <c r="Y132" t="s">
        <v>1097</v>
      </c>
      <c r="Z132" t="s">
        <v>1098</v>
      </c>
      <c r="AA132" t="s">
        <v>1099</v>
      </c>
      <c r="AB132" s="6">
        <v>143779460</v>
      </c>
      <c r="AC132" s="6">
        <v>143779460</v>
      </c>
      <c r="AD132" s="30">
        <v>13070860</v>
      </c>
      <c r="AE132" s="30">
        <v>0</v>
      </c>
      <c r="AF132" s="23" t="s">
        <v>112</v>
      </c>
      <c r="AG132" t="s">
        <v>106</v>
      </c>
      <c r="AH132" t="s">
        <v>113</v>
      </c>
      <c r="AI132" s="31">
        <f>+Tabla3[[#This Row],[VALOR DEL CONTRATO
(EN NUMEROS)]]-Tabla3[[#This Row],[VALOR RECURSOS (MADS/FONAM)]]</f>
        <v>0</v>
      </c>
      <c r="AJ132" s="25">
        <v>10425</v>
      </c>
      <c r="AK132" s="32">
        <v>45665</v>
      </c>
      <c r="AL132">
        <v>16425</v>
      </c>
      <c r="AM132" s="27">
        <v>45674</v>
      </c>
      <c r="AN132" s="33" t="s">
        <v>114</v>
      </c>
      <c r="AO132" t="s">
        <v>248</v>
      </c>
      <c r="AP132" s="39">
        <v>202400000000095</v>
      </c>
      <c r="AQ132" t="s">
        <v>106</v>
      </c>
      <c r="AR132" s="27">
        <v>45673</v>
      </c>
      <c r="AS132" s="23" t="s">
        <v>116</v>
      </c>
      <c r="AT132" s="23" t="s">
        <v>116</v>
      </c>
      <c r="AU132" t="s">
        <v>117</v>
      </c>
      <c r="AV132" t="s">
        <v>867</v>
      </c>
      <c r="AW132" t="s">
        <v>868</v>
      </c>
      <c r="AX132" t="s">
        <v>869</v>
      </c>
      <c r="AY132" s="23">
        <v>80111600</v>
      </c>
      <c r="AZ132" s="41" t="s">
        <v>1100</v>
      </c>
      <c r="BA132" s="23" t="s">
        <v>121</v>
      </c>
      <c r="BB132" s="20" t="s">
        <v>122</v>
      </c>
      <c r="BC132" s="27">
        <v>45674</v>
      </c>
      <c r="BD132" s="20" t="s">
        <v>123</v>
      </c>
      <c r="BE132" s="27">
        <v>45674</v>
      </c>
      <c r="BF132" s="27">
        <v>45674</v>
      </c>
      <c r="BG132" s="27">
        <v>46007</v>
      </c>
      <c r="BH132" s="35">
        <f>+Tabla3[[#This Row],[FECHA TERMINACION
(INICIAL)]]-Tabla3[[#This Row],[FECHA INICIO]]</f>
        <v>333</v>
      </c>
      <c r="BI132" s="35">
        <f>+Tabla3[[#This Row],[PLAZO DE EJECUCIÓN EN DÍAS (INICIAL)]]/30</f>
        <v>11.1</v>
      </c>
      <c r="BJ132" t="s">
        <v>1101</v>
      </c>
      <c r="BK132" s="30">
        <f>+[1]BD_2!E130</f>
        <v>0</v>
      </c>
      <c r="BL132" s="30">
        <f>+[1]BD_2!BA130</f>
        <v>0</v>
      </c>
      <c r="BM132" s="23">
        <f>+[1]BD_2!BZ130</f>
        <v>0</v>
      </c>
      <c r="BN132" s="23">
        <f>+COUNTIF(Tabla3[[#This Row],[VALOR REDUCIDO]:[TOTAL TIEMPO PRORROGADO EN DÍAS
]],"&lt;&gt;0")</f>
        <v>0</v>
      </c>
      <c r="BO132" s="23" t="str">
        <f>+[1]BD_2!CA130</f>
        <v>2 NO</v>
      </c>
      <c r="BP132" s="27" t="str">
        <f>+[1]BD_2!CF130</f>
        <v>2 NO</v>
      </c>
      <c r="BQ132" s="23" t="s">
        <v>106</v>
      </c>
      <c r="BR132">
        <f t="shared" ref="BR132:BR195" si="36">$BT132-$BS132</f>
        <v>333</v>
      </c>
      <c r="BS132" s="36">
        <f t="shared" ref="BS132:BS195" si="37">$BF132</f>
        <v>45674</v>
      </c>
      <c r="BT132" s="36">
        <f t="shared" ref="BT132:BT195" si="38">$BG132+$BM132</f>
        <v>46007</v>
      </c>
      <c r="BU132" s="37">
        <f t="shared" ref="BU132:BU195" ca="1" si="39">IF((($C$1-$BS132)/($BT132-$BS132))&gt;=100%,100%,(($C$1-$BS132)/($BT132-$BS132)))</f>
        <v>0.81981981981981977</v>
      </c>
      <c r="BV132" s="30">
        <f t="shared" ref="BV132:BV195" si="40">$AC132+$BL132-$BK132</f>
        <v>143779460</v>
      </c>
      <c r="BW132" s="23" t="str">
        <f t="shared" ca="1" si="28"/>
        <v>EJECUCIÓN</v>
      </c>
      <c r="BX132" s="23">
        <v>84524895</v>
      </c>
      <c r="BY132" s="23">
        <v>59254565</v>
      </c>
      <c r="BZ132" s="23" t="s">
        <v>106</v>
      </c>
      <c r="CA132" s="23" t="str">
        <f t="shared" ref="CA132:CA195" si="41">TEXT(AR132,"MMMM")</f>
        <v>enero</v>
      </c>
      <c r="CB132" s="23" t="s">
        <v>121</v>
      </c>
      <c r="CC132" s="23" t="s">
        <v>121</v>
      </c>
      <c r="CD132" s="23" t="s">
        <v>121</v>
      </c>
      <c r="CE132" t="s">
        <v>125</v>
      </c>
      <c r="CF132" t="s">
        <v>126</v>
      </c>
    </row>
    <row r="133" spans="1:84" x14ac:dyDescent="0.25">
      <c r="A133" s="23" t="str">
        <f t="shared" si="29"/>
        <v/>
      </c>
      <c r="B133" s="23" t="str">
        <f t="shared" si="30"/>
        <v/>
      </c>
      <c r="C133" s="24" t="str">
        <f t="shared" ca="1" si="31"/>
        <v>E</v>
      </c>
      <c r="D133" s="25" t="str">
        <f t="shared" si="32"/>
        <v/>
      </c>
      <c r="E133" s="25" t="str">
        <f t="shared" si="33"/>
        <v/>
      </c>
      <c r="F133" s="23" t="str">
        <f t="shared" si="34"/>
        <v/>
      </c>
      <c r="G133" s="25" t="str">
        <f t="shared" si="35"/>
        <v/>
      </c>
      <c r="H133" s="23">
        <v>2025</v>
      </c>
      <c r="I133" s="26">
        <v>129</v>
      </c>
      <c r="J133" s="23" t="s">
        <v>95</v>
      </c>
      <c r="K133" t="s">
        <v>96</v>
      </c>
      <c r="L133" t="s">
        <v>97</v>
      </c>
      <c r="M133" t="s">
        <v>98</v>
      </c>
      <c r="N133" t="s">
        <v>99</v>
      </c>
      <c r="O133" s="23" t="s">
        <v>100</v>
      </c>
      <c r="P133" s="23" t="s">
        <v>138</v>
      </c>
      <c r="Q133" t="s">
        <v>1102</v>
      </c>
      <c r="R133" s="23" t="s">
        <v>103</v>
      </c>
      <c r="S133" s="20" t="s">
        <v>1103</v>
      </c>
      <c r="T133" s="29" t="s">
        <v>1104</v>
      </c>
      <c r="U133" s="23" t="s">
        <v>1436</v>
      </c>
      <c r="V133" s="23" t="s">
        <v>106</v>
      </c>
      <c r="W133" s="20" t="s">
        <v>183</v>
      </c>
      <c r="X133" s="20" t="s">
        <v>183</v>
      </c>
      <c r="Y133" t="s">
        <v>1105</v>
      </c>
      <c r="Z133" t="s">
        <v>7247</v>
      </c>
      <c r="AA133" t="s">
        <v>1106</v>
      </c>
      <c r="AB133" s="6">
        <v>170500000</v>
      </c>
      <c r="AC133" s="6">
        <v>170500000</v>
      </c>
      <c r="AD133" s="30">
        <v>15500000</v>
      </c>
      <c r="AE133" s="30">
        <v>0</v>
      </c>
      <c r="AF133" s="23" t="s">
        <v>112</v>
      </c>
      <c r="AG133" t="s">
        <v>106</v>
      </c>
      <c r="AH133" t="s">
        <v>113</v>
      </c>
      <c r="AI133" s="31">
        <f>+Tabla3[[#This Row],[VALOR DEL CONTRATO
(EN NUMEROS)]]-Tabla3[[#This Row],[VALOR RECURSOS (MADS/FONAM)]]</f>
        <v>0</v>
      </c>
      <c r="AJ133" s="25">
        <v>5625</v>
      </c>
      <c r="AK133" s="32">
        <v>45664</v>
      </c>
      <c r="AL133">
        <v>15225</v>
      </c>
      <c r="AM133" s="27">
        <v>45674</v>
      </c>
      <c r="AN133" s="33" t="s">
        <v>114</v>
      </c>
      <c r="AO133" t="s">
        <v>323</v>
      </c>
      <c r="AP133" s="39">
        <v>202400000000055</v>
      </c>
      <c r="AQ133" t="s">
        <v>106</v>
      </c>
      <c r="AR133" s="27">
        <v>45673</v>
      </c>
      <c r="AS133" s="23" t="s">
        <v>116</v>
      </c>
      <c r="AT133" s="23" t="s">
        <v>116</v>
      </c>
      <c r="AU133" t="s">
        <v>117</v>
      </c>
      <c r="AV133" t="s">
        <v>197</v>
      </c>
      <c r="AW133" t="s">
        <v>198</v>
      </c>
      <c r="AX133" t="s">
        <v>189</v>
      </c>
      <c r="AY133" s="23">
        <v>80111600</v>
      </c>
      <c r="AZ133" s="41" t="s">
        <v>1107</v>
      </c>
      <c r="BA133" s="23" t="s">
        <v>121</v>
      </c>
      <c r="BB133" s="20" t="s">
        <v>122</v>
      </c>
      <c r="BC133" s="27">
        <v>45673</v>
      </c>
      <c r="BD133" s="20" t="s">
        <v>123</v>
      </c>
      <c r="BE133" s="27">
        <v>45673</v>
      </c>
      <c r="BF133" s="27">
        <v>45674</v>
      </c>
      <c r="BG133" s="27">
        <v>46007</v>
      </c>
      <c r="BH133" s="35">
        <f>+Tabla3[[#This Row],[FECHA TERMINACION
(INICIAL)]]-Tabla3[[#This Row],[FECHA INICIO]]</f>
        <v>333</v>
      </c>
      <c r="BI133" s="35">
        <f>+Tabla3[[#This Row],[PLAZO DE EJECUCIÓN EN DÍAS (INICIAL)]]/30</f>
        <v>11.1</v>
      </c>
      <c r="BJ133" t="s">
        <v>219</v>
      </c>
      <c r="BK133" s="30">
        <f>+[1]BD_2!E131</f>
        <v>0</v>
      </c>
      <c r="BL133" s="30">
        <f>+[1]BD_2!BA131</f>
        <v>0</v>
      </c>
      <c r="BM133" s="23">
        <f>+[1]BD_2!BZ131</f>
        <v>0</v>
      </c>
      <c r="BN133" s="23">
        <f>+COUNTIF(Tabla3[[#This Row],[VALOR REDUCIDO]:[TOTAL TIEMPO PRORROGADO EN DÍAS
]],"&lt;&gt;0")</f>
        <v>0</v>
      </c>
      <c r="BO133" s="23" t="str">
        <f>+[1]BD_2!CA131</f>
        <v>2 NO</v>
      </c>
      <c r="BP133" s="27" t="str">
        <f>+[1]BD_2!CF131</f>
        <v>1 SI</v>
      </c>
      <c r="BQ133" s="23" t="s">
        <v>106</v>
      </c>
      <c r="BR133">
        <f t="shared" si="36"/>
        <v>333</v>
      </c>
      <c r="BS133" s="36">
        <f t="shared" si="37"/>
        <v>45674</v>
      </c>
      <c r="BT133" s="36">
        <f t="shared" si="38"/>
        <v>46007</v>
      </c>
      <c r="BU133" s="37">
        <f t="shared" ca="1" si="39"/>
        <v>0.81981981981981977</v>
      </c>
      <c r="BV133" s="30">
        <f t="shared" si="40"/>
        <v>170500000</v>
      </c>
      <c r="BW133" s="23" t="str">
        <f t="shared" si="28"/>
        <v>FINALIZADO</v>
      </c>
      <c r="BX133" s="23">
        <v>101233333</v>
      </c>
      <c r="BY133" s="23">
        <v>69266667</v>
      </c>
      <c r="BZ133" s="23" t="s">
        <v>106</v>
      </c>
      <c r="CA133" s="23" t="str">
        <f t="shared" si="41"/>
        <v>enero</v>
      </c>
      <c r="CB133" s="23" t="s">
        <v>121</v>
      </c>
      <c r="CC133" s="23" t="s">
        <v>121</v>
      </c>
      <c r="CD133" s="23" t="s">
        <v>121</v>
      </c>
      <c r="CE133" t="s">
        <v>125</v>
      </c>
      <c r="CF133" t="s">
        <v>126</v>
      </c>
    </row>
    <row r="134" spans="1:84" x14ac:dyDescent="0.25">
      <c r="A134" s="23" t="str">
        <f t="shared" si="29"/>
        <v/>
      </c>
      <c r="B134" s="23" t="str">
        <f t="shared" si="30"/>
        <v/>
      </c>
      <c r="C134" s="24" t="str">
        <f t="shared" ca="1" si="31"/>
        <v>E</v>
      </c>
      <c r="D134" s="25" t="str">
        <f t="shared" ca="1" si="32"/>
        <v/>
      </c>
      <c r="E134" s="25" t="str">
        <f t="shared" si="33"/>
        <v/>
      </c>
      <c r="F134" s="23" t="str">
        <f t="shared" si="34"/>
        <v/>
      </c>
      <c r="G134" s="25" t="str">
        <f t="shared" si="35"/>
        <v/>
      </c>
      <c r="H134" s="23">
        <v>2025</v>
      </c>
      <c r="I134" s="26">
        <v>130</v>
      </c>
      <c r="J134" s="23" t="s">
        <v>95</v>
      </c>
      <c r="K134" t="s">
        <v>96</v>
      </c>
      <c r="L134" t="s">
        <v>97</v>
      </c>
      <c r="M134" t="s">
        <v>98</v>
      </c>
      <c r="N134" t="s">
        <v>99</v>
      </c>
      <c r="O134" s="23" t="s">
        <v>100</v>
      </c>
      <c r="P134" s="23" t="s">
        <v>138</v>
      </c>
      <c r="Q134" t="s">
        <v>1108</v>
      </c>
      <c r="R134" s="23" t="s">
        <v>103</v>
      </c>
      <c r="S134" s="20" t="s">
        <v>173</v>
      </c>
      <c r="T134" s="29" t="s">
        <v>1109</v>
      </c>
      <c r="U134" s="23" t="s">
        <v>1436</v>
      </c>
      <c r="V134" s="23" t="s">
        <v>106</v>
      </c>
      <c r="W134" s="20" t="s">
        <v>516</v>
      </c>
      <c r="X134" s="20" t="s">
        <v>516</v>
      </c>
      <c r="Y134" t="s">
        <v>1110</v>
      </c>
      <c r="Z134" t="s">
        <v>1111</v>
      </c>
      <c r="AA134" t="s">
        <v>1112</v>
      </c>
      <c r="AB134" s="6">
        <v>90000000</v>
      </c>
      <c r="AC134" s="6">
        <v>90000000</v>
      </c>
      <c r="AD134" s="6">
        <v>9000000</v>
      </c>
      <c r="AE134" s="30">
        <v>0</v>
      </c>
      <c r="AF134" s="23" t="s">
        <v>112</v>
      </c>
      <c r="AG134" t="s">
        <v>106</v>
      </c>
      <c r="AH134" t="s">
        <v>113</v>
      </c>
      <c r="AI134" s="31">
        <f>+Tabla3[[#This Row],[VALOR DEL CONTRATO
(EN NUMEROS)]]-Tabla3[[#This Row],[VALOR RECURSOS (MADS/FONAM)]]</f>
        <v>0</v>
      </c>
      <c r="AJ134" s="25">
        <v>8825</v>
      </c>
      <c r="AK134" s="32">
        <v>45665</v>
      </c>
      <c r="AL134">
        <v>15825</v>
      </c>
      <c r="AM134" s="27">
        <v>45674</v>
      </c>
      <c r="AN134" s="33" t="s">
        <v>114</v>
      </c>
      <c r="AO134" t="s">
        <v>520</v>
      </c>
      <c r="AP134" s="39">
        <v>202300000000177</v>
      </c>
      <c r="AQ134" t="s">
        <v>106</v>
      </c>
      <c r="AR134" s="27">
        <v>45672</v>
      </c>
      <c r="AS134" s="23" t="s">
        <v>116</v>
      </c>
      <c r="AT134" s="23" t="s">
        <v>116</v>
      </c>
      <c r="AU134" t="s">
        <v>117</v>
      </c>
      <c r="AV134" t="s">
        <v>1113</v>
      </c>
      <c r="AW134" t="s">
        <v>1114</v>
      </c>
      <c r="AX134" t="s">
        <v>516</v>
      </c>
      <c r="AY134" s="23">
        <v>80111600</v>
      </c>
      <c r="AZ134" s="41" t="s">
        <v>1115</v>
      </c>
      <c r="BA134" s="23" t="s">
        <v>121</v>
      </c>
      <c r="BB134" s="20" t="s">
        <v>122</v>
      </c>
      <c r="BC134" s="27">
        <v>45672</v>
      </c>
      <c r="BD134" s="20" t="s">
        <v>136</v>
      </c>
      <c r="BE134" s="27">
        <v>45672</v>
      </c>
      <c r="BF134" s="27">
        <v>45674</v>
      </c>
      <c r="BG134" s="27">
        <v>45977</v>
      </c>
      <c r="BH134" s="35">
        <f>+Tabla3[[#This Row],[FECHA TERMINACION
(INICIAL)]]-Tabla3[[#This Row],[FECHA INICIO]]</f>
        <v>303</v>
      </c>
      <c r="BI134" s="35">
        <f>+Tabla3[[#This Row],[PLAZO DE EJECUCIÓN EN DÍAS (INICIAL)]]/30</f>
        <v>10.1</v>
      </c>
      <c r="BJ134" t="s">
        <v>1116</v>
      </c>
      <c r="BK134" s="30">
        <f>+[1]BD_2!E132</f>
        <v>0</v>
      </c>
      <c r="BL134" s="30">
        <f>+[1]BD_2!BA132</f>
        <v>0</v>
      </c>
      <c r="BM134" s="23">
        <f>+[1]BD_2!BZ132</f>
        <v>0</v>
      </c>
      <c r="BN134" s="23">
        <f>+COUNTIF(Tabla3[[#This Row],[VALOR REDUCIDO]:[TOTAL TIEMPO PRORROGADO EN DÍAS
]],"&lt;&gt;0")</f>
        <v>0</v>
      </c>
      <c r="BO134" s="23" t="str">
        <f>+[1]BD_2!CA132</f>
        <v>2 NO</v>
      </c>
      <c r="BP134" s="27" t="str">
        <f>+[1]BD_2!CF132</f>
        <v>2 NO</v>
      </c>
      <c r="BQ134" s="23" t="s">
        <v>106</v>
      </c>
      <c r="BR134">
        <f t="shared" si="36"/>
        <v>303</v>
      </c>
      <c r="BS134" s="36">
        <f t="shared" si="37"/>
        <v>45674</v>
      </c>
      <c r="BT134" s="36">
        <f t="shared" si="38"/>
        <v>45977</v>
      </c>
      <c r="BU134" s="37">
        <f t="shared" ca="1" si="39"/>
        <v>0.90099009900990101</v>
      </c>
      <c r="BV134" s="30">
        <f t="shared" si="40"/>
        <v>90000000</v>
      </c>
      <c r="BW134" s="23" t="str">
        <f t="shared" ca="1" si="28"/>
        <v>EJECUCIÓN</v>
      </c>
      <c r="BX134" s="23">
        <v>58200000</v>
      </c>
      <c r="BY134" s="23">
        <v>31800000</v>
      </c>
      <c r="BZ134" s="23" t="s">
        <v>106</v>
      </c>
      <c r="CA134" s="23" t="str">
        <f t="shared" si="41"/>
        <v>enero</v>
      </c>
      <c r="CB134" s="23" t="s">
        <v>121</v>
      </c>
      <c r="CC134" s="23" t="s">
        <v>121</v>
      </c>
      <c r="CD134" s="23" t="s">
        <v>121</v>
      </c>
      <c r="CE134" t="s">
        <v>125</v>
      </c>
      <c r="CF134" t="s">
        <v>126</v>
      </c>
    </row>
    <row r="135" spans="1:84" x14ac:dyDescent="0.25">
      <c r="A135" s="23" t="str">
        <f t="shared" si="29"/>
        <v/>
      </c>
      <c r="B135" s="23" t="str">
        <f t="shared" si="30"/>
        <v/>
      </c>
      <c r="C135" s="24" t="str">
        <f t="shared" ca="1" si="31"/>
        <v>E</v>
      </c>
      <c r="D135" s="25" t="str">
        <f t="shared" ca="1" si="32"/>
        <v/>
      </c>
      <c r="E135" s="25" t="str">
        <f t="shared" si="33"/>
        <v/>
      </c>
      <c r="F135" s="23" t="str">
        <f t="shared" si="34"/>
        <v/>
      </c>
      <c r="G135" s="25" t="str">
        <f t="shared" si="35"/>
        <v/>
      </c>
      <c r="H135" s="23">
        <v>2025</v>
      </c>
      <c r="I135" s="26">
        <v>131</v>
      </c>
      <c r="J135" s="23" t="s">
        <v>95</v>
      </c>
      <c r="K135" t="s">
        <v>96</v>
      </c>
      <c r="L135" t="s">
        <v>97</v>
      </c>
      <c r="M135" t="s">
        <v>98</v>
      </c>
      <c r="N135" t="s">
        <v>99</v>
      </c>
      <c r="O135" s="23" t="s">
        <v>100</v>
      </c>
      <c r="P135" s="23" t="s">
        <v>138</v>
      </c>
      <c r="Q135" t="s">
        <v>1117</v>
      </c>
      <c r="R135" s="23" t="s">
        <v>103</v>
      </c>
      <c r="S135" s="20" t="s">
        <v>1118</v>
      </c>
      <c r="T135" s="29" t="s">
        <v>1119</v>
      </c>
      <c r="U135" s="23" t="s">
        <v>1436</v>
      </c>
      <c r="V135" s="23" t="s">
        <v>106</v>
      </c>
      <c r="W135" s="20" t="s">
        <v>516</v>
      </c>
      <c r="X135" s="20" t="s">
        <v>516</v>
      </c>
      <c r="Y135" t="s">
        <v>1120</v>
      </c>
      <c r="Z135" t="s">
        <v>1121</v>
      </c>
      <c r="AA135" t="s">
        <v>1122</v>
      </c>
      <c r="AB135" s="6">
        <v>94500000</v>
      </c>
      <c r="AC135" s="6">
        <v>94500000</v>
      </c>
      <c r="AD135" s="30">
        <v>9450000</v>
      </c>
      <c r="AE135" s="30">
        <v>0</v>
      </c>
      <c r="AF135" s="23" t="s">
        <v>112</v>
      </c>
      <c r="AG135" t="s">
        <v>106</v>
      </c>
      <c r="AH135" t="s">
        <v>113</v>
      </c>
      <c r="AI135" s="31">
        <f>+Tabla3[[#This Row],[VALOR DEL CONTRATO
(EN NUMEROS)]]-Tabla3[[#This Row],[VALOR RECURSOS (MADS/FONAM)]]</f>
        <v>0</v>
      </c>
      <c r="AJ135" s="25">
        <v>8825</v>
      </c>
      <c r="AK135" s="32">
        <v>45665</v>
      </c>
      <c r="AL135">
        <v>16025</v>
      </c>
      <c r="AM135" s="27">
        <v>45674</v>
      </c>
      <c r="AN135" s="33" t="s">
        <v>114</v>
      </c>
      <c r="AO135" t="s">
        <v>1123</v>
      </c>
      <c r="AP135" s="39">
        <v>202300000000177</v>
      </c>
      <c r="AQ135" t="s">
        <v>106</v>
      </c>
      <c r="AR135" s="27">
        <v>45672</v>
      </c>
      <c r="AS135" s="23" t="s">
        <v>116</v>
      </c>
      <c r="AT135" s="23" t="s">
        <v>116</v>
      </c>
      <c r="AU135" t="s">
        <v>117</v>
      </c>
      <c r="AV135" t="s">
        <v>1124</v>
      </c>
      <c r="AW135" t="s">
        <v>1125</v>
      </c>
      <c r="AX135" t="s">
        <v>516</v>
      </c>
      <c r="AY135" s="23">
        <v>80111600</v>
      </c>
      <c r="AZ135" s="41" t="s">
        <v>1126</v>
      </c>
      <c r="BA135" s="23" t="s">
        <v>121</v>
      </c>
      <c r="BB135" s="20" t="s">
        <v>122</v>
      </c>
      <c r="BC135" s="27">
        <v>45673</v>
      </c>
      <c r="BD135" s="20" t="s">
        <v>136</v>
      </c>
      <c r="BE135" s="27">
        <v>45673</v>
      </c>
      <c r="BF135" s="27">
        <v>45674</v>
      </c>
      <c r="BG135" s="27">
        <v>45977</v>
      </c>
      <c r="BH135" s="35">
        <f>+Tabla3[[#This Row],[FECHA TERMINACION
(INICIAL)]]-Tabla3[[#This Row],[FECHA INICIO]]</f>
        <v>303</v>
      </c>
      <c r="BI135" s="35">
        <f>+Tabla3[[#This Row],[PLAZO DE EJECUCIÓN EN DÍAS (INICIAL)]]/30</f>
        <v>10.1</v>
      </c>
      <c r="BJ135" t="s">
        <v>1127</v>
      </c>
      <c r="BK135" s="30">
        <f>+[1]BD_2!E133</f>
        <v>0</v>
      </c>
      <c r="BL135" s="30">
        <f>+[1]BD_2!BA133</f>
        <v>0</v>
      </c>
      <c r="BM135" s="23">
        <f>+[1]BD_2!BZ133</f>
        <v>0</v>
      </c>
      <c r="BN135" s="23">
        <f>+COUNTIF(Tabla3[[#This Row],[VALOR REDUCIDO]:[TOTAL TIEMPO PRORROGADO EN DÍAS
]],"&lt;&gt;0")</f>
        <v>0</v>
      </c>
      <c r="BO135" s="23" t="str">
        <f>+[1]BD_2!CA133</f>
        <v>2 NO</v>
      </c>
      <c r="BP135" s="27" t="str">
        <f>+[1]BD_2!CF133</f>
        <v>2 NO</v>
      </c>
      <c r="BQ135" s="23" t="s">
        <v>106</v>
      </c>
      <c r="BR135">
        <f t="shared" si="36"/>
        <v>303</v>
      </c>
      <c r="BS135" s="36">
        <f t="shared" si="37"/>
        <v>45674</v>
      </c>
      <c r="BT135" s="36">
        <f t="shared" si="38"/>
        <v>45977</v>
      </c>
      <c r="BU135" s="37">
        <f t="shared" ca="1" si="39"/>
        <v>0.90099009900990101</v>
      </c>
      <c r="BV135" s="30">
        <f t="shared" si="40"/>
        <v>94500000</v>
      </c>
      <c r="BW135" s="23" t="str">
        <f t="shared" ca="1" si="28"/>
        <v>EJECUCIÓN</v>
      </c>
      <c r="BX135" s="23">
        <v>61110000</v>
      </c>
      <c r="BY135" s="23">
        <v>33390000</v>
      </c>
      <c r="BZ135" s="23" t="s">
        <v>106</v>
      </c>
      <c r="CA135" s="23" t="str">
        <f t="shared" si="41"/>
        <v>enero</v>
      </c>
      <c r="CB135" s="23" t="s">
        <v>121</v>
      </c>
      <c r="CC135" s="23" t="s">
        <v>121</v>
      </c>
      <c r="CD135" s="23" t="s">
        <v>121</v>
      </c>
      <c r="CE135" t="s">
        <v>125</v>
      </c>
      <c r="CF135" t="s">
        <v>126</v>
      </c>
    </row>
    <row r="136" spans="1:84" x14ac:dyDescent="0.25">
      <c r="A136" s="23" t="str">
        <f t="shared" si="29"/>
        <v/>
      </c>
      <c r="B136" s="23" t="str">
        <f t="shared" si="30"/>
        <v/>
      </c>
      <c r="C136" s="24" t="str">
        <f t="shared" ca="1" si="31"/>
        <v>E</v>
      </c>
      <c r="D136" s="25" t="str">
        <f t="shared" ca="1" si="32"/>
        <v/>
      </c>
      <c r="E136" s="25" t="str">
        <f t="shared" si="33"/>
        <v/>
      </c>
      <c r="F136" s="23" t="str">
        <f t="shared" si="34"/>
        <v/>
      </c>
      <c r="G136" s="25" t="str">
        <f t="shared" si="35"/>
        <v/>
      </c>
      <c r="H136" s="23">
        <v>2025</v>
      </c>
      <c r="I136" s="26">
        <v>132</v>
      </c>
      <c r="J136" s="23" t="s">
        <v>95</v>
      </c>
      <c r="K136" t="s">
        <v>96</v>
      </c>
      <c r="L136" t="s">
        <v>97</v>
      </c>
      <c r="M136" t="s">
        <v>98</v>
      </c>
      <c r="N136" t="s">
        <v>99</v>
      </c>
      <c r="O136" s="23" t="s">
        <v>100</v>
      </c>
      <c r="P136" s="23" t="s">
        <v>138</v>
      </c>
      <c r="Q136" t="s">
        <v>1128</v>
      </c>
      <c r="R136" s="23" t="s">
        <v>103</v>
      </c>
      <c r="S136" s="20" t="s">
        <v>233</v>
      </c>
      <c r="T136" s="29" t="s">
        <v>1129</v>
      </c>
      <c r="U136" s="23" t="s">
        <v>1436</v>
      </c>
      <c r="V136" s="23" t="s">
        <v>106</v>
      </c>
      <c r="W136" s="20" t="s">
        <v>516</v>
      </c>
      <c r="X136" s="20" t="s">
        <v>516</v>
      </c>
      <c r="Y136" t="s">
        <v>1130</v>
      </c>
      <c r="Z136" t="s">
        <v>1131</v>
      </c>
      <c r="AA136" t="s">
        <v>1132</v>
      </c>
      <c r="AB136" s="6">
        <v>60900000</v>
      </c>
      <c r="AC136" s="6">
        <v>60900000</v>
      </c>
      <c r="AD136" s="30">
        <v>6090000</v>
      </c>
      <c r="AE136" s="30">
        <v>0</v>
      </c>
      <c r="AF136" s="23" t="s">
        <v>112</v>
      </c>
      <c r="AG136" t="s">
        <v>106</v>
      </c>
      <c r="AH136" t="s">
        <v>113</v>
      </c>
      <c r="AI136" s="31">
        <f>+Tabla3[[#This Row],[VALOR DEL CONTRATO
(EN NUMEROS)]]-Tabla3[[#This Row],[VALOR RECURSOS (MADS/FONAM)]]</f>
        <v>0</v>
      </c>
      <c r="AJ136" s="25">
        <v>8825</v>
      </c>
      <c r="AK136" s="32">
        <v>45665</v>
      </c>
      <c r="AL136">
        <v>21425</v>
      </c>
      <c r="AM136" s="27">
        <v>45678</v>
      </c>
      <c r="AN136" s="33" t="s">
        <v>114</v>
      </c>
      <c r="AO136" t="s">
        <v>1123</v>
      </c>
      <c r="AP136" s="39">
        <v>202300000000177</v>
      </c>
      <c r="AQ136" t="s">
        <v>106</v>
      </c>
      <c r="AR136" s="27">
        <v>45674</v>
      </c>
      <c r="AS136" s="23" t="s">
        <v>116</v>
      </c>
      <c r="AT136" s="23" t="s">
        <v>116</v>
      </c>
      <c r="AU136" t="s">
        <v>117</v>
      </c>
      <c r="AV136" t="s">
        <v>1133</v>
      </c>
      <c r="AW136" t="s">
        <v>1134</v>
      </c>
      <c r="AX136" t="s">
        <v>516</v>
      </c>
      <c r="AY136" s="23">
        <v>80111600</v>
      </c>
      <c r="AZ136" s="41" t="s">
        <v>1135</v>
      </c>
      <c r="BA136" s="23" t="s">
        <v>121</v>
      </c>
      <c r="BB136" s="20" t="s">
        <v>122</v>
      </c>
      <c r="BC136" s="27">
        <v>45677</v>
      </c>
      <c r="BD136" s="20" t="s">
        <v>136</v>
      </c>
      <c r="BE136" s="27">
        <v>45677</v>
      </c>
      <c r="BF136" s="27">
        <v>45678</v>
      </c>
      <c r="BG136" s="27">
        <v>45981</v>
      </c>
      <c r="BH136" s="35">
        <f>+Tabla3[[#This Row],[FECHA TERMINACION
(INICIAL)]]-Tabla3[[#This Row],[FECHA INICIO]]</f>
        <v>303</v>
      </c>
      <c r="BI136" s="35">
        <f>+Tabla3[[#This Row],[PLAZO DE EJECUCIÓN EN DÍAS (INICIAL)]]/30</f>
        <v>10.1</v>
      </c>
      <c r="BJ136" t="s">
        <v>1127</v>
      </c>
      <c r="BK136" s="30">
        <f>+[1]BD_2!E134</f>
        <v>0</v>
      </c>
      <c r="BL136" s="30">
        <f>+[1]BD_2!BA134</f>
        <v>0</v>
      </c>
      <c r="BM136" s="23">
        <f>+[1]BD_2!BZ134</f>
        <v>0</v>
      </c>
      <c r="BN136" s="23">
        <f>+COUNTIF(Tabla3[[#This Row],[VALOR REDUCIDO]:[TOTAL TIEMPO PRORROGADO EN DÍAS
]],"&lt;&gt;0")</f>
        <v>0</v>
      </c>
      <c r="BO136" s="23" t="str">
        <f>+[1]BD_2!CA134</f>
        <v>2 NO</v>
      </c>
      <c r="BP136" s="27" t="str">
        <f>+[1]BD_2!CF134</f>
        <v>2 NO</v>
      </c>
      <c r="BQ136" s="23" t="s">
        <v>106</v>
      </c>
      <c r="BR136">
        <f t="shared" si="36"/>
        <v>303</v>
      </c>
      <c r="BS136" s="36">
        <f t="shared" si="37"/>
        <v>45678</v>
      </c>
      <c r="BT136" s="36">
        <f t="shared" si="38"/>
        <v>45981</v>
      </c>
      <c r="BU136" s="37">
        <f t="shared" ca="1" si="39"/>
        <v>0.88778877887788776</v>
      </c>
      <c r="BV136" s="30">
        <f t="shared" si="40"/>
        <v>60900000</v>
      </c>
      <c r="BW136" s="23" t="str">
        <f t="shared" ca="1" si="28"/>
        <v>EJECUCIÓN</v>
      </c>
      <c r="BX136" s="23">
        <v>38570000</v>
      </c>
      <c r="BY136" s="23">
        <v>22330000</v>
      </c>
      <c r="BZ136" s="23" t="s">
        <v>106</v>
      </c>
      <c r="CA136" s="23" t="str">
        <f t="shared" si="41"/>
        <v>enero</v>
      </c>
      <c r="CB136" s="23" t="s">
        <v>121</v>
      </c>
      <c r="CC136" s="23" t="s">
        <v>121</v>
      </c>
      <c r="CD136" s="23" t="s">
        <v>121</v>
      </c>
      <c r="CE136" t="s">
        <v>125</v>
      </c>
      <c r="CF136" t="s">
        <v>126</v>
      </c>
    </row>
    <row r="137" spans="1:84" ht="14.45" customHeight="1" x14ac:dyDescent="0.25">
      <c r="A137" s="23" t="str">
        <f t="shared" si="29"/>
        <v/>
      </c>
      <c r="B137" s="23" t="str">
        <f t="shared" si="30"/>
        <v/>
      </c>
      <c r="C137" s="24" t="str">
        <f t="shared" ca="1" si="31"/>
        <v>E</v>
      </c>
      <c r="D137" s="25" t="str">
        <f t="shared" ca="1" si="32"/>
        <v/>
      </c>
      <c r="E137" s="25" t="str">
        <f t="shared" si="33"/>
        <v/>
      </c>
      <c r="F137" s="23" t="str">
        <f t="shared" si="34"/>
        <v/>
      </c>
      <c r="G137" s="25" t="str">
        <f t="shared" si="35"/>
        <v/>
      </c>
      <c r="H137" s="23">
        <v>2025</v>
      </c>
      <c r="I137" s="26">
        <v>133</v>
      </c>
      <c r="J137" s="23" t="s">
        <v>95</v>
      </c>
      <c r="K137" t="s">
        <v>96</v>
      </c>
      <c r="L137" t="s">
        <v>97</v>
      </c>
      <c r="M137" t="s">
        <v>98</v>
      </c>
      <c r="N137" t="s">
        <v>99</v>
      </c>
      <c r="O137" s="23" t="s">
        <v>100</v>
      </c>
      <c r="P137" s="23" t="s">
        <v>101</v>
      </c>
      <c r="Q137" t="s">
        <v>1136</v>
      </c>
      <c r="R137" s="23" t="s">
        <v>103</v>
      </c>
      <c r="S137" s="20" t="s">
        <v>351</v>
      </c>
      <c r="T137" s="29" t="s">
        <v>1137</v>
      </c>
      <c r="U137" s="23" t="s">
        <v>1436</v>
      </c>
      <c r="V137" s="23" t="s">
        <v>106</v>
      </c>
      <c r="W137" s="20" t="s">
        <v>516</v>
      </c>
      <c r="X137" s="20" t="s">
        <v>516</v>
      </c>
      <c r="Y137" t="s">
        <v>1138</v>
      </c>
      <c r="Z137" t="s">
        <v>1139</v>
      </c>
      <c r="AA137" t="s">
        <v>1140</v>
      </c>
      <c r="AB137" s="6">
        <v>48510000</v>
      </c>
      <c r="AC137" s="6">
        <v>48510000</v>
      </c>
      <c r="AD137" s="30">
        <v>4410000</v>
      </c>
      <c r="AE137" s="30">
        <v>0</v>
      </c>
      <c r="AF137" s="23" t="s">
        <v>112</v>
      </c>
      <c r="AG137" t="s">
        <v>106</v>
      </c>
      <c r="AH137" t="s">
        <v>113</v>
      </c>
      <c r="AI137" s="31">
        <f>+Tabla3[[#This Row],[VALOR DEL CONTRATO
(EN NUMEROS)]]-Tabla3[[#This Row],[VALOR RECURSOS (MADS/FONAM)]]</f>
        <v>0</v>
      </c>
      <c r="AJ137" s="25">
        <v>8825</v>
      </c>
      <c r="AK137" s="32">
        <v>45665</v>
      </c>
      <c r="AL137">
        <v>35425</v>
      </c>
      <c r="AM137" s="27">
        <v>45684</v>
      </c>
      <c r="AN137" s="33" t="s">
        <v>114</v>
      </c>
      <c r="AO137" t="s">
        <v>520</v>
      </c>
      <c r="AP137" s="39">
        <v>202300000000177</v>
      </c>
      <c r="AQ137" t="s">
        <v>106</v>
      </c>
      <c r="AR137" s="27">
        <v>45679</v>
      </c>
      <c r="AS137" s="23" t="s">
        <v>116</v>
      </c>
      <c r="AT137" s="23" t="s">
        <v>116</v>
      </c>
      <c r="AU137" t="s">
        <v>117</v>
      </c>
      <c r="AV137" t="s">
        <v>521</v>
      </c>
      <c r="AW137" t="s">
        <v>522</v>
      </c>
      <c r="AX137" t="s">
        <v>516</v>
      </c>
      <c r="AY137" s="23">
        <v>80111600</v>
      </c>
      <c r="AZ137" s="41" t="s">
        <v>1141</v>
      </c>
      <c r="BA137" s="23" t="s">
        <v>121</v>
      </c>
      <c r="BB137" s="20" t="s">
        <v>122</v>
      </c>
      <c r="BC137" s="27">
        <v>45680</v>
      </c>
      <c r="BD137" s="20" t="s">
        <v>136</v>
      </c>
      <c r="BE137" s="27">
        <v>45680</v>
      </c>
      <c r="BF137" s="27">
        <v>45684</v>
      </c>
      <c r="BG137" s="27">
        <v>46017</v>
      </c>
      <c r="BH137" s="35">
        <f>+Tabla3[[#This Row],[FECHA TERMINACION
(INICIAL)]]-Tabla3[[#This Row],[FECHA INICIO]]</f>
        <v>333</v>
      </c>
      <c r="BI137" s="35">
        <f>+Tabla3[[#This Row],[PLAZO DE EJECUCIÓN EN DÍAS (INICIAL)]]/30</f>
        <v>11.1</v>
      </c>
      <c r="BJ137" t="s">
        <v>219</v>
      </c>
      <c r="BK137" s="30">
        <f>+[1]BD_2!E135</f>
        <v>0</v>
      </c>
      <c r="BL137" s="30">
        <f>+[1]BD_2!BA135</f>
        <v>0</v>
      </c>
      <c r="BM137" s="23">
        <f>+[1]BD_2!BZ135</f>
        <v>0</v>
      </c>
      <c r="BN137" s="23">
        <f>+COUNTIF(Tabla3[[#This Row],[VALOR REDUCIDO]:[TOTAL TIEMPO PRORROGADO EN DÍAS
]],"&lt;&gt;0")</f>
        <v>0</v>
      </c>
      <c r="BO137" s="23" t="str">
        <f>+[1]BD_2!CA135</f>
        <v>2 NO</v>
      </c>
      <c r="BP137" s="27" t="str">
        <f>+[1]BD_2!CF135</f>
        <v>2 NO</v>
      </c>
      <c r="BQ137" s="23" t="s">
        <v>106</v>
      </c>
      <c r="BR137">
        <f t="shared" si="36"/>
        <v>333</v>
      </c>
      <c r="BS137" s="36">
        <f t="shared" si="37"/>
        <v>45684</v>
      </c>
      <c r="BT137" s="36">
        <f t="shared" si="38"/>
        <v>46017</v>
      </c>
      <c r="BU137" s="37">
        <f t="shared" ca="1" si="39"/>
        <v>0.78978978978978975</v>
      </c>
      <c r="BV137" s="30">
        <f t="shared" si="40"/>
        <v>48510000</v>
      </c>
      <c r="BW137" s="23" t="str">
        <f t="shared" ca="1" si="28"/>
        <v>EJECUCIÓN</v>
      </c>
      <c r="BX137" s="23">
        <v>27048000</v>
      </c>
      <c r="BY137" s="23">
        <v>21462000</v>
      </c>
      <c r="BZ137" s="23" t="s">
        <v>106</v>
      </c>
      <c r="CA137" s="23" t="str">
        <f t="shared" si="41"/>
        <v>enero</v>
      </c>
      <c r="CB137" s="23" t="s">
        <v>121</v>
      </c>
      <c r="CC137" s="23" t="s">
        <v>121</v>
      </c>
      <c r="CD137" s="23" t="s">
        <v>121</v>
      </c>
      <c r="CE137" t="s">
        <v>125</v>
      </c>
      <c r="CF137" t="s">
        <v>126</v>
      </c>
    </row>
    <row r="138" spans="1:84" x14ac:dyDescent="0.25">
      <c r="A138" s="23" t="str">
        <f t="shared" si="29"/>
        <v/>
      </c>
      <c r="B138" s="23" t="str">
        <f t="shared" si="30"/>
        <v/>
      </c>
      <c r="C138" s="24" t="str">
        <f t="shared" ca="1" si="31"/>
        <v>E</v>
      </c>
      <c r="D138" s="25" t="str">
        <f t="shared" ca="1" si="32"/>
        <v/>
      </c>
      <c r="E138" s="25" t="str">
        <f t="shared" si="33"/>
        <v/>
      </c>
      <c r="F138" s="23" t="str">
        <f t="shared" si="34"/>
        <v/>
      </c>
      <c r="G138" s="25" t="str">
        <f t="shared" si="35"/>
        <v/>
      </c>
      <c r="H138" s="23">
        <v>2025</v>
      </c>
      <c r="I138" s="26">
        <v>134</v>
      </c>
      <c r="J138" s="23" t="s">
        <v>95</v>
      </c>
      <c r="K138" t="s">
        <v>96</v>
      </c>
      <c r="L138" t="s">
        <v>97</v>
      </c>
      <c r="M138" t="s">
        <v>98</v>
      </c>
      <c r="N138" t="s">
        <v>99</v>
      </c>
      <c r="O138" s="23" t="s">
        <v>100</v>
      </c>
      <c r="P138" s="23" t="s">
        <v>101</v>
      </c>
      <c r="Q138" t="s">
        <v>1142</v>
      </c>
      <c r="R138" s="23" t="s">
        <v>103</v>
      </c>
      <c r="S138" s="20" t="s">
        <v>1143</v>
      </c>
      <c r="T138" s="29" t="s">
        <v>1144</v>
      </c>
      <c r="U138" s="23" t="s">
        <v>1436</v>
      </c>
      <c r="V138" s="23" t="s">
        <v>106</v>
      </c>
      <c r="W138" s="20" t="s">
        <v>430</v>
      </c>
      <c r="X138" s="20" t="s">
        <v>430</v>
      </c>
      <c r="Y138" t="s">
        <v>1145</v>
      </c>
      <c r="Z138" t="s">
        <v>1146</v>
      </c>
      <c r="AA138" t="s">
        <v>1147</v>
      </c>
      <c r="AB138" s="6">
        <v>55660000</v>
      </c>
      <c r="AC138" s="6">
        <v>55660000</v>
      </c>
      <c r="AD138" s="30">
        <v>5060000</v>
      </c>
      <c r="AE138" s="30">
        <v>0</v>
      </c>
      <c r="AF138" s="23" t="s">
        <v>112</v>
      </c>
      <c r="AG138" t="s">
        <v>106</v>
      </c>
      <c r="AH138" t="s">
        <v>113</v>
      </c>
      <c r="AI138" s="31">
        <f>+Tabla3[[#This Row],[VALOR DEL CONTRATO
(EN NUMEROS)]]-Tabla3[[#This Row],[VALOR RECURSOS (MADS/FONAM)]]</f>
        <v>0</v>
      </c>
      <c r="AJ138" s="25">
        <v>4425</v>
      </c>
      <c r="AK138" s="32">
        <v>45664</v>
      </c>
      <c r="AL138">
        <v>18125</v>
      </c>
      <c r="AM138" s="27">
        <v>45677</v>
      </c>
      <c r="AN138" s="33" t="s">
        <v>114</v>
      </c>
      <c r="AO138" t="s">
        <v>1148</v>
      </c>
      <c r="AP138" s="39">
        <v>202400000000074</v>
      </c>
      <c r="AQ138" t="s">
        <v>106</v>
      </c>
      <c r="AR138" s="27">
        <v>45673</v>
      </c>
      <c r="AS138" s="23" t="s">
        <v>116</v>
      </c>
      <c r="AT138" s="23" t="s">
        <v>116</v>
      </c>
      <c r="AU138" t="s">
        <v>117</v>
      </c>
      <c r="AV138" t="s">
        <v>435</v>
      </c>
      <c r="AW138" t="s">
        <v>436</v>
      </c>
      <c r="AX138" t="s">
        <v>436</v>
      </c>
      <c r="AY138" s="23">
        <v>80111600</v>
      </c>
      <c r="AZ138" s="41" t="s">
        <v>1149</v>
      </c>
      <c r="BA138" s="23" t="s">
        <v>121</v>
      </c>
      <c r="BB138" s="20" t="s">
        <v>122</v>
      </c>
      <c r="BC138" s="27">
        <v>45673</v>
      </c>
      <c r="BD138" s="20" t="s">
        <v>123</v>
      </c>
      <c r="BE138" s="27">
        <v>45673</v>
      </c>
      <c r="BF138" s="27">
        <v>45677</v>
      </c>
      <c r="BG138" s="27">
        <v>46010</v>
      </c>
      <c r="BH138" s="35">
        <f>+Tabla3[[#This Row],[FECHA TERMINACION
(INICIAL)]]-Tabla3[[#This Row],[FECHA INICIO]]</f>
        <v>333</v>
      </c>
      <c r="BI138" s="35">
        <f>+Tabla3[[#This Row],[PLAZO DE EJECUCIÓN EN DÍAS (INICIAL)]]/30</f>
        <v>11.1</v>
      </c>
      <c r="BJ138" t="s">
        <v>446</v>
      </c>
      <c r="BK138" s="30">
        <f>+[1]BD_2!E136</f>
        <v>0</v>
      </c>
      <c r="BL138" s="30">
        <f>+[1]BD_2!BA136</f>
        <v>0</v>
      </c>
      <c r="BM138" s="23">
        <f>+[1]BD_2!BZ136</f>
        <v>0</v>
      </c>
      <c r="BN138" s="23">
        <f>+COUNTIF(Tabla3[[#This Row],[VALOR REDUCIDO]:[TOTAL TIEMPO PRORROGADO EN DÍAS
]],"&lt;&gt;0")</f>
        <v>0</v>
      </c>
      <c r="BO138" s="23" t="str">
        <f>+[1]BD_2!CA136</f>
        <v>2 NO</v>
      </c>
      <c r="BP138" s="27" t="str">
        <f>+[1]BD_2!CF136</f>
        <v>2 NO</v>
      </c>
      <c r="BQ138" s="23" t="s">
        <v>106</v>
      </c>
      <c r="BR138">
        <f t="shared" si="36"/>
        <v>333</v>
      </c>
      <c r="BS138" s="36">
        <f t="shared" si="37"/>
        <v>45677</v>
      </c>
      <c r="BT138" s="36">
        <f t="shared" si="38"/>
        <v>46010</v>
      </c>
      <c r="BU138" s="37">
        <f t="shared" ca="1" si="39"/>
        <v>0.81081081081081086</v>
      </c>
      <c r="BV138" s="30">
        <f t="shared" si="40"/>
        <v>55660000</v>
      </c>
      <c r="BW138" s="23" t="str">
        <f t="shared" ca="1" si="28"/>
        <v>EJECUCIÓN</v>
      </c>
      <c r="BX138" s="23">
        <v>32215333</v>
      </c>
      <c r="BY138" s="23">
        <v>23444667</v>
      </c>
      <c r="BZ138" s="23" t="s">
        <v>106</v>
      </c>
      <c r="CA138" s="23" t="str">
        <f t="shared" si="41"/>
        <v>enero</v>
      </c>
      <c r="CB138" s="23" t="s">
        <v>121</v>
      </c>
      <c r="CC138" s="23" t="s">
        <v>121</v>
      </c>
      <c r="CD138" s="23" t="s">
        <v>121</v>
      </c>
      <c r="CE138" t="s">
        <v>125</v>
      </c>
      <c r="CF138" t="s">
        <v>126</v>
      </c>
    </row>
    <row r="139" spans="1:84" x14ac:dyDescent="0.25">
      <c r="A139" s="23" t="str">
        <f t="shared" si="29"/>
        <v/>
      </c>
      <c r="B139" s="23" t="str">
        <f t="shared" si="30"/>
        <v/>
      </c>
      <c r="C139" s="24" t="str">
        <f t="shared" ca="1" si="31"/>
        <v>E</v>
      </c>
      <c r="D139" s="25" t="str">
        <f t="shared" si="32"/>
        <v/>
      </c>
      <c r="E139" s="25" t="str">
        <f t="shared" si="33"/>
        <v/>
      </c>
      <c r="F139" s="23" t="str">
        <f t="shared" si="34"/>
        <v/>
      </c>
      <c r="G139" s="25" t="str">
        <f t="shared" si="35"/>
        <v/>
      </c>
      <c r="H139" s="23">
        <v>2025</v>
      </c>
      <c r="I139" s="26">
        <v>135</v>
      </c>
      <c r="J139" s="23" t="s">
        <v>95</v>
      </c>
      <c r="K139" t="s">
        <v>96</v>
      </c>
      <c r="L139" t="s">
        <v>97</v>
      </c>
      <c r="M139" t="s">
        <v>98</v>
      </c>
      <c r="N139" t="s">
        <v>99</v>
      </c>
      <c r="O139" s="23" t="s">
        <v>100</v>
      </c>
      <c r="P139" s="23" t="s">
        <v>138</v>
      </c>
      <c r="Q139" t="s">
        <v>1150</v>
      </c>
      <c r="R139" s="23" t="s">
        <v>103</v>
      </c>
      <c r="S139" s="20" t="s">
        <v>467</v>
      </c>
      <c r="T139" s="29" t="s">
        <v>1151</v>
      </c>
      <c r="U139" s="23" t="s">
        <v>1436</v>
      </c>
      <c r="V139" s="23" t="s">
        <v>106</v>
      </c>
      <c r="W139" s="20" t="s">
        <v>1152</v>
      </c>
      <c r="X139" s="20" t="s">
        <v>1152</v>
      </c>
      <c r="Y139" t="s">
        <v>1153</v>
      </c>
      <c r="Z139" t="s">
        <v>1154</v>
      </c>
      <c r="AA139" t="s">
        <v>1155</v>
      </c>
      <c r="AB139" s="6">
        <v>96333333</v>
      </c>
      <c r="AC139" s="6">
        <v>96333333</v>
      </c>
      <c r="AD139" s="30">
        <v>8500000</v>
      </c>
      <c r="AE139" s="30">
        <v>0</v>
      </c>
      <c r="AF139" s="23" t="s">
        <v>112</v>
      </c>
      <c r="AG139" t="s">
        <v>106</v>
      </c>
      <c r="AH139" t="s">
        <v>113</v>
      </c>
      <c r="AI139" s="31">
        <f>+Tabla3[[#This Row],[VALOR DEL CONTRATO
(EN NUMEROS)]]-Tabla3[[#This Row],[VALOR RECURSOS (MADS/FONAM)]]</f>
        <v>0</v>
      </c>
      <c r="AJ139" s="25">
        <v>8225</v>
      </c>
      <c r="AK139" s="32">
        <v>45665</v>
      </c>
      <c r="AL139">
        <v>16825</v>
      </c>
      <c r="AM139" s="27">
        <v>45674</v>
      </c>
      <c r="AN139" s="33" t="s">
        <v>114</v>
      </c>
      <c r="AO139" t="s">
        <v>115</v>
      </c>
      <c r="AP139" s="39">
        <v>202400000000095</v>
      </c>
      <c r="AQ139" t="s">
        <v>106</v>
      </c>
      <c r="AR139" s="27">
        <v>45673</v>
      </c>
      <c r="AS139" s="23" t="s">
        <v>116</v>
      </c>
      <c r="AT139" s="23" t="s">
        <v>116</v>
      </c>
      <c r="AU139" t="s">
        <v>117</v>
      </c>
      <c r="AV139" t="s">
        <v>1156</v>
      </c>
      <c r="AW139" t="s">
        <v>1157</v>
      </c>
      <c r="AX139" t="s">
        <v>1152</v>
      </c>
      <c r="AY139" s="23">
        <v>80111600</v>
      </c>
      <c r="AZ139" s="41" t="s">
        <v>1158</v>
      </c>
      <c r="BA139" s="23" t="s">
        <v>121</v>
      </c>
      <c r="BB139" s="20" t="s">
        <v>122</v>
      </c>
      <c r="BC139" s="27">
        <v>45673</v>
      </c>
      <c r="BD139" s="20" t="s">
        <v>136</v>
      </c>
      <c r="BE139" s="27">
        <v>45673</v>
      </c>
      <c r="BF139" s="27">
        <v>45674</v>
      </c>
      <c r="BG139" s="27">
        <v>46017</v>
      </c>
      <c r="BH139" s="35">
        <f>+Tabla3[[#This Row],[FECHA TERMINACION
(INICIAL)]]-Tabla3[[#This Row],[FECHA INICIO]]</f>
        <v>343</v>
      </c>
      <c r="BI139" s="35">
        <f>+Tabla3[[#This Row],[PLAZO DE EJECUCIÓN EN DÍAS (INICIAL)]]/30</f>
        <v>11.433333333333334</v>
      </c>
      <c r="BJ139" t="s">
        <v>1159</v>
      </c>
      <c r="BK139" s="30">
        <f>+[1]BD_2!E137</f>
        <v>0</v>
      </c>
      <c r="BL139" s="30">
        <f>+[1]BD_2!BA137</f>
        <v>0</v>
      </c>
      <c r="BM139" s="23">
        <f>+[1]BD_2!BZ137</f>
        <v>0</v>
      </c>
      <c r="BN139" s="23">
        <f>+COUNTIF(Tabla3[[#This Row],[VALOR REDUCIDO]:[TOTAL TIEMPO PRORROGADO EN DÍAS
]],"&lt;&gt;0")</f>
        <v>0</v>
      </c>
      <c r="BO139" s="23" t="str">
        <f>+[1]BD_2!CA137</f>
        <v>2 NO</v>
      </c>
      <c r="BP139" s="27" t="str">
        <f>+[1]BD_2!CF137</f>
        <v>1 SI</v>
      </c>
      <c r="BQ139" s="23" t="s">
        <v>106</v>
      </c>
      <c r="BR139">
        <f t="shared" si="36"/>
        <v>343</v>
      </c>
      <c r="BS139" s="36">
        <f t="shared" si="37"/>
        <v>45674</v>
      </c>
      <c r="BT139" s="36">
        <f t="shared" si="38"/>
        <v>46017</v>
      </c>
      <c r="BU139" s="37">
        <f t="shared" ca="1" si="39"/>
        <v>0.79591836734693877</v>
      </c>
      <c r="BV139" s="30">
        <f t="shared" si="40"/>
        <v>96333333</v>
      </c>
      <c r="BW139" s="23" t="str">
        <f t="shared" si="28"/>
        <v>FINALIZADO</v>
      </c>
      <c r="BX139" s="23">
        <v>51000000</v>
      </c>
      <c r="BY139" s="23">
        <v>45333333</v>
      </c>
      <c r="BZ139" s="23" t="s">
        <v>106</v>
      </c>
      <c r="CA139" s="23" t="str">
        <f t="shared" si="41"/>
        <v>enero</v>
      </c>
      <c r="CB139" s="23" t="s">
        <v>121</v>
      </c>
      <c r="CC139" s="23" t="s">
        <v>121</v>
      </c>
      <c r="CD139" s="23" t="s">
        <v>121</v>
      </c>
      <c r="CE139" t="s">
        <v>125</v>
      </c>
      <c r="CF139" t="s">
        <v>126</v>
      </c>
    </row>
    <row r="140" spans="1:84" x14ac:dyDescent="0.25">
      <c r="A140" s="23" t="str">
        <f t="shared" si="29"/>
        <v/>
      </c>
      <c r="B140" s="23" t="str">
        <f t="shared" si="30"/>
        <v/>
      </c>
      <c r="C140" s="24" t="str">
        <f t="shared" ca="1" si="31"/>
        <v>E</v>
      </c>
      <c r="D140" s="25" t="str">
        <f t="shared" ca="1" si="32"/>
        <v/>
      </c>
      <c r="E140" s="25" t="str">
        <f t="shared" si="33"/>
        <v/>
      </c>
      <c r="F140" s="23" t="str">
        <f t="shared" si="34"/>
        <v/>
      </c>
      <c r="G140" s="25" t="str">
        <f t="shared" si="35"/>
        <v/>
      </c>
      <c r="H140" s="23">
        <v>2025</v>
      </c>
      <c r="I140" s="26">
        <v>136</v>
      </c>
      <c r="J140" s="23" t="s">
        <v>95</v>
      </c>
      <c r="K140" t="s">
        <v>96</v>
      </c>
      <c r="L140" t="s">
        <v>97</v>
      </c>
      <c r="M140" t="s">
        <v>98</v>
      </c>
      <c r="N140" t="s">
        <v>99</v>
      </c>
      <c r="O140" s="23" t="s">
        <v>100</v>
      </c>
      <c r="P140" s="23" t="s">
        <v>101</v>
      </c>
      <c r="Q140" t="s">
        <v>1160</v>
      </c>
      <c r="R140" s="23" t="s">
        <v>103</v>
      </c>
      <c r="S140" s="20" t="s">
        <v>1161</v>
      </c>
      <c r="T140" s="29" t="s">
        <v>1162</v>
      </c>
      <c r="U140" s="23" t="s">
        <v>1436</v>
      </c>
      <c r="V140" s="23" t="s">
        <v>106</v>
      </c>
      <c r="W140" s="20" t="s">
        <v>711</v>
      </c>
      <c r="X140" s="20" t="s">
        <v>108</v>
      </c>
      <c r="Y140" t="s">
        <v>1163</v>
      </c>
      <c r="Z140" t="s">
        <v>1164</v>
      </c>
      <c r="AA140" t="s">
        <v>1165</v>
      </c>
      <c r="AB140" s="6">
        <v>43840333</v>
      </c>
      <c r="AC140" s="6">
        <v>43840333</v>
      </c>
      <c r="AD140" s="30">
        <v>3926000</v>
      </c>
      <c r="AE140" s="30">
        <v>0</v>
      </c>
      <c r="AF140" s="23" t="s">
        <v>112</v>
      </c>
      <c r="AG140" t="s">
        <v>106</v>
      </c>
      <c r="AH140" t="s">
        <v>113</v>
      </c>
      <c r="AI140" s="31">
        <f>+Tabla3[[#This Row],[VALOR DEL CONTRATO
(EN NUMEROS)]]-Tabla3[[#This Row],[VALOR RECURSOS (MADS/FONAM)]]</f>
        <v>0</v>
      </c>
      <c r="AJ140" s="25">
        <v>9525</v>
      </c>
      <c r="AK140" s="32">
        <v>45665</v>
      </c>
      <c r="AL140">
        <v>12025</v>
      </c>
      <c r="AM140" s="27">
        <v>45673</v>
      </c>
      <c r="AN140" s="33" t="s">
        <v>114</v>
      </c>
      <c r="AO140" t="s">
        <v>115</v>
      </c>
      <c r="AP140" s="39">
        <v>202400000000095</v>
      </c>
      <c r="AQ140" t="s">
        <v>106</v>
      </c>
      <c r="AR140" s="27">
        <v>45671</v>
      </c>
      <c r="AS140" s="23" t="s">
        <v>116</v>
      </c>
      <c r="AT140" s="23" t="s">
        <v>116</v>
      </c>
      <c r="AU140" t="s">
        <v>117</v>
      </c>
      <c r="AV140" t="s">
        <v>715</v>
      </c>
      <c r="AW140" t="s">
        <v>792</v>
      </c>
      <c r="AX140" t="s">
        <v>108</v>
      </c>
      <c r="AY140" s="23">
        <v>80111600</v>
      </c>
      <c r="AZ140" s="41" t="s">
        <v>1166</v>
      </c>
      <c r="BA140" s="23" t="s">
        <v>121</v>
      </c>
      <c r="BB140" s="20" t="s">
        <v>122</v>
      </c>
      <c r="BC140" s="27">
        <v>45672</v>
      </c>
      <c r="BD140" s="20" t="s">
        <v>123</v>
      </c>
      <c r="BE140" s="27">
        <v>45672</v>
      </c>
      <c r="BF140" s="27">
        <v>45673</v>
      </c>
      <c r="BG140" s="27">
        <v>46011</v>
      </c>
      <c r="BH140" s="35">
        <f>+Tabla3[[#This Row],[FECHA TERMINACION
(INICIAL)]]-Tabla3[[#This Row],[FECHA INICIO]]</f>
        <v>338</v>
      </c>
      <c r="BI140" s="35">
        <f>+Tabla3[[#This Row],[PLAZO DE EJECUCIÓN EN DÍAS (INICIAL)]]/30</f>
        <v>11.266666666666667</v>
      </c>
      <c r="BJ140" t="s">
        <v>1167</v>
      </c>
      <c r="BK140" s="30">
        <f>+[1]BD_2!E138</f>
        <v>0</v>
      </c>
      <c r="BL140" s="30">
        <f>+[1]BD_2!BA138</f>
        <v>0</v>
      </c>
      <c r="BM140" s="23">
        <f>+[1]BD_2!BZ138</f>
        <v>0</v>
      </c>
      <c r="BN140" s="23">
        <f>+COUNTIF(Tabla3[[#This Row],[VALOR REDUCIDO]:[TOTAL TIEMPO PRORROGADO EN DÍAS
]],"&lt;&gt;0")</f>
        <v>0</v>
      </c>
      <c r="BO140" s="23" t="str">
        <f>+[1]BD_2!CA138</f>
        <v>2 NO</v>
      </c>
      <c r="BP140" s="27" t="str">
        <f>+[1]BD_2!CF138</f>
        <v>2 NO</v>
      </c>
      <c r="BQ140" s="23" t="s">
        <v>106</v>
      </c>
      <c r="BR140">
        <f t="shared" si="36"/>
        <v>338</v>
      </c>
      <c r="BS140" s="36">
        <f t="shared" si="37"/>
        <v>45673</v>
      </c>
      <c r="BT140" s="36">
        <f t="shared" si="38"/>
        <v>46011</v>
      </c>
      <c r="BU140" s="37">
        <f t="shared" ca="1" si="39"/>
        <v>0.81065088757396453</v>
      </c>
      <c r="BV140" s="30">
        <f t="shared" si="40"/>
        <v>43840333</v>
      </c>
      <c r="BW140" s="23" t="str">
        <f t="shared" ca="1" si="28"/>
        <v>EJECUCIÓN</v>
      </c>
      <c r="BX140" s="23">
        <v>25519000</v>
      </c>
      <c r="BY140" s="23">
        <v>18321333</v>
      </c>
      <c r="BZ140" s="23" t="s">
        <v>106</v>
      </c>
      <c r="CA140" s="23" t="str">
        <f t="shared" si="41"/>
        <v>enero</v>
      </c>
      <c r="CB140" s="23" t="s">
        <v>121</v>
      </c>
      <c r="CC140" s="23" t="s">
        <v>121</v>
      </c>
      <c r="CD140" s="23" t="s">
        <v>121</v>
      </c>
      <c r="CE140" t="s">
        <v>125</v>
      </c>
      <c r="CF140" t="s">
        <v>126</v>
      </c>
    </row>
    <row r="141" spans="1:84" x14ac:dyDescent="0.25">
      <c r="A141" s="23" t="str">
        <f t="shared" si="29"/>
        <v/>
      </c>
      <c r="B141" s="23" t="str">
        <f t="shared" si="30"/>
        <v/>
      </c>
      <c r="C141" s="24" t="str">
        <f t="shared" ca="1" si="31"/>
        <v>E</v>
      </c>
      <c r="D141" s="25" t="str">
        <f t="shared" ca="1" si="32"/>
        <v/>
      </c>
      <c r="E141" s="25" t="str">
        <f t="shared" si="33"/>
        <v/>
      </c>
      <c r="F141" s="23" t="str">
        <f t="shared" si="34"/>
        <v/>
      </c>
      <c r="G141" s="25" t="str">
        <f t="shared" si="35"/>
        <v/>
      </c>
      <c r="H141" s="23">
        <v>2025</v>
      </c>
      <c r="I141" s="26">
        <v>137</v>
      </c>
      <c r="J141" s="23" t="s">
        <v>95</v>
      </c>
      <c r="K141" t="s">
        <v>96</v>
      </c>
      <c r="L141" t="s">
        <v>97</v>
      </c>
      <c r="M141" t="s">
        <v>98</v>
      </c>
      <c r="N141" t="s">
        <v>99</v>
      </c>
      <c r="O141" s="23" t="s">
        <v>100</v>
      </c>
      <c r="P141" s="23" t="s">
        <v>101</v>
      </c>
      <c r="Q141" t="s">
        <v>1168</v>
      </c>
      <c r="R141" s="23" t="s">
        <v>103</v>
      </c>
      <c r="S141" s="20" t="s">
        <v>727</v>
      </c>
      <c r="T141" s="29" t="s">
        <v>1169</v>
      </c>
      <c r="U141" s="23" t="s">
        <v>1436</v>
      </c>
      <c r="V141" s="23" t="s">
        <v>106</v>
      </c>
      <c r="W141" s="20" t="s">
        <v>151</v>
      </c>
      <c r="X141" s="20" t="s">
        <v>108</v>
      </c>
      <c r="Y141" t="s">
        <v>1170</v>
      </c>
      <c r="Z141" t="s">
        <v>1171</v>
      </c>
      <c r="AA141" t="s">
        <v>1172</v>
      </c>
      <c r="AB141" s="6">
        <v>45600000</v>
      </c>
      <c r="AC141" s="6">
        <v>45600000</v>
      </c>
      <c r="AD141" s="30">
        <v>4000000</v>
      </c>
      <c r="AE141" s="30">
        <v>0</v>
      </c>
      <c r="AF141" s="23" t="s">
        <v>112</v>
      </c>
      <c r="AG141" t="s">
        <v>106</v>
      </c>
      <c r="AH141" t="s">
        <v>113</v>
      </c>
      <c r="AI141" s="31">
        <f>+Tabla3[[#This Row],[VALOR DEL CONTRATO
(EN NUMEROS)]]-Tabla3[[#This Row],[VALOR RECURSOS (MADS/FONAM)]]</f>
        <v>0</v>
      </c>
      <c r="AJ141" s="25">
        <v>1725</v>
      </c>
      <c r="AK141" s="32">
        <v>45664</v>
      </c>
      <c r="AL141">
        <v>14325</v>
      </c>
      <c r="AM141" s="27">
        <v>45674</v>
      </c>
      <c r="AN141" s="33" t="s">
        <v>114</v>
      </c>
      <c r="AO141" t="s">
        <v>115</v>
      </c>
      <c r="AP141" s="39">
        <v>202400000000095</v>
      </c>
      <c r="AQ141" t="s">
        <v>106</v>
      </c>
      <c r="AR141" s="27">
        <v>45672</v>
      </c>
      <c r="AS141" s="23" t="s">
        <v>116</v>
      </c>
      <c r="AT141" s="23" t="s">
        <v>116</v>
      </c>
      <c r="AU141" t="s">
        <v>117</v>
      </c>
      <c r="AV141" t="s">
        <v>133</v>
      </c>
      <c r="AW141" t="s">
        <v>539</v>
      </c>
      <c r="AX141" t="s">
        <v>108</v>
      </c>
      <c r="AY141" s="23">
        <v>80111600</v>
      </c>
      <c r="AZ141" s="41" t="s">
        <v>1173</v>
      </c>
      <c r="BA141" s="23" t="s">
        <v>121</v>
      </c>
      <c r="BB141" s="20" t="s">
        <v>122</v>
      </c>
      <c r="BC141" s="27">
        <v>45673</v>
      </c>
      <c r="BD141" s="20" t="s">
        <v>123</v>
      </c>
      <c r="BE141" s="27">
        <v>45673</v>
      </c>
      <c r="BF141" s="27">
        <v>45674</v>
      </c>
      <c r="BG141" s="27">
        <v>46019</v>
      </c>
      <c r="BH141" s="35">
        <f>+Tabla3[[#This Row],[FECHA TERMINACION
(INICIAL)]]-Tabla3[[#This Row],[FECHA INICIO]]</f>
        <v>345</v>
      </c>
      <c r="BI141" s="35">
        <f>+Tabla3[[#This Row],[PLAZO DE EJECUCIÓN EN DÍAS (INICIAL)]]/30</f>
        <v>11.5</v>
      </c>
      <c r="BJ141" t="s">
        <v>1174</v>
      </c>
      <c r="BK141" s="30">
        <f>+[1]BD_2!E139</f>
        <v>0</v>
      </c>
      <c r="BL141" s="30">
        <f>+[1]BD_2!BA139</f>
        <v>0</v>
      </c>
      <c r="BM141" s="23">
        <f>+[1]BD_2!BZ139</f>
        <v>0</v>
      </c>
      <c r="BN141" s="23">
        <f>+COUNTIF(Tabla3[[#This Row],[VALOR REDUCIDO]:[TOTAL TIEMPO PRORROGADO EN DÍAS
]],"&lt;&gt;0")</f>
        <v>0</v>
      </c>
      <c r="BO141" s="23" t="str">
        <f>+[1]BD_2!CA139</f>
        <v>2 NO</v>
      </c>
      <c r="BP141" s="27" t="str">
        <f>+[1]BD_2!CF139</f>
        <v>2 NO</v>
      </c>
      <c r="BQ141" s="23" t="s">
        <v>106</v>
      </c>
      <c r="BR141">
        <f t="shared" si="36"/>
        <v>345</v>
      </c>
      <c r="BS141" s="36">
        <f t="shared" si="37"/>
        <v>45674</v>
      </c>
      <c r="BT141" s="36">
        <f t="shared" si="38"/>
        <v>46019</v>
      </c>
      <c r="BU141" s="37">
        <f t="shared" ca="1" si="39"/>
        <v>0.79130434782608694</v>
      </c>
      <c r="BV141" s="30">
        <f t="shared" si="40"/>
        <v>45600000</v>
      </c>
      <c r="BW141" s="23" t="str">
        <f t="shared" ca="1" si="28"/>
        <v>EJECUCIÓN</v>
      </c>
      <c r="BX141" s="23">
        <v>25866667</v>
      </c>
      <c r="BY141" s="23">
        <v>19733333</v>
      </c>
      <c r="BZ141" s="23" t="s">
        <v>106</v>
      </c>
      <c r="CA141" s="23" t="str">
        <f t="shared" si="41"/>
        <v>enero</v>
      </c>
      <c r="CB141" s="23" t="s">
        <v>121</v>
      </c>
      <c r="CC141" s="23" t="s">
        <v>121</v>
      </c>
      <c r="CD141" s="23" t="s">
        <v>121</v>
      </c>
      <c r="CE141" t="s">
        <v>125</v>
      </c>
      <c r="CF141" t="s">
        <v>126</v>
      </c>
    </row>
    <row r="142" spans="1:84" x14ac:dyDescent="0.25">
      <c r="A142" s="23" t="str">
        <f t="shared" si="29"/>
        <v/>
      </c>
      <c r="B142" s="23" t="str">
        <f t="shared" si="30"/>
        <v/>
      </c>
      <c r="C142" s="24" t="str">
        <f t="shared" ca="1" si="31"/>
        <v>E</v>
      </c>
      <c r="D142" s="25" t="str">
        <f t="shared" si="32"/>
        <v/>
      </c>
      <c r="E142" s="25" t="str">
        <f t="shared" si="33"/>
        <v/>
      </c>
      <c r="F142" s="23" t="str">
        <f t="shared" si="34"/>
        <v/>
      </c>
      <c r="G142" s="25" t="str">
        <f t="shared" si="35"/>
        <v/>
      </c>
      <c r="H142" s="23">
        <v>2025</v>
      </c>
      <c r="I142" s="26">
        <v>138</v>
      </c>
      <c r="J142" s="23" t="s">
        <v>95</v>
      </c>
      <c r="K142" t="s">
        <v>96</v>
      </c>
      <c r="L142" t="s">
        <v>97</v>
      </c>
      <c r="M142" t="s">
        <v>98</v>
      </c>
      <c r="N142" t="s">
        <v>99</v>
      </c>
      <c r="O142" s="23" t="s">
        <v>100</v>
      </c>
      <c r="P142" s="23" t="s">
        <v>138</v>
      </c>
      <c r="Q142" t="s">
        <v>209</v>
      </c>
      <c r="R142" s="23" t="s">
        <v>103</v>
      </c>
      <c r="S142" s="20" t="s">
        <v>158</v>
      </c>
      <c r="T142" s="29" t="s">
        <v>1175</v>
      </c>
      <c r="U142" s="23" t="s">
        <v>1436</v>
      </c>
      <c r="V142" s="23" t="s">
        <v>106</v>
      </c>
      <c r="W142" s="20" t="s">
        <v>183</v>
      </c>
      <c r="X142" s="20" t="s">
        <v>183</v>
      </c>
      <c r="Y142" t="s">
        <v>1176</v>
      </c>
      <c r="Z142" t="s">
        <v>1177</v>
      </c>
      <c r="AA142" t="s">
        <v>1178</v>
      </c>
      <c r="AB142" s="6">
        <v>92000000</v>
      </c>
      <c r="AC142" s="6">
        <v>92000000</v>
      </c>
      <c r="AD142" s="30">
        <v>8000000</v>
      </c>
      <c r="AE142" s="30">
        <v>0</v>
      </c>
      <c r="AF142" s="23" t="s">
        <v>112</v>
      </c>
      <c r="AG142" t="s">
        <v>106</v>
      </c>
      <c r="AH142" t="s">
        <v>113</v>
      </c>
      <c r="AI142" s="31">
        <f>+Tabla3[[#This Row],[VALOR DEL CONTRATO
(EN NUMEROS)]]-Tabla3[[#This Row],[VALOR RECURSOS (MADS/FONAM)]]</f>
        <v>0</v>
      </c>
      <c r="AJ142" s="25">
        <v>3925</v>
      </c>
      <c r="AK142" s="32">
        <v>45664</v>
      </c>
      <c r="AL142">
        <v>11725</v>
      </c>
      <c r="AM142" s="27">
        <v>45673</v>
      </c>
      <c r="AN142" s="33" t="s">
        <v>114</v>
      </c>
      <c r="AO142" t="s">
        <v>258</v>
      </c>
      <c r="AP142" s="39">
        <v>202400000000071</v>
      </c>
      <c r="AQ142" t="s">
        <v>106</v>
      </c>
      <c r="AR142" s="27">
        <v>45672</v>
      </c>
      <c r="AS142" s="23" t="s">
        <v>116</v>
      </c>
      <c r="AT142" s="23" t="s">
        <v>116</v>
      </c>
      <c r="AU142" t="s">
        <v>117</v>
      </c>
      <c r="AV142" t="s">
        <v>197</v>
      </c>
      <c r="AW142" t="s">
        <v>198</v>
      </c>
      <c r="AX142" t="s">
        <v>189</v>
      </c>
      <c r="AY142" s="23">
        <v>80111600</v>
      </c>
      <c r="AZ142" s="41" t="s">
        <v>1179</v>
      </c>
      <c r="BA142" s="23" t="s">
        <v>121</v>
      </c>
      <c r="BB142" s="20" t="s">
        <v>122</v>
      </c>
      <c r="BC142" s="27">
        <v>45672</v>
      </c>
      <c r="BD142" s="20" t="s">
        <v>123</v>
      </c>
      <c r="BE142" s="27">
        <v>45672</v>
      </c>
      <c r="BF142" s="27">
        <v>45673</v>
      </c>
      <c r="BG142" s="27">
        <v>46021</v>
      </c>
      <c r="BH142" s="35">
        <f>+Tabla3[[#This Row],[FECHA TERMINACION
(INICIAL)]]-Tabla3[[#This Row],[FECHA INICIO]]</f>
        <v>348</v>
      </c>
      <c r="BI142" s="35">
        <f>+Tabla3[[#This Row],[PLAZO DE EJECUCIÓN EN DÍAS (INICIAL)]]/30</f>
        <v>11.6</v>
      </c>
      <c r="BJ142" t="s">
        <v>818</v>
      </c>
      <c r="BK142" s="30">
        <f>+[1]BD_2!E140</f>
        <v>0</v>
      </c>
      <c r="BL142" s="30">
        <f>+[1]BD_2!BA140</f>
        <v>0</v>
      </c>
      <c r="BM142" s="23">
        <f>+[1]BD_2!BZ140</f>
        <v>0</v>
      </c>
      <c r="BN142" s="23">
        <f>+COUNTIF(Tabla3[[#This Row],[VALOR REDUCIDO]:[TOTAL TIEMPO PRORROGADO EN DÍAS
]],"&lt;&gt;0")</f>
        <v>0</v>
      </c>
      <c r="BO142" s="23" t="str">
        <f>+[1]BD_2!CA140</f>
        <v>2 NO</v>
      </c>
      <c r="BP142" s="27" t="str">
        <f>+[1]BD_2!CF140</f>
        <v>1 SI</v>
      </c>
      <c r="BQ142" s="23" t="s">
        <v>106</v>
      </c>
      <c r="BR142">
        <f t="shared" si="36"/>
        <v>348</v>
      </c>
      <c r="BS142" s="36">
        <f t="shared" si="37"/>
        <v>45673</v>
      </c>
      <c r="BT142" s="36">
        <f t="shared" si="38"/>
        <v>46021</v>
      </c>
      <c r="BU142" s="37">
        <f t="shared" ca="1" si="39"/>
        <v>0.78735632183908044</v>
      </c>
      <c r="BV142" s="30">
        <f t="shared" si="40"/>
        <v>92000000</v>
      </c>
      <c r="BW142" s="23" t="str">
        <f t="shared" si="28"/>
        <v>FINALIZADO</v>
      </c>
      <c r="BX142" s="23">
        <v>7733333</v>
      </c>
      <c r="BY142" s="23">
        <v>84266667</v>
      </c>
      <c r="BZ142" s="23" t="s">
        <v>106</v>
      </c>
      <c r="CA142" s="23" t="str">
        <f t="shared" si="41"/>
        <v>enero</v>
      </c>
      <c r="CB142" s="23" t="s">
        <v>121</v>
      </c>
      <c r="CC142" s="23" t="s">
        <v>121</v>
      </c>
      <c r="CD142" s="23" t="s">
        <v>121</v>
      </c>
      <c r="CE142" t="s">
        <v>125</v>
      </c>
      <c r="CF142" t="s">
        <v>126</v>
      </c>
    </row>
    <row r="143" spans="1:84" x14ac:dyDescent="0.25">
      <c r="A143" s="23" t="str">
        <f t="shared" si="29"/>
        <v/>
      </c>
      <c r="B143" s="23" t="str">
        <f t="shared" si="30"/>
        <v/>
      </c>
      <c r="C143" s="24" t="str">
        <f t="shared" ca="1" si="31"/>
        <v>E</v>
      </c>
      <c r="D143" s="25" t="str">
        <f t="shared" ca="1" si="32"/>
        <v/>
      </c>
      <c r="E143" s="25" t="str">
        <f t="shared" si="33"/>
        <v/>
      </c>
      <c r="F143" s="23" t="str">
        <f t="shared" si="34"/>
        <v/>
      </c>
      <c r="G143" s="25" t="str">
        <f t="shared" si="35"/>
        <v/>
      </c>
      <c r="H143" s="23">
        <v>2025</v>
      </c>
      <c r="I143" s="26">
        <v>139</v>
      </c>
      <c r="J143" s="23" t="s">
        <v>95</v>
      </c>
      <c r="K143" t="s">
        <v>96</v>
      </c>
      <c r="L143" t="s">
        <v>97</v>
      </c>
      <c r="M143" t="s">
        <v>98</v>
      </c>
      <c r="N143" t="s">
        <v>99</v>
      </c>
      <c r="O143" s="23" t="s">
        <v>100</v>
      </c>
      <c r="P143" s="23" t="s">
        <v>138</v>
      </c>
      <c r="Q143" t="s">
        <v>1180</v>
      </c>
      <c r="R143" s="23" t="s">
        <v>103</v>
      </c>
      <c r="S143" s="20" t="s">
        <v>440</v>
      </c>
      <c r="T143" s="29" t="s">
        <v>1181</v>
      </c>
      <c r="U143" s="23" t="s">
        <v>1436</v>
      </c>
      <c r="V143" s="23" t="s">
        <v>106</v>
      </c>
      <c r="W143" s="20" t="s">
        <v>183</v>
      </c>
      <c r="X143" s="20" t="s">
        <v>183</v>
      </c>
      <c r="Y143" t="s">
        <v>1182</v>
      </c>
      <c r="Z143" t="s">
        <v>1183</v>
      </c>
      <c r="AA143" t="s">
        <v>1184</v>
      </c>
      <c r="AB143" s="6">
        <v>63800000</v>
      </c>
      <c r="AC143" s="6">
        <v>63800000</v>
      </c>
      <c r="AD143" s="30">
        <v>5800000</v>
      </c>
      <c r="AE143" s="30">
        <v>0</v>
      </c>
      <c r="AF143" s="23" t="s">
        <v>112</v>
      </c>
      <c r="AG143" t="s">
        <v>106</v>
      </c>
      <c r="AH143" t="s">
        <v>113</v>
      </c>
      <c r="AI143" s="31">
        <f>+Tabla3[[#This Row],[VALOR DEL CONTRATO
(EN NUMEROS)]]-Tabla3[[#This Row],[VALOR RECURSOS (MADS/FONAM)]]</f>
        <v>0</v>
      </c>
      <c r="AJ143" s="25">
        <v>3925</v>
      </c>
      <c r="AK143" s="32">
        <v>45664</v>
      </c>
      <c r="AL143">
        <v>11325</v>
      </c>
      <c r="AM143" s="27">
        <v>45673</v>
      </c>
      <c r="AN143" s="33" t="s">
        <v>114</v>
      </c>
      <c r="AO143" t="s">
        <v>258</v>
      </c>
      <c r="AP143" s="39">
        <v>202400000000071</v>
      </c>
      <c r="AQ143" t="s">
        <v>106</v>
      </c>
      <c r="AR143" s="27">
        <v>45672</v>
      </c>
      <c r="AS143" s="23" t="s">
        <v>116</v>
      </c>
      <c r="AT143" s="23" t="s">
        <v>116</v>
      </c>
      <c r="AU143" t="s">
        <v>117</v>
      </c>
      <c r="AV143" t="s">
        <v>197</v>
      </c>
      <c r="AW143" t="s">
        <v>198</v>
      </c>
      <c r="AX143" t="s">
        <v>189</v>
      </c>
      <c r="AY143" s="23">
        <v>80111600</v>
      </c>
      <c r="AZ143" s="41" t="s">
        <v>1185</v>
      </c>
      <c r="BA143" s="23" t="s">
        <v>121</v>
      </c>
      <c r="BB143" s="20" t="s">
        <v>122</v>
      </c>
      <c r="BC143" s="27">
        <v>45672</v>
      </c>
      <c r="BD143" s="20" t="s">
        <v>123</v>
      </c>
      <c r="BE143" s="27">
        <v>45672</v>
      </c>
      <c r="BF143" s="27">
        <v>45673</v>
      </c>
      <c r="BG143" s="27">
        <v>46006</v>
      </c>
      <c r="BH143" s="35">
        <f>+Tabla3[[#This Row],[FECHA TERMINACION
(INICIAL)]]-Tabla3[[#This Row],[FECHA INICIO]]</f>
        <v>333</v>
      </c>
      <c r="BI143" s="35">
        <f>+Tabla3[[#This Row],[PLAZO DE EJECUCIÓN EN DÍAS (INICIAL)]]/30</f>
        <v>11.1</v>
      </c>
      <c r="BJ143" t="s">
        <v>287</v>
      </c>
      <c r="BK143" s="30">
        <f>+[1]BD_2!E141</f>
        <v>0</v>
      </c>
      <c r="BL143" s="30">
        <f>+[1]BD_2!BA141</f>
        <v>0</v>
      </c>
      <c r="BM143" s="23">
        <f>+[1]BD_2!BZ141</f>
        <v>0</v>
      </c>
      <c r="BN143" s="23">
        <f>+COUNTIF(Tabla3[[#This Row],[VALOR REDUCIDO]:[TOTAL TIEMPO PRORROGADO EN DÍAS
]],"&lt;&gt;0")</f>
        <v>0</v>
      </c>
      <c r="BO143" s="23" t="str">
        <f>+[1]BD_2!CA141</f>
        <v>2 NO</v>
      </c>
      <c r="BP143" s="27" t="str">
        <f>+[1]BD_2!CF141</f>
        <v>2 NO</v>
      </c>
      <c r="BQ143" s="23" t="s">
        <v>106</v>
      </c>
      <c r="BR143">
        <f t="shared" si="36"/>
        <v>333</v>
      </c>
      <c r="BS143" s="36">
        <f t="shared" si="37"/>
        <v>45673</v>
      </c>
      <c r="BT143" s="36">
        <f t="shared" si="38"/>
        <v>46006</v>
      </c>
      <c r="BU143" s="37">
        <f t="shared" ca="1" si="39"/>
        <v>0.82282282282282282</v>
      </c>
      <c r="BV143" s="30">
        <f t="shared" si="40"/>
        <v>63800000</v>
      </c>
      <c r="BW143" s="23" t="str">
        <f t="shared" ca="1" si="28"/>
        <v>EJECUCIÓN</v>
      </c>
      <c r="BX143" s="23">
        <v>49300000</v>
      </c>
      <c r="BY143" s="23">
        <v>14500000</v>
      </c>
      <c r="BZ143" s="23" t="s">
        <v>106</v>
      </c>
      <c r="CA143" s="23" t="str">
        <f t="shared" si="41"/>
        <v>enero</v>
      </c>
      <c r="CB143" s="23" t="s">
        <v>121</v>
      </c>
      <c r="CC143" s="23" t="s">
        <v>121</v>
      </c>
      <c r="CD143" s="23" t="s">
        <v>121</v>
      </c>
      <c r="CE143" t="s">
        <v>125</v>
      </c>
      <c r="CF143" t="s">
        <v>126</v>
      </c>
    </row>
    <row r="144" spans="1:84" x14ac:dyDescent="0.25">
      <c r="A144" s="23" t="str">
        <f t="shared" si="29"/>
        <v/>
      </c>
      <c r="B144" s="23" t="str">
        <f t="shared" si="30"/>
        <v/>
      </c>
      <c r="C144" s="24" t="str">
        <f t="shared" ca="1" si="31"/>
        <v>E</v>
      </c>
      <c r="D144" s="25" t="str">
        <f t="shared" ca="1" si="32"/>
        <v/>
      </c>
      <c r="E144" s="25" t="str">
        <f t="shared" si="33"/>
        <v/>
      </c>
      <c r="F144" s="23" t="str">
        <f t="shared" si="34"/>
        <v/>
      </c>
      <c r="G144" s="25" t="str">
        <f t="shared" si="35"/>
        <v/>
      </c>
      <c r="H144" s="23">
        <v>2025</v>
      </c>
      <c r="I144" s="26">
        <v>140</v>
      </c>
      <c r="J144" s="23" t="s">
        <v>95</v>
      </c>
      <c r="K144" t="s">
        <v>96</v>
      </c>
      <c r="L144" t="s">
        <v>97</v>
      </c>
      <c r="M144" t="s">
        <v>98</v>
      </c>
      <c r="N144" t="s">
        <v>99</v>
      </c>
      <c r="O144" s="23" t="s">
        <v>100</v>
      </c>
      <c r="P144" s="23" t="s">
        <v>101</v>
      </c>
      <c r="Q144" t="s">
        <v>1186</v>
      </c>
      <c r="R144" s="23" t="s">
        <v>103</v>
      </c>
      <c r="S144" s="20" t="s">
        <v>1187</v>
      </c>
      <c r="T144" s="29" t="s">
        <v>1188</v>
      </c>
      <c r="U144" s="23" t="s">
        <v>1436</v>
      </c>
      <c r="V144" s="23" t="s">
        <v>106</v>
      </c>
      <c r="W144" s="20" t="s">
        <v>821</v>
      </c>
      <c r="X144" s="20" t="s">
        <v>543</v>
      </c>
      <c r="Y144" t="s">
        <v>1189</v>
      </c>
      <c r="Z144" t="s">
        <v>1190</v>
      </c>
      <c r="AA144" t="s">
        <v>1191</v>
      </c>
      <c r="AB144" s="6">
        <v>47925600</v>
      </c>
      <c r="AC144" s="6">
        <v>47925600</v>
      </c>
      <c r="AD144" s="30">
        <v>4204000</v>
      </c>
      <c r="AE144" s="30">
        <v>0</v>
      </c>
      <c r="AF144" s="23" t="s">
        <v>112</v>
      </c>
      <c r="AG144" t="s">
        <v>106</v>
      </c>
      <c r="AH144" t="s">
        <v>113</v>
      </c>
      <c r="AI144" s="31">
        <f>+Tabla3[[#This Row],[VALOR DEL CONTRATO
(EN NUMEROS)]]-Tabla3[[#This Row],[VALOR RECURSOS (MADS/FONAM)]]</f>
        <v>0</v>
      </c>
      <c r="AJ144" s="25">
        <v>9325</v>
      </c>
      <c r="AK144" s="32">
        <v>45665</v>
      </c>
      <c r="AL144">
        <v>14225</v>
      </c>
      <c r="AM144" s="27">
        <v>45674</v>
      </c>
      <c r="AN144" s="33" t="s">
        <v>114</v>
      </c>
      <c r="AO144" t="s">
        <v>1192</v>
      </c>
      <c r="AP144" s="39">
        <v>202400000000095</v>
      </c>
      <c r="AQ144" t="s">
        <v>106</v>
      </c>
      <c r="AR144" s="27">
        <v>45672</v>
      </c>
      <c r="AS144" s="23" t="s">
        <v>116</v>
      </c>
      <c r="AT144" s="23" t="s">
        <v>116</v>
      </c>
      <c r="AU144" t="s">
        <v>117</v>
      </c>
      <c r="AV144" t="s">
        <v>1193</v>
      </c>
      <c r="AW144" t="s">
        <v>1194</v>
      </c>
      <c r="AX144" t="s">
        <v>543</v>
      </c>
      <c r="AY144" s="23">
        <v>80111600</v>
      </c>
      <c r="AZ144" s="41" t="s">
        <v>1195</v>
      </c>
      <c r="BA144" s="23" t="s">
        <v>106</v>
      </c>
      <c r="BB144" s="20" t="s">
        <v>273</v>
      </c>
      <c r="BC144" s="27" t="s">
        <v>113</v>
      </c>
      <c r="BD144" s="20" t="s">
        <v>274</v>
      </c>
      <c r="BE144" s="27">
        <v>45674</v>
      </c>
      <c r="BF144" s="27">
        <v>45674</v>
      </c>
      <c r="BG144" s="27">
        <v>46019</v>
      </c>
      <c r="BH144" s="35">
        <f>+Tabla3[[#This Row],[FECHA TERMINACION
(INICIAL)]]-Tabla3[[#This Row],[FECHA INICIO]]</f>
        <v>345</v>
      </c>
      <c r="BI144" s="35">
        <f>+Tabla3[[#This Row],[PLAZO DE EJECUCIÓN EN DÍAS (INICIAL)]]/30</f>
        <v>11.5</v>
      </c>
      <c r="BJ144" t="s">
        <v>1196</v>
      </c>
      <c r="BK144" s="30">
        <f>+[1]BD_2!E142</f>
        <v>0</v>
      </c>
      <c r="BL144" s="30">
        <f>+[1]BD_2!BA142</f>
        <v>0</v>
      </c>
      <c r="BM144" s="23">
        <f>+[1]BD_2!BZ142</f>
        <v>0</v>
      </c>
      <c r="BN144" s="23">
        <f>+COUNTIF(Tabla3[[#This Row],[VALOR REDUCIDO]:[TOTAL TIEMPO PRORROGADO EN DÍAS
]],"&lt;&gt;0")</f>
        <v>0</v>
      </c>
      <c r="BO144" s="23" t="str">
        <f>+[1]BD_2!CA142</f>
        <v>2 NO</v>
      </c>
      <c r="BP144" s="27" t="str">
        <f>+[1]BD_2!CF142</f>
        <v>2 NO</v>
      </c>
      <c r="BQ144" s="23" t="s">
        <v>106</v>
      </c>
      <c r="BR144">
        <f t="shared" si="36"/>
        <v>345</v>
      </c>
      <c r="BS144" s="36">
        <f t="shared" si="37"/>
        <v>45674</v>
      </c>
      <c r="BT144" s="36">
        <f t="shared" si="38"/>
        <v>46019</v>
      </c>
      <c r="BU144" s="37">
        <f t="shared" ca="1" si="39"/>
        <v>0.79130434782608694</v>
      </c>
      <c r="BV144" s="30">
        <f t="shared" si="40"/>
        <v>47925600</v>
      </c>
      <c r="BW144" s="23" t="str">
        <f t="shared" ca="1" si="28"/>
        <v>EJECUCIÓN</v>
      </c>
      <c r="BX144" s="23">
        <v>27185867</v>
      </c>
      <c r="BY144" s="23">
        <v>20739733</v>
      </c>
      <c r="BZ144" s="23" t="s">
        <v>106</v>
      </c>
      <c r="CA144" s="23" t="str">
        <f t="shared" si="41"/>
        <v>enero</v>
      </c>
      <c r="CB144" s="23" t="s">
        <v>121</v>
      </c>
      <c r="CC144" s="23" t="s">
        <v>121</v>
      </c>
      <c r="CD144" s="23" t="s">
        <v>121</v>
      </c>
      <c r="CE144" t="s">
        <v>125</v>
      </c>
      <c r="CF144" t="s">
        <v>126</v>
      </c>
    </row>
    <row r="145" spans="1:84" x14ac:dyDescent="0.25">
      <c r="A145" s="23" t="str">
        <f t="shared" si="29"/>
        <v/>
      </c>
      <c r="B145" s="23" t="str">
        <f t="shared" si="30"/>
        <v/>
      </c>
      <c r="C145" s="24" t="str">
        <f t="shared" ca="1" si="31"/>
        <v>E</v>
      </c>
      <c r="D145" s="25" t="str">
        <f t="shared" ca="1" si="32"/>
        <v/>
      </c>
      <c r="E145" s="25" t="str">
        <f t="shared" si="33"/>
        <v/>
      </c>
      <c r="F145" s="23" t="str">
        <f t="shared" si="34"/>
        <v/>
      </c>
      <c r="G145" s="25" t="str">
        <f t="shared" si="35"/>
        <v/>
      </c>
      <c r="H145" s="23">
        <v>2025</v>
      </c>
      <c r="I145" s="26">
        <v>141</v>
      </c>
      <c r="J145" s="23" t="s">
        <v>95</v>
      </c>
      <c r="K145" t="s">
        <v>96</v>
      </c>
      <c r="L145" t="s">
        <v>97</v>
      </c>
      <c r="M145" t="s">
        <v>98</v>
      </c>
      <c r="N145" t="s">
        <v>99</v>
      </c>
      <c r="O145" s="23" t="s">
        <v>100</v>
      </c>
      <c r="P145" s="23" t="s">
        <v>101</v>
      </c>
      <c r="Q145" t="s">
        <v>1197</v>
      </c>
      <c r="R145" s="23" t="s">
        <v>103</v>
      </c>
      <c r="S145" s="20" t="s">
        <v>104</v>
      </c>
      <c r="T145" s="29" t="s">
        <v>1198</v>
      </c>
      <c r="U145" s="23" t="s">
        <v>1436</v>
      </c>
      <c r="V145" s="23" t="s">
        <v>106</v>
      </c>
      <c r="W145" s="20" t="s">
        <v>821</v>
      </c>
      <c r="X145" s="20" t="s">
        <v>108</v>
      </c>
      <c r="Y145" t="s">
        <v>1199</v>
      </c>
      <c r="Z145" t="s">
        <v>1200</v>
      </c>
      <c r="AA145" t="s">
        <v>1201</v>
      </c>
      <c r="AB145" s="6">
        <v>40616333</v>
      </c>
      <c r="AC145" s="6">
        <v>40616333</v>
      </c>
      <c r="AD145" s="30">
        <v>3605000</v>
      </c>
      <c r="AE145" s="30">
        <v>0</v>
      </c>
      <c r="AF145" s="23" t="s">
        <v>112</v>
      </c>
      <c r="AG145" t="s">
        <v>106</v>
      </c>
      <c r="AH145" t="s">
        <v>113</v>
      </c>
      <c r="AI145" s="31">
        <f>+Tabla3[[#This Row],[VALOR DEL CONTRATO
(EN NUMEROS)]]-Tabla3[[#This Row],[VALOR RECURSOS (MADS/FONAM)]]</f>
        <v>0</v>
      </c>
      <c r="AJ145" s="25">
        <v>13925</v>
      </c>
      <c r="AK145" s="32">
        <v>45667</v>
      </c>
      <c r="AL145">
        <v>33125</v>
      </c>
      <c r="AM145" s="42">
        <v>45681</v>
      </c>
      <c r="AN145" s="33" t="s">
        <v>825</v>
      </c>
      <c r="AO145" t="s">
        <v>1202</v>
      </c>
      <c r="AP145" s="39" t="s">
        <v>113</v>
      </c>
      <c r="AQ145" t="s">
        <v>106</v>
      </c>
      <c r="AR145" s="27">
        <v>45679</v>
      </c>
      <c r="AS145" s="23" t="s">
        <v>116</v>
      </c>
      <c r="AT145" s="23" t="s">
        <v>116</v>
      </c>
      <c r="AU145" t="s">
        <v>117</v>
      </c>
      <c r="AV145" t="s">
        <v>1193</v>
      </c>
      <c r="AW145" t="s">
        <v>1194</v>
      </c>
      <c r="AX145" t="s">
        <v>543</v>
      </c>
      <c r="AY145" s="23">
        <v>80111600</v>
      </c>
      <c r="AZ145" s="41" t="s">
        <v>1203</v>
      </c>
      <c r="BA145" s="23" t="s">
        <v>106</v>
      </c>
      <c r="BB145" s="20" t="s">
        <v>273</v>
      </c>
      <c r="BC145" s="27" t="s">
        <v>113</v>
      </c>
      <c r="BD145" s="20" t="s">
        <v>274</v>
      </c>
      <c r="BE145" s="27">
        <v>45681</v>
      </c>
      <c r="BF145" s="27">
        <v>45681</v>
      </c>
      <c r="BG145" s="27">
        <v>46021</v>
      </c>
      <c r="BH145" s="35">
        <f>+Tabla3[[#This Row],[FECHA TERMINACION
(INICIAL)]]-Tabla3[[#This Row],[FECHA INICIO]]</f>
        <v>340</v>
      </c>
      <c r="BI145" s="35">
        <f>+Tabla3[[#This Row],[PLAZO DE EJECUCIÓN EN DÍAS (INICIAL)]]/30</f>
        <v>11.333333333333334</v>
      </c>
      <c r="BJ145" t="s">
        <v>1204</v>
      </c>
      <c r="BK145" s="30">
        <f>+[1]BD_2!E143</f>
        <v>120166</v>
      </c>
      <c r="BL145" s="30">
        <f>+[1]BD_2!BA143</f>
        <v>0</v>
      </c>
      <c r="BM145" s="23">
        <f>+[1]BD_2!BZ143</f>
        <v>0</v>
      </c>
      <c r="BN145" s="23">
        <f>+COUNTIF(Tabla3[[#This Row],[VALOR REDUCIDO]:[TOTAL TIEMPO PRORROGADO EN DÍAS
]],"&lt;&gt;0")</f>
        <v>1</v>
      </c>
      <c r="BO145" s="23" t="str">
        <f>+[1]BD_2!CA143</f>
        <v>2 NO</v>
      </c>
      <c r="BP145" s="27" t="str">
        <f>+[1]BD_2!CF143</f>
        <v>2 NO</v>
      </c>
      <c r="BQ145" s="23" t="s">
        <v>106</v>
      </c>
      <c r="BR145">
        <f t="shared" si="36"/>
        <v>340</v>
      </c>
      <c r="BS145" s="36">
        <f t="shared" si="37"/>
        <v>45681</v>
      </c>
      <c r="BT145" s="36">
        <f t="shared" si="38"/>
        <v>46021</v>
      </c>
      <c r="BU145" s="37">
        <f t="shared" ca="1" si="39"/>
        <v>0.78235294117647058</v>
      </c>
      <c r="BV145" s="30">
        <f t="shared" si="40"/>
        <v>40496167</v>
      </c>
      <c r="BW145" s="23" t="str">
        <f t="shared" ca="1" si="28"/>
        <v>EJECUCIÓN</v>
      </c>
      <c r="BX145" s="23">
        <v>22471167</v>
      </c>
      <c r="BY145" s="23">
        <v>18025000</v>
      </c>
      <c r="BZ145" s="23" t="s">
        <v>106</v>
      </c>
      <c r="CA145" s="23" t="str">
        <f t="shared" si="41"/>
        <v>enero</v>
      </c>
      <c r="CB145" s="23" t="s">
        <v>121</v>
      </c>
      <c r="CC145" s="23" t="s">
        <v>121</v>
      </c>
      <c r="CD145" s="23" t="s">
        <v>121</v>
      </c>
      <c r="CE145" t="s">
        <v>125</v>
      </c>
      <c r="CF145" t="s">
        <v>126</v>
      </c>
    </row>
    <row r="146" spans="1:84" x14ac:dyDescent="0.25">
      <c r="A146" s="23" t="str">
        <f t="shared" si="29"/>
        <v/>
      </c>
      <c r="B146" s="23" t="str">
        <f t="shared" si="30"/>
        <v/>
      </c>
      <c r="C146" s="24" t="str">
        <f t="shared" ca="1" si="31"/>
        <v>E</v>
      </c>
      <c r="D146" s="25" t="str">
        <f t="shared" ca="1" si="32"/>
        <v/>
      </c>
      <c r="E146" s="25" t="str">
        <f t="shared" si="33"/>
        <v/>
      </c>
      <c r="F146" s="23" t="str">
        <f t="shared" si="34"/>
        <v/>
      </c>
      <c r="G146" s="25" t="str">
        <f t="shared" si="35"/>
        <v/>
      </c>
      <c r="H146" s="23">
        <v>2025</v>
      </c>
      <c r="I146" s="26">
        <v>142</v>
      </c>
      <c r="J146" s="23" t="s">
        <v>95</v>
      </c>
      <c r="K146" t="s">
        <v>96</v>
      </c>
      <c r="L146" t="s">
        <v>97</v>
      </c>
      <c r="M146" t="s">
        <v>98</v>
      </c>
      <c r="N146" t="s">
        <v>99</v>
      </c>
      <c r="O146" s="23" t="s">
        <v>100</v>
      </c>
      <c r="P146" s="23" t="s">
        <v>101</v>
      </c>
      <c r="Q146" t="s">
        <v>1205</v>
      </c>
      <c r="R146" s="23" t="s">
        <v>103</v>
      </c>
      <c r="S146" s="20" t="s">
        <v>1206</v>
      </c>
      <c r="T146" s="29" t="s">
        <v>1207</v>
      </c>
      <c r="U146" s="23" t="s">
        <v>1436</v>
      </c>
      <c r="V146" s="23" t="s">
        <v>106</v>
      </c>
      <c r="W146" s="20" t="s">
        <v>821</v>
      </c>
      <c r="X146" s="20" t="s">
        <v>108</v>
      </c>
      <c r="Y146" t="s">
        <v>1208</v>
      </c>
      <c r="Z146" t="s">
        <v>1209</v>
      </c>
      <c r="AA146" t="s">
        <v>1210</v>
      </c>
      <c r="AB146" s="6">
        <v>34616667</v>
      </c>
      <c r="AC146" s="6">
        <v>34616667</v>
      </c>
      <c r="AD146" s="30">
        <v>3100000</v>
      </c>
      <c r="AE146" s="30">
        <v>0</v>
      </c>
      <c r="AF146" s="23" t="s">
        <v>112</v>
      </c>
      <c r="AG146" t="s">
        <v>106</v>
      </c>
      <c r="AH146" t="s">
        <v>113</v>
      </c>
      <c r="AI146" s="31">
        <f>+Tabla3[[#This Row],[VALOR DEL CONTRATO
(EN NUMEROS)]]-Tabla3[[#This Row],[VALOR RECURSOS (MADS/FONAM)]]</f>
        <v>0</v>
      </c>
      <c r="AJ146" s="25">
        <v>9425</v>
      </c>
      <c r="AK146" s="32">
        <v>45665</v>
      </c>
      <c r="AL146">
        <v>21125</v>
      </c>
      <c r="AM146" s="27">
        <v>45678</v>
      </c>
      <c r="AN146" s="33" t="s">
        <v>114</v>
      </c>
      <c r="AO146" t="s">
        <v>1192</v>
      </c>
      <c r="AP146" s="39">
        <v>202400000000095</v>
      </c>
      <c r="AQ146" t="s">
        <v>106</v>
      </c>
      <c r="AR146" s="27">
        <v>45674</v>
      </c>
      <c r="AS146" s="23" t="s">
        <v>116</v>
      </c>
      <c r="AT146" s="23" t="s">
        <v>116</v>
      </c>
      <c r="AU146" t="s">
        <v>117</v>
      </c>
      <c r="AV146" t="s">
        <v>1193</v>
      </c>
      <c r="AW146" t="s">
        <v>1194</v>
      </c>
      <c r="AX146" t="s">
        <v>543</v>
      </c>
      <c r="AY146" s="23">
        <v>80111600</v>
      </c>
      <c r="AZ146" s="41" t="s">
        <v>1211</v>
      </c>
      <c r="BA146" s="23" t="s">
        <v>121</v>
      </c>
      <c r="BB146" s="20" t="s">
        <v>122</v>
      </c>
      <c r="BC146" s="27">
        <v>45674</v>
      </c>
      <c r="BD146" s="20" t="s">
        <v>136</v>
      </c>
      <c r="BE146" s="27">
        <v>45674</v>
      </c>
      <c r="BF146" s="27">
        <v>45678</v>
      </c>
      <c r="BG146" s="27">
        <v>46016</v>
      </c>
      <c r="BH146" s="35">
        <f>+Tabla3[[#This Row],[FECHA TERMINACION
(INICIAL)]]-Tabla3[[#This Row],[FECHA INICIO]]</f>
        <v>338</v>
      </c>
      <c r="BI146" s="35">
        <f>+Tabla3[[#This Row],[PLAZO DE EJECUCIÓN EN DÍAS (INICIAL)]]/30</f>
        <v>11.266666666666667</v>
      </c>
      <c r="BJ146" t="s">
        <v>1212</v>
      </c>
      <c r="BK146" s="30">
        <f>+[1]BD_2!E144</f>
        <v>0</v>
      </c>
      <c r="BL146" s="30">
        <f>+[1]BD_2!BA144</f>
        <v>0</v>
      </c>
      <c r="BM146" s="23">
        <f>+[1]BD_2!BZ144</f>
        <v>0</v>
      </c>
      <c r="BN146" s="23">
        <f>+COUNTIF(Tabla3[[#This Row],[VALOR REDUCIDO]:[TOTAL TIEMPO PRORROGADO EN DÍAS
]],"&lt;&gt;0")</f>
        <v>0</v>
      </c>
      <c r="BO146" s="23" t="str">
        <f>+[1]BD_2!CA144</f>
        <v>2 NO</v>
      </c>
      <c r="BP146" s="27" t="str">
        <f>+[1]BD_2!CF144</f>
        <v>2 NO</v>
      </c>
      <c r="BQ146" s="23" t="s">
        <v>106</v>
      </c>
      <c r="BR146">
        <f t="shared" si="36"/>
        <v>338</v>
      </c>
      <c r="BS146" s="36">
        <f t="shared" si="37"/>
        <v>45678</v>
      </c>
      <c r="BT146" s="36">
        <f t="shared" si="38"/>
        <v>46016</v>
      </c>
      <c r="BU146" s="37">
        <f t="shared" ca="1" si="39"/>
        <v>0.79585798816568043</v>
      </c>
      <c r="BV146" s="30">
        <f t="shared" si="40"/>
        <v>34616667</v>
      </c>
      <c r="BW146" s="23" t="str">
        <f t="shared" ca="1" si="28"/>
        <v>EJECUCIÓN</v>
      </c>
      <c r="BX146" s="23">
        <v>19633333</v>
      </c>
      <c r="BY146" s="23">
        <v>14983334</v>
      </c>
      <c r="BZ146" s="23" t="s">
        <v>106</v>
      </c>
      <c r="CA146" s="23" t="str">
        <f t="shared" si="41"/>
        <v>enero</v>
      </c>
      <c r="CB146" s="23" t="s">
        <v>121</v>
      </c>
      <c r="CC146" s="23" t="s">
        <v>121</v>
      </c>
      <c r="CD146" s="23" t="s">
        <v>121</v>
      </c>
      <c r="CE146" t="s">
        <v>125</v>
      </c>
      <c r="CF146" t="s">
        <v>126</v>
      </c>
    </row>
    <row r="147" spans="1:84" x14ac:dyDescent="0.25">
      <c r="A147" s="23" t="str">
        <f t="shared" si="29"/>
        <v/>
      </c>
      <c r="B147" s="23" t="str">
        <f t="shared" si="30"/>
        <v>C</v>
      </c>
      <c r="C147" s="24" t="str">
        <f t="shared" ca="1" si="31"/>
        <v>E</v>
      </c>
      <c r="D147" s="25" t="str">
        <f t="shared" ca="1" si="32"/>
        <v/>
      </c>
      <c r="E147" s="25" t="str">
        <f t="shared" si="33"/>
        <v/>
      </c>
      <c r="F147" s="23" t="str">
        <f t="shared" si="34"/>
        <v/>
      </c>
      <c r="G147" s="25" t="str">
        <f t="shared" si="35"/>
        <v/>
      </c>
      <c r="H147" s="23">
        <v>2025</v>
      </c>
      <c r="I147" s="26">
        <v>143</v>
      </c>
      <c r="J147" s="23" t="s">
        <v>95</v>
      </c>
      <c r="K147" t="s">
        <v>96</v>
      </c>
      <c r="L147" t="s">
        <v>97</v>
      </c>
      <c r="M147" t="s">
        <v>98</v>
      </c>
      <c r="N147" t="s">
        <v>99</v>
      </c>
      <c r="O147" s="23" t="s">
        <v>100</v>
      </c>
      <c r="P147" s="23" t="s">
        <v>101</v>
      </c>
      <c r="Q147" t="s">
        <v>1213</v>
      </c>
      <c r="R147" s="23" t="s">
        <v>103</v>
      </c>
      <c r="S147" s="20" t="s">
        <v>104</v>
      </c>
      <c r="T147" s="29" t="s">
        <v>1214</v>
      </c>
      <c r="U147" s="23" t="s">
        <v>1436</v>
      </c>
      <c r="V147" s="23" t="s">
        <v>106</v>
      </c>
      <c r="W147" s="20" t="s">
        <v>821</v>
      </c>
      <c r="X147" s="20" t="s">
        <v>108</v>
      </c>
      <c r="Y147" t="s">
        <v>1215</v>
      </c>
      <c r="Z147" t="s">
        <v>1216</v>
      </c>
      <c r="AA147" t="s">
        <v>1217</v>
      </c>
      <c r="AB147" s="6">
        <v>34190933</v>
      </c>
      <c r="AC147" s="6">
        <v>34190933</v>
      </c>
      <c r="AD147" s="30">
        <v>3008000</v>
      </c>
      <c r="AE147" s="30">
        <v>0</v>
      </c>
      <c r="AF147" s="23" t="s">
        <v>112</v>
      </c>
      <c r="AG147" t="s">
        <v>106</v>
      </c>
      <c r="AH147" t="s">
        <v>113</v>
      </c>
      <c r="AI147" s="31">
        <f>+Tabla3[[#This Row],[VALOR DEL CONTRATO
(EN NUMEROS)]]-Tabla3[[#This Row],[VALOR RECURSOS (MADS/FONAM)]]</f>
        <v>0</v>
      </c>
      <c r="AJ147" s="25">
        <v>9625</v>
      </c>
      <c r="AK147" s="32">
        <v>45665</v>
      </c>
      <c r="AL147">
        <v>21025</v>
      </c>
      <c r="AM147" s="27">
        <v>45678</v>
      </c>
      <c r="AN147" s="33" t="s">
        <v>825</v>
      </c>
      <c r="AO147" t="s">
        <v>826</v>
      </c>
      <c r="AP147" s="39" t="s">
        <v>113</v>
      </c>
      <c r="AQ147" t="s">
        <v>106</v>
      </c>
      <c r="AR147" s="27">
        <v>45674</v>
      </c>
      <c r="AS147" s="23" t="s">
        <v>116</v>
      </c>
      <c r="AT147" s="23" t="s">
        <v>116</v>
      </c>
      <c r="AU147" t="s">
        <v>117</v>
      </c>
      <c r="AV147" t="s">
        <v>1193</v>
      </c>
      <c r="AW147" t="s">
        <v>1194</v>
      </c>
      <c r="AX147" t="s">
        <v>543</v>
      </c>
      <c r="AY147" s="23">
        <v>80111600</v>
      </c>
      <c r="AZ147" s="41" t="s">
        <v>1218</v>
      </c>
      <c r="BA147" s="23" t="s">
        <v>106</v>
      </c>
      <c r="BB147" s="20" t="s">
        <v>273</v>
      </c>
      <c r="BC147" s="27" t="s">
        <v>113</v>
      </c>
      <c r="BD147" s="20" t="s">
        <v>274</v>
      </c>
      <c r="BE147" s="27">
        <v>45678</v>
      </c>
      <c r="BF147" s="27">
        <v>45678</v>
      </c>
      <c r="BG147" s="27">
        <v>46021</v>
      </c>
      <c r="BH147" s="35">
        <f>+Tabla3[[#This Row],[FECHA TERMINACION
(INICIAL)]]-Tabla3[[#This Row],[FECHA INICIO]]</f>
        <v>343</v>
      </c>
      <c r="BI147" s="35">
        <f>+Tabla3[[#This Row],[PLAZO DE EJECUCIÓN EN DÍAS (INICIAL)]]/30</f>
        <v>11.433333333333334</v>
      </c>
      <c r="BJ147" t="s">
        <v>1219</v>
      </c>
      <c r="BK147" s="30">
        <f>+[1]BD_2!E145</f>
        <v>100267</v>
      </c>
      <c r="BL147" s="30">
        <f>+[1]BD_2!BA145</f>
        <v>0</v>
      </c>
      <c r="BM147" s="23">
        <f>+[1]BD_2!BZ145</f>
        <v>0</v>
      </c>
      <c r="BN147" s="23">
        <f>+COUNTIF(Tabla3[[#This Row],[VALOR REDUCIDO]:[TOTAL TIEMPO PRORROGADO EN DÍAS
]],"&lt;&gt;0")</f>
        <v>1</v>
      </c>
      <c r="BO147" s="23" t="str">
        <f>+[1]BD_2!CA145</f>
        <v>2 NO</v>
      </c>
      <c r="BP147" s="27" t="str">
        <f>+[1]BD_2!CF145</f>
        <v>2 NO</v>
      </c>
      <c r="BQ147" s="23" t="s">
        <v>121</v>
      </c>
      <c r="BR147">
        <f t="shared" si="36"/>
        <v>343</v>
      </c>
      <c r="BS147" s="36">
        <f t="shared" si="37"/>
        <v>45678</v>
      </c>
      <c r="BT147" s="36">
        <f t="shared" si="38"/>
        <v>46021</v>
      </c>
      <c r="BU147" s="37">
        <f t="shared" ca="1" si="39"/>
        <v>0.78425655976676389</v>
      </c>
      <c r="BV147" s="30">
        <f t="shared" si="40"/>
        <v>34090666</v>
      </c>
      <c r="BW147" s="23" t="str">
        <f t="shared" ca="1" si="28"/>
        <v>EJECUCIÓN</v>
      </c>
      <c r="BX147" s="23">
        <v>16042667</v>
      </c>
      <c r="BY147" s="23">
        <v>18047999</v>
      </c>
      <c r="BZ147" s="23" t="s">
        <v>106</v>
      </c>
      <c r="CA147" s="23" t="str">
        <f t="shared" si="41"/>
        <v>enero</v>
      </c>
      <c r="CB147" s="23" t="s">
        <v>121</v>
      </c>
      <c r="CC147" s="23" t="s">
        <v>121</v>
      </c>
      <c r="CD147" s="23" t="s">
        <v>121</v>
      </c>
      <c r="CE147" t="s">
        <v>125</v>
      </c>
      <c r="CF147" t="s">
        <v>126</v>
      </c>
    </row>
    <row r="148" spans="1:84" x14ac:dyDescent="0.25">
      <c r="A148" s="23" t="str">
        <f t="shared" si="29"/>
        <v/>
      </c>
      <c r="B148" s="23" t="str">
        <f t="shared" si="30"/>
        <v/>
      </c>
      <c r="C148" s="24" t="str">
        <f t="shared" ca="1" si="31"/>
        <v>E</v>
      </c>
      <c r="D148" s="25" t="str">
        <f t="shared" ca="1" si="32"/>
        <v/>
      </c>
      <c r="E148" s="25" t="str">
        <f t="shared" si="33"/>
        <v/>
      </c>
      <c r="F148" s="23" t="str">
        <f t="shared" si="34"/>
        <v/>
      </c>
      <c r="G148" s="25" t="str">
        <f t="shared" si="35"/>
        <v/>
      </c>
      <c r="H148" s="23">
        <v>2025</v>
      </c>
      <c r="I148" s="26" t="s">
        <v>1220</v>
      </c>
      <c r="J148" s="23" t="s">
        <v>95</v>
      </c>
      <c r="K148" t="s">
        <v>96</v>
      </c>
      <c r="L148" t="s">
        <v>97</v>
      </c>
      <c r="M148" t="s">
        <v>98</v>
      </c>
      <c r="N148" t="s">
        <v>99</v>
      </c>
      <c r="O148" s="23" t="s">
        <v>100</v>
      </c>
      <c r="P148" s="23" t="s">
        <v>101</v>
      </c>
      <c r="Q148" t="s">
        <v>1221</v>
      </c>
      <c r="R148" s="23" t="s">
        <v>103</v>
      </c>
      <c r="S148" s="20" t="s">
        <v>104</v>
      </c>
      <c r="T148" s="29" t="s">
        <v>7149</v>
      </c>
      <c r="U148" s="23" t="s">
        <v>1436</v>
      </c>
      <c r="V148" s="23" t="s">
        <v>106</v>
      </c>
      <c r="W148" s="20" t="s">
        <v>821</v>
      </c>
      <c r="X148" s="20" t="s">
        <v>108</v>
      </c>
      <c r="Y148" t="s">
        <v>1215</v>
      </c>
      <c r="Z148" t="s">
        <v>1216</v>
      </c>
      <c r="AA148" t="s">
        <v>1222</v>
      </c>
      <c r="AB148" s="6">
        <v>15040000</v>
      </c>
      <c r="AC148" s="6">
        <v>15040000</v>
      </c>
      <c r="AD148" s="30">
        <v>3008000</v>
      </c>
      <c r="AE148" s="30">
        <v>0</v>
      </c>
      <c r="AF148" s="23" t="s">
        <v>112</v>
      </c>
      <c r="AG148" t="s">
        <v>106</v>
      </c>
      <c r="AH148" t="s">
        <v>113</v>
      </c>
      <c r="AI148" s="31">
        <f>+Tabla3[[#This Row],[VALOR DEL CONTRATO
(EN NUMEROS)]]-Tabla3[[#This Row],[VALOR RECURSOS (MADS/FONAM)]]</f>
        <v>0</v>
      </c>
      <c r="AJ148" s="25">
        <v>9625</v>
      </c>
      <c r="AK148" s="32"/>
      <c r="AL148"/>
      <c r="AM148" s="27">
        <v>45678</v>
      </c>
      <c r="AN148" s="33" t="s">
        <v>825</v>
      </c>
      <c r="AO148" t="s">
        <v>826</v>
      </c>
      <c r="AP148" s="39" t="s">
        <v>113</v>
      </c>
      <c r="AQ148" t="s">
        <v>106</v>
      </c>
      <c r="AR148" s="27">
        <v>45869</v>
      </c>
      <c r="AS148" s="23" t="s">
        <v>116</v>
      </c>
      <c r="AT148" s="23" t="s">
        <v>116</v>
      </c>
      <c r="AU148" t="s">
        <v>117</v>
      </c>
      <c r="AV148" t="s">
        <v>1193</v>
      </c>
      <c r="AW148" t="s">
        <v>1194</v>
      </c>
      <c r="AX148" t="s">
        <v>543</v>
      </c>
      <c r="AY148" s="23">
        <v>80111600</v>
      </c>
      <c r="AZ148" s="41" t="s">
        <v>1218</v>
      </c>
      <c r="BA148" s="23" t="s">
        <v>106</v>
      </c>
      <c r="BB148" s="20" t="s">
        <v>273</v>
      </c>
      <c r="BC148" s="27" t="s">
        <v>113</v>
      </c>
      <c r="BD148" s="20" t="s">
        <v>274</v>
      </c>
      <c r="BE148" s="27">
        <v>45869</v>
      </c>
      <c r="BF148" s="27">
        <v>45870</v>
      </c>
      <c r="BG148" s="27">
        <v>46021</v>
      </c>
      <c r="BH148" s="35">
        <f>+Tabla3[[#This Row],[FECHA TERMINACION
(INICIAL)]]-Tabla3[[#This Row],[FECHA INICIO]]</f>
        <v>151</v>
      </c>
      <c r="BI148" s="35">
        <f>+Tabla3[[#This Row],[PLAZO DE EJECUCIÓN EN DÍAS (INICIAL)]]/30</f>
        <v>5.0333333333333332</v>
      </c>
      <c r="BJ148" t="s">
        <v>1223</v>
      </c>
      <c r="BK148" s="30">
        <f>+[1]BD_2!E146</f>
        <v>0</v>
      </c>
      <c r="BL148" s="30">
        <f>+[1]BD_2!BA146</f>
        <v>0</v>
      </c>
      <c r="BM148" s="23">
        <f>+[1]BD_2!BZ146</f>
        <v>0</v>
      </c>
      <c r="BN148" s="23">
        <f>+COUNTIF(Tabla3[[#This Row],[VALOR REDUCIDO]:[TOTAL TIEMPO PRORROGADO EN DÍAS
]],"&lt;&gt;0")</f>
        <v>0</v>
      </c>
      <c r="BO148" s="23" t="s">
        <v>106</v>
      </c>
      <c r="BP148" s="27" t="s">
        <v>106</v>
      </c>
      <c r="BQ148" s="23" t="s">
        <v>106</v>
      </c>
      <c r="BR148">
        <f t="shared" si="36"/>
        <v>151</v>
      </c>
      <c r="BS148" s="36">
        <f t="shared" si="37"/>
        <v>45870</v>
      </c>
      <c r="BT148" s="36">
        <f t="shared" si="38"/>
        <v>46021</v>
      </c>
      <c r="BU148" s="37">
        <f t="shared" ca="1" si="39"/>
        <v>0.50993377483443714</v>
      </c>
      <c r="BV148" s="30">
        <f t="shared" si="40"/>
        <v>15040000</v>
      </c>
      <c r="BW148" s="23" t="str">
        <f t="shared" ca="1" si="28"/>
        <v>EJECUCIÓN</v>
      </c>
      <c r="BX148" s="23">
        <v>0</v>
      </c>
      <c r="BY148" s="23">
        <v>15040000</v>
      </c>
      <c r="BZ148" s="23" t="s">
        <v>106</v>
      </c>
      <c r="CA148" s="23" t="str">
        <f t="shared" si="41"/>
        <v>julio</v>
      </c>
      <c r="CB148" s="23" t="s">
        <v>121</v>
      </c>
      <c r="CC148" s="23" t="s">
        <v>121</v>
      </c>
      <c r="CD148" s="23" t="s">
        <v>121</v>
      </c>
      <c r="CE148" t="s">
        <v>125</v>
      </c>
      <c r="CF148" t="s">
        <v>126</v>
      </c>
    </row>
    <row r="149" spans="1:84" x14ac:dyDescent="0.25">
      <c r="A149" s="23" t="str">
        <f t="shared" si="29"/>
        <v/>
      </c>
      <c r="B149" s="23" t="str">
        <f t="shared" si="30"/>
        <v/>
      </c>
      <c r="C149" s="24" t="str">
        <f t="shared" ca="1" si="31"/>
        <v>E</v>
      </c>
      <c r="D149" s="25" t="str">
        <f t="shared" ca="1" si="32"/>
        <v/>
      </c>
      <c r="E149" s="25" t="str">
        <f t="shared" si="33"/>
        <v/>
      </c>
      <c r="F149" s="23" t="str">
        <f t="shared" si="34"/>
        <v/>
      </c>
      <c r="G149" s="25" t="str">
        <f t="shared" si="35"/>
        <v/>
      </c>
      <c r="H149" s="23">
        <v>2025</v>
      </c>
      <c r="I149" s="26">
        <v>144</v>
      </c>
      <c r="J149" s="23" t="s">
        <v>95</v>
      </c>
      <c r="K149" t="s">
        <v>96</v>
      </c>
      <c r="L149" t="s">
        <v>97</v>
      </c>
      <c r="M149" t="s">
        <v>98</v>
      </c>
      <c r="N149" t="s">
        <v>99</v>
      </c>
      <c r="O149" s="23" t="s">
        <v>100</v>
      </c>
      <c r="P149" s="23" t="s">
        <v>138</v>
      </c>
      <c r="Q149" t="s">
        <v>1224</v>
      </c>
      <c r="R149" s="23" t="s">
        <v>103</v>
      </c>
      <c r="S149" s="20" t="s">
        <v>1225</v>
      </c>
      <c r="T149" s="29" t="s">
        <v>1226</v>
      </c>
      <c r="U149" s="23" t="s">
        <v>1436</v>
      </c>
      <c r="V149" s="23" t="s">
        <v>106</v>
      </c>
      <c r="W149" s="20" t="s">
        <v>516</v>
      </c>
      <c r="X149" s="20" t="s">
        <v>516</v>
      </c>
      <c r="Y149" t="s">
        <v>1227</v>
      </c>
      <c r="Z149" t="s">
        <v>1228</v>
      </c>
      <c r="AA149" t="s">
        <v>1229</v>
      </c>
      <c r="AB149" s="6">
        <v>115000000</v>
      </c>
      <c r="AC149" s="6">
        <v>115000000</v>
      </c>
      <c r="AD149" s="30">
        <v>11500000</v>
      </c>
      <c r="AE149" s="30">
        <v>0</v>
      </c>
      <c r="AF149" s="23" t="s">
        <v>112</v>
      </c>
      <c r="AG149" t="s">
        <v>106</v>
      </c>
      <c r="AH149" t="s">
        <v>113</v>
      </c>
      <c r="AI149" s="31">
        <f>+Tabla3[[#This Row],[VALOR DEL CONTRATO
(EN NUMEROS)]]-Tabla3[[#This Row],[VALOR RECURSOS (MADS/FONAM)]]</f>
        <v>0</v>
      </c>
      <c r="AJ149" s="25">
        <v>8825</v>
      </c>
      <c r="AK149" s="32">
        <v>45665</v>
      </c>
      <c r="AL149">
        <v>15925</v>
      </c>
      <c r="AM149" s="27">
        <v>45674</v>
      </c>
      <c r="AN149" s="33" t="s">
        <v>114</v>
      </c>
      <c r="AO149" t="s">
        <v>520</v>
      </c>
      <c r="AP149" s="39">
        <v>202300000000177</v>
      </c>
      <c r="AQ149" t="s">
        <v>106</v>
      </c>
      <c r="AR149" s="27">
        <v>45672</v>
      </c>
      <c r="AS149" s="23" t="s">
        <v>116</v>
      </c>
      <c r="AT149" s="23" t="s">
        <v>116</v>
      </c>
      <c r="AU149" t="s">
        <v>117</v>
      </c>
      <c r="AV149" t="s">
        <v>521</v>
      </c>
      <c r="AW149" t="s">
        <v>522</v>
      </c>
      <c r="AX149" t="s">
        <v>516</v>
      </c>
      <c r="AY149" s="23">
        <v>80111600</v>
      </c>
      <c r="AZ149" s="41" t="s">
        <v>1230</v>
      </c>
      <c r="BA149" s="23" t="s">
        <v>121</v>
      </c>
      <c r="BB149" s="20" t="s">
        <v>122</v>
      </c>
      <c r="BC149" s="27">
        <v>45672</v>
      </c>
      <c r="BD149" s="20" t="s">
        <v>136</v>
      </c>
      <c r="BE149" s="27">
        <v>45672</v>
      </c>
      <c r="BF149" s="27">
        <v>45674</v>
      </c>
      <c r="BG149" s="27">
        <v>45977</v>
      </c>
      <c r="BH149" s="35">
        <f>+Tabla3[[#This Row],[FECHA TERMINACION
(INICIAL)]]-Tabla3[[#This Row],[FECHA INICIO]]</f>
        <v>303</v>
      </c>
      <c r="BI149" s="35">
        <f>+Tabla3[[#This Row],[PLAZO DE EJECUCIÓN EN DÍAS (INICIAL)]]/30</f>
        <v>10.1</v>
      </c>
      <c r="BJ149" t="s">
        <v>948</v>
      </c>
      <c r="BK149" s="30">
        <f>+[1]BD_2!E147</f>
        <v>0</v>
      </c>
      <c r="BL149" s="30">
        <f>+[1]BD_2!BA147</f>
        <v>0</v>
      </c>
      <c r="BM149" s="23">
        <f>+[1]BD_2!BZ147</f>
        <v>0</v>
      </c>
      <c r="BN149" s="23">
        <f>+COUNTIF(Tabla3[[#This Row],[VALOR REDUCIDO]:[TOTAL TIEMPO PRORROGADO EN DÍAS
]],"&lt;&gt;0")</f>
        <v>0</v>
      </c>
      <c r="BO149" s="23" t="str">
        <f>+[1]BD_2!CA147</f>
        <v>2 NO</v>
      </c>
      <c r="BP149" s="27" t="str">
        <f>+[1]BD_2!CF147</f>
        <v>2 NO</v>
      </c>
      <c r="BQ149" s="23" t="s">
        <v>106</v>
      </c>
      <c r="BR149">
        <f t="shared" si="36"/>
        <v>303</v>
      </c>
      <c r="BS149" s="36">
        <f t="shared" si="37"/>
        <v>45674</v>
      </c>
      <c r="BT149" s="36">
        <f t="shared" si="38"/>
        <v>45977</v>
      </c>
      <c r="BU149" s="37">
        <f t="shared" ca="1" si="39"/>
        <v>0.90099009900990101</v>
      </c>
      <c r="BV149" s="30">
        <f t="shared" si="40"/>
        <v>115000000</v>
      </c>
      <c r="BW149" s="23" t="str">
        <f t="shared" ca="1" si="28"/>
        <v>EJECUCIÓN</v>
      </c>
      <c r="BX149" s="23">
        <v>74366667</v>
      </c>
      <c r="BY149" s="23">
        <v>40633333</v>
      </c>
      <c r="BZ149" s="23" t="s">
        <v>106</v>
      </c>
      <c r="CA149" s="23" t="str">
        <f t="shared" si="41"/>
        <v>enero</v>
      </c>
      <c r="CB149" s="23" t="s">
        <v>121</v>
      </c>
      <c r="CC149" s="23" t="s">
        <v>121</v>
      </c>
      <c r="CD149" s="23" t="s">
        <v>121</v>
      </c>
      <c r="CE149" t="s">
        <v>125</v>
      </c>
      <c r="CF149" t="s">
        <v>126</v>
      </c>
    </row>
    <row r="150" spans="1:84" x14ac:dyDescent="0.25">
      <c r="A150" s="23" t="str">
        <f t="shared" si="29"/>
        <v/>
      </c>
      <c r="B150" s="23" t="str">
        <f t="shared" si="30"/>
        <v/>
      </c>
      <c r="C150" s="24" t="str">
        <f t="shared" ca="1" si="31"/>
        <v>E</v>
      </c>
      <c r="D150" s="25" t="str">
        <f t="shared" ca="1" si="32"/>
        <v/>
      </c>
      <c r="E150" s="25" t="str">
        <f t="shared" si="33"/>
        <v/>
      </c>
      <c r="F150" s="23" t="str">
        <f t="shared" si="34"/>
        <v/>
      </c>
      <c r="G150" s="25" t="str">
        <f t="shared" si="35"/>
        <v/>
      </c>
      <c r="H150" s="23">
        <v>2025</v>
      </c>
      <c r="I150" s="26">
        <v>145</v>
      </c>
      <c r="J150" s="23" t="s">
        <v>95</v>
      </c>
      <c r="K150" t="s">
        <v>96</v>
      </c>
      <c r="L150" t="s">
        <v>97</v>
      </c>
      <c r="M150" t="s">
        <v>98</v>
      </c>
      <c r="N150" t="s">
        <v>99</v>
      </c>
      <c r="O150" s="23" t="s">
        <v>100</v>
      </c>
      <c r="P150" s="23" t="s">
        <v>138</v>
      </c>
      <c r="Q150" t="s">
        <v>1231</v>
      </c>
      <c r="R150" s="23" t="s">
        <v>103</v>
      </c>
      <c r="S150" s="20" t="s">
        <v>1232</v>
      </c>
      <c r="T150" s="29" t="s">
        <v>1233</v>
      </c>
      <c r="U150" s="23" t="s">
        <v>1436</v>
      </c>
      <c r="V150" s="23" t="s">
        <v>106</v>
      </c>
      <c r="W150" s="20" t="s">
        <v>888</v>
      </c>
      <c r="X150" s="20" t="s">
        <v>888</v>
      </c>
      <c r="Y150" t="s">
        <v>1234</v>
      </c>
      <c r="Z150" t="s">
        <v>1235</v>
      </c>
      <c r="AA150" t="s">
        <v>1236</v>
      </c>
      <c r="AB150" s="6">
        <v>143750000</v>
      </c>
      <c r="AC150" s="6">
        <v>143750000</v>
      </c>
      <c r="AD150" s="30">
        <v>12500000</v>
      </c>
      <c r="AE150" s="30">
        <v>0</v>
      </c>
      <c r="AF150" s="23" t="s">
        <v>112</v>
      </c>
      <c r="AG150" t="s">
        <v>106</v>
      </c>
      <c r="AH150" t="s">
        <v>113</v>
      </c>
      <c r="AI150" s="31">
        <f>+Tabla3[[#This Row],[VALOR DEL CONTRATO
(EN NUMEROS)]]-Tabla3[[#This Row],[VALOR RECURSOS (MADS/FONAM)]]</f>
        <v>0</v>
      </c>
      <c r="AJ150" s="25">
        <v>7625</v>
      </c>
      <c r="AK150" s="32">
        <v>45665</v>
      </c>
      <c r="AL150">
        <v>12525</v>
      </c>
      <c r="AM150" s="27">
        <v>45673</v>
      </c>
      <c r="AN150" s="33" t="s">
        <v>114</v>
      </c>
      <c r="AO150" t="s">
        <v>751</v>
      </c>
      <c r="AP150" s="28">
        <v>202400000000095</v>
      </c>
      <c r="AQ150" t="s">
        <v>106</v>
      </c>
      <c r="AR150" s="27">
        <v>45672</v>
      </c>
      <c r="AS150" s="23" t="s">
        <v>116</v>
      </c>
      <c r="AT150" s="23" t="s">
        <v>116</v>
      </c>
      <c r="AU150" t="s">
        <v>117</v>
      </c>
      <c r="AV150" t="s">
        <v>1237</v>
      </c>
      <c r="AW150" t="s">
        <v>1238</v>
      </c>
      <c r="AX150" t="s">
        <v>888</v>
      </c>
      <c r="AY150" s="23">
        <v>80111600</v>
      </c>
      <c r="AZ150" s="41" t="s">
        <v>1239</v>
      </c>
      <c r="BA150" s="23" t="s">
        <v>121</v>
      </c>
      <c r="BB150" s="20" t="s">
        <v>122</v>
      </c>
      <c r="BC150" s="27">
        <v>45672</v>
      </c>
      <c r="BD150" s="20" t="s">
        <v>123</v>
      </c>
      <c r="BE150" s="27">
        <v>45672</v>
      </c>
      <c r="BF150" s="27">
        <v>45673</v>
      </c>
      <c r="BG150" s="27">
        <v>46021</v>
      </c>
      <c r="BH150" s="35">
        <f>+Tabla3[[#This Row],[FECHA TERMINACION
(INICIAL)]]-Tabla3[[#This Row],[FECHA INICIO]]</f>
        <v>348</v>
      </c>
      <c r="BI150" s="35">
        <f>+Tabla3[[#This Row],[PLAZO DE EJECUCIÓN EN DÍAS (INICIAL)]]/30</f>
        <v>11.6</v>
      </c>
      <c r="BJ150" t="s">
        <v>1240</v>
      </c>
      <c r="BK150" s="30">
        <f>+[1]BD_2!E148</f>
        <v>0</v>
      </c>
      <c r="BL150" s="30">
        <f>+[1]BD_2!BA148</f>
        <v>0</v>
      </c>
      <c r="BM150" s="23">
        <f>+[1]BD_2!BZ148</f>
        <v>0</v>
      </c>
      <c r="BN150" s="23">
        <f>+COUNTIF(Tabla3[[#This Row],[VALOR REDUCIDO]:[TOTAL TIEMPO PRORROGADO EN DÍAS
]],"&lt;&gt;0")</f>
        <v>0</v>
      </c>
      <c r="BO150" s="23" t="str">
        <f>+[1]BD_2!CA148</f>
        <v>2 NO</v>
      </c>
      <c r="BP150" s="27" t="str">
        <f>+[1]BD_2!CF148</f>
        <v>2 NO</v>
      </c>
      <c r="BQ150" s="23" t="s">
        <v>106</v>
      </c>
      <c r="BR150">
        <f t="shared" si="36"/>
        <v>348</v>
      </c>
      <c r="BS150" s="36">
        <f t="shared" si="37"/>
        <v>45673</v>
      </c>
      <c r="BT150" s="36">
        <f t="shared" si="38"/>
        <v>46021</v>
      </c>
      <c r="BU150" s="37">
        <f t="shared" ca="1" si="39"/>
        <v>0.78735632183908044</v>
      </c>
      <c r="BV150" s="30">
        <f t="shared" si="40"/>
        <v>143750000</v>
      </c>
      <c r="BW150" s="23" t="str">
        <f t="shared" ca="1" si="28"/>
        <v>EJECUCIÓN</v>
      </c>
      <c r="BX150" s="23">
        <v>81250000</v>
      </c>
      <c r="BY150" s="23">
        <v>62500000</v>
      </c>
      <c r="BZ150" s="23" t="s">
        <v>106</v>
      </c>
      <c r="CA150" s="23" t="str">
        <f t="shared" si="41"/>
        <v>enero</v>
      </c>
      <c r="CB150" s="23" t="s">
        <v>121</v>
      </c>
      <c r="CC150" s="23" t="s">
        <v>121</v>
      </c>
      <c r="CD150" s="23" t="s">
        <v>121</v>
      </c>
      <c r="CE150" t="s">
        <v>125</v>
      </c>
      <c r="CF150" t="s">
        <v>126</v>
      </c>
    </row>
    <row r="151" spans="1:84" ht="15" customHeight="1" x14ac:dyDescent="0.25">
      <c r="A151" s="23" t="str">
        <f t="shared" si="29"/>
        <v/>
      </c>
      <c r="B151" s="23" t="str">
        <f t="shared" si="30"/>
        <v/>
      </c>
      <c r="C151" s="24" t="str">
        <f t="shared" ca="1" si="31"/>
        <v>E</v>
      </c>
      <c r="D151" s="25" t="str">
        <f t="shared" ca="1" si="32"/>
        <v/>
      </c>
      <c r="E151" s="25" t="str">
        <f t="shared" si="33"/>
        <v/>
      </c>
      <c r="F151" s="23" t="str">
        <f t="shared" si="34"/>
        <v/>
      </c>
      <c r="G151" s="25" t="str">
        <f t="shared" si="35"/>
        <v/>
      </c>
      <c r="H151" s="23">
        <v>2025</v>
      </c>
      <c r="I151" s="26">
        <v>146</v>
      </c>
      <c r="J151" s="23" t="s">
        <v>95</v>
      </c>
      <c r="K151" t="s">
        <v>96</v>
      </c>
      <c r="L151" t="s">
        <v>97</v>
      </c>
      <c r="M151" t="s">
        <v>98</v>
      </c>
      <c r="N151" t="s">
        <v>99</v>
      </c>
      <c r="O151" s="23" t="s">
        <v>100</v>
      </c>
      <c r="P151" s="23" t="s">
        <v>138</v>
      </c>
      <c r="Q151" t="s">
        <v>1241</v>
      </c>
      <c r="R151" s="23" t="s">
        <v>103</v>
      </c>
      <c r="S151" s="20" t="s">
        <v>1242</v>
      </c>
      <c r="T151" s="29" t="s">
        <v>1243</v>
      </c>
      <c r="U151" s="23" t="s">
        <v>1436</v>
      </c>
      <c r="V151" s="23" t="s">
        <v>106</v>
      </c>
      <c r="W151" s="20" t="s">
        <v>888</v>
      </c>
      <c r="X151" s="20" t="s">
        <v>888</v>
      </c>
      <c r="Y151" t="s">
        <v>1244</v>
      </c>
      <c r="Z151" t="s">
        <v>1245</v>
      </c>
      <c r="AA151" t="s">
        <v>1246</v>
      </c>
      <c r="AB151" s="6">
        <v>115000000</v>
      </c>
      <c r="AC151" s="6">
        <v>115000000</v>
      </c>
      <c r="AD151" s="30">
        <v>10000000</v>
      </c>
      <c r="AE151" s="30">
        <v>0</v>
      </c>
      <c r="AF151" s="23" t="s">
        <v>112</v>
      </c>
      <c r="AG151" t="s">
        <v>106</v>
      </c>
      <c r="AH151" t="s">
        <v>113</v>
      </c>
      <c r="AI151" s="31">
        <f>+Tabla3[[#This Row],[VALOR DEL CONTRATO
(EN NUMEROS)]]-Tabla3[[#This Row],[VALOR RECURSOS (MADS/FONAM)]]</f>
        <v>0</v>
      </c>
      <c r="AJ151" s="25">
        <v>7625</v>
      </c>
      <c r="AK151" s="32">
        <v>45665</v>
      </c>
      <c r="AL151">
        <v>12425</v>
      </c>
      <c r="AM151" s="27">
        <v>45673</v>
      </c>
      <c r="AN151" s="33" t="s">
        <v>114</v>
      </c>
      <c r="AO151" t="s">
        <v>751</v>
      </c>
      <c r="AP151" s="39">
        <v>202400000000095</v>
      </c>
      <c r="AQ151" t="s">
        <v>106</v>
      </c>
      <c r="AR151" s="27">
        <v>45672</v>
      </c>
      <c r="AS151" s="23" t="s">
        <v>116</v>
      </c>
      <c r="AT151" s="23" t="s">
        <v>116</v>
      </c>
      <c r="AU151" t="s">
        <v>117</v>
      </c>
      <c r="AV151" t="s">
        <v>1237</v>
      </c>
      <c r="AW151" t="s">
        <v>1238</v>
      </c>
      <c r="AX151" t="s">
        <v>888</v>
      </c>
      <c r="AY151" s="23">
        <v>80111600</v>
      </c>
      <c r="AZ151" s="41" t="s">
        <v>1247</v>
      </c>
      <c r="BA151" s="23" t="s">
        <v>121</v>
      </c>
      <c r="BB151" s="20" t="s">
        <v>122</v>
      </c>
      <c r="BC151" s="27">
        <v>45672</v>
      </c>
      <c r="BD151" s="20" t="s">
        <v>123</v>
      </c>
      <c r="BE151" s="27">
        <v>45672</v>
      </c>
      <c r="BF151" s="27">
        <v>45673</v>
      </c>
      <c r="BG151" s="27">
        <v>46021</v>
      </c>
      <c r="BH151" s="35">
        <f>+Tabla3[[#This Row],[FECHA TERMINACION
(INICIAL)]]-Tabla3[[#This Row],[FECHA INICIO]]</f>
        <v>348</v>
      </c>
      <c r="BI151" s="35">
        <f>+Tabla3[[#This Row],[PLAZO DE EJECUCIÓN EN DÍAS (INICIAL)]]/30</f>
        <v>11.6</v>
      </c>
      <c r="BJ151" t="s">
        <v>1240</v>
      </c>
      <c r="BK151" s="30">
        <f>+[1]BD_2!E149</f>
        <v>0</v>
      </c>
      <c r="BL151" s="30">
        <f>+[1]BD_2!BA149</f>
        <v>0</v>
      </c>
      <c r="BM151" s="23">
        <f>+[1]BD_2!BZ149</f>
        <v>0</v>
      </c>
      <c r="BN151" s="23">
        <f>+COUNTIF(Tabla3[[#This Row],[VALOR REDUCIDO]:[TOTAL TIEMPO PRORROGADO EN DÍAS
]],"&lt;&gt;0")</f>
        <v>0</v>
      </c>
      <c r="BO151" s="23" t="str">
        <f>+[1]BD_2!CA149</f>
        <v>2 NO</v>
      </c>
      <c r="BP151" s="27" t="str">
        <f>+[1]BD_2!CF149</f>
        <v>2 NO</v>
      </c>
      <c r="BQ151" s="23" t="s">
        <v>106</v>
      </c>
      <c r="BR151">
        <f t="shared" si="36"/>
        <v>348</v>
      </c>
      <c r="BS151" s="36">
        <f t="shared" si="37"/>
        <v>45673</v>
      </c>
      <c r="BT151" s="36">
        <f t="shared" si="38"/>
        <v>46021</v>
      </c>
      <c r="BU151" s="37">
        <f t="shared" ca="1" si="39"/>
        <v>0.78735632183908044</v>
      </c>
      <c r="BV151" s="30">
        <f t="shared" si="40"/>
        <v>115000000</v>
      </c>
      <c r="BW151" s="23" t="str">
        <f t="shared" ca="1" si="28"/>
        <v>EJECUCIÓN</v>
      </c>
      <c r="BX151" s="23">
        <v>65000000</v>
      </c>
      <c r="BY151" s="23">
        <v>50000000</v>
      </c>
      <c r="BZ151" s="23" t="s">
        <v>106</v>
      </c>
      <c r="CA151" s="23" t="str">
        <f t="shared" si="41"/>
        <v>enero</v>
      </c>
      <c r="CB151" s="23" t="s">
        <v>121</v>
      </c>
      <c r="CC151" s="23" t="s">
        <v>121</v>
      </c>
      <c r="CD151" s="23" t="s">
        <v>121</v>
      </c>
      <c r="CE151" t="s">
        <v>125</v>
      </c>
      <c r="CF151" t="s">
        <v>126</v>
      </c>
    </row>
    <row r="152" spans="1:84" x14ac:dyDescent="0.25">
      <c r="A152" s="23" t="str">
        <f t="shared" si="29"/>
        <v/>
      </c>
      <c r="B152" s="23" t="str">
        <f t="shared" si="30"/>
        <v/>
      </c>
      <c r="C152" s="24" t="str">
        <f t="shared" ca="1" si="31"/>
        <v>E</v>
      </c>
      <c r="D152" s="25" t="str">
        <f t="shared" ca="1" si="32"/>
        <v/>
      </c>
      <c r="E152" s="25" t="str">
        <f t="shared" si="33"/>
        <v/>
      </c>
      <c r="F152" s="23" t="str">
        <f t="shared" si="34"/>
        <v/>
      </c>
      <c r="G152" s="25" t="str">
        <f t="shared" si="35"/>
        <v/>
      </c>
      <c r="H152" s="23">
        <v>2025</v>
      </c>
      <c r="I152" s="26">
        <v>147</v>
      </c>
      <c r="J152" s="23" t="s">
        <v>95</v>
      </c>
      <c r="K152" t="s">
        <v>96</v>
      </c>
      <c r="L152" t="s">
        <v>97</v>
      </c>
      <c r="M152" t="s">
        <v>98</v>
      </c>
      <c r="N152" t="s">
        <v>99</v>
      </c>
      <c r="O152" s="23" t="s">
        <v>100</v>
      </c>
      <c r="P152" s="23" t="s">
        <v>138</v>
      </c>
      <c r="Q152" t="s">
        <v>1248</v>
      </c>
      <c r="R152" s="23" t="s">
        <v>103</v>
      </c>
      <c r="S152" s="20" t="s">
        <v>440</v>
      </c>
      <c r="T152" s="29" t="s">
        <v>1249</v>
      </c>
      <c r="U152" s="23" t="s">
        <v>1436</v>
      </c>
      <c r="V152" s="23" t="s">
        <v>106</v>
      </c>
      <c r="W152" s="20" t="s">
        <v>888</v>
      </c>
      <c r="X152" s="20" t="s">
        <v>888</v>
      </c>
      <c r="Y152" t="s">
        <v>1250</v>
      </c>
      <c r="Z152" t="s">
        <v>7248</v>
      </c>
      <c r="AA152" t="s">
        <v>1251</v>
      </c>
      <c r="AB152" s="6">
        <v>109250000</v>
      </c>
      <c r="AC152" s="6">
        <v>109250000</v>
      </c>
      <c r="AD152" s="30">
        <v>9500000</v>
      </c>
      <c r="AE152" s="30">
        <v>0</v>
      </c>
      <c r="AF152" s="23" t="s">
        <v>112</v>
      </c>
      <c r="AG152" t="s">
        <v>106</v>
      </c>
      <c r="AH152" t="s">
        <v>113</v>
      </c>
      <c r="AI152" s="31">
        <f>+Tabla3[[#This Row],[VALOR DEL CONTRATO
(EN NUMEROS)]]-Tabla3[[#This Row],[VALOR RECURSOS (MADS/FONAM)]]</f>
        <v>0</v>
      </c>
      <c r="AJ152" s="25">
        <v>7625</v>
      </c>
      <c r="AK152" s="32">
        <v>45665</v>
      </c>
      <c r="AL152">
        <v>12225</v>
      </c>
      <c r="AM152" s="27">
        <v>45673</v>
      </c>
      <c r="AN152" s="33" t="s">
        <v>114</v>
      </c>
      <c r="AO152" t="s">
        <v>751</v>
      </c>
      <c r="AP152" s="39">
        <v>202400000000095</v>
      </c>
      <c r="AQ152" t="s">
        <v>106</v>
      </c>
      <c r="AR152" s="27">
        <v>45672</v>
      </c>
      <c r="AS152" s="23" t="s">
        <v>116</v>
      </c>
      <c r="AT152" s="23" t="s">
        <v>116</v>
      </c>
      <c r="AU152" t="s">
        <v>117</v>
      </c>
      <c r="AV152" t="s">
        <v>1237</v>
      </c>
      <c r="AW152" t="s">
        <v>1238</v>
      </c>
      <c r="AX152" t="s">
        <v>888</v>
      </c>
      <c r="AY152" s="23">
        <v>80111600</v>
      </c>
      <c r="AZ152" s="41" t="s">
        <v>1252</v>
      </c>
      <c r="BA152" s="23" t="s">
        <v>121</v>
      </c>
      <c r="BB152" s="20" t="s">
        <v>122</v>
      </c>
      <c r="BC152" s="27">
        <v>45673</v>
      </c>
      <c r="BD152" s="20" t="s">
        <v>123</v>
      </c>
      <c r="BE152" s="27">
        <v>45673</v>
      </c>
      <c r="BF152" s="27">
        <v>45673</v>
      </c>
      <c r="BG152" s="27">
        <v>46021</v>
      </c>
      <c r="BH152" s="35">
        <f>+Tabla3[[#This Row],[FECHA TERMINACION
(INICIAL)]]-Tabla3[[#This Row],[FECHA INICIO]]</f>
        <v>348</v>
      </c>
      <c r="BI152" s="35">
        <f>+Tabla3[[#This Row],[PLAZO DE EJECUCIÓN EN DÍAS (INICIAL)]]/30</f>
        <v>11.6</v>
      </c>
      <c r="BJ152" t="s">
        <v>1240</v>
      </c>
      <c r="BK152" s="30">
        <f>+[1]BD_2!E150</f>
        <v>0</v>
      </c>
      <c r="BL152" s="30">
        <f>+[1]BD_2!BA150</f>
        <v>0</v>
      </c>
      <c r="BM152" s="23">
        <f>+[1]BD_2!BZ150</f>
        <v>0</v>
      </c>
      <c r="BN152" s="23">
        <f>+COUNTIF(Tabla3[[#This Row],[VALOR REDUCIDO]:[TOTAL TIEMPO PRORROGADO EN DÍAS
]],"&lt;&gt;0")</f>
        <v>0</v>
      </c>
      <c r="BO152" s="23" t="str">
        <f>+[1]BD_2!CA150</f>
        <v>2 NO</v>
      </c>
      <c r="BP152" s="27" t="str">
        <f>+[1]BD_2!CF150</f>
        <v>2 NO</v>
      </c>
      <c r="BQ152" s="23" t="s">
        <v>106</v>
      </c>
      <c r="BR152">
        <f t="shared" si="36"/>
        <v>348</v>
      </c>
      <c r="BS152" s="36">
        <f t="shared" si="37"/>
        <v>45673</v>
      </c>
      <c r="BT152" s="36">
        <f t="shared" si="38"/>
        <v>46021</v>
      </c>
      <c r="BU152" s="37">
        <f t="shared" ca="1" si="39"/>
        <v>0.78735632183908044</v>
      </c>
      <c r="BV152" s="30">
        <f t="shared" si="40"/>
        <v>109250000</v>
      </c>
      <c r="BW152" s="23" t="str">
        <f t="shared" ca="1" si="28"/>
        <v>EJECUCIÓN</v>
      </c>
      <c r="BX152" s="23">
        <v>61750000</v>
      </c>
      <c r="BY152" s="23">
        <v>47500000</v>
      </c>
      <c r="BZ152" s="23" t="s">
        <v>106</v>
      </c>
      <c r="CA152" s="23" t="str">
        <f t="shared" si="41"/>
        <v>enero</v>
      </c>
      <c r="CB152" s="23" t="s">
        <v>121</v>
      </c>
      <c r="CC152" s="23" t="s">
        <v>121</v>
      </c>
      <c r="CD152" s="23" t="s">
        <v>121</v>
      </c>
      <c r="CE152" t="s">
        <v>125</v>
      </c>
      <c r="CF152" t="s">
        <v>126</v>
      </c>
    </row>
    <row r="153" spans="1:84" x14ac:dyDescent="0.25">
      <c r="A153" s="23" t="str">
        <f t="shared" si="29"/>
        <v/>
      </c>
      <c r="B153" s="23" t="str">
        <f t="shared" si="30"/>
        <v/>
      </c>
      <c r="C153" s="24" t="str">
        <f t="shared" ca="1" si="31"/>
        <v>E</v>
      </c>
      <c r="D153" s="25" t="str">
        <f t="shared" ca="1" si="32"/>
        <v/>
      </c>
      <c r="E153" s="25" t="str">
        <f t="shared" si="33"/>
        <v/>
      </c>
      <c r="F153" s="23" t="str">
        <f t="shared" si="34"/>
        <v/>
      </c>
      <c r="G153" s="25" t="str">
        <f t="shared" si="35"/>
        <v/>
      </c>
      <c r="H153" s="23">
        <v>2025</v>
      </c>
      <c r="I153" s="26">
        <v>148</v>
      </c>
      <c r="J153" s="23" t="s">
        <v>95</v>
      </c>
      <c r="K153" t="s">
        <v>96</v>
      </c>
      <c r="L153" t="s">
        <v>97</v>
      </c>
      <c r="M153" t="s">
        <v>98</v>
      </c>
      <c r="N153" t="s">
        <v>99</v>
      </c>
      <c r="O153" s="23" t="s">
        <v>100</v>
      </c>
      <c r="P153" s="23" t="s">
        <v>138</v>
      </c>
      <c r="Q153" t="s">
        <v>1253</v>
      </c>
      <c r="R153" s="23" t="s">
        <v>103</v>
      </c>
      <c r="S153" s="20" t="s">
        <v>262</v>
      </c>
      <c r="T153" s="29" t="s">
        <v>1254</v>
      </c>
      <c r="U153" s="23" t="s">
        <v>1436</v>
      </c>
      <c r="V153" s="23" t="s">
        <v>106</v>
      </c>
      <c r="W153" s="20" t="s">
        <v>616</v>
      </c>
      <c r="X153" s="20" t="s">
        <v>108</v>
      </c>
      <c r="Y153" t="s">
        <v>1255</v>
      </c>
      <c r="Z153" t="s">
        <v>1256</v>
      </c>
      <c r="AA153" t="s">
        <v>1257</v>
      </c>
      <c r="AB153" s="6">
        <v>79310000</v>
      </c>
      <c r="AC153" s="6">
        <v>79310000</v>
      </c>
      <c r="AD153" s="30">
        <v>7210000</v>
      </c>
      <c r="AE153" s="30">
        <v>0</v>
      </c>
      <c r="AF153" s="23" t="s">
        <v>112</v>
      </c>
      <c r="AG153" t="s">
        <v>106</v>
      </c>
      <c r="AH153" t="s">
        <v>113</v>
      </c>
      <c r="AI153" s="31">
        <f>+Tabla3[[#This Row],[VALOR DEL CONTRATO
(EN NUMEROS)]]-Tabla3[[#This Row],[VALOR RECURSOS (MADS/FONAM)]]</f>
        <v>0</v>
      </c>
      <c r="AJ153" s="25">
        <v>9525</v>
      </c>
      <c r="AK153" s="32">
        <v>45665</v>
      </c>
      <c r="AL153">
        <v>11225</v>
      </c>
      <c r="AM153" s="27">
        <v>45673</v>
      </c>
      <c r="AN153" s="33" t="s">
        <v>114</v>
      </c>
      <c r="AO153" t="s">
        <v>115</v>
      </c>
      <c r="AP153" s="39">
        <v>202400000000095</v>
      </c>
      <c r="AQ153" t="s">
        <v>106</v>
      </c>
      <c r="AR153" s="27">
        <v>45672</v>
      </c>
      <c r="AS153" s="23" t="s">
        <v>116</v>
      </c>
      <c r="AT153" s="23" t="s">
        <v>116</v>
      </c>
      <c r="AU153" t="s">
        <v>117</v>
      </c>
      <c r="AV153" t="s">
        <v>715</v>
      </c>
      <c r="AW153" t="s">
        <v>792</v>
      </c>
      <c r="AX153" t="s">
        <v>108</v>
      </c>
      <c r="AY153" s="23">
        <v>80111600</v>
      </c>
      <c r="AZ153" s="41" t="s">
        <v>1258</v>
      </c>
      <c r="BA153" s="23" t="s">
        <v>121</v>
      </c>
      <c r="BB153" s="20" t="s">
        <v>122</v>
      </c>
      <c r="BC153" s="27">
        <v>45672</v>
      </c>
      <c r="BD153" s="20" t="s">
        <v>123</v>
      </c>
      <c r="BE153" s="27">
        <v>45672</v>
      </c>
      <c r="BF153" s="27">
        <v>45673</v>
      </c>
      <c r="BG153" s="27">
        <v>46006</v>
      </c>
      <c r="BH153" s="35">
        <f>+Tabla3[[#This Row],[FECHA TERMINACION
(INICIAL)]]-Tabla3[[#This Row],[FECHA INICIO]]</f>
        <v>333</v>
      </c>
      <c r="BI153" s="35">
        <f>+Tabla3[[#This Row],[PLAZO DE EJECUCIÓN EN DÍAS (INICIAL)]]/30</f>
        <v>11.1</v>
      </c>
      <c r="BJ153" t="s">
        <v>1259</v>
      </c>
      <c r="BK153" s="30">
        <f>+[1]BD_2!E151</f>
        <v>0</v>
      </c>
      <c r="BL153" s="30">
        <f>+[1]BD_2!BA151</f>
        <v>0</v>
      </c>
      <c r="BM153" s="23">
        <f>+[1]BD_2!BZ151</f>
        <v>0</v>
      </c>
      <c r="BN153" s="23">
        <f>+COUNTIF(Tabla3[[#This Row],[VALOR REDUCIDO]:[TOTAL TIEMPO PRORROGADO EN DÍAS
]],"&lt;&gt;0")</f>
        <v>0</v>
      </c>
      <c r="BO153" s="23" t="str">
        <f>+[1]BD_2!CA151</f>
        <v>2 NO</v>
      </c>
      <c r="BP153" s="27" t="str">
        <f>+[1]BD_2!CF151</f>
        <v>2 NO</v>
      </c>
      <c r="BQ153" s="23" t="s">
        <v>106</v>
      </c>
      <c r="BR153">
        <f t="shared" si="36"/>
        <v>333</v>
      </c>
      <c r="BS153" s="36">
        <f t="shared" si="37"/>
        <v>45673</v>
      </c>
      <c r="BT153" s="36">
        <f t="shared" si="38"/>
        <v>46006</v>
      </c>
      <c r="BU153" s="37">
        <f t="shared" ca="1" si="39"/>
        <v>0.82282282282282282</v>
      </c>
      <c r="BV153" s="30">
        <f t="shared" si="40"/>
        <v>79310000</v>
      </c>
      <c r="BW153" s="23" t="str">
        <f t="shared" ca="1" si="28"/>
        <v>EJECUCIÓN</v>
      </c>
      <c r="BX153" s="23">
        <v>54075000</v>
      </c>
      <c r="BY153" s="23">
        <v>25235000</v>
      </c>
      <c r="BZ153" s="23" t="s">
        <v>106</v>
      </c>
      <c r="CA153" s="23" t="str">
        <f t="shared" si="41"/>
        <v>enero</v>
      </c>
      <c r="CB153" s="23" t="s">
        <v>121</v>
      </c>
      <c r="CC153" s="23" t="s">
        <v>121</v>
      </c>
      <c r="CD153" s="23" t="s">
        <v>121</v>
      </c>
      <c r="CE153" t="s">
        <v>125</v>
      </c>
      <c r="CF153" t="s">
        <v>126</v>
      </c>
    </row>
    <row r="154" spans="1:84" x14ac:dyDescent="0.25">
      <c r="A154" s="23" t="str">
        <f t="shared" si="29"/>
        <v/>
      </c>
      <c r="B154" s="23" t="str">
        <f t="shared" si="30"/>
        <v/>
      </c>
      <c r="C154" s="24" t="str">
        <f t="shared" ca="1" si="31"/>
        <v>E</v>
      </c>
      <c r="D154" s="25" t="str">
        <f t="shared" ca="1" si="32"/>
        <v/>
      </c>
      <c r="E154" s="25" t="str">
        <f t="shared" si="33"/>
        <v/>
      </c>
      <c r="F154" s="23" t="str">
        <f t="shared" si="34"/>
        <v/>
      </c>
      <c r="G154" s="25" t="str">
        <f t="shared" si="35"/>
        <v/>
      </c>
      <c r="H154" s="23">
        <v>2025</v>
      </c>
      <c r="I154" s="26">
        <v>149</v>
      </c>
      <c r="J154" s="23" t="s">
        <v>95</v>
      </c>
      <c r="K154" t="s">
        <v>96</v>
      </c>
      <c r="L154" t="s">
        <v>97</v>
      </c>
      <c r="M154" t="s">
        <v>98</v>
      </c>
      <c r="N154" t="s">
        <v>99</v>
      </c>
      <c r="O154" s="23" t="s">
        <v>100</v>
      </c>
      <c r="P154" s="23" t="s">
        <v>138</v>
      </c>
      <c r="Q154" t="s">
        <v>1260</v>
      </c>
      <c r="R154" s="23" t="s">
        <v>103</v>
      </c>
      <c r="S154" s="20" t="s">
        <v>158</v>
      </c>
      <c r="T154" s="29" t="s">
        <v>1261</v>
      </c>
      <c r="U154" s="23" t="s">
        <v>1436</v>
      </c>
      <c r="V154" s="23" t="s">
        <v>106</v>
      </c>
      <c r="W154" s="20" t="s">
        <v>430</v>
      </c>
      <c r="X154" s="20" t="s">
        <v>430</v>
      </c>
      <c r="Y154" t="s">
        <v>1262</v>
      </c>
      <c r="Z154" t="s">
        <v>1263</v>
      </c>
      <c r="AA154" t="s">
        <v>1264</v>
      </c>
      <c r="AB154" s="6">
        <v>100390667</v>
      </c>
      <c r="AC154" s="6">
        <v>100390667</v>
      </c>
      <c r="AD154" s="30">
        <v>8755000</v>
      </c>
      <c r="AE154" s="30">
        <v>0</v>
      </c>
      <c r="AF154" s="23" t="s">
        <v>112</v>
      </c>
      <c r="AG154" t="s">
        <v>106</v>
      </c>
      <c r="AH154" t="s">
        <v>113</v>
      </c>
      <c r="AI154" s="31">
        <f>+Tabla3[[#This Row],[VALOR DEL CONTRATO
(EN NUMEROS)]]-Tabla3[[#This Row],[VALOR RECURSOS (MADS/FONAM)]]</f>
        <v>0</v>
      </c>
      <c r="AJ154" s="25">
        <v>4825</v>
      </c>
      <c r="AK154" s="32">
        <v>45664</v>
      </c>
      <c r="AL154">
        <v>14025</v>
      </c>
      <c r="AM154" s="27">
        <v>45674</v>
      </c>
      <c r="AN154" s="33" t="s">
        <v>114</v>
      </c>
      <c r="AO154" t="s">
        <v>1265</v>
      </c>
      <c r="AP154" s="39">
        <v>202400000000074</v>
      </c>
      <c r="AQ154" t="s">
        <v>106</v>
      </c>
      <c r="AR154" s="27">
        <v>45672</v>
      </c>
      <c r="AS154" s="23" t="s">
        <v>116</v>
      </c>
      <c r="AT154" s="23" t="s">
        <v>116</v>
      </c>
      <c r="AU154" t="s">
        <v>117</v>
      </c>
      <c r="AV154" t="s">
        <v>1266</v>
      </c>
      <c r="AW154" t="s">
        <v>1267</v>
      </c>
      <c r="AX154" t="s">
        <v>1268</v>
      </c>
      <c r="AY154" s="23">
        <v>80111600</v>
      </c>
      <c r="AZ154" s="41" t="s">
        <v>1269</v>
      </c>
      <c r="BA154" s="23" t="s">
        <v>121</v>
      </c>
      <c r="BB154" s="20" t="s">
        <v>122</v>
      </c>
      <c r="BC154" s="27">
        <v>45672</v>
      </c>
      <c r="BD154" s="20" t="s">
        <v>123</v>
      </c>
      <c r="BE154" s="27">
        <v>45672</v>
      </c>
      <c r="BF154" s="27">
        <v>45674</v>
      </c>
      <c r="BG154" s="27">
        <v>46021</v>
      </c>
      <c r="BH154" s="35">
        <f>+Tabla3[[#This Row],[FECHA TERMINACION
(INICIAL)]]-Tabla3[[#This Row],[FECHA INICIO]]</f>
        <v>347</v>
      </c>
      <c r="BI154" s="35">
        <f>+Tabla3[[#This Row],[PLAZO DE EJECUCIÓN EN DÍAS (INICIAL)]]/30</f>
        <v>11.566666666666666</v>
      </c>
      <c r="BJ154" t="s">
        <v>1270</v>
      </c>
      <c r="BK154" s="30">
        <f>+[1]BD_2!E152</f>
        <v>0</v>
      </c>
      <c r="BL154" s="30">
        <f>+[1]BD_2!BA152</f>
        <v>0</v>
      </c>
      <c r="BM154" s="23">
        <f>+[1]BD_2!BZ152</f>
        <v>0</v>
      </c>
      <c r="BN154" s="23">
        <f>+COUNTIF(Tabla3[[#This Row],[VALOR REDUCIDO]:[TOTAL TIEMPO PRORROGADO EN DÍAS
]],"&lt;&gt;0")</f>
        <v>0</v>
      </c>
      <c r="BO154" s="23" t="str">
        <f>+[1]BD_2!CA152</f>
        <v>2 NO</v>
      </c>
      <c r="BP154" s="27" t="str">
        <f>+[1]BD_2!CF152</f>
        <v>2 NO</v>
      </c>
      <c r="BQ154" s="23" t="s">
        <v>106</v>
      </c>
      <c r="BR154">
        <f t="shared" si="36"/>
        <v>347</v>
      </c>
      <c r="BS154" s="36">
        <f t="shared" si="37"/>
        <v>45674</v>
      </c>
      <c r="BT154" s="36">
        <f t="shared" si="38"/>
        <v>46021</v>
      </c>
      <c r="BU154" s="37">
        <f t="shared" ca="1" si="39"/>
        <v>0.78674351585014413</v>
      </c>
      <c r="BV154" s="30">
        <f t="shared" si="40"/>
        <v>100390667</v>
      </c>
      <c r="BW154" s="23" t="str">
        <f t="shared" ca="1" si="28"/>
        <v>EJECUCIÓN</v>
      </c>
      <c r="BX154" s="23">
        <v>56615667</v>
      </c>
      <c r="BY154" s="23">
        <v>43775000</v>
      </c>
      <c r="BZ154" s="23" t="s">
        <v>106</v>
      </c>
      <c r="CA154" s="23" t="str">
        <f t="shared" si="41"/>
        <v>enero</v>
      </c>
      <c r="CB154" s="23" t="s">
        <v>121</v>
      </c>
      <c r="CC154" s="23" t="s">
        <v>121</v>
      </c>
      <c r="CD154" s="23" t="s">
        <v>121</v>
      </c>
      <c r="CE154" t="s">
        <v>125</v>
      </c>
      <c r="CF154" t="s">
        <v>126</v>
      </c>
    </row>
    <row r="155" spans="1:84" x14ac:dyDescent="0.25">
      <c r="A155" s="23" t="str">
        <f t="shared" si="29"/>
        <v/>
      </c>
      <c r="B155" s="23" t="str">
        <f t="shared" si="30"/>
        <v/>
      </c>
      <c r="C155" s="24" t="str">
        <f t="shared" ca="1" si="31"/>
        <v>E</v>
      </c>
      <c r="D155" s="25" t="str">
        <f t="shared" ca="1" si="32"/>
        <v/>
      </c>
      <c r="E155" s="25" t="str">
        <f t="shared" si="33"/>
        <v/>
      </c>
      <c r="F155" s="23" t="str">
        <f t="shared" si="34"/>
        <v/>
      </c>
      <c r="G155" s="25" t="str">
        <f t="shared" si="35"/>
        <v/>
      </c>
      <c r="H155" s="23">
        <v>2025</v>
      </c>
      <c r="I155" s="26">
        <v>150</v>
      </c>
      <c r="J155" s="23" t="s">
        <v>95</v>
      </c>
      <c r="K155" t="s">
        <v>96</v>
      </c>
      <c r="L155" t="s">
        <v>97</v>
      </c>
      <c r="M155" t="s">
        <v>98</v>
      </c>
      <c r="N155" t="s">
        <v>99</v>
      </c>
      <c r="O155" s="23" t="s">
        <v>100</v>
      </c>
      <c r="P155" s="23" t="s">
        <v>138</v>
      </c>
      <c r="Q155" t="s">
        <v>1271</v>
      </c>
      <c r="R155" s="23" t="s">
        <v>103</v>
      </c>
      <c r="S155" s="20" t="s">
        <v>254</v>
      </c>
      <c r="T155" s="29" t="s">
        <v>1272</v>
      </c>
      <c r="U155" s="23" t="s">
        <v>1436</v>
      </c>
      <c r="V155" s="23" t="s">
        <v>106</v>
      </c>
      <c r="W155" s="20" t="s">
        <v>543</v>
      </c>
      <c r="X155" s="20" t="s">
        <v>108</v>
      </c>
      <c r="Y155" t="s">
        <v>1273</v>
      </c>
      <c r="Z155" t="s">
        <v>1274</v>
      </c>
      <c r="AA155" t="s">
        <v>1275</v>
      </c>
      <c r="AB155" s="6">
        <v>62050633</v>
      </c>
      <c r="AC155" s="6">
        <v>62050633</v>
      </c>
      <c r="AD155" s="30">
        <v>5459000</v>
      </c>
      <c r="AE155" s="30">
        <v>0</v>
      </c>
      <c r="AF155" s="23" t="s">
        <v>112</v>
      </c>
      <c r="AG155" t="s">
        <v>106</v>
      </c>
      <c r="AH155" t="s">
        <v>113</v>
      </c>
      <c r="AI155" s="31">
        <f>+Tabla3[[#This Row],[VALOR DEL CONTRATO
(EN NUMEROS)]]-Tabla3[[#This Row],[VALOR RECURSOS (MADS/FONAM)]]</f>
        <v>0</v>
      </c>
      <c r="AJ155" s="25">
        <v>1925</v>
      </c>
      <c r="AK155" s="32">
        <v>45664</v>
      </c>
      <c r="AL155">
        <v>24425</v>
      </c>
      <c r="AM155" s="27">
        <v>45678</v>
      </c>
      <c r="AN155" s="33" t="s">
        <v>114</v>
      </c>
      <c r="AO155" t="s">
        <v>115</v>
      </c>
      <c r="AP155" s="39">
        <v>202400000000095</v>
      </c>
      <c r="AQ155" t="s">
        <v>106</v>
      </c>
      <c r="AR155" s="27">
        <v>45676</v>
      </c>
      <c r="AS155" s="23" t="s">
        <v>116</v>
      </c>
      <c r="AT155" s="23" t="s">
        <v>116</v>
      </c>
      <c r="AU155" t="s">
        <v>117</v>
      </c>
      <c r="AV155" t="s">
        <v>547</v>
      </c>
      <c r="AW155" t="s">
        <v>548</v>
      </c>
      <c r="AX155" t="s">
        <v>108</v>
      </c>
      <c r="AY155" s="23">
        <v>80161500</v>
      </c>
      <c r="AZ155" s="41" t="s">
        <v>1276</v>
      </c>
      <c r="BA155" s="23" t="s">
        <v>121</v>
      </c>
      <c r="BB155" s="20" t="s">
        <v>122</v>
      </c>
      <c r="BC155" s="27">
        <v>45677</v>
      </c>
      <c r="BD155" s="20" t="s">
        <v>123</v>
      </c>
      <c r="BE155" s="27">
        <v>45677</v>
      </c>
      <c r="BF155" s="27">
        <v>45678</v>
      </c>
      <c r="BG155" s="27">
        <v>46021</v>
      </c>
      <c r="BH155" s="35">
        <f>+Tabla3[[#This Row],[FECHA TERMINACION
(INICIAL)]]-Tabla3[[#This Row],[FECHA INICIO]]</f>
        <v>343</v>
      </c>
      <c r="BI155" s="35">
        <f>+Tabla3[[#This Row],[PLAZO DE EJECUCIÓN EN DÍAS (INICIAL)]]/30</f>
        <v>11.433333333333334</v>
      </c>
      <c r="BJ155" t="s">
        <v>1277</v>
      </c>
      <c r="BK155" s="30">
        <f>+[1]BD_2!E153</f>
        <v>181967</v>
      </c>
      <c r="BL155" s="30">
        <f>+[1]BD_2!BA153</f>
        <v>0</v>
      </c>
      <c r="BM155" s="23">
        <f>+[1]BD_2!BZ153</f>
        <v>0</v>
      </c>
      <c r="BN155" s="23">
        <f>+COUNTIF(Tabla3[[#This Row],[VALOR REDUCIDO]:[TOTAL TIEMPO PRORROGADO EN DÍAS
]],"&lt;&gt;0")</f>
        <v>1</v>
      </c>
      <c r="BO155" s="23" t="str">
        <f>+[1]BD_2!CA153</f>
        <v>2 NO</v>
      </c>
      <c r="BP155" s="27" t="str">
        <f>+[1]BD_2!CF153</f>
        <v>2 NO</v>
      </c>
      <c r="BQ155" s="23" t="s">
        <v>106</v>
      </c>
      <c r="BR155">
        <f t="shared" si="36"/>
        <v>343</v>
      </c>
      <c r="BS155" s="36">
        <f t="shared" si="37"/>
        <v>45678</v>
      </c>
      <c r="BT155" s="36">
        <f t="shared" si="38"/>
        <v>46021</v>
      </c>
      <c r="BU155" s="37">
        <f t="shared" ca="1" si="39"/>
        <v>0.78425655976676389</v>
      </c>
      <c r="BV155" s="30">
        <f t="shared" si="40"/>
        <v>61868666</v>
      </c>
      <c r="BW155" s="23" t="str">
        <f t="shared" ca="1" si="28"/>
        <v>EJECUCIÓN</v>
      </c>
      <c r="BX155" s="23">
        <v>40032667</v>
      </c>
      <c r="BY155" s="23">
        <v>21835999</v>
      </c>
      <c r="BZ155" s="23" t="s">
        <v>106</v>
      </c>
      <c r="CA155" s="23" t="str">
        <f t="shared" si="41"/>
        <v>enero</v>
      </c>
      <c r="CB155" s="23" t="s">
        <v>121</v>
      </c>
      <c r="CC155" s="23" t="s">
        <v>121</v>
      </c>
      <c r="CD155" s="23" t="s">
        <v>121</v>
      </c>
      <c r="CE155" t="s">
        <v>125</v>
      </c>
      <c r="CF155" t="s">
        <v>126</v>
      </c>
    </row>
    <row r="156" spans="1:84" x14ac:dyDescent="0.25">
      <c r="A156" s="23" t="str">
        <f t="shared" si="29"/>
        <v/>
      </c>
      <c r="B156" s="23" t="str">
        <f t="shared" si="30"/>
        <v/>
      </c>
      <c r="C156" s="24" t="str">
        <f t="shared" ca="1" si="31"/>
        <v>E</v>
      </c>
      <c r="D156" s="25" t="str">
        <f t="shared" ca="1" si="32"/>
        <v/>
      </c>
      <c r="E156" s="25" t="str">
        <f t="shared" si="33"/>
        <v/>
      </c>
      <c r="F156" s="23" t="str">
        <f t="shared" si="34"/>
        <v/>
      </c>
      <c r="G156" s="25" t="str">
        <f t="shared" si="35"/>
        <v/>
      </c>
      <c r="H156" s="23">
        <v>2025</v>
      </c>
      <c r="I156" s="26">
        <v>151</v>
      </c>
      <c r="J156" s="23" t="s">
        <v>95</v>
      </c>
      <c r="K156" t="s">
        <v>96</v>
      </c>
      <c r="L156" t="s">
        <v>97</v>
      </c>
      <c r="M156" t="s">
        <v>98</v>
      </c>
      <c r="N156" t="s">
        <v>99</v>
      </c>
      <c r="O156" s="23" t="s">
        <v>100</v>
      </c>
      <c r="P156" s="23" t="s">
        <v>101</v>
      </c>
      <c r="Q156" t="s">
        <v>1278</v>
      </c>
      <c r="R156" s="23" t="s">
        <v>103</v>
      </c>
      <c r="S156" s="20" t="s">
        <v>1279</v>
      </c>
      <c r="T156" s="29" t="s">
        <v>1280</v>
      </c>
      <c r="U156" s="23" t="s">
        <v>1436</v>
      </c>
      <c r="V156" s="23" t="s">
        <v>106</v>
      </c>
      <c r="W156" s="20" t="s">
        <v>821</v>
      </c>
      <c r="X156" s="20" t="s">
        <v>108</v>
      </c>
      <c r="Y156" t="s">
        <v>1208</v>
      </c>
      <c r="Z156" t="s">
        <v>1281</v>
      </c>
      <c r="AA156" t="s">
        <v>1282</v>
      </c>
      <c r="AB156" s="6">
        <v>41337333</v>
      </c>
      <c r="AC156" s="6">
        <v>41337333</v>
      </c>
      <c r="AD156" s="30">
        <v>3605000</v>
      </c>
      <c r="AE156" s="30">
        <v>0</v>
      </c>
      <c r="AF156" s="23" t="s">
        <v>112</v>
      </c>
      <c r="AG156" t="s">
        <v>106</v>
      </c>
      <c r="AH156" t="s">
        <v>113</v>
      </c>
      <c r="AI156" s="31">
        <f>+Tabla3[[#This Row],[VALOR DEL CONTRATO
(EN NUMEROS)]]-Tabla3[[#This Row],[VALOR RECURSOS (MADS/FONAM)]]</f>
        <v>0</v>
      </c>
      <c r="AJ156" s="25">
        <v>9425</v>
      </c>
      <c r="AK156" s="32">
        <v>45665</v>
      </c>
      <c r="AL156">
        <v>19625</v>
      </c>
      <c r="AM156" s="27">
        <v>45677</v>
      </c>
      <c r="AN156" s="33" t="s">
        <v>114</v>
      </c>
      <c r="AO156" t="s">
        <v>1192</v>
      </c>
      <c r="AP156" s="39">
        <v>202400000000095</v>
      </c>
      <c r="AQ156" t="s">
        <v>106</v>
      </c>
      <c r="AR156" s="27">
        <v>45673</v>
      </c>
      <c r="AS156" s="23" t="s">
        <v>116</v>
      </c>
      <c r="AT156" s="23" t="s">
        <v>116</v>
      </c>
      <c r="AU156" t="s">
        <v>117</v>
      </c>
      <c r="AV156" t="s">
        <v>1193</v>
      </c>
      <c r="AW156" t="s">
        <v>1194</v>
      </c>
      <c r="AX156" t="s">
        <v>543</v>
      </c>
      <c r="AY156" s="23">
        <v>80111600</v>
      </c>
      <c r="AZ156" s="41" t="s">
        <v>1283</v>
      </c>
      <c r="BA156" s="23" t="s">
        <v>121</v>
      </c>
      <c r="BB156" s="20" t="s">
        <v>122</v>
      </c>
      <c r="BC156" s="27">
        <v>45674</v>
      </c>
      <c r="BD156" s="20" t="s">
        <v>136</v>
      </c>
      <c r="BE156" s="27">
        <v>45674</v>
      </c>
      <c r="BF156" s="27">
        <v>45677</v>
      </c>
      <c r="BG156" s="27">
        <v>46021</v>
      </c>
      <c r="BH156" s="35">
        <f>+Tabla3[[#This Row],[FECHA TERMINACION
(INICIAL)]]-Tabla3[[#This Row],[FECHA INICIO]]</f>
        <v>344</v>
      </c>
      <c r="BI156" s="35">
        <f>+Tabla3[[#This Row],[PLAZO DE EJECUCIÓN EN DÍAS (INICIAL)]]/30</f>
        <v>11.466666666666667</v>
      </c>
      <c r="BJ156" t="s">
        <v>1284</v>
      </c>
      <c r="BK156" s="30">
        <f>+[1]BD_2!E154</f>
        <v>360500</v>
      </c>
      <c r="BL156" s="30">
        <f>+[1]BD_2!BA154</f>
        <v>0</v>
      </c>
      <c r="BM156" s="23">
        <f>+[1]BD_2!BZ154</f>
        <v>0</v>
      </c>
      <c r="BN156" s="23">
        <f>+COUNTIF(Tabla3[[#This Row],[VALOR REDUCIDO]:[TOTAL TIEMPO PRORROGADO EN DÍAS
]],"&lt;&gt;0")</f>
        <v>1</v>
      </c>
      <c r="BO156" s="23" t="str">
        <f>+[1]BD_2!CA154</f>
        <v>2 NO</v>
      </c>
      <c r="BP156" s="27" t="str">
        <f>+[1]BD_2!CF154</f>
        <v>2 NO</v>
      </c>
      <c r="BQ156" s="23" t="s">
        <v>106</v>
      </c>
      <c r="BR156">
        <f t="shared" si="36"/>
        <v>344</v>
      </c>
      <c r="BS156" s="36">
        <f t="shared" si="37"/>
        <v>45677</v>
      </c>
      <c r="BT156" s="36">
        <f t="shared" si="38"/>
        <v>46021</v>
      </c>
      <c r="BU156" s="37">
        <f t="shared" ca="1" si="39"/>
        <v>0.78488372093023251</v>
      </c>
      <c r="BV156" s="30">
        <f t="shared" si="40"/>
        <v>40976833</v>
      </c>
      <c r="BW156" s="23" t="str">
        <f t="shared" ca="1" si="28"/>
        <v>EJECUCIÓN</v>
      </c>
      <c r="BX156" s="23">
        <v>22951833</v>
      </c>
      <c r="BY156" s="23">
        <v>18025000</v>
      </c>
      <c r="BZ156" s="23" t="s">
        <v>106</v>
      </c>
      <c r="CA156" s="23" t="str">
        <f t="shared" si="41"/>
        <v>enero</v>
      </c>
      <c r="CB156" s="23" t="s">
        <v>121</v>
      </c>
      <c r="CC156" s="23" t="s">
        <v>121</v>
      </c>
      <c r="CD156" s="23" t="s">
        <v>121</v>
      </c>
      <c r="CE156" t="s">
        <v>125</v>
      </c>
      <c r="CF156" t="s">
        <v>126</v>
      </c>
    </row>
    <row r="157" spans="1:84" x14ac:dyDescent="0.25">
      <c r="A157" s="23" t="str">
        <f t="shared" si="29"/>
        <v/>
      </c>
      <c r="B157" s="23" t="str">
        <f t="shared" si="30"/>
        <v/>
      </c>
      <c r="C157" s="24" t="str">
        <f t="shared" ca="1" si="31"/>
        <v>E</v>
      </c>
      <c r="D157" s="25" t="str">
        <f t="shared" ca="1" si="32"/>
        <v/>
      </c>
      <c r="E157" s="25" t="str">
        <f t="shared" si="33"/>
        <v/>
      </c>
      <c r="F157" s="23" t="str">
        <f t="shared" si="34"/>
        <v/>
      </c>
      <c r="G157" s="25" t="str">
        <f t="shared" si="35"/>
        <v/>
      </c>
      <c r="H157" s="23">
        <v>2025</v>
      </c>
      <c r="I157" s="26">
        <v>152</v>
      </c>
      <c r="J157" s="23" t="s">
        <v>95</v>
      </c>
      <c r="K157" t="s">
        <v>96</v>
      </c>
      <c r="L157" t="s">
        <v>97</v>
      </c>
      <c r="M157" t="s">
        <v>98</v>
      </c>
      <c r="N157" t="s">
        <v>99</v>
      </c>
      <c r="O157" s="23" t="s">
        <v>100</v>
      </c>
      <c r="P157" s="23" t="s">
        <v>138</v>
      </c>
      <c r="Q157" t="s">
        <v>1285</v>
      </c>
      <c r="R157" s="23" t="s">
        <v>103</v>
      </c>
      <c r="S157" s="20" t="s">
        <v>440</v>
      </c>
      <c r="T157" s="29" t="s">
        <v>1286</v>
      </c>
      <c r="U157" s="23" t="s">
        <v>1436</v>
      </c>
      <c r="V157" s="23" t="s">
        <v>106</v>
      </c>
      <c r="W157" s="20" t="s">
        <v>1287</v>
      </c>
      <c r="X157" s="20" t="s">
        <v>108</v>
      </c>
      <c r="Y157" t="s">
        <v>1288</v>
      </c>
      <c r="Z157" t="s">
        <v>1289</v>
      </c>
      <c r="AA157" t="s">
        <v>1290</v>
      </c>
      <c r="AB157" s="6">
        <v>63280000</v>
      </c>
      <c r="AC157" s="6">
        <v>63280000</v>
      </c>
      <c r="AD157" s="30">
        <v>5600000</v>
      </c>
      <c r="AE157" s="30">
        <v>0</v>
      </c>
      <c r="AF157" s="23" t="s">
        <v>112</v>
      </c>
      <c r="AG157" t="s">
        <v>106</v>
      </c>
      <c r="AH157" t="s">
        <v>113</v>
      </c>
      <c r="AI157" s="31">
        <f>+Tabla3[[#This Row],[VALOR DEL CONTRATO
(EN NUMEROS)]]-Tabla3[[#This Row],[VALOR RECURSOS (MADS/FONAM)]]</f>
        <v>0</v>
      </c>
      <c r="AJ157" s="25">
        <v>1625</v>
      </c>
      <c r="AK157" s="32">
        <v>45664</v>
      </c>
      <c r="AL157">
        <v>21825</v>
      </c>
      <c r="AM157" s="27">
        <v>45678</v>
      </c>
      <c r="AN157" s="33" t="s">
        <v>114</v>
      </c>
      <c r="AO157" t="s">
        <v>115</v>
      </c>
      <c r="AP157" s="39">
        <v>202400000000095</v>
      </c>
      <c r="AQ157" t="s">
        <v>106</v>
      </c>
      <c r="AR157" s="27">
        <v>45677</v>
      </c>
      <c r="AS157" s="23" t="s">
        <v>116</v>
      </c>
      <c r="AT157" s="23" t="s">
        <v>1291</v>
      </c>
      <c r="AU157" t="s">
        <v>117</v>
      </c>
      <c r="AV157" t="s">
        <v>133</v>
      </c>
      <c r="AW157" t="s">
        <v>134</v>
      </c>
      <c r="AX157" t="s">
        <v>108</v>
      </c>
      <c r="AY157" s="23">
        <v>80111600</v>
      </c>
      <c r="AZ157" s="41" t="s">
        <v>1292</v>
      </c>
      <c r="BA157" s="23" t="s">
        <v>121</v>
      </c>
      <c r="BB157" s="20" t="s">
        <v>122</v>
      </c>
      <c r="BC157" s="27">
        <v>45677</v>
      </c>
      <c r="BD157" s="20" t="s">
        <v>1293</v>
      </c>
      <c r="BE157" s="27">
        <v>45677</v>
      </c>
      <c r="BF157" s="27">
        <v>45678</v>
      </c>
      <c r="BG157" s="27">
        <v>46020</v>
      </c>
      <c r="BH157" s="35">
        <f>+Tabla3[[#This Row],[FECHA TERMINACION
(INICIAL)]]-Tabla3[[#This Row],[FECHA INICIO]]</f>
        <v>342</v>
      </c>
      <c r="BI157" s="35">
        <f>+Tabla3[[#This Row],[PLAZO DE EJECUCIÓN EN DÍAS (INICIAL)]]/30</f>
        <v>11.4</v>
      </c>
      <c r="BJ157" t="s">
        <v>1294</v>
      </c>
      <c r="BK157" s="30">
        <f>+[1]BD_2!E155</f>
        <v>0</v>
      </c>
      <c r="BL157" s="30">
        <f>+[1]BD_2!BA155</f>
        <v>0</v>
      </c>
      <c r="BM157" s="23">
        <f>+[1]BD_2!BZ155</f>
        <v>0</v>
      </c>
      <c r="BN157" s="23">
        <f>+COUNTIF(Tabla3[[#This Row],[VALOR REDUCIDO]:[TOTAL TIEMPO PRORROGADO EN DÍAS
]],"&lt;&gt;0")</f>
        <v>0</v>
      </c>
      <c r="BO157" s="23" t="str">
        <f>+[1]BD_2!CA155</f>
        <v>2 NO</v>
      </c>
      <c r="BP157" s="27" t="str">
        <f>+[1]BD_2!CF155</f>
        <v>2 NO</v>
      </c>
      <c r="BQ157" s="23" t="s">
        <v>106</v>
      </c>
      <c r="BR157">
        <f t="shared" si="36"/>
        <v>342</v>
      </c>
      <c r="BS157" s="36">
        <f t="shared" si="37"/>
        <v>45678</v>
      </c>
      <c r="BT157" s="36">
        <f t="shared" si="38"/>
        <v>46020</v>
      </c>
      <c r="BU157" s="37">
        <f t="shared" ca="1" si="39"/>
        <v>0.78654970760233922</v>
      </c>
      <c r="BV157" s="30">
        <f t="shared" si="40"/>
        <v>63280000</v>
      </c>
      <c r="BW157" s="23" t="str">
        <f t="shared" ca="1" si="28"/>
        <v>EJECUCIÓN</v>
      </c>
      <c r="BX157" s="23">
        <v>35466667</v>
      </c>
      <c r="BY157" s="23">
        <v>27813333</v>
      </c>
      <c r="BZ157" s="23" t="s">
        <v>106</v>
      </c>
      <c r="CA157" s="23" t="str">
        <f t="shared" si="41"/>
        <v>enero</v>
      </c>
      <c r="CB157" s="23" t="s">
        <v>121</v>
      </c>
      <c r="CC157" s="23" t="s">
        <v>121</v>
      </c>
      <c r="CD157" s="23" t="s">
        <v>121</v>
      </c>
      <c r="CE157" t="s">
        <v>125</v>
      </c>
      <c r="CF157" t="s">
        <v>126</v>
      </c>
    </row>
    <row r="158" spans="1:84" x14ac:dyDescent="0.25">
      <c r="A158" s="23" t="str">
        <f t="shared" si="29"/>
        <v/>
      </c>
      <c r="B158" s="23" t="str">
        <f t="shared" si="30"/>
        <v/>
      </c>
      <c r="C158" s="24" t="str">
        <f t="shared" ca="1" si="31"/>
        <v>E</v>
      </c>
      <c r="D158" s="25" t="str">
        <f t="shared" si="32"/>
        <v/>
      </c>
      <c r="E158" s="25" t="str">
        <f t="shared" si="33"/>
        <v/>
      </c>
      <c r="F158" s="23" t="str">
        <f t="shared" si="34"/>
        <v/>
      </c>
      <c r="G158" s="25" t="str">
        <f t="shared" si="35"/>
        <v/>
      </c>
      <c r="H158" s="23">
        <v>2025</v>
      </c>
      <c r="I158" s="26">
        <v>153</v>
      </c>
      <c r="J158" s="23" t="s">
        <v>95</v>
      </c>
      <c r="K158" t="s">
        <v>96</v>
      </c>
      <c r="L158" t="s">
        <v>97</v>
      </c>
      <c r="M158" t="s">
        <v>98</v>
      </c>
      <c r="N158" t="s">
        <v>99</v>
      </c>
      <c r="O158" s="23" t="s">
        <v>100</v>
      </c>
      <c r="P158" s="23" t="s">
        <v>138</v>
      </c>
      <c r="Q158" t="s">
        <v>1295</v>
      </c>
      <c r="R158" s="23" t="s">
        <v>103</v>
      </c>
      <c r="S158" s="20" t="s">
        <v>1296</v>
      </c>
      <c r="T158" s="29" t="s">
        <v>1297</v>
      </c>
      <c r="U158" s="23" t="s">
        <v>1436</v>
      </c>
      <c r="V158" s="23" t="s">
        <v>106</v>
      </c>
      <c r="W158" s="20" t="s">
        <v>821</v>
      </c>
      <c r="X158" s="20" t="s">
        <v>543</v>
      </c>
      <c r="Y158" t="s">
        <v>1298</v>
      </c>
      <c r="Z158" t="s">
        <v>1299</v>
      </c>
      <c r="AA158" t="s">
        <v>1300</v>
      </c>
      <c r="AB158" s="6">
        <v>73016667</v>
      </c>
      <c r="AC158" s="6">
        <v>73016667</v>
      </c>
      <c r="AD158" s="30">
        <v>6500000</v>
      </c>
      <c r="AE158" s="30">
        <v>0</v>
      </c>
      <c r="AF158" s="23" t="s">
        <v>112</v>
      </c>
      <c r="AG158" t="s">
        <v>106</v>
      </c>
      <c r="AH158" t="s">
        <v>113</v>
      </c>
      <c r="AI158" s="31">
        <f>+Tabla3[[#This Row],[VALOR DEL CONTRATO
(EN NUMEROS)]]-Tabla3[[#This Row],[VALOR RECURSOS (MADS/FONAM)]]</f>
        <v>0</v>
      </c>
      <c r="AJ158" s="25">
        <v>9325</v>
      </c>
      <c r="AK158" s="32">
        <v>45665</v>
      </c>
      <c r="AL158">
        <v>16225</v>
      </c>
      <c r="AM158" s="27">
        <v>45674</v>
      </c>
      <c r="AN158" s="33" t="s">
        <v>114</v>
      </c>
      <c r="AO158" t="s">
        <v>1192</v>
      </c>
      <c r="AP158" s="39">
        <v>202400000000095</v>
      </c>
      <c r="AQ158" t="s">
        <v>106</v>
      </c>
      <c r="AR158" s="27">
        <v>45674</v>
      </c>
      <c r="AS158" s="23" t="s">
        <v>116</v>
      </c>
      <c r="AT158" s="23" t="s">
        <v>116</v>
      </c>
      <c r="AU158" t="s">
        <v>117</v>
      </c>
      <c r="AV158" t="s">
        <v>1193</v>
      </c>
      <c r="AW158" t="s">
        <v>1194</v>
      </c>
      <c r="AX158" t="s">
        <v>543</v>
      </c>
      <c r="AY158" s="23">
        <v>80111600</v>
      </c>
      <c r="AZ158" s="41" t="s">
        <v>1301</v>
      </c>
      <c r="BA158" s="23" t="s">
        <v>121</v>
      </c>
      <c r="BB158" s="20" t="s">
        <v>122</v>
      </c>
      <c r="BC158" s="27">
        <v>45674</v>
      </c>
      <c r="BD158" s="20" t="s">
        <v>123</v>
      </c>
      <c r="BE158" s="27">
        <v>45674</v>
      </c>
      <c r="BF158" s="27">
        <v>45674</v>
      </c>
      <c r="BG158" s="27">
        <v>46014</v>
      </c>
      <c r="BH158" s="35">
        <f>+Tabla3[[#This Row],[FECHA TERMINACION
(INICIAL)]]-Tabla3[[#This Row],[FECHA INICIO]]</f>
        <v>340</v>
      </c>
      <c r="BI158" s="35">
        <f>+Tabla3[[#This Row],[PLAZO DE EJECUCIÓN EN DÍAS (INICIAL)]]/30</f>
        <v>11.333333333333334</v>
      </c>
      <c r="BJ158" t="s">
        <v>1302</v>
      </c>
      <c r="BK158" s="30">
        <f>+[1]BD_2!E156</f>
        <v>0</v>
      </c>
      <c r="BL158" s="30">
        <f>+[1]BD_2!BA156</f>
        <v>0</v>
      </c>
      <c r="BM158" s="23">
        <f>+[1]BD_2!BZ156</f>
        <v>0</v>
      </c>
      <c r="BN158" s="23">
        <f>+COUNTIF(Tabla3[[#This Row],[VALOR REDUCIDO]:[TOTAL TIEMPO PRORROGADO EN DÍAS
]],"&lt;&gt;0")</f>
        <v>0</v>
      </c>
      <c r="BO158" s="23" t="str">
        <f>+[1]BD_2!CA156</f>
        <v>2 NO</v>
      </c>
      <c r="BP158" s="27" t="str">
        <f>+[1]BD_2!CF156</f>
        <v>1 SI</v>
      </c>
      <c r="BQ158" s="23" t="s">
        <v>106</v>
      </c>
      <c r="BR158">
        <f t="shared" si="36"/>
        <v>340</v>
      </c>
      <c r="BS158" s="36">
        <f t="shared" si="37"/>
        <v>45674</v>
      </c>
      <c r="BT158" s="36">
        <f t="shared" si="38"/>
        <v>46014</v>
      </c>
      <c r="BU158" s="37">
        <f t="shared" ca="1" si="39"/>
        <v>0.80294117647058827</v>
      </c>
      <c r="BV158" s="30">
        <f t="shared" si="40"/>
        <v>73016667</v>
      </c>
      <c r="BW158" s="23" t="str">
        <f t="shared" si="28"/>
        <v>FINALIZADO</v>
      </c>
      <c r="BX158" s="23">
        <v>35533333</v>
      </c>
      <c r="BY158" s="23">
        <v>37483334</v>
      </c>
      <c r="BZ158" s="23" t="s">
        <v>106</v>
      </c>
      <c r="CA158" s="23" t="str">
        <f t="shared" si="41"/>
        <v>enero</v>
      </c>
      <c r="CB158" s="23" t="s">
        <v>121</v>
      </c>
      <c r="CC158" s="23" t="s">
        <v>121</v>
      </c>
      <c r="CD158" s="23" t="s">
        <v>121</v>
      </c>
      <c r="CE158" t="s">
        <v>125</v>
      </c>
      <c r="CF158" t="s">
        <v>126</v>
      </c>
    </row>
    <row r="159" spans="1:84" x14ac:dyDescent="0.25">
      <c r="A159" s="23" t="str">
        <f t="shared" si="29"/>
        <v/>
      </c>
      <c r="B159" s="23" t="str">
        <f t="shared" si="30"/>
        <v/>
      </c>
      <c r="C159" s="24" t="str">
        <f t="shared" ca="1" si="31"/>
        <v>E</v>
      </c>
      <c r="D159" s="25" t="str">
        <f t="shared" ca="1" si="32"/>
        <v/>
      </c>
      <c r="E159" s="25" t="str">
        <f t="shared" si="33"/>
        <v/>
      </c>
      <c r="F159" s="23" t="str">
        <f t="shared" si="34"/>
        <v/>
      </c>
      <c r="G159" s="25" t="str">
        <f t="shared" si="35"/>
        <v/>
      </c>
      <c r="H159" s="23">
        <v>2025</v>
      </c>
      <c r="I159" s="26">
        <v>154</v>
      </c>
      <c r="J159" s="23" t="s">
        <v>95</v>
      </c>
      <c r="K159" t="s">
        <v>96</v>
      </c>
      <c r="L159" t="s">
        <v>97</v>
      </c>
      <c r="M159" t="s">
        <v>98</v>
      </c>
      <c r="N159" t="s">
        <v>99</v>
      </c>
      <c r="O159" s="23" t="s">
        <v>100</v>
      </c>
      <c r="P159" s="23" t="s">
        <v>138</v>
      </c>
      <c r="Q159" t="s">
        <v>1303</v>
      </c>
      <c r="R159" s="23" t="s">
        <v>103</v>
      </c>
      <c r="S159" s="20" t="s">
        <v>369</v>
      </c>
      <c r="T159" s="29" t="s">
        <v>1304</v>
      </c>
      <c r="U159" s="23" t="s">
        <v>1436</v>
      </c>
      <c r="V159" s="23" t="s">
        <v>106</v>
      </c>
      <c r="W159" s="20" t="s">
        <v>490</v>
      </c>
      <c r="X159" s="20" t="s">
        <v>490</v>
      </c>
      <c r="Y159" t="s">
        <v>1305</v>
      </c>
      <c r="Z159" t="s">
        <v>1306</v>
      </c>
      <c r="AA159" t="s">
        <v>1307</v>
      </c>
      <c r="AB159" s="6">
        <v>109250000</v>
      </c>
      <c r="AC159" s="6">
        <v>109250000</v>
      </c>
      <c r="AD159" s="30">
        <v>9500000</v>
      </c>
      <c r="AE159" s="30">
        <v>0</v>
      </c>
      <c r="AF159" s="23" t="s">
        <v>112</v>
      </c>
      <c r="AG159" t="s">
        <v>106</v>
      </c>
      <c r="AH159" t="s">
        <v>113</v>
      </c>
      <c r="AI159" s="31">
        <f>+Tabla3[[#This Row],[VALOR DEL CONTRATO
(EN NUMEROS)]]-Tabla3[[#This Row],[VALOR RECURSOS (MADS/FONAM)]]</f>
        <v>0</v>
      </c>
      <c r="AJ159" s="25">
        <v>9025</v>
      </c>
      <c r="AK159" s="32">
        <v>45665</v>
      </c>
      <c r="AL159">
        <v>16925</v>
      </c>
      <c r="AM159" s="27">
        <v>45674</v>
      </c>
      <c r="AN159" s="33" t="s">
        <v>114</v>
      </c>
      <c r="AO159" t="s">
        <v>986</v>
      </c>
      <c r="AP159" s="39">
        <v>202300000000041</v>
      </c>
      <c r="AQ159" t="s">
        <v>106</v>
      </c>
      <c r="AR159" s="27">
        <v>45672</v>
      </c>
      <c r="AS159" s="23" t="s">
        <v>116</v>
      </c>
      <c r="AT159" s="23" t="s">
        <v>116</v>
      </c>
      <c r="AU159" t="s">
        <v>117</v>
      </c>
      <c r="AV159" t="s">
        <v>995</v>
      </c>
      <c r="AW159" t="s">
        <v>496</v>
      </c>
      <c r="AX159" t="s">
        <v>490</v>
      </c>
      <c r="AY159" s="23">
        <v>80111600</v>
      </c>
      <c r="AZ159" s="41" t="s">
        <v>1308</v>
      </c>
      <c r="BA159" s="23" t="s">
        <v>121</v>
      </c>
      <c r="BB159" s="20" t="s">
        <v>122</v>
      </c>
      <c r="BC159" s="27">
        <v>45673</v>
      </c>
      <c r="BD159" s="20" t="s">
        <v>123</v>
      </c>
      <c r="BE159" s="27">
        <v>45673</v>
      </c>
      <c r="BF159" s="27">
        <v>45674</v>
      </c>
      <c r="BG159" s="27">
        <v>46021</v>
      </c>
      <c r="BH159" s="35">
        <f>+Tabla3[[#This Row],[FECHA TERMINACION
(INICIAL)]]-Tabla3[[#This Row],[FECHA INICIO]]</f>
        <v>347</v>
      </c>
      <c r="BI159" s="35">
        <f>+Tabla3[[#This Row],[PLAZO DE EJECUCIÓN EN DÍAS (INICIAL)]]/30</f>
        <v>11.566666666666666</v>
      </c>
      <c r="BJ159" t="s">
        <v>1309</v>
      </c>
      <c r="BK159" s="30">
        <f>+[1]BD_2!E157</f>
        <v>316667</v>
      </c>
      <c r="BL159" s="30">
        <f>+[1]BD_2!BA157</f>
        <v>0</v>
      </c>
      <c r="BM159" s="23">
        <f>+[1]BD_2!BZ157</f>
        <v>0</v>
      </c>
      <c r="BN159" s="23">
        <f>+COUNTIF(Tabla3[[#This Row],[VALOR REDUCIDO]:[TOTAL TIEMPO PRORROGADO EN DÍAS
]],"&lt;&gt;0")</f>
        <v>1</v>
      </c>
      <c r="BO159" s="23" t="str">
        <f>+[1]BD_2!CA157</f>
        <v>2 NO</v>
      </c>
      <c r="BP159" s="27" t="str">
        <f>+[1]BD_2!CF157</f>
        <v>2 NO</v>
      </c>
      <c r="BQ159" s="23" t="s">
        <v>106</v>
      </c>
      <c r="BR159">
        <f t="shared" si="36"/>
        <v>347</v>
      </c>
      <c r="BS159" s="36">
        <f t="shared" si="37"/>
        <v>45674</v>
      </c>
      <c r="BT159" s="36">
        <f t="shared" si="38"/>
        <v>46021</v>
      </c>
      <c r="BU159" s="37">
        <f t="shared" ca="1" si="39"/>
        <v>0.78674351585014413</v>
      </c>
      <c r="BV159" s="30">
        <f t="shared" si="40"/>
        <v>108933333</v>
      </c>
      <c r="BW159" s="23" t="str">
        <f t="shared" ca="1" si="28"/>
        <v>EJECUCIÓN</v>
      </c>
      <c r="BX159" s="23">
        <v>51933333</v>
      </c>
      <c r="BY159" s="23">
        <v>57000000</v>
      </c>
      <c r="BZ159" s="23" t="s">
        <v>106</v>
      </c>
      <c r="CA159" s="23" t="str">
        <f t="shared" si="41"/>
        <v>enero</v>
      </c>
      <c r="CB159" s="23" t="s">
        <v>121</v>
      </c>
      <c r="CC159" s="23" t="s">
        <v>121</v>
      </c>
      <c r="CD159" s="23" t="s">
        <v>121</v>
      </c>
      <c r="CE159" t="s">
        <v>125</v>
      </c>
      <c r="CF159" t="s">
        <v>126</v>
      </c>
    </row>
    <row r="160" spans="1:84" x14ac:dyDescent="0.25">
      <c r="A160" s="23" t="str">
        <f t="shared" si="29"/>
        <v/>
      </c>
      <c r="B160" s="23" t="str">
        <f t="shared" si="30"/>
        <v/>
      </c>
      <c r="C160" s="24" t="str">
        <f t="shared" ca="1" si="31"/>
        <v>E</v>
      </c>
      <c r="D160" s="25" t="str">
        <f t="shared" ca="1" si="32"/>
        <v/>
      </c>
      <c r="E160" s="25" t="str">
        <f t="shared" si="33"/>
        <v/>
      </c>
      <c r="F160" s="23" t="str">
        <f t="shared" si="34"/>
        <v/>
      </c>
      <c r="G160" s="25" t="str">
        <f t="shared" si="35"/>
        <v/>
      </c>
      <c r="H160" s="23">
        <v>2025</v>
      </c>
      <c r="I160" s="26">
        <v>155</v>
      </c>
      <c r="J160" s="23" t="s">
        <v>95</v>
      </c>
      <c r="K160" t="s">
        <v>96</v>
      </c>
      <c r="L160" t="s">
        <v>97</v>
      </c>
      <c r="M160" t="s">
        <v>98</v>
      </c>
      <c r="N160" t="s">
        <v>99</v>
      </c>
      <c r="O160" s="23" t="s">
        <v>100</v>
      </c>
      <c r="P160" s="23" t="s">
        <v>138</v>
      </c>
      <c r="Q160" t="s">
        <v>1310</v>
      </c>
      <c r="R160" s="23" t="s">
        <v>103</v>
      </c>
      <c r="S160" s="20" t="s">
        <v>1311</v>
      </c>
      <c r="T160" s="29" t="s">
        <v>1312</v>
      </c>
      <c r="U160" s="23" t="s">
        <v>1436</v>
      </c>
      <c r="V160" s="23" t="s">
        <v>106</v>
      </c>
      <c r="W160" s="20" t="s">
        <v>863</v>
      </c>
      <c r="X160" s="20" t="s">
        <v>863</v>
      </c>
      <c r="Y160" t="s">
        <v>1313</v>
      </c>
      <c r="Z160" t="s">
        <v>1314</v>
      </c>
      <c r="AA160" t="s">
        <v>1315</v>
      </c>
      <c r="AB160" s="6">
        <v>109662300</v>
      </c>
      <c r="AC160" s="6">
        <v>109662300</v>
      </c>
      <c r="AD160" s="30">
        <v>9969300</v>
      </c>
      <c r="AE160" s="30">
        <v>0</v>
      </c>
      <c r="AF160" s="23" t="s">
        <v>112</v>
      </c>
      <c r="AG160" t="s">
        <v>106</v>
      </c>
      <c r="AH160" t="s">
        <v>113</v>
      </c>
      <c r="AI160" s="31">
        <f>+Tabla3[[#This Row],[VALOR DEL CONTRATO
(EN NUMEROS)]]-Tabla3[[#This Row],[VALOR RECURSOS (MADS/FONAM)]]</f>
        <v>0</v>
      </c>
      <c r="AJ160" s="25">
        <v>10425</v>
      </c>
      <c r="AK160" s="32">
        <v>45665</v>
      </c>
      <c r="AL160">
        <v>24025</v>
      </c>
      <c r="AM160" s="27">
        <v>45678</v>
      </c>
      <c r="AN160" s="33" t="s">
        <v>114</v>
      </c>
      <c r="AO160" t="s">
        <v>248</v>
      </c>
      <c r="AP160" s="39">
        <v>202400000000095</v>
      </c>
      <c r="AQ160" t="s">
        <v>106</v>
      </c>
      <c r="AR160" s="27">
        <v>45674</v>
      </c>
      <c r="AS160" s="23" t="s">
        <v>116</v>
      </c>
      <c r="AT160" s="23" t="s">
        <v>116</v>
      </c>
      <c r="AU160" t="s">
        <v>117</v>
      </c>
      <c r="AV160" t="s">
        <v>867</v>
      </c>
      <c r="AW160" t="s">
        <v>868</v>
      </c>
      <c r="AX160" t="s">
        <v>869</v>
      </c>
      <c r="AY160" s="23">
        <v>80111600</v>
      </c>
      <c r="AZ160" s="41" t="s">
        <v>1316</v>
      </c>
      <c r="BA160" s="23" t="s">
        <v>121</v>
      </c>
      <c r="BB160" s="20" t="s">
        <v>122</v>
      </c>
      <c r="BC160" s="27">
        <v>45677</v>
      </c>
      <c r="BD160" s="20" t="s">
        <v>123</v>
      </c>
      <c r="BE160" s="27">
        <v>45677</v>
      </c>
      <c r="BF160" s="27">
        <v>45678</v>
      </c>
      <c r="BG160" s="27">
        <v>46011</v>
      </c>
      <c r="BH160" s="35">
        <f>+Tabla3[[#This Row],[FECHA TERMINACION
(INICIAL)]]-Tabla3[[#This Row],[FECHA INICIO]]</f>
        <v>333</v>
      </c>
      <c r="BI160" s="35">
        <f>+Tabla3[[#This Row],[PLAZO DE EJECUCIÓN EN DÍAS (INICIAL)]]/30</f>
        <v>11.1</v>
      </c>
      <c r="BJ160" t="s">
        <v>904</v>
      </c>
      <c r="BK160" s="30">
        <f>+[1]BD_2!E158</f>
        <v>0</v>
      </c>
      <c r="BL160" s="30">
        <f>+[1]BD_2!BA158</f>
        <v>0</v>
      </c>
      <c r="BM160" s="23">
        <f>+[1]BD_2!BZ158</f>
        <v>0</v>
      </c>
      <c r="BN160" s="23">
        <f>+COUNTIF(Tabla3[[#This Row],[VALOR REDUCIDO]:[TOTAL TIEMPO PRORROGADO EN DÍAS
]],"&lt;&gt;0")</f>
        <v>0</v>
      </c>
      <c r="BO160" s="23" t="str">
        <f>+[1]BD_2!CA158</f>
        <v>2 NO</v>
      </c>
      <c r="BP160" s="27" t="str">
        <f>+[1]BD_2!CF158</f>
        <v>2 NO</v>
      </c>
      <c r="BQ160" s="23" t="s">
        <v>106</v>
      </c>
      <c r="BR160">
        <f t="shared" si="36"/>
        <v>333</v>
      </c>
      <c r="BS160" s="36">
        <f t="shared" si="37"/>
        <v>45678</v>
      </c>
      <c r="BT160" s="36">
        <f t="shared" si="38"/>
        <v>46011</v>
      </c>
      <c r="BU160" s="37">
        <f t="shared" ca="1" si="39"/>
        <v>0.80780780780780781</v>
      </c>
      <c r="BV160" s="30">
        <f t="shared" si="40"/>
        <v>109662300</v>
      </c>
      <c r="BW160" s="23" t="str">
        <f t="shared" ca="1" si="28"/>
        <v>EJECUCIÓN</v>
      </c>
      <c r="BX160" s="23">
        <v>63138900</v>
      </c>
      <c r="BY160" s="23">
        <v>46523400</v>
      </c>
      <c r="BZ160" s="23" t="s">
        <v>106</v>
      </c>
      <c r="CA160" s="23" t="str">
        <f t="shared" si="41"/>
        <v>enero</v>
      </c>
      <c r="CB160" s="23" t="s">
        <v>121</v>
      </c>
      <c r="CC160" s="23" t="s">
        <v>121</v>
      </c>
      <c r="CD160" s="23" t="s">
        <v>121</v>
      </c>
      <c r="CE160" t="s">
        <v>125</v>
      </c>
      <c r="CF160" t="s">
        <v>126</v>
      </c>
    </row>
    <row r="161" spans="1:84" x14ac:dyDescent="0.25">
      <c r="A161" s="23" t="str">
        <f t="shared" si="29"/>
        <v/>
      </c>
      <c r="B161" s="23" t="str">
        <f t="shared" si="30"/>
        <v/>
      </c>
      <c r="C161" s="24" t="str">
        <f t="shared" ca="1" si="31"/>
        <v>E</v>
      </c>
      <c r="D161" s="25" t="str">
        <f t="shared" ca="1" si="32"/>
        <v/>
      </c>
      <c r="E161" s="25" t="str">
        <f t="shared" si="33"/>
        <v/>
      </c>
      <c r="F161" s="23" t="str">
        <f t="shared" si="34"/>
        <v/>
      </c>
      <c r="G161" s="25" t="str">
        <f t="shared" si="35"/>
        <v/>
      </c>
      <c r="H161" s="23">
        <v>2025</v>
      </c>
      <c r="I161" s="26">
        <v>156</v>
      </c>
      <c r="J161" s="23" t="s">
        <v>95</v>
      </c>
      <c r="K161" t="s">
        <v>96</v>
      </c>
      <c r="L161" t="s">
        <v>97</v>
      </c>
      <c r="M161" t="s">
        <v>98</v>
      </c>
      <c r="N161" t="s">
        <v>99</v>
      </c>
      <c r="O161" s="23" t="s">
        <v>100</v>
      </c>
      <c r="P161" s="23" t="s">
        <v>138</v>
      </c>
      <c r="Q161" t="s">
        <v>1317</v>
      </c>
      <c r="R161" s="23" t="s">
        <v>103</v>
      </c>
      <c r="S161" s="20" t="s">
        <v>165</v>
      </c>
      <c r="T161" s="29" t="s">
        <v>1318</v>
      </c>
      <c r="U161" s="23" t="s">
        <v>1436</v>
      </c>
      <c r="V161" s="23" t="s">
        <v>106</v>
      </c>
      <c r="W161" s="20" t="s">
        <v>863</v>
      </c>
      <c r="X161" s="20" t="s">
        <v>863</v>
      </c>
      <c r="Y161" t="s">
        <v>1319</v>
      </c>
      <c r="Z161" t="s">
        <v>1320</v>
      </c>
      <c r="AA161" t="s">
        <v>1321</v>
      </c>
      <c r="AB161" s="6">
        <v>105893333</v>
      </c>
      <c r="AC161" s="6">
        <v>105893333</v>
      </c>
      <c r="AD161" s="30">
        <v>9927500</v>
      </c>
      <c r="AE161" s="30">
        <v>0</v>
      </c>
      <c r="AF161" s="23" t="s">
        <v>112</v>
      </c>
      <c r="AG161" t="s">
        <v>106</v>
      </c>
      <c r="AH161" t="s">
        <v>113</v>
      </c>
      <c r="AI161" s="31">
        <f>+Tabla3[[#This Row],[VALOR DEL CONTRATO
(EN NUMEROS)]]-Tabla3[[#This Row],[VALOR RECURSOS (MADS/FONAM)]]</f>
        <v>0</v>
      </c>
      <c r="AJ161" s="25">
        <v>10425</v>
      </c>
      <c r="AK161" s="32">
        <v>45665</v>
      </c>
      <c r="AL161">
        <v>21625</v>
      </c>
      <c r="AM161" s="27">
        <v>45678</v>
      </c>
      <c r="AN161" s="33" t="s">
        <v>114</v>
      </c>
      <c r="AO161" t="s">
        <v>248</v>
      </c>
      <c r="AP161" s="39">
        <v>202400000000095</v>
      </c>
      <c r="AQ161" t="s">
        <v>106</v>
      </c>
      <c r="AR161" s="27">
        <v>45676</v>
      </c>
      <c r="AS161" s="23" t="s">
        <v>116</v>
      </c>
      <c r="AT161" s="23" t="s">
        <v>116</v>
      </c>
      <c r="AU161" t="s">
        <v>117</v>
      </c>
      <c r="AV161" t="s">
        <v>867</v>
      </c>
      <c r="AW161" t="s">
        <v>868</v>
      </c>
      <c r="AX161" t="s">
        <v>869</v>
      </c>
      <c r="AY161" s="23">
        <v>80111600</v>
      </c>
      <c r="AZ161" s="41" t="s">
        <v>1322</v>
      </c>
      <c r="BA161" s="23" t="s">
        <v>121</v>
      </c>
      <c r="BB161" s="20" t="s">
        <v>122</v>
      </c>
      <c r="BC161" s="27">
        <v>45677</v>
      </c>
      <c r="BD161" s="20" t="s">
        <v>123</v>
      </c>
      <c r="BE161" s="27">
        <v>45677</v>
      </c>
      <c r="BF161" s="27">
        <v>45678</v>
      </c>
      <c r="BG161" s="27">
        <v>46001</v>
      </c>
      <c r="BH161" s="35">
        <f>+Tabla3[[#This Row],[FECHA TERMINACION
(INICIAL)]]-Tabla3[[#This Row],[FECHA INICIO]]</f>
        <v>323</v>
      </c>
      <c r="BI161" s="35">
        <f>+Tabla3[[#This Row],[PLAZO DE EJECUCIÓN EN DÍAS (INICIAL)]]/30</f>
        <v>10.766666666666667</v>
      </c>
      <c r="BJ161" t="s">
        <v>1323</v>
      </c>
      <c r="BK161" s="30">
        <f>+[1]BD_2!E159</f>
        <v>0</v>
      </c>
      <c r="BL161" s="30">
        <f>+[1]BD_2!BA159</f>
        <v>0</v>
      </c>
      <c r="BM161" s="23">
        <f>+[1]BD_2!BZ159</f>
        <v>0</v>
      </c>
      <c r="BN161" s="23">
        <f>+COUNTIF(Tabla3[[#This Row],[VALOR REDUCIDO]:[TOTAL TIEMPO PRORROGADO EN DÍAS
]],"&lt;&gt;0")</f>
        <v>0</v>
      </c>
      <c r="BO161" s="23" t="str">
        <f>+[1]BD_2!CA159</f>
        <v>2 NO</v>
      </c>
      <c r="BP161" s="27" t="str">
        <f>+[1]BD_2!CF159</f>
        <v>2 NO</v>
      </c>
      <c r="BQ161" s="23" t="s">
        <v>106</v>
      </c>
      <c r="BR161">
        <f t="shared" si="36"/>
        <v>323</v>
      </c>
      <c r="BS161" s="36">
        <f t="shared" si="37"/>
        <v>45678</v>
      </c>
      <c r="BT161" s="36">
        <f t="shared" si="38"/>
        <v>46001</v>
      </c>
      <c r="BU161" s="37">
        <f t="shared" ca="1" si="39"/>
        <v>0.83281733746130027</v>
      </c>
      <c r="BV161" s="30">
        <f t="shared" si="40"/>
        <v>105893333</v>
      </c>
      <c r="BW161" s="23" t="str">
        <f t="shared" ca="1" si="28"/>
        <v>EJECUCIÓN</v>
      </c>
      <c r="BX161" s="23">
        <v>62874167</v>
      </c>
      <c r="BY161" s="23">
        <v>43019166</v>
      </c>
      <c r="BZ161" s="23" t="s">
        <v>106</v>
      </c>
      <c r="CA161" s="23" t="str">
        <f t="shared" si="41"/>
        <v>enero</v>
      </c>
      <c r="CB161" s="23" t="s">
        <v>121</v>
      </c>
      <c r="CC161" s="23" t="s">
        <v>121</v>
      </c>
      <c r="CD161" s="23" t="s">
        <v>121</v>
      </c>
      <c r="CE161" t="s">
        <v>125</v>
      </c>
      <c r="CF161" t="s">
        <v>126</v>
      </c>
    </row>
    <row r="162" spans="1:84" x14ac:dyDescent="0.25">
      <c r="A162" s="23" t="str">
        <f t="shared" si="29"/>
        <v/>
      </c>
      <c r="B162" s="23" t="str">
        <f t="shared" si="30"/>
        <v/>
      </c>
      <c r="C162" s="24" t="str">
        <f t="shared" ca="1" si="31"/>
        <v>E</v>
      </c>
      <c r="D162" s="25" t="str">
        <f t="shared" ca="1" si="32"/>
        <v/>
      </c>
      <c r="E162" s="25" t="str">
        <f t="shared" si="33"/>
        <v/>
      </c>
      <c r="F162" s="23" t="str">
        <f t="shared" si="34"/>
        <v/>
      </c>
      <c r="G162" s="25" t="str">
        <f t="shared" si="35"/>
        <v/>
      </c>
      <c r="H162" s="23">
        <v>2025</v>
      </c>
      <c r="I162" s="26">
        <v>157</v>
      </c>
      <c r="J162" s="23" t="s">
        <v>95</v>
      </c>
      <c r="K162" t="s">
        <v>96</v>
      </c>
      <c r="L162" t="s">
        <v>97</v>
      </c>
      <c r="M162" t="s">
        <v>98</v>
      </c>
      <c r="N162" t="s">
        <v>99</v>
      </c>
      <c r="O162" s="23" t="s">
        <v>100</v>
      </c>
      <c r="P162" s="23" t="s">
        <v>138</v>
      </c>
      <c r="Q162" t="s">
        <v>1324</v>
      </c>
      <c r="R162" s="23" t="s">
        <v>103</v>
      </c>
      <c r="S162" s="20" t="s">
        <v>1325</v>
      </c>
      <c r="T162" s="29" t="s">
        <v>1326</v>
      </c>
      <c r="U162" s="23" t="s">
        <v>1436</v>
      </c>
      <c r="V162" s="23" t="s">
        <v>106</v>
      </c>
      <c r="W162" s="20" t="s">
        <v>516</v>
      </c>
      <c r="X162" s="20" t="s">
        <v>516</v>
      </c>
      <c r="Y162" t="s">
        <v>1327</v>
      </c>
      <c r="Z162" t="s">
        <v>1328</v>
      </c>
      <c r="AA162" t="s">
        <v>1329</v>
      </c>
      <c r="AB162" s="6">
        <v>53000000</v>
      </c>
      <c r="AC162" s="6">
        <v>53000000</v>
      </c>
      <c r="AD162" s="30">
        <v>5300000</v>
      </c>
      <c r="AE162" s="30">
        <v>0</v>
      </c>
      <c r="AF162" s="23" t="s">
        <v>112</v>
      </c>
      <c r="AG162" t="s">
        <v>106</v>
      </c>
      <c r="AH162" t="s">
        <v>113</v>
      </c>
      <c r="AI162" s="31">
        <f>+Tabla3[[#This Row],[VALOR DEL CONTRATO
(EN NUMEROS)]]-Tabla3[[#This Row],[VALOR RECURSOS (MADS/FONAM)]]</f>
        <v>0</v>
      </c>
      <c r="AJ162" s="25">
        <v>8825</v>
      </c>
      <c r="AK162" s="32">
        <v>45665</v>
      </c>
      <c r="AL162">
        <v>15725</v>
      </c>
      <c r="AM162" s="27">
        <v>45674</v>
      </c>
      <c r="AN162" s="33" t="s">
        <v>114</v>
      </c>
      <c r="AO162" t="s">
        <v>1330</v>
      </c>
      <c r="AP162" s="39">
        <v>202300000000177</v>
      </c>
      <c r="AQ162" t="s">
        <v>106</v>
      </c>
      <c r="AR162" s="27">
        <v>45673</v>
      </c>
      <c r="AS162" s="23" t="s">
        <v>116</v>
      </c>
      <c r="AT162" s="23" t="s">
        <v>116</v>
      </c>
      <c r="AU162" t="s">
        <v>117</v>
      </c>
      <c r="AV162" t="s">
        <v>1124</v>
      </c>
      <c r="AW162" t="s">
        <v>1125</v>
      </c>
      <c r="AX162" t="s">
        <v>516</v>
      </c>
      <c r="AY162" s="23">
        <v>80111600</v>
      </c>
      <c r="AZ162" s="41" t="s">
        <v>1331</v>
      </c>
      <c r="BA162" s="23" t="s">
        <v>121</v>
      </c>
      <c r="BB162" s="20" t="s">
        <v>122</v>
      </c>
      <c r="BC162" s="27">
        <v>45674</v>
      </c>
      <c r="BD162" s="20" t="s">
        <v>136</v>
      </c>
      <c r="BE162" s="27">
        <v>45674</v>
      </c>
      <c r="BF162" s="27">
        <v>45674</v>
      </c>
      <c r="BG162" s="27">
        <v>45977</v>
      </c>
      <c r="BH162" s="35">
        <v>0</v>
      </c>
      <c r="BI162" s="35">
        <v>0</v>
      </c>
      <c r="BJ162" t="s">
        <v>1332</v>
      </c>
      <c r="BK162" s="30">
        <f>+[1]BD_2!E160</f>
        <v>0</v>
      </c>
      <c r="BL162" s="30">
        <f>+[1]BD_2!BA160</f>
        <v>0</v>
      </c>
      <c r="BM162" s="23">
        <f>+[1]BD_2!BZ160</f>
        <v>0</v>
      </c>
      <c r="BN162" s="23">
        <f>+COUNTIF(Tabla3[[#This Row],[VALOR REDUCIDO]:[TOTAL TIEMPO PRORROGADO EN DÍAS
]],"&lt;&gt;0")</f>
        <v>0</v>
      </c>
      <c r="BO162" s="23" t="str">
        <f>+[1]BD_2!CA160</f>
        <v>2 NO</v>
      </c>
      <c r="BP162" s="27" t="str">
        <f>+[1]BD_2!CF160</f>
        <v>2 NO</v>
      </c>
      <c r="BQ162" s="23" t="s">
        <v>106</v>
      </c>
      <c r="BR162">
        <f t="shared" si="36"/>
        <v>303</v>
      </c>
      <c r="BS162" s="36">
        <f t="shared" si="37"/>
        <v>45674</v>
      </c>
      <c r="BT162" s="36">
        <f t="shared" si="38"/>
        <v>45977</v>
      </c>
      <c r="BU162" s="37">
        <f t="shared" ca="1" si="39"/>
        <v>0.90099009900990101</v>
      </c>
      <c r="BV162" s="30">
        <f t="shared" si="40"/>
        <v>53000000</v>
      </c>
      <c r="BW162" s="23" t="str">
        <f t="shared" ca="1" si="28"/>
        <v>EJECUCIÓN</v>
      </c>
      <c r="BX162" s="23">
        <v>34273333</v>
      </c>
      <c r="BY162" s="23">
        <v>18726667</v>
      </c>
      <c r="BZ162" s="23" t="s">
        <v>106</v>
      </c>
      <c r="CA162" s="23" t="str">
        <f t="shared" si="41"/>
        <v>enero</v>
      </c>
      <c r="CB162" s="23" t="s">
        <v>121</v>
      </c>
      <c r="CC162" s="23" t="s">
        <v>121</v>
      </c>
      <c r="CD162" s="23" t="s">
        <v>121</v>
      </c>
      <c r="CE162" t="s">
        <v>125</v>
      </c>
      <c r="CF162" t="s">
        <v>126</v>
      </c>
    </row>
    <row r="163" spans="1:84" x14ac:dyDescent="0.25">
      <c r="A163" s="23" t="str">
        <f t="shared" si="29"/>
        <v/>
      </c>
      <c r="B163" s="23" t="str">
        <f t="shared" si="30"/>
        <v/>
      </c>
      <c r="C163" s="24" t="str">
        <f t="shared" ca="1" si="31"/>
        <v>E</v>
      </c>
      <c r="D163" s="25" t="str">
        <f t="shared" ca="1" si="32"/>
        <v/>
      </c>
      <c r="E163" s="25" t="str">
        <f t="shared" si="33"/>
        <v/>
      </c>
      <c r="F163" s="23" t="str">
        <f t="shared" si="34"/>
        <v/>
      </c>
      <c r="G163" s="25" t="str">
        <f t="shared" si="35"/>
        <v/>
      </c>
      <c r="H163" s="23">
        <v>2025</v>
      </c>
      <c r="I163" s="26">
        <v>158</v>
      </c>
      <c r="J163" s="23" t="s">
        <v>95</v>
      </c>
      <c r="K163" t="s">
        <v>96</v>
      </c>
      <c r="L163" t="s">
        <v>97</v>
      </c>
      <c r="M163" t="s">
        <v>98</v>
      </c>
      <c r="N163" t="s">
        <v>99</v>
      </c>
      <c r="O163" s="23" t="s">
        <v>100</v>
      </c>
      <c r="P163" s="23" t="s">
        <v>138</v>
      </c>
      <c r="Q163" t="s">
        <v>1333</v>
      </c>
      <c r="R163" s="23" t="s">
        <v>103</v>
      </c>
      <c r="S163" s="20" t="s">
        <v>165</v>
      </c>
      <c r="T163" s="29" t="s">
        <v>1334</v>
      </c>
      <c r="U163" s="23" t="s">
        <v>1436</v>
      </c>
      <c r="V163" s="23" t="s">
        <v>106</v>
      </c>
      <c r="W163" s="20" t="s">
        <v>1152</v>
      </c>
      <c r="X163" s="20" t="s">
        <v>1152</v>
      </c>
      <c r="Y163" t="s">
        <v>1335</v>
      </c>
      <c r="Z163" t="s">
        <v>1336</v>
      </c>
      <c r="AA163" t="s">
        <v>1337</v>
      </c>
      <c r="AB163" s="6">
        <v>70833333</v>
      </c>
      <c r="AC163" s="6">
        <v>70833333</v>
      </c>
      <c r="AD163" s="30">
        <v>6250000</v>
      </c>
      <c r="AE163" s="30">
        <v>0</v>
      </c>
      <c r="AF163" s="23" t="s">
        <v>112</v>
      </c>
      <c r="AG163" t="s">
        <v>106</v>
      </c>
      <c r="AH163" t="s">
        <v>113</v>
      </c>
      <c r="AI163" s="31">
        <f>+Tabla3[[#This Row],[VALOR DEL CONTRATO
(EN NUMEROS)]]-Tabla3[[#This Row],[VALOR RECURSOS (MADS/FONAM)]]</f>
        <v>0</v>
      </c>
      <c r="AJ163" s="25">
        <v>8225</v>
      </c>
      <c r="AK163" s="32">
        <v>45665</v>
      </c>
      <c r="AL163">
        <v>17525</v>
      </c>
      <c r="AM163" s="27">
        <v>45677</v>
      </c>
      <c r="AN163" s="33" t="s">
        <v>114</v>
      </c>
      <c r="AO163" t="s">
        <v>115</v>
      </c>
      <c r="AP163" s="39">
        <v>202400000000095</v>
      </c>
      <c r="AQ163" t="s">
        <v>106</v>
      </c>
      <c r="AR163" s="27">
        <v>45674</v>
      </c>
      <c r="AS163" s="23" t="s">
        <v>116</v>
      </c>
      <c r="AT163" s="23" t="s">
        <v>116</v>
      </c>
      <c r="AU163" t="s">
        <v>117</v>
      </c>
      <c r="AV163" t="s">
        <v>1156</v>
      </c>
      <c r="AW163" t="s">
        <v>1157</v>
      </c>
      <c r="AX163" t="s">
        <v>1152</v>
      </c>
      <c r="AY163" s="23">
        <v>80111600</v>
      </c>
      <c r="AZ163" s="41" t="s">
        <v>1338</v>
      </c>
      <c r="BA163" s="23" t="s">
        <v>121</v>
      </c>
      <c r="BB163" s="20" t="s">
        <v>122</v>
      </c>
      <c r="BC163" s="27">
        <v>45674</v>
      </c>
      <c r="BD163" s="20" t="s">
        <v>136</v>
      </c>
      <c r="BE163" s="27">
        <v>45674</v>
      </c>
      <c r="BF163" s="27">
        <v>45677</v>
      </c>
      <c r="BG163" s="27">
        <v>46020</v>
      </c>
      <c r="BH163" s="35">
        <f>+Tabla3[[#This Row],[FECHA TERMINACION
(INICIAL)]]-Tabla3[[#This Row],[FECHA INICIO]]</f>
        <v>343</v>
      </c>
      <c r="BI163" s="35">
        <f>+Tabla3[[#This Row],[PLAZO DE EJECUCIÓN EN DÍAS (INICIAL)]]/30</f>
        <v>11.433333333333334</v>
      </c>
      <c r="BJ163" t="s">
        <v>1159</v>
      </c>
      <c r="BK163" s="30">
        <f>+[1]BD_2!E161</f>
        <v>0</v>
      </c>
      <c r="BL163" s="30">
        <f>+[1]BD_2!BA161</f>
        <v>0</v>
      </c>
      <c r="BM163" s="23">
        <f>+[1]BD_2!BZ161</f>
        <v>0</v>
      </c>
      <c r="BN163" s="23">
        <f>+COUNTIF(Tabla3[[#This Row],[VALOR REDUCIDO]:[TOTAL TIEMPO PRORROGADO EN DÍAS
]],"&lt;&gt;0")</f>
        <v>0</v>
      </c>
      <c r="BO163" s="23" t="str">
        <f>+[1]BD_2!CA161</f>
        <v>2 NO</v>
      </c>
      <c r="BP163" s="27" t="str">
        <f>+[1]BD_2!CF161</f>
        <v>2 NO</v>
      </c>
      <c r="BQ163" s="23" t="s">
        <v>106</v>
      </c>
      <c r="BR163">
        <f t="shared" si="36"/>
        <v>343</v>
      </c>
      <c r="BS163" s="36">
        <f t="shared" si="37"/>
        <v>45677</v>
      </c>
      <c r="BT163" s="36">
        <f t="shared" si="38"/>
        <v>46020</v>
      </c>
      <c r="BU163" s="37">
        <f t="shared" ca="1" si="39"/>
        <v>0.78717201166180761</v>
      </c>
      <c r="BV163" s="30">
        <f t="shared" si="40"/>
        <v>70833333</v>
      </c>
      <c r="BW163" s="23" t="str">
        <f t="shared" ca="1" si="28"/>
        <v>EJECUCIÓN</v>
      </c>
      <c r="BX163" s="23">
        <v>39791667</v>
      </c>
      <c r="BY163" s="23">
        <v>31041666</v>
      </c>
      <c r="BZ163" s="23" t="s">
        <v>106</v>
      </c>
      <c r="CA163" s="23" t="str">
        <f t="shared" si="41"/>
        <v>enero</v>
      </c>
      <c r="CB163" s="23" t="s">
        <v>121</v>
      </c>
      <c r="CC163" s="23" t="s">
        <v>121</v>
      </c>
      <c r="CD163" s="23" t="s">
        <v>121</v>
      </c>
      <c r="CE163" t="s">
        <v>125</v>
      </c>
      <c r="CF163" t="s">
        <v>126</v>
      </c>
    </row>
    <row r="164" spans="1:84" x14ac:dyDescent="0.25">
      <c r="A164" s="23" t="str">
        <f t="shared" si="29"/>
        <v/>
      </c>
      <c r="B164" s="23" t="str">
        <f t="shared" si="30"/>
        <v/>
      </c>
      <c r="C164" s="24" t="str">
        <f t="shared" ca="1" si="31"/>
        <v>E</v>
      </c>
      <c r="D164" s="25" t="str">
        <f t="shared" ca="1" si="32"/>
        <v/>
      </c>
      <c r="E164" s="25" t="str">
        <f t="shared" si="33"/>
        <v/>
      </c>
      <c r="F164" s="23" t="str">
        <f t="shared" si="34"/>
        <v/>
      </c>
      <c r="G164" s="25" t="str">
        <f t="shared" si="35"/>
        <v/>
      </c>
      <c r="H164" s="23">
        <v>2025</v>
      </c>
      <c r="I164" s="26">
        <v>159</v>
      </c>
      <c r="J164" s="23" t="s">
        <v>95</v>
      </c>
      <c r="K164" t="s">
        <v>96</v>
      </c>
      <c r="L164" t="s">
        <v>97</v>
      </c>
      <c r="M164" t="s">
        <v>98</v>
      </c>
      <c r="N164" t="s">
        <v>99</v>
      </c>
      <c r="O164" s="23" t="s">
        <v>100</v>
      </c>
      <c r="P164" s="23" t="s">
        <v>138</v>
      </c>
      <c r="Q164" t="s">
        <v>1339</v>
      </c>
      <c r="R164" s="23" t="s">
        <v>103</v>
      </c>
      <c r="S164" s="20" t="s">
        <v>254</v>
      </c>
      <c r="T164" s="29" t="s">
        <v>1340</v>
      </c>
      <c r="U164" s="23" t="s">
        <v>1436</v>
      </c>
      <c r="V164" s="23" t="s">
        <v>106</v>
      </c>
      <c r="W164" s="20" t="s">
        <v>183</v>
      </c>
      <c r="X164" s="20" t="s">
        <v>183</v>
      </c>
      <c r="Y164" t="s">
        <v>1341</v>
      </c>
      <c r="Z164" t="s">
        <v>1342</v>
      </c>
      <c r="AA164" t="s">
        <v>1343</v>
      </c>
      <c r="AB164" s="6">
        <v>79310000</v>
      </c>
      <c r="AC164" s="6">
        <v>79310000</v>
      </c>
      <c r="AD164" s="30">
        <v>7210000</v>
      </c>
      <c r="AE164" s="30">
        <v>0</v>
      </c>
      <c r="AF164" s="23" t="s">
        <v>112</v>
      </c>
      <c r="AG164" t="s">
        <v>106</v>
      </c>
      <c r="AH164" t="s">
        <v>113</v>
      </c>
      <c r="AI164" s="31">
        <f>+Tabla3[[#This Row],[VALOR DEL CONTRATO
(EN NUMEROS)]]-Tabla3[[#This Row],[VALOR RECURSOS (MADS/FONAM)]]</f>
        <v>0</v>
      </c>
      <c r="AJ164" s="25">
        <v>2225</v>
      </c>
      <c r="AK164" s="32">
        <v>45664</v>
      </c>
      <c r="AL164">
        <v>14725</v>
      </c>
      <c r="AM164" s="27">
        <v>45674</v>
      </c>
      <c r="AN164" s="33" t="s">
        <v>114</v>
      </c>
      <c r="AO164" t="s">
        <v>186</v>
      </c>
      <c r="AP164" s="39">
        <v>202400000000054</v>
      </c>
      <c r="AQ164" t="s">
        <v>106</v>
      </c>
      <c r="AR164" s="27">
        <v>45672</v>
      </c>
      <c r="AS164" s="23" t="s">
        <v>116</v>
      </c>
      <c r="AT164" s="23" t="s">
        <v>116</v>
      </c>
      <c r="AU164" t="s">
        <v>117</v>
      </c>
      <c r="AV164" t="s">
        <v>197</v>
      </c>
      <c r="AW164" t="s">
        <v>198</v>
      </c>
      <c r="AX164" t="s">
        <v>189</v>
      </c>
      <c r="AY164" s="23">
        <v>80111600</v>
      </c>
      <c r="AZ164" s="41" t="s">
        <v>1344</v>
      </c>
      <c r="BA164" s="23" t="s">
        <v>121</v>
      </c>
      <c r="BB164" s="20" t="s">
        <v>122</v>
      </c>
      <c r="BC164" s="27">
        <v>45673</v>
      </c>
      <c r="BD164" s="20" t="s">
        <v>123</v>
      </c>
      <c r="BE164" s="27">
        <v>45673</v>
      </c>
      <c r="BF164" s="27">
        <v>45674</v>
      </c>
      <c r="BG164" s="27">
        <v>46007</v>
      </c>
      <c r="BH164" s="35">
        <f>+Tabla3[[#This Row],[FECHA TERMINACION
(INICIAL)]]-Tabla3[[#This Row],[FECHA INICIO]]</f>
        <v>333</v>
      </c>
      <c r="BI164" s="35">
        <f>+Tabla3[[#This Row],[PLAZO DE EJECUCIÓN EN DÍAS (INICIAL)]]/30</f>
        <v>11.1</v>
      </c>
      <c r="BJ164" t="s">
        <v>219</v>
      </c>
      <c r="BK164" s="30">
        <f>+[1]BD_2!E162</f>
        <v>0</v>
      </c>
      <c r="BL164" s="30">
        <f>+[1]BD_2!BA162</f>
        <v>0</v>
      </c>
      <c r="BM164" s="23">
        <f>+[1]BD_2!BZ162</f>
        <v>0</v>
      </c>
      <c r="BN164" s="23">
        <f>+COUNTIF(Tabla3[[#This Row],[VALOR REDUCIDO]:[TOTAL TIEMPO PRORROGADO EN DÍAS
]],"&lt;&gt;0")</f>
        <v>0</v>
      </c>
      <c r="BO164" s="23" t="str">
        <f>+[1]BD_2!CA162</f>
        <v>2 NO</v>
      </c>
      <c r="BP164" s="27" t="str">
        <f>+[1]BD_2!CF162</f>
        <v>2 NO</v>
      </c>
      <c r="BQ164" s="23" t="s">
        <v>106</v>
      </c>
      <c r="BR164">
        <f t="shared" si="36"/>
        <v>333</v>
      </c>
      <c r="BS164" s="36">
        <f t="shared" si="37"/>
        <v>45674</v>
      </c>
      <c r="BT164" s="36">
        <f t="shared" si="38"/>
        <v>46007</v>
      </c>
      <c r="BU164" s="37">
        <f t="shared" ca="1" si="39"/>
        <v>0.81981981981981977</v>
      </c>
      <c r="BV164" s="30">
        <f t="shared" si="40"/>
        <v>79310000</v>
      </c>
      <c r="BW164" s="23" t="str">
        <f t="shared" ca="1" si="28"/>
        <v>EJECUCIÓN</v>
      </c>
      <c r="BX164" s="23">
        <v>46624667</v>
      </c>
      <c r="BY164" s="23">
        <v>32685333</v>
      </c>
      <c r="BZ164" s="23" t="s">
        <v>106</v>
      </c>
      <c r="CA164" s="23" t="str">
        <f t="shared" si="41"/>
        <v>enero</v>
      </c>
      <c r="CB164" s="23" t="s">
        <v>121</v>
      </c>
      <c r="CC164" s="23" t="s">
        <v>121</v>
      </c>
      <c r="CD164" s="23" t="s">
        <v>121</v>
      </c>
      <c r="CE164" t="s">
        <v>125</v>
      </c>
      <c r="CF164" t="s">
        <v>126</v>
      </c>
    </row>
    <row r="165" spans="1:84" x14ac:dyDescent="0.25">
      <c r="A165" s="23" t="str">
        <f t="shared" si="29"/>
        <v/>
      </c>
      <c r="B165" s="23" t="str">
        <f t="shared" si="30"/>
        <v/>
      </c>
      <c r="C165" s="24" t="str">
        <f t="shared" ca="1" si="31"/>
        <v>E</v>
      </c>
      <c r="D165" s="25" t="str">
        <f t="shared" ca="1" si="32"/>
        <v/>
      </c>
      <c r="E165" s="25" t="str">
        <f t="shared" si="33"/>
        <v/>
      </c>
      <c r="F165" s="23" t="str">
        <f t="shared" si="34"/>
        <v/>
      </c>
      <c r="G165" s="25" t="str">
        <f t="shared" si="35"/>
        <v/>
      </c>
      <c r="H165" s="23">
        <v>2025</v>
      </c>
      <c r="I165" s="26">
        <v>160</v>
      </c>
      <c r="J165" s="23" t="s">
        <v>95</v>
      </c>
      <c r="K165" t="s">
        <v>96</v>
      </c>
      <c r="L165" t="s">
        <v>97</v>
      </c>
      <c r="M165" t="s">
        <v>98</v>
      </c>
      <c r="N165" t="s">
        <v>99</v>
      </c>
      <c r="O165" s="23" t="s">
        <v>100</v>
      </c>
      <c r="P165" s="23" t="s">
        <v>138</v>
      </c>
      <c r="Q165" t="s">
        <v>1345</v>
      </c>
      <c r="R165" s="23" t="s">
        <v>103</v>
      </c>
      <c r="S165" s="20" t="s">
        <v>1346</v>
      </c>
      <c r="T165" s="29" t="s">
        <v>1347</v>
      </c>
      <c r="U165" s="23" t="s">
        <v>1436</v>
      </c>
      <c r="V165" s="23" t="s">
        <v>106</v>
      </c>
      <c r="W165" s="20" t="s">
        <v>183</v>
      </c>
      <c r="X165" s="20" t="s">
        <v>183</v>
      </c>
      <c r="Y165" t="s">
        <v>1348</v>
      </c>
      <c r="Z165" s="74" t="s">
        <v>1349</v>
      </c>
      <c r="AA165" t="s">
        <v>1350</v>
      </c>
      <c r="AB165" s="6">
        <v>103500000</v>
      </c>
      <c r="AC165" s="6">
        <v>103500000</v>
      </c>
      <c r="AD165" s="30">
        <v>9000000</v>
      </c>
      <c r="AE165" s="30">
        <v>0</v>
      </c>
      <c r="AF165" s="23" t="s">
        <v>112</v>
      </c>
      <c r="AG165" t="s">
        <v>106</v>
      </c>
      <c r="AH165" t="s">
        <v>113</v>
      </c>
      <c r="AI165" s="31">
        <f>+Tabla3[[#This Row],[VALOR DEL CONTRATO
(EN NUMEROS)]]-Tabla3[[#This Row],[VALOR RECURSOS (MADS/FONAM)]]</f>
        <v>0</v>
      </c>
      <c r="AJ165" s="25">
        <v>5025</v>
      </c>
      <c r="AK165" s="32">
        <v>45664</v>
      </c>
      <c r="AL165">
        <v>14425</v>
      </c>
      <c r="AM165" s="27">
        <v>45674</v>
      </c>
      <c r="AN165" s="33" t="s">
        <v>114</v>
      </c>
      <c r="AO165" t="s">
        <v>206</v>
      </c>
      <c r="AP165" s="39">
        <v>202400000000055</v>
      </c>
      <c r="AQ165" t="s">
        <v>106</v>
      </c>
      <c r="AR165" s="27">
        <v>45672</v>
      </c>
      <c r="AS165" s="23" t="s">
        <v>116</v>
      </c>
      <c r="AT165" s="23" t="s">
        <v>116</v>
      </c>
      <c r="AU165" t="s">
        <v>117</v>
      </c>
      <c r="AV165" t="s">
        <v>197</v>
      </c>
      <c r="AW165" t="s">
        <v>198</v>
      </c>
      <c r="AX165" t="s">
        <v>189</v>
      </c>
      <c r="AY165" s="23">
        <v>80111600</v>
      </c>
      <c r="AZ165" s="41" t="s">
        <v>1351</v>
      </c>
      <c r="BA165" s="23" t="s">
        <v>121</v>
      </c>
      <c r="BB165" s="20" t="s">
        <v>122</v>
      </c>
      <c r="BC165" s="27">
        <v>45673</v>
      </c>
      <c r="BD165" s="20" t="s">
        <v>123</v>
      </c>
      <c r="BE165" s="27">
        <v>45673</v>
      </c>
      <c r="BF165" s="27">
        <v>45674</v>
      </c>
      <c r="BG165" s="27">
        <v>46021</v>
      </c>
      <c r="BH165" s="35">
        <f>+Tabla3[[#This Row],[FECHA TERMINACION
(INICIAL)]]-Tabla3[[#This Row],[FECHA INICIO]]</f>
        <v>347</v>
      </c>
      <c r="BI165" s="35">
        <f>+Tabla3[[#This Row],[PLAZO DE EJECUCIÓN EN DÍAS (INICIAL)]]/30</f>
        <v>11.566666666666666</v>
      </c>
      <c r="BJ165" t="s">
        <v>818</v>
      </c>
      <c r="BK165" s="30">
        <f>+[1]BD_2!E163</f>
        <v>300000</v>
      </c>
      <c r="BL165" s="30">
        <f>+[1]BD_2!BA163</f>
        <v>0</v>
      </c>
      <c r="BM165" s="23">
        <f>+[1]BD_2!BZ163</f>
        <v>0</v>
      </c>
      <c r="BN165" s="23">
        <f>+COUNTIF(Tabla3[[#This Row],[VALOR REDUCIDO]:[TOTAL TIEMPO PRORROGADO EN DÍAS
]],"&lt;&gt;0")</f>
        <v>1</v>
      </c>
      <c r="BO165" s="23" t="str">
        <f>+[1]BD_2!CA163</f>
        <v>2 NO</v>
      </c>
      <c r="BP165" s="27" t="str">
        <f>+[1]BD_2!CF163</f>
        <v>2 NO</v>
      </c>
      <c r="BQ165" s="23" t="s">
        <v>106</v>
      </c>
      <c r="BR165">
        <f t="shared" si="36"/>
        <v>347</v>
      </c>
      <c r="BS165" s="36">
        <f t="shared" si="37"/>
        <v>45674</v>
      </c>
      <c r="BT165" s="36">
        <f t="shared" si="38"/>
        <v>46021</v>
      </c>
      <c r="BU165" s="37">
        <f t="shared" ca="1" si="39"/>
        <v>0.78674351585014413</v>
      </c>
      <c r="BV165" s="30">
        <f t="shared" si="40"/>
        <v>103200000</v>
      </c>
      <c r="BW165" s="23" t="str">
        <f t="shared" ca="1" si="28"/>
        <v>EJECUCIÓN</v>
      </c>
      <c r="BX165" s="23">
        <v>58200000</v>
      </c>
      <c r="BY165" s="23">
        <v>45000000</v>
      </c>
      <c r="BZ165" s="23" t="s">
        <v>106</v>
      </c>
      <c r="CA165" s="23" t="str">
        <f t="shared" si="41"/>
        <v>enero</v>
      </c>
      <c r="CB165" s="23" t="s">
        <v>121</v>
      </c>
      <c r="CC165" s="23" t="s">
        <v>121</v>
      </c>
      <c r="CD165" s="23" t="s">
        <v>121</v>
      </c>
      <c r="CE165" t="s">
        <v>125</v>
      </c>
      <c r="CF165" t="s">
        <v>126</v>
      </c>
    </row>
    <row r="166" spans="1:84" x14ac:dyDescent="0.25">
      <c r="A166" s="23" t="str">
        <f t="shared" si="29"/>
        <v/>
      </c>
      <c r="B166" s="23" t="str">
        <f t="shared" si="30"/>
        <v/>
      </c>
      <c r="C166" s="24" t="str">
        <f t="shared" ca="1" si="31"/>
        <v>E</v>
      </c>
      <c r="D166" s="25" t="str">
        <f t="shared" ca="1" si="32"/>
        <v/>
      </c>
      <c r="E166" s="25" t="str">
        <f t="shared" si="33"/>
        <v/>
      </c>
      <c r="F166" s="23" t="str">
        <f t="shared" si="34"/>
        <v/>
      </c>
      <c r="G166" s="25" t="str">
        <f t="shared" si="35"/>
        <v/>
      </c>
      <c r="H166" s="23">
        <v>2025</v>
      </c>
      <c r="I166" s="26">
        <v>161</v>
      </c>
      <c r="J166" s="23" t="s">
        <v>95</v>
      </c>
      <c r="K166" t="s">
        <v>96</v>
      </c>
      <c r="L166" t="s">
        <v>97</v>
      </c>
      <c r="M166" t="s">
        <v>98</v>
      </c>
      <c r="N166" t="s">
        <v>99</v>
      </c>
      <c r="O166" s="23" t="s">
        <v>100</v>
      </c>
      <c r="P166" s="23" t="s">
        <v>138</v>
      </c>
      <c r="Q166" t="s">
        <v>1352</v>
      </c>
      <c r="R166" s="23" t="s">
        <v>103</v>
      </c>
      <c r="S166" s="20" t="s">
        <v>1353</v>
      </c>
      <c r="T166" s="29" t="s">
        <v>1354</v>
      </c>
      <c r="U166" s="23" t="s">
        <v>1436</v>
      </c>
      <c r="V166" s="23" t="s">
        <v>106</v>
      </c>
      <c r="W166" s="20" t="s">
        <v>907</v>
      </c>
      <c r="X166" s="20" t="s">
        <v>907</v>
      </c>
      <c r="Y166" t="s">
        <v>1355</v>
      </c>
      <c r="Z166" s="50" t="s">
        <v>1356</v>
      </c>
      <c r="AA166" t="s">
        <v>1357</v>
      </c>
      <c r="AB166" s="6">
        <v>121000000</v>
      </c>
      <c r="AC166" s="6">
        <v>121000000</v>
      </c>
      <c r="AD166" s="30">
        <v>11000000</v>
      </c>
      <c r="AE166" s="30">
        <v>0</v>
      </c>
      <c r="AF166" s="23" t="s">
        <v>112</v>
      </c>
      <c r="AG166" t="s">
        <v>106</v>
      </c>
      <c r="AH166" t="s">
        <v>113</v>
      </c>
      <c r="AI166" s="31">
        <f>+Tabla3[[#This Row],[VALOR DEL CONTRATO
(EN NUMEROS)]]-Tabla3[[#This Row],[VALOR RECURSOS (MADS/FONAM)]]</f>
        <v>0</v>
      </c>
      <c r="AJ166" s="25">
        <v>10125</v>
      </c>
      <c r="AK166" s="32">
        <v>45665</v>
      </c>
      <c r="AL166">
        <v>14825</v>
      </c>
      <c r="AM166" s="27">
        <v>45674</v>
      </c>
      <c r="AN166" s="33" t="s">
        <v>114</v>
      </c>
      <c r="AO166" t="s">
        <v>931</v>
      </c>
      <c r="AP166" s="39">
        <v>202400000000078</v>
      </c>
      <c r="AQ166" t="s">
        <v>106</v>
      </c>
      <c r="AR166" s="27">
        <v>45672</v>
      </c>
      <c r="AS166" s="23" t="s">
        <v>116</v>
      </c>
      <c r="AT166" s="23" t="s">
        <v>116</v>
      </c>
      <c r="AU166" t="s">
        <v>117</v>
      </c>
      <c r="AV166" t="s">
        <v>912</v>
      </c>
      <c r="AW166" t="s">
        <v>913</v>
      </c>
      <c r="AX166" t="s">
        <v>914</v>
      </c>
      <c r="AY166" s="23">
        <v>80111600</v>
      </c>
      <c r="AZ166" s="41" t="s">
        <v>1358</v>
      </c>
      <c r="BA166" s="23" t="s">
        <v>121</v>
      </c>
      <c r="BB166" s="20" t="s">
        <v>122</v>
      </c>
      <c r="BC166" s="27">
        <v>45673</v>
      </c>
      <c r="BD166" s="20" t="s">
        <v>123</v>
      </c>
      <c r="BE166" s="27">
        <v>45673</v>
      </c>
      <c r="BF166" s="27">
        <v>45674</v>
      </c>
      <c r="BG166" s="27">
        <v>46007</v>
      </c>
      <c r="BH166" s="35">
        <f>+Tabla3[[#This Row],[FECHA TERMINACION
(INICIAL)]]-Tabla3[[#This Row],[FECHA INICIO]]</f>
        <v>333</v>
      </c>
      <c r="BI166" s="35">
        <f>+Tabla3[[#This Row],[PLAZO DE EJECUCIÓN EN DÍAS (INICIAL)]]/30</f>
        <v>11.1</v>
      </c>
      <c r="BJ166" t="s">
        <v>904</v>
      </c>
      <c r="BK166" s="30">
        <f>+[1]BD_2!E164</f>
        <v>0</v>
      </c>
      <c r="BL166" s="30">
        <f>+[1]BD_2!BA164</f>
        <v>0</v>
      </c>
      <c r="BM166" s="23">
        <f>+[1]BD_2!BZ164</f>
        <v>0</v>
      </c>
      <c r="BN166" s="23">
        <f>+COUNTIF(Tabla3[[#This Row],[VALOR REDUCIDO]:[TOTAL TIEMPO PRORROGADO EN DÍAS
]],"&lt;&gt;0")</f>
        <v>0</v>
      </c>
      <c r="BO166" s="23" t="str">
        <f>+[1]BD_2!CA164</f>
        <v>2 NO</v>
      </c>
      <c r="BP166" s="27" t="str">
        <f>+[1]BD_2!CF164</f>
        <v>2 NO</v>
      </c>
      <c r="BQ166" s="23" t="s">
        <v>106</v>
      </c>
      <c r="BR166">
        <f t="shared" si="36"/>
        <v>333</v>
      </c>
      <c r="BS166" s="36">
        <f t="shared" si="37"/>
        <v>45674</v>
      </c>
      <c r="BT166" s="36">
        <f t="shared" si="38"/>
        <v>46007</v>
      </c>
      <c r="BU166" s="37">
        <f t="shared" ca="1" si="39"/>
        <v>0.81981981981981977</v>
      </c>
      <c r="BV166" s="30">
        <f t="shared" si="40"/>
        <v>121000000</v>
      </c>
      <c r="BW166" s="23" t="str">
        <f t="shared" ref="BW166:BW229" ca="1" si="42">+IF(BP166="1 SI","FINALIZADO",IF($BT166&lt;=$C$1,"FINALIZADO","EJECUCIÓN"))</f>
        <v>EJECUCIÓN</v>
      </c>
      <c r="BX166" s="23">
        <v>71133333</v>
      </c>
      <c r="BY166" s="23">
        <v>49866667</v>
      </c>
      <c r="BZ166" s="23" t="s">
        <v>106</v>
      </c>
      <c r="CA166" s="23" t="str">
        <f t="shared" si="41"/>
        <v>enero</v>
      </c>
      <c r="CB166" s="23" t="s">
        <v>121</v>
      </c>
      <c r="CC166" s="23" t="s">
        <v>121</v>
      </c>
      <c r="CD166" s="23" t="s">
        <v>121</v>
      </c>
      <c r="CE166" t="s">
        <v>125</v>
      </c>
      <c r="CF166" t="s">
        <v>126</v>
      </c>
    </row>
    <row r="167" spans="1:84" x14ac:dyDescent="0.25">
      <c r="A167" s="23" t="str">
        <f t="shared" si="29"/>
        <v/>
      </c>
      <c r="B167" s="23" t="str">
        <f t="shared" si="30"/>
        <v/>
      </c>
      <c r="C167" s="24" t="str">
        <f t="shared" ca="1" si="31"/>
        <v>E</v>
      </c>
      <c r="D167" s="25" t="str">
        <f t="shared" ca="1" si="32"/>
        <v/>
      </c>
      <c r="E167" s="25" t="str">
        <f t="shared" si="33"/>
        <v/>
      </c>
      <c r="F167" s="23" t="str">
        <f t="shared" si="34"/>
        <v/>
      </c>
      <c r="G167" s="25" t="str">
        <f t="shared" si="35"/>
        <v/>
      </c>
      <c r="H167" s="23">
        <v>2025</v>
      </c>
      <c r="I167" s="26">
        <v>162</v>
      </c>
      <c r="J167" s="23" t="s">
        <v>95</v>
      </c>
      <c r="K167" t="s">
        <v>96</v>
      </c>
      <c r="L167" t="s">
        <v>97</v>
      </c>
      <c r="M167" t="s">
        <v>98</v>
      </c>
      <c r="N167" t="s">
        <v>99</v>
      </c>
      <c r="O167" s="23" t="s">
        <v>100</v>
      </c>
      <c r="P167" s="23" t="s">
        <v>138</v>
      </c>
      <c r="Q167" t="s">
        <v>1359</v>
      </c>
      <c r="R167" s="23" t="s">
        <v>103</v>
      </c>
      <c r="S167" s="20" t="s">
        <v>1360</v>
      </c>
      <c r="T167" s="29" t="s">
        <v>1361</v>
      </c>
      <c r="U167" s="23" t="s">
        <v>1436</v>
      </c>
      <c r="V167" s="23" t="s">
        <v>106</v>
      </c>
      <c r="W167" s="20" t="s">
        <v>888</v>
      </c>
      <c r="X167" s="20" t="s">
        <v>888</v>
      </c>
      <c r="Y167" t="s">
        <v>1362</v>
      </c>
      <c r="Z167" s="74" t="s">
        <v>1363</v>
      </c>
      <c r="AA167" t="s">
        <v>1364</v>
      </c>
      <c r="AB167" s="6">
        <v>86000000</v>
      </c>
      <c r="AC167" s="6">
        <v>86000000</v>
      </c>
      <c r="AD167" s="30">
        <v>7500000</v>
      </c>
      <c r="AE167" s="30">
        <v>0</v>
      </c>
      <c r="AF167" s="23" t="s">
        <v>112</v>
      </c>
      <c r="AG167" t="s">
        <v>106</v>
      </c>
      <c r="AH167" t="s">
        <v>113</v>
      </c>
      <c r="AI167" s="31">
        <f>+Tabla3[[#This Row],[VALOR DEL CONTRATO
(EN NUMEROS)]]-Tabla3[[#This Row],[VALOR RECURSOS (MADS/FONAM)]]</f>
        <v>0</v>
      </c>
      <c r="AJ167" s="25">
        <v>7625</v>
      </c>
      <c r="AK167" s="32">
        <v>45665</v>
      </c>
      <c r="AL167">
        <v>16325</v>
      </c>
      <c r="AM167" s="27">
        <v>45674</v>
      </c>
      <c r="AN167" s="33" t="s">
        <v>114</v>
      </c>
      <c r="AO167" t="s">
        <v>751</v>
      </c>
      <c r="AP167" s="39">
        <v>202400000000095</v>
      </c>
      <c r="AQ167" t="s">
        <v>106</v>
      </c>
      <c r="AR167" s="27">
        <v>45673</v>
      </c>
      <c r="AS167" s="23" t="s">
        <v>116</v>
      </c>
      <c r="AT167" s="23" t="s">
        <v>116</v>
      </c>
      <c r="AU167" t="s">
        <v>117</v>
      </c>
      <c r="AV167" t="s">
        <v>1237</v>
      </c>
      <c r="AW167" t="s">
        <v>1238</v>
      </c>
      <c r="AX167" t="s">
        <v>888</v>
      </c>
      <c r="AY167" s="23">
        <v>80111600</v>
      </c>
      <c r="AZ167" s="41" t="s">
        <v>1365</v>
      </c>
      <c r="BA167" s="23" t="s">
        <v>121</v>
      </c>
      <c r="BB167" s="20" t="s">
        <v>122</v>
      </c>
      <c r="BC167" s="27">
        <v>45674</v>
      </c>
      <c r="BD167" s="20" t="s">
        <v>123</v>
      </c>
      <c r="BE167" s="27">
        <v>45674</v>
      </c>
      <c r="BF167" s="27">
        <v>45674</v>
      </c>
      <c r="BG167" s="27">
        <v>46021</v>
      </c>
      <c r="BH167" s="35">
        <f>+Tabla3[[#This Row],[FECHA TERMINACION
(INICIAL)]]-Tabla3[[#This Row],[FECHA INICIO]]</f>
        <v>347</v>
      </c>
      <c r="BI167" s="35">
        <f>+Tabla3[[#This Row],[PLAZO DE EJECUCIÓN EN DÍAS (INICIAL)]]/30</f>
        <v>11.566666666666666</v>
      </c>
      <c r="BJ167" t="s">
        <v>1366</v>
      </c>
      <c r="BK167" s="30">
        <f>+[1]BD_2!E165</f>
        <v>0</v>
      </c>
      <c r="BL167" s="30">
        <f>+[1]BD_2!BA165</f>
        <v>0</v>
      </c>
      <c r="BM167" s="23">
        <f>+[1]BD_2!BZ165</f>
        <v>0</v>
      </c>
      <c r="BN167" s="23">
        <f>+COUNTIF(Tabla3[[#This Row],[VALOR REDUCIDO]:[TOTAL TIEMPO PRORROGADO EN DÍAS
]],"&lt;&gt;0")</f>
        <v>0</v>
      </c>
      <c r="BO167" s="23" t="str">
        <f>+[1]BD_2!CA165</f>
        <v>2 NO</v>
      </c>
      <c r="BP167" s="27" t="str">
        <f>+[1]BD_2!CF165</f>
        <v>2 NO</v>
      </c>
      <c r="BQ167" s="23" t="s">
        <v>106</v>
      </c>
      <c r="BR167">
        <f t="shared" si="36"/>
        <v>347</v>
      </c>
      <c r="BS167" s="36">
        <f t="shared" si="37"/>
        <v>45674</v>
      </c>
      <c r="BT167" s="36">
        <f t="shared" si="38"/>
        <v>46021</v>
      </c>
      <c r="BU167" s="37">
        <f t="shared" ca="1" si="39"/>
        <v>0.78674351585014413</v>
      </c>
      <c r="BV167" s="30">
        <f t="shared" si="40"/>
        <v>86000000</v>
      </c>
      <c r="BW167" s="23" t="str">
        <f t="shared" ca="1" si="42"/>
        <v>EJECUCIÓN</v>
      </c>
      <c r="BX167" s="23">
        <v>48500000</v>
      </c>
      <c r="BY167" s="23">
        <v>37500000</v>
      </c>
      <c r="BZ167" s="23" t="s">
        <v>106</v>
      </c>
      <c r="CA167" s="23" t="str">
        <f t="shared" si="41"/>
        <v>enero</v>
      </c>
      <c r="CB167" s="23" t="s">
        <v>121</v>
      </c>
      <c r="CC167" s="23" t="s">
        <v>121</v>
      </c>
      <c r="CD167" s="23" t="s">
        <v>121</v>
      </c>
      <c r="CE167" t="s">
        <v>125</v>
      </c>
      <c r="CF167" t="s">
        <v>126</v>
      </c>
    </row>
    <row r="168" spans="1:84" x14ac:dyDescent="0.25">
      <c r="A168" s="23" t="str">
        <f t="shared" si="29"/>
        <v/>
      </c>
      <c r="B168" s="23" t="str">
        <f t="shared" si="30"/>
        <v/>
      </c>
      <c r="C168" s="24" t="str">
        <f t="shared" ca="1" si="31"/>
        <v>E</v>
      </c>
      <c r="D168" s="25" t="str">
        <f t="shared" ca="1" si="32"/>
        <v/>
      </c>
      <c r="E168" s="25" t="str">
        <f t="shared" si="33"/>
        <v/>
      </c>
      <c r="F168" s="23" t="str">
        <f t="shared" si="34"/>
        <v/>
      </c>
      <c r="G168" s="25" t="str">
        <f t="shared" si="35"/>
        <v/>
      </c>
      <c r="H168" s="23">
        <v>2025</v>
      </c>
      <c r="I168" s="26">
        <v>163</v>
      </c>
      <c r="J168" s="23" t="s">
        <v>95</v>
      </c>
      <c r="K168" t="s">
        <v>96</v>
      </c>
      <c r="L168" t="s">
        <v>97</v>
      </c>
      <c r="M168" t="s">
        <v>98</v>
      </c>
      <c r="N168" t="s">
        <v>99</v>
      </c>
      <c r="O168" s="23" t="s">
        <v>100</v>
      </c>
      <c r="P168" s="23" t="s">
        <v>138</v>
      </c>
      <c r="Q168" t="s">
        <v>1367</v>
      </c>
      <c r="R168" s="23" t="s">
        <v>103</v>
      </c>
      <c r="S168" s="20" t="s">
        <v>514</v>
      </c>
      <c r="T168" s="29" t="s">
        <v>1368</v>
      </c>
      <c r="U168" s="23" t="s">
        <v>1436</v>
      </c>
      <c r="V168" s="23" t="s">
        <v>106</v>
      </c>
      <c r="W168" s="20" t="s">
        <v>1369</v>
      </c>
      <c r="X168" s="20" t="s">
        <v>1369</v>
      </c>
      <c r="Y168" t="s">
        <v>1370</v>
      </c>
      <c r="Z168" t="s">
        <v>1371</v>
      </c>
      <c r="AA168" t="s">
        <v>1372</v>
      </c>
      <c r="AB168" s="6">
        <v>84573300</v>
      </c>
      <c r="AC168" s="6">
        <v>84573300</v>
      </c>
      <c r="AD168" s="30">
        <v>7354200</v>
      </c>
      <c r="AE168" s="30">
        <v>0</v>
      </c>
      <c r="AF168" s="23" t="s">
        <v>112</v>
      </c>
      <c r="AG168" t="s">
        <v>106</v>
      </c>
      <c r="AH168" t="s">
        <v>113</v>
      </c>
      <c r="AI168" s="31">
        <f>+Tabla3[[#This Row],[VALOR DEL CONTRATO
(EN NUMEROS)]]-Tabla3[[#This Row],[VALOR RECURSOS (MADS/FONAM)]]</f>
        <v>0</v>
      </c>
      <c r="AJ168" s="25">
        <v>10925</v>
      </c>
      <c r="AK168" s="32">
        <v>45665</v>
      </c>
      <c r="AL168">
        <v>16125</v>
      </c>
      <c r="AM168" s="27">
        <v>45674</v>
      </c>
      <c r="AN168" s="33" t="s">
        <v>114</v>
      </c>
      <c r="AO168" t="s">
        <v>911</v>
      </c>
      <c r="AP168" s="39">
        <v>202400000000078</v>
      </c>
      <c r="AQ168" t="s">
        <v>106</v>
      </c>
      <c r="AR168" s="27">
        <v>45672</v>
      </c>
      <c r="AS168" s="23" t="s">
        <v>116</v>
      </c>
      <c r="AT168" s="23" t="s">
        <v>116</v>
      </c>
      <c r="AU168" t="s">
        <v>117</v>
      </c>
      <c r="AV168" t="s">
        <v>1373</v>
      </c>
      <c r="AW168" t="s">
        <v>1374</v>
      </c>
      <c r="AX168" t="s">
        <v>1375</v>
      </c>
      <c r="AY168" s="23">
        <v>80111600</v>
      </c>
      <c r="AZ168" s="41" t="s">
        <v>1376</v>
      </c>
      <c r="BA168" s="23" t="s">
        <v>121</v>
      </c>
      <c r="BB168" s="20" t="s">
        <v>122</v>
      </c>
      <c r="BC168" s="27">
        <v>45672</v>
      </c>
      <c r="BD168" s="20" t="s">
        <v>136</v>
      </c>
      <c r="BE168" s="27">
        <v>45672</v>
      </c>
      <c r="BF168" s="27">
        <v>45674</v>
      </c>
      <c r="BG168" s="27">
        <v>46021</v>
      </c>
      <c r="BH168" s="35">
        <v>0</v>
      </c>
      <c r="BI168" s="35">
        <v>0</v>
      </c>
      <c r="BJ168" t="s">
        <v>1377</v>
      </c>
      <c r="BK168" s="30">
        <f>+[1]BD_2!E166</f>
        <v>490280</v>
      </c>
      <c r="BL168" s="30">
        <f>+[1]BD_2!BA166</f>
        <v>0</v>
      </c>
      <c r="BM168" s="23">
        <f>+[1]BD_2!BZ166</f>
        <v>0</v>
      </c>
      <c r="BN168" s="23">
        <f>+COUNTIF(Tabla3[[#This Row],[VALOR REDUCIDO]:[TOTAL TIEMPO PRORROGADO EN DÍAS
]],"&lt;&gt;0")</f>
        <v>1</v>
      </c>
      <c r="BO168" s="23" t="str">
        <f>+[1]BD_2!CA166</f>
        <v>2 NO</v>
      </c>
      <c r="BP168" s="27" t="str">
        <f>+[1]BD_2!CF166</f>
        <v>2 NO</v>
      </c>
      <c r="BQ168" s="23" t="s">
        <v>106</v>
      </c>
      <c r="BR168">
        <f t="shared" si="36"/>
        <v>347</v>
      </c>
      <c r="BS168" s="36">
        <f t="shared" si="37"/>
        <v>45674</v>
      </c>
      <c r="BT168" s="36">
        <f t="shared" si="38"/>
        <v>46021</v>
      </c>
      <c r="BU168" s="37">
        <f t="shared" ca="1" si="39"/>
        <v>0.78674351585014413</v>
      </c>
      <c r="BV168" s="30">
        <f t="shared" si="40"/>
        <v>84083020</v>
      </c>
      <c r="BW168" s="23" t="str">
        <f t="shared" ca="1" si="42"/>
        <v>EJECUCIÓN</v>
      </c>
      <c r="BX168" s="23">
        <v>47557160</v>
      </c>
      <c r="BY168" s="23">
        <v>36525860</v>
      </c>
      <c r="BZ168" s="23" t="s">
        <v>106</v>
      </c>
      <c r="CA168" s="23" t="str">
        <f t="shared" si="41"/>
        <v>enero</v>
      </c>
      <c r="CB168" s="23" t="s">
        <v>121</v>
      </c>
      <c r="CC168" s="23" t="s">
        <v>121</v>
      </c>
      <c r="CD168" s="23" t="s">
        <v>121</v>
      </c>
      <c r="CE168" t="s">
        <v>125</v>
      </c>
      <c r="CF168" t="s">
        <v>126</v>
      </c>
    </row>
    <row r="169" spans="1:84" x14ac:dyDescent="0.25">
      <c r="A169" s="23" t="str">
        <f t="shared" si="29"/>
        <v/>
      </c>
      <c r="B169" s="23" t="str">
        <f t="shared" si="30"/>
        <v/>
      </c>
      <c r="C169" s="24" t="str">
        <f t="shared" ca="1" si="31"/>
        <v>E</v>
      </c>
      <c r="D169" s="25" t="str">
        <f t="shared" ca="1" si="32"/>
        <v/>
      </c>
      <c r="E169" s="25" t="str">
        <f t="shared" si="33"/>
        <v/>
      </c>
      <c r="F169" s="23" t="str">
        <f t="shared" si="34"/>
        <v/>
      </c>
      <c r="G169" s="25" t="str">
        <f t="shared" si="35"/>
        <v/>
      </c>
      <c r="H169" s="23">
        <v>2025</v>
      </c>
      <c r="I169" s="26">
        <v>164</v>
      </c>
      <c r="J169" s="23" t="s">
        <v>95</v>
      </c>
      <c r="K169" t="s">
        <v>96</v>
      </c>
      <c r="L169" t="s">
        <v>97</v>
      </c>
      <c r="M169" t="s">
        <v>98</v>
      </c>
      <c r="N169" t="s">
        <v>99</v>
      </c>
      <c r="O169" s="23" t="s">
        <v>100</v>
      </c>
      <c r="P169" s="23" t="s">
        <v>138</v>
      </c>
      <c r="Q169" t="s">
        <v>1378</v>
      </c>
      <c r="R169" s="23" t="s">
        <v>103</v>
      </c>
      <c r="S169" s="20" t="s">
        <v>1325</v>
      </c>
      <c r="T169" s="29" t="s">
        <v>1379</v>
      </c>
      <c r="U169" s="23" t="s">
        <v>1436</v>
      </c>
      <c r="V169" s="23" t="s">
        <v>106</v>
      </c>
      <c r="W169" s="20" t="s">
        <v>1152</v>
      </c>
      <c r="X169" s="20" t="s">
        <v>1152</v>
      </c>
      <c r="Y169" t="s">
        <v>1380</v>
      </c>
      <c r="Z169" s="51" t="s">
        <v>1381</v>
      </c>
      <c r="AA169" t="s">
        <v>1382</v>
      </c>
      <c r="AB169" s="6">
        <v>65733333</v>
      </c>
      <c r="AC169" s="6">
        <v>65733333</v>
      </c>
      <c r="AD169" s="30">
        <v>5800000</v>
      </c>
      <c r="AE169" s="30">
        <v>0</v>
      </c>
      <c r="AF169" s="23" t="s">
        <v>112</v>
      </c>
      <c r="AG169" t="s">
        <v>106</v>
      </c>
      <c r="AH169" t="s">
        <v>113</v>
      </c>
      <c r="AI169" s="31">
        <f>+Tabla3[[#This Row],[VALOR DEL CONTRATO
(EN NUMEROS)]]-Tabla3[[#This Row],[VALOR RECURSOS (MADS/FONAM)]]</f>
        <v>0</v>
      </c>
      <c r="AJ169" s="25">
        <v>8225</v>
      </c>
      <c r="AK169" s="32">
        <v>45665</v>
      </c>
      <c r="AL169">
        <v>16625</v>
      </c>
      <c r="AM169" s="27">
        <v>45674</v>
      </c>
      <c r="AN169" s="33" t="s">
        <v>114</v>
      </c>
      <c r="AO169" t="s">
        <v>115</v>
      </c>
      <c r="AP169" s="39">
        <v>202400000000095</v>
      </c>
      <c r="AQ169" t="s">
        <v>106</v>
      </c>
      <c r="AR169" s="27">
        <v>45673</v>
      </c>
      <c r="AS169" s="23" t="s">
        <v>116</v>
      </c>
      <c r="AT169" s="23" t="s">
        <v>116</v>
      </c>
      <c r="AU169" t="s">
        <v>117</v>
      </c>
      <c r="AV169" t="s">
        <v>1156</v>
      </c>
      <c r="AW169" t="s">
        <v>1157</v>
      </c>
      <c r="AX169" t="s">
        <v>1152</v>
      </c>
      <c r="AY169" s="23">
        <v>80111600</v>
      </c>
      <c r="AZ169" s="41" t="s">
        <v>1383</v>
      </c>
      <c r="BA169" s="23" t="s">
        <v>121</v>
      </c>
      <c r="BB169" s="20" t="s">
        <v>122</v>
      </c>
      <c r="BC169" s="27">
        <v>45673</v>
      </c>
      <c r="BD169" s="20" t="s">
        <v>136</v>
      </c>
      <c r="BE169" s="27">
        <v>45673</v>
      </c>
      <c r="BF169" s="27">
        <v>45674</v>
      </c>
      <c r="BG169" s="27">
        <v>46017</v>
      </c>
      <c r="BH169" s="35">
        <f>+Tabla3[[#This Row],[FECHA TERMINACION
(INICIAL)]]-Tabla3[[#This Row],[FECHA INICIO]]</f>
        <v>343</v>
      </c>
      <c r="BI169" s="35">
        <f>+Tabla3[[#This Row],[PLAZO DE EJECUCIÓN EN DÍAS (INICIAL)]]/30</f>
        <v>11.433333333333334</v>
      </c>
      <c r="BJ169" t="s">
        <v>1384</v>
      </c>
      <c r="BK169" s="30">
        <f>+[1]BD_2!E167</f>
        <v>0</v>
      </c>
      <c r="BL169" s="30">
        <f>+[1]BD_2!BA167</f>
        <v>0</v>
      </c>
      <c r="BM169" s="23">
        <f>+[1]BD_2!BZ167</f>
        <v>0</v>
      </c>
      <c r="BN169" s="23">
        <f>+COUNTIF(Tabla3[[#This Row],[VALOR REDUCIDO]:[TOTAL TIEMPO PRORROGADO EN DÍAS
]],"&lt;&gt;0")</f>
        <v>0</v>
      </c>
      <c r="BO169" s="23" t="str">
        <f>+[1]BD_2!CA167</f>
        <v>2 NO</v>
      </c>
      <c r="BP169" s="27" t="str">
        <f>+[1]BD_2!CF167</f>
        <v>2 NO</v>
      </c>
      <c r="BQ169" s="23" t="s">
        <v>106</v>
      </c>
      <c r="BR169">
        <f t="shared" si="36"/>
        <v>343</v>
      </c>
      <c r="BS169" s="36">
        <f t="shared" si="37"/>
        <v>45674</v>
      </c>
      <c r="BT169" s="36">
        <f t="shared" si="38"/>
        <v>46017</v>
      </c>
      <c r="BU169" s="37">
        <f t="shared" ca="1" si="39"/>
        <v>0.79591836734693877</v>
      </c>
      <c r="BV169" s="30">
        <f t="shared" si="40"/>
        <v>65733333</v>
      </c>
      <c r="BW169" s="23" t="str">
        <f t="shared" ca="1" si="42"/>
        <v>EJECUCIÓN</v>
      </c>
      <c r="BX169" s="23">
        <v>37506667</v>
      </c>
      <c r="BY169" s="23">
        <v>28226666</v>
      </c>
      <c r="BZ169" s="23" t="s">
        <v>106</v>
      </c>
      <c r="CA169" s="23" t="str">
        <f t="shared" si="41"/>
        <v>enero</v>
      </c>
      <c r="CB169" s="23" t="s">
        <v>121</v>
      </c>
      <c r="CC169" s="23" t="s">
        <v>121</v>
      </c>
      <c r="CD169" s="23" t="s">
        <v>121</v>
      </c>
      <c r="CE169" t="s">
        <v>125</v>
      </c>
      <c r="CF169" t="s">
        <v>126</v>
      </c>
    </row>
    <row r="170" spans="1:84" x14ac:dyDescent="0.25">
      <c r="A170" s="23" t="str">
        <f t="shared" si="29"/>
        <v/>
      </c>
      <c r="B170" s="23" t="str">
        <f t="shared" si="30"/>
        <v/>
      </c>
      <c r="C170" s="24" t="str">
        <f t="shared" ca="1" si="31"/>
        <v>E</v>
      </c>
      <c r="D170" s="25" t="str">
        <f t="shared" ca="1" si="32"/>
        <v/>
      </c>
      <c r="E170" s="25" t="str">
        <f t="shared" si="33"/>
        <v/>
      </c>
      <c r="F170" s="23" t="str">
        <f t="shared" si="34"/>
        <v/>
      </c>
      <c r="G170" s="25" t="str">
        <f t="shared" si="35"/>
        <v/>
      </c>
      <c r="H170" s="23">
        <v>2025</v>
      </c>
      <c r="I170" s="26">
        <v>165</v>
      </c>
      <c r="J170" s="23" t="s">
        <v>95</v>
      </c>
      <c r="K170" t="s">
        <v>96</v>
      </c>
      <c r="L170" t="s">
        <v>97</v>
      </c>
      <c r="M170" t="s">
        <v>98</v>
      </c>
      <c r="N170" t="s">
        <v>99</v>
      </c>
      <c r="O170" s="23" t="s">
        <v>100</v>
      </c>
      <c r="P170" s="23" t="s">
        <v>138</v>
      </c>
      <c r="Q170" t="s">
        <v>1385</v>
      </c>
      <c r="R170" s="23" t="s">
        <v>103</v>
      </c>
      <c r="S170" s="20" t="s">
        <v>1386</v>
      </c>
      <c r="T170" s="29" t="s">
        <v>1387</v>
      </c>
      <c r="U170" s="23" t="s">
        <v>1436</v>
      </c>
      <c r="V170" s="23" t="s">
        <v>106</v>
      </c>
      <c r="W170" s="20" t="s">
        <v>516</v>
      </c>
      <c r="X170" s="20" t="s">
        <v>516</v>
      </c>
      <c r="Y170" t="s">
        <v>1110</v>
      </c>
      <c r="Z170" t="s">
        <v>1388</v>
      </c>
      <c r="AA170" t="s">
        <v>1112</v>
      </c>
      <c r="AB170" s="6">
        <v>90000000</v>
      </c>
      <c r="AC170" s="6">
        <v>90000000</v>
      </c>
      <c r="AD170" s="30">
        <v>9000000</v>
      </c>
      <c r="AE170" s="30">
        <v>0</v>
      </c>
      <c r="AF170" s="23" t="s">
        <v>112</v>
      </c>
      <c r="AG170" t="s">
        <v>106</v>
      </c>
      <c r="AH170" t="s">
        <v>113</v>
      </c>
      <c r="AI170" s="31">
        <f>+Tabla3[[#This Row],[VALOR DEL CONTRATO
(EN NUMEROS)]]-Tabla3[[#This Row],[VALOR RECURSOS (MADS/FONAM)]]</f>
        <v>0</v>
      </c>
      <c r="AJ170" s="25">
        <v>8825</v>
      </c>
      <c r="AK170" s="32">
        <v>45665</v>
      </c>
      <c r="AL170">
        <v>15525</v>
      </c>
      <c r="AM170" s="27">
        <v>45674</v>
      </c>
      <c r="AN170" s="33" t="s">
        <v>114</v>
      </c>
      <c r="AO170" t="s">
        <v>520</v>
      </c>
      <c r="AP170" s="39">
        <v>202300000000177</v>
      </c>
      <c r="AQ170" t="s">
        <v>106</v>
      </c>
      <c r="AR170" s="27">
        <v>45672</v>
      </c>
      <c r="AS170" s="23" t="s">
        <v>116</v>
      </c>
      <c r="AT170" s="23" t="s">
        <v>116</v>
      </c>
      <c r="AU170" t="s">
        <v>117</v>
      </c>
      <c r="AV170" t="s">
        <v>1113</v>
      </c>
      <c r="AW170" t="s">
        <v>1114</v>
      </c>
      <c r="AX170" t="s">
        <v>516</v>
      </c>
      <c r="AY170" s="23">
        <v>80111600</v>
      </c>
      <c r="AZ170" s="41" t="s">
        <v>1389</v>
      </c>
      <c r="BA170" s="23" t="s">
        <v>121</v>
      </c>
      <c r="BB170" s="20" t="s">
        <v>122</v>
      </c>
      <c r="BC170" s="27">
        <v>45673</v>
      </c>
      <c r="BD170" s="20" t="s">
        <v>136</v>
      </c>
      <c r="BE170" s="27">
        <v>45673</v>
      </c>
      <c r="BF170" s="27">
        <v>45674</v>
      </c>
      <c r="BG170" s="27">
        <v>45977</v>
      </c>
      <c r="BH170" s="35">
        <f>+Tabla3[[#This Row],[FECHA TERMINACION
(INICIAL)]]-Tabla3[[#This Row],[FECHA INICIO]]</f>
        <v>303</v>
      </c>
      <c r="BI170" s="35">
        <f>+Tabla3[[#This Row],[PLAZO DE EJECUCIÓN EN DÍAS (INICIAL)]]/30</f>
        <v>10.1</v>
      </c>
      <c r="BJ170" t="s">
        <v>1116</v>
      </c>
      <c r="BK170" s="30">
        <f>+[1]BD_2!E168</f>
        <v>0</v>
      </c>
      <c r="BL170" s="30">
        <f>+[1]BD_2!BA168</f>
        <v>0</v>
      </c>
      <c r="BM170" s="23">
        <f>+[1]BD_2!BZ168</f>
        <v>0</v>
      </c>
      <c r="BN170" s="23">
        <f>+COUNTIF(Tabla3[[#This Row],[VALOR REDUCIDO]:[TOTAL TIEMPO PRORROGADO EN DÍAS
]],"&lt;&gt;0")</f>
        <v>0</v>
      </c>
      <c r="BO170" s="23" t="str">
        <f>+[1]BD_2!CA168</f>
        <v>2 NO</v>
      </c>
      <c r="BP170" s="27" t="str">
        <f>+[1]BD_2!CF168</f>
        <v>2 NO</v>
      </c>
      <c r="BQ170" s="23" t="s">
        <v>106</v>
      </c>
      <c r="BR170">
        <f t="shared" si="36"/>
        <v>303</v>
      </c>
      <c r="BS170" s="36">
        <f t="shared" si="37"/>
        <v>45674</v>
      </c>
      <c r="BT170" s="36">
        <f t="shared" si="38"/>
        <v>45977</v>
      </c>
      <c r="BU170" s="37">
        <f t="shared" ca="1" si="39"/>
        <v>0.90099009900990101</v>
      </c>
      <c r="BV170" s="30">
        <f t="shared" si="40"/>
        <v>90000000</v>
      </c>
      <c r="BW170" s="23" t="str">
        <f t="shared" ca="1" si="42"/>
        <v>EJECUCIÓN</v>
      </c>
      <c r="BX170" s="23">
        <v>58200000</v>
      </c>
      <c r="BY170" s="23">
        <v>31800000</v>
      </c>
      <c r="BZ170" s="23" t="s">
        <v>106</v>
      </c>
      <c r="CA170" s="23" t="str">
        <f t="shared" si="41"/>
        <v>enero</v>
      </c>
      <c r="CB170" s="23" t="s">
        <v>121</v>
      </c>
      <c r="CC170" s="23" t="s">
        <v>121</v>
      </c>
      <c r="CD170" s="23" t="s">
        <v>121</v>
      </c>
      <c r="CE170" t="s">
        <v>125</v>
      </c>
      <c r="CF170" t="s">
        <v>126</v>
      </c>
    </row>
    <row r="171" spans="1:84" x14ac:dyDescent="0.25">
      <c r="A171" s="23" t="str">
        <f t="shared" si="29"/>
        <v/>
      </c>
      <c r="B171" s="23" t="str">
        <f t="shared" si="30"/>
        <v/>
      </c>
      <c r="C171" s="24" t="str">
        <f t="shared" ca="1" si="31"/>
        <v>E</v>
      </c>
      <c r="D171" s="25" t="str">
        <f t="shared" ca="1" si="32"/>
        <v/>
      </c>
      <c r="E171" s="25" t="str">
        <f t="shared" si="33"/>
        <v/>
      </c>
      <c r="F171" s="23" t="str">
        <f t="shared" si="34"/>
        <v/>
      </c>
      <c r="G171" s="25" t="str">
        <f t="shared" si="35"/>
        <v/>
      </c>
      <c r="H171" s="23">
        <v>2025</v>
      </c>
      <c r="I171" s="26">
        <v>166</v>
      </c>
      <c r="J171" s="23" t="s">
        <v>95</v>
      </c>
      <c r="K171" t="s">
        <v>96</v>
      </c>
      <c r="L171" t="s">
        <v>97</v>
      </c>
      <c r="M171" t="s">
        <v>98</v>
      </c>
      <c r="N171" t="s">
        <v>99</v>
      </c>
      <c r="O171" s="23" t="s">
        <v>100</v>
      </c>
      <c r="P171" s="23" t="s">
        <v>138</v>
      </c>
      <c r="Q171" t="s">
        <v>1390</v>
      </c>
      <c r="R171" s="23" t="s">
        <v>103</v>
      </c>
      <c r="S171" s="20" t="s">
        <v>1391</v>
      </c>
      <c r="T171" s="29" t="s">
        <v>1392</v>
      </c>
      <c r="U171" s="23" t="s">
        <v>1436</v>
      </c>
      <c r="V171" s="23" t="s">
        <v>106</v>
      </c>
      <c r="W171" s="20" t="s">
        <v>183</v>
      </c>
      <c r="X171" s="20" t="s">
        <v>183</v>
      </c>
      <c r="Y171" t="s">
        <v>1393</v>
      </c>
      <c r="Z171" s="52" t="s">
        <v>1394</v>
      </c>
      <c r="AA171" t="s">
        <v>301</v>
      </c>
      <c r="AB171" s="6">
        <v>83275500</v>
      </c>
      <c r="AC171" s="6">
        <v>83275500</v>
      </c>
      <c r="AD171" s="30">
        <v>7570500</v>
      </c>
      <c r="AE171" s="30">
        <v>0</v>
      </c>
      <c r="AF171" s="23" t="s">
        <v>112</v>
      </c>
      <c r="AG171" t="s">
        <v>106</v>
      </c>
      <c r="AH171" t="s">
        <v>113</v>
      </c>
      <c r="AI171" s="31">
        <f>+Tabla3[[#This Row],[VALOR DEL CONTRATO
(EN NUMEROS)]]-Tabla3[[#This Row],[VALOR RECURSOS (MADS/FONAM)]]</f>
        <v>0</v>
      </c>
      <c r="AJ171" s="25">
        <v>5225</v>
      </c>
      <c r="AK171" s="32">
        <v>45664</v>
      </c>
      <c r="AL171">
        <v>18325</v>
      </c>
      <c r="AM171" s="42">
        <v>45677</v>
      </c>
      <c r="AN171" s="33" t="s">
        <v>114</v>
      </c>
      <c r="AO171" t="s">
        <v>323</v>
      </c>
      <c r="AP171" s="39">
        <v>202400000000055</v>
      </c>
      <c r="AQ171" t="s">
        <v>106</v>
      </c>
      <c r="AR171" s="27">
        <v>45673</v>
      </c>
      <c r="AS171" s="23" t="s">
        <v>116</v>
      </c>
      <c r="AT171" s="23" t="s">
        <v>116</v>
      </c>
      <c r="AU171" t="s">
        <v>117</v>
      </c>
      <c r="AV171" t="s">
        <v>292</v>
      </c>
      <c r="AW171" t="s">
        <v>293</v>
      </c>
      <c r="AX171" t="s">
        <v>189</v>
      </c>
      <c r="AY171" s="23">
        <v>80111600</v>
      </c>
      <c r="AZ171" s="41" t="s">
        <v>1395</v>
      </c>
      <c r="BA171" s="23" t="s">
        <v>121</v>
      </c>
      <c r="BB171" s="20" t="s">
        <v>122</v>
      </c>
      <c r="BC171" s="27">
        <v>45673</v>
      </c>
      <c r="BD171" s="20" t="s">
        <v>123</v>
      </c>
      <c r="BE171" s="27">
        <v>45673</v>
      </c>
      <c r="BF171" s="27">
        <v>45677</v>
      </c>
      <c r="BG171" s="27">
        <v>46010</v>
      </c>
      <c r="BH171" s="35">
        <f>+Tabla3[[#This Row],[FECHA TERMINACION
(INICIAL)]]-Tabla3[[#This Row],[FECHA INICIO]]</f>
        <v>333</v>
      </c>
      <c r="BI171" s="35">
        <f>+Tabla3[[#This Row],[PLAZO DE EJECUCIÓN EN DÍAS (INICIAL)]]/30</f>
        <v>11.1</v>
      </c>
      <c r="BJ171" t="s">
        <v>219</v>
      </c>
      <c r="BK171" s="30">
        <f>+[1]BD_2!E169</f>
        <v>0</v>
      </c>
      <c r="BL171" s="30">
        <f>+[1]BD_2!BA169</f>
        <v>0</v>
      </c>
      <c r="BM171" s="23">
        <f>+[1]BD_2!BZ169</f>
        <v>0</v>
      </c>
      <c r="BN171" s="23">
        <f>+COUNTIF(Tabla3[[#This Row],[VALOR REDUCIDO]:[TOTAL TIEMPO PRORROGADO EN DÍAS
]],"&lt;&gt;0")</f>
        <v>0</v>
      </c>
      <c r="BO171" s="23" t="str">
        <f>+[1]BD_2!CA169</f>
        <v>2 NO</v>
      </c>
      <c r="BP171" s="27" t="str">
        <f>+[1]BD_2!CF169</f>
        <v>2 NO</v>
      </c>
      <c r="BQ171" s="23" t="s">
        <v>106</v>
      </c>
      <c r="BR171">
        <f t="shared" si="36"/>
        <v>333</v>
      </c>
      <c r="BS171" s="36">
        <f t="shared" si="37"/>
        <v>45677</v>
      </c>
      <c r="BT171" s="36">
        <f t="shared" si="38"/>
        <v>46010</v>
      </c>
      <c r="BU171" s="37">
        <f t="shared" ca="1" si="39"/>
        <v>0.81081081081081086</v>
      </c>
      <c r="BV171" s="30">
        <f t="shared" si="40"/>
        <v>83275500</v>
      </c>
      <c r="BW171" s="23" t="str">
        <f t="shared" ca="1" si="42"/>
        <v>EJECUCIÓN</v>
      </c>
      <c r="BX171" s="23">
        <v>48198850</v>
      </c>
      <c r="BY171" s="23">
        <v>35076650</v>
      </c>
      <c r="BZ171" s="23" t="s">
        <v>106</v>
      </c>
      <c r="CA171" s="23" t="str">
        <f t="shared" si="41"/>
        <v>enero</v>
      </c>
      <c r="CB171" s="23" t="s">
        <v>121</v>
      </c>
      <c r="CC171" s="23" t="s">
        <v>121</v>
      </c>
      <c r="CD171" s="23" t="s">
        <v>121</v>
      </c>
      <c r="CE171" t="s">
        <v>125</v>
      </c>
      <c r="CF171" t="s">
        <v>126</v>
      </c>
    </row>
    <row r="172" spans="1:84" x14ac:dyDescent="0.25">
      <c r="A172" s="23" t="str">
        <f t="shared" si="29"/>
        <v/>
      </c>
      <c r="B172" s="23" t="str">
        <f t="shared" si="30"/>
        <v/>
      </c>
      <c r="C172" s="24" t="str">
        <f t="shared" ca="1" si="31"/>
        <v>E</v>
      </c>
      <c r="D172" s="25" t="str">
        <f t="shared" ca="1" si="32"/>
        <v/>
      </c>
      <c r="E172" s="25" t="str">
        <f t="shared" si="33"/>
        <v/>
      </c>
      <c r="F172" s="23" t="str">
        <f t="shared" si="34"/>
        <v/>
      </c>
      <c r="G172" s="25" t="str">
        <f t="shared" si="35"/>
        <v/>
      </c>
      <c r="H172" s="23">
        <v>2025</v>
      </c>
      <c r="I172" s="26">
        <v>167</v>
      </c>
      <c r="J172" s="23" t="s">
        <v>95</v>
      </c>
      <c r="K172" t="s">
        <v>96</v>
      </c>
      <c r="L172" t="s">
        <v>97</v>
      </c>
      <c r="M172" t="s">
        <v>98</v>
      </c>
      <c r="N172" t="s">
        <v>99</v>
      </c>
      <c r="O172" s="23" t="s">
        <v>100</v>
      </c>
      <c r="P172" s="23" t="s">
        <v>138</v>
      </c>
      <c r="Q172" t="s">
        <v>1396</v>
      </c>
      <c r="R172" s="23" t="s">
        <v>103</v>
      </c>
      <c r="S172" s="20" t="s">
        <v>561</v>
      </c>
      <c r="T172" s="44" t="s">
        <v>1397</v>
      </c>
      <c r="U172" s="23" t="s">
        <v>1436</v>
      </c>
      <c r="V172" s="23" t="s">
        <v>106</v>
      </c>
      <c r="W172" s="20" t="s">
        <v>602</v>
      </c>
      <c r="X172" s="20" t="s">
        <v>595</v>
      </c>
      <c r="Y172" t="s">
        <v>1398</v>
      </c>
      <c r="Z172" t="s">
        <v>1399</v>
      </c>
      <c r="AA172" t="s">
        <v>1400</v>
      </c>
      <c r="AB172" s="6">
        <v>63984000</v>
      </c>
      <c r="AC172" s="6">
        <v>63984000</v>
      </c>
      <c r="AD172" s="30">
        <v>5580000</v>
      </c>
      <c r="AE172" s="30">
        <v>0</v>
      </c>
      <c r="AF172" s="23" t="s">
        <v>112</v>
      </c>
      <c r="AG172" t="s">
        <v>106</v>
      </c>
      <c r="AH172" t="s">
        <v>113</v>
      </c>
      <c r="AI172" s="31">
        <f>+Tabla3[[#This Row],[VALOR DEL CONTRATO
(EN NUMEROS)]]-Tabla3[[#This Row],[VALOR RECURSOS (MADS/FONAM)]]</f>
        <v>0</v>
      </c>
      <c r="AJ172" s="25">
        <v>4925</v>
      </c>
      <c r="AK172" s="32">
        <v>45664</v>
      </c>
      <c r="AL172">
        <v>15025</v>
      </c>
      <c r="AM172" s="27">
        <v>45674</v>
      </c>
      <c r="AN172" s="33" t="s">
        <v>114</v>
      </c>
      <c r="AO172" t="s">
        <v>599</v>
      </c>
      <c r="AP172" s="39">
        <v>202400000000095</v>
      </c>
      <c r="AQ172" t="s">
        <v>106</v>
      </c>
      <c r="AR172" s="27">
        <v>45673</v>
      </c>
      <c r="AS172" s="23" t="s">
        <v>116</v>
      </c>
      <c r="AT172" s="23" t="s">
        <v>116</v>
      </c>
      <c r="AU172" t="s">
        <v>117</v>
      </c>
      <c r="AV172" t="s">
        <v>600</v>
      </c>
      <c r="AW172" t="s">
        <v>601</v>
      </c>
      <c r="AX172" t="s">
        <v>602</v>
      </c>
      <c r="AY172" s="23">
        <v>80111600</v>
      </c>
      <c r="AZ172" s="41" t="s">
        <v>1401</v>
      </c>
      <c r="BA172" s="23" t="s">
        <v>106</v>
      </c>
      <c r="BB172" s="20" t="s">
        <v>273</v>
      </c>
      <c r="BC172" s="27" t="s">
        <v>113</v>
      </c>
      <c r="BD172" s="20" t="s">
        <v>274</v>
      </c>
      <c r="BE172" s="27">
        <v>45674</v>
      </c>
      <c r="BF172" s="27">
        <v>45674</v>
      </c>
      <c r="BG172" s="27">
        <v>46021</v>
      </c>
      <c r="BH172" s="35">
        <f>+Tabla3[[#This Row],[FECHA TERMINACION
(INICIAL)]]-Tabla3[[#This Row],[FECHA INICIO]]</f>
        <v>347</v>
      </c>
      <c r="BI172" s="35">
        <f>+Tabla3[[#This Row],[PLAZO DE EJECUCIÓN EN DÍAS (INICIAL)]]/30</f>
        <v>11.566666666666666</v>
      </c>
      <c r="BJ172" t="s">
        <v>1402</v>
      </c>
      <c r="BK172" s="30">
        <f>+[1]BD_2!E170</f>
        <v>0</v>
      </c>
      <c r="BL172" s="30">
        <f>+[1]BD_2!BA170</f>
        <v>0</v>
      </c>
      <c r="BM172" s="23">
        <f>+[1]BD_2!BZ170</f>
        <v>0</v>
      </c>
      <c r="BN172" s="23">
        <f>+COUNTIF(Tabla3[[#This Row],[VALOR REDUCIDO]:[TOTAL TIEMPO PRORROGADO EN DÍAS
]],"&lt;&gt;0")</f>
        <v>0</v>
      </c>
      <c r="BO172" s="23" t="str">
        <f>+[1]BD_2!CA170</f>
        <v>2 NO</v>
      </c>
      <c r="BP172" s="27" t="str">
        <f>+[1]BD_2!CF170</f>
        <v>2 NO</v>
      </c>
      <c r="BQ172" s="23" t="s">
        <v>106</v>
      </c>
      <c r="BR172">
        <f t="shared" si="36"/>
        <v>347</v>
      </c>
      <c r="BS172" s="36">
        <f t="shared" si="37"/>
        <v>45674</v>
      </c>
      <c r="BT172" s="36">
        <f t="shared" si="38"/>
        <v>46021</v>
      </c>
      <c r="BU172" s="37">
        <f t="shared" ca="1" si="39"/>
        <v>0.78674351585014413</v>
      </c>
      <c r="BV172" s="30">
        <f t="shared" si="40"/>
        <v>63984000</v>
      </c>
      <c r="BW172" s="23" t="str">
        <f t="shared" ca="1" si="42"/>
        <v>EJECUCIÓN</v>
      </c>
      <c r="BX172" s="23">
        <v>36084000</v>
      </c>
      <c r="BY172" s="23">
        <v>27900000</v>
      </c>
      <c r="BZ172" s="23" t="s">
        <v>106</v>
      </c>
      <c r="CA172" s="23" t="str">
        <f t="shared" si="41"/>
        <v>enero</v>
      </c>
      <c r="CB172" s="23" t="s">
        <v>121</v>
      </c>
      <c r="CC172" s="23" t="s">
        <v>121</v>
      </c>
      <c r="CD172" s="23" t="s">
        <v>121</v>
      </c>
      <c r="CE172" t="s">
        <v>125</v>
      </c>
      <c r="CF172" t="s">
        <v>126</v>
      </c>
    </row>
    <row r="173" spans="1:84" x14ac:dyDescent="0.25">
      <c r="A173" s="23" t="str">
        <f t="shared" si="29"/>
        <v/>
      </c>
      <c r="B173" s="23" t="str">
        <f t="shared" si="30"/>
        <v/>
      </c>
      <c r="C173" s="24" t="str">
        <f t="shared" ca="1" si="31"/>
        <v>E</v>
      </c>
      <c r="D173" s="25" t="str">
        <f t="shared" ca="1" si="32"/>
        <v/>
      </c>
      <c r="E173" s="25" t="str">
        <f t="shared" si="33"/>
        <v/>
      </c>
      <c r="F173" s="23" t="str">
        <f t="shared" si="34"/>
        <v/>
      </c>
      <c r="G173" s="25" t="str">
        <f t="shared" si="35"/>
        <v/>
      </c>
      <c r="H173" s="23">
        <v>2025</v>
      </c>
      <c r="I173" s="26">
        <v>168</v>
      </c>
      <c r="J173" s="23" t="s">
        <v>95</v>
      </c>
      <c r="K173" t="s">
        <v>96</v>
      </c>
      <c r="L173" t="s">
        <v>97</v>
      </c>
      <c r="M173" t="s">
        <v>98</v>
      </c>
      <c r="N173" t="s">
        <v>99</v>
      </c>
      <c r="O173" s="23" t="s">
        <v>100</v>
      </c>
      <c r="P173" s="23" t="s">
        <v>101</v>
      </c>
      <c r="Q173" t="s">
        <v>1403</v>
      </c>
      <c r="R173" s="23" t="s">
        <v>103</v>
      </c>
      <c r="S173" s="20" t="s">
        <v>1404</v>
      </c>
      <c r="T173" s="29" t="s">
        <v>1405</v>
      </c>
      <c r="U173" s="23" t="s">
        <v>1436</v>
      </c>
      <c r="V173" s="23" t="s">
        <v>106</v>
      </c>
      <c r="W173" s="20" t="s">
        <v>602</v>
      </c>
      <c r="X173" s="20" t="s">
        <v>595</v>
      </c>
      <c r="Y173" t="s">
        <v>1406</v>
      </c>
      <c r="Z173" t="s">
        <v>1407</v>
      </c>
      <c r="AA173" t="s">
        <v>1408</v>
      </c>
      <c r="AB173" s="6">
        <v>45018133</v>
      </c>
      <c r="AC173" s="6">
        <v>45018133</v>
      </c>
      <c r="AD173" s="30">
        <v>3926000</v>
      </c>
      <c r="AE173" s="30">
        <v>0</v>
      </c>
      <c r="AF173" s="23" t="s">
        <v>112</v>
      </c>
      <c r="AG173" t="s">
        <v>106</v>
      </c>
      <c r="AH173" t="s">
        <v>113</v>
      </c>
      <c r="AI173" s="31">
        <f>+Tabla3[[#This Row],[VALOR DEL CONTRATO
(EN NUMEROS)]]-Tabla3[[#This Row],[VALOR RECURSOS (MADS/FONAM)]]</f>
        <v>0</v>
      </c>
      <c r="AJ173" s="25">
        <v>4925</v>
      </c>
      <c r="AK173" s="32">
        <v>45664</v>
      </c>
      <c r="AL173">
        <v>15125</v>
      </c>
      <c r="AM173" s="27">
        <v>45674</v>
      </c>
      <c r="AN173" s="33" t="s">
        <v>114</v>
      </c>
      <c r="AO173" t="s">
        <v>599</v>
      </c>
      <c r="AP173" s="39">
        <v>202400000000095</v>
      </c>
      <c r="AQ173" t="s">
        <v>106</v>
      </c>
      <c r="AR173" s="27">
        <v>45673</v>
      </c>
      <c r="AS173" s="23" t="s">
        <v>116</v>
      </c>
      <c r="AT173" s="23" t="s">
        <v>116</v>
      </c>
      <c r="AU173" t="s">
        <v>117</v>
      </c>
      <c r="AV173" t="s">
        <v>600</v>
      </c>
      <c r="AW173" t="s">
        <v>601</v>
      </c>
      <c r="AX173" t="s">
        <v>602</v>
      </c>
      <c r="AY173" s="23">
        <v>80111600</v>
      </c>
      <c r="AZ173" s="41" t="s">
        <v>1409</v>
      </c>
      <c r="BA173" s="23" t="s">
        <v>106</v>
      </c>
      <c r="BB173" s="20" t="s">
        <v>273</v>
      </c>
      <c r="BC173" s="27" t="s">
        <v>113</v>
      </c>
      <c r="BD173" s="20" t="s">
        <v>274</v>
      </c>
      <c r="BE173" s="27">
        <v>45674</v>
      </c>
      <c r="BF173" s="27">
        <v>45674</v>
      </c>
      <c r="BG173" s="27">
        <v>46021</v>
      </c>
      <c r="BH173" s="35">
        <f>+Tabla3[[#This Row],[FECHA TERMINACION
(INICIAL)]]-Tabla3[[#This Row],[FECHA INICIO]]</f>
        <v>347</v>
      </c>
      <c r="BI173" s="35">
        <f>+Tabla3[[#This Row],[PLAZO DE EJECUCIÓN EN DÍAS (INICIAL)]]/30</f>
        <v>11.566666666666666</v>
      </c>
      <c r="BJ173" t="s">
        <v>1410</v>
      </c>
      <c r="BK173" s="30">
        <f>+[1]BD_2!E171</f>
        <v>0</v>
      </c>
      <c r="BL173" s="30">
        <f>+[1]BD_2!BA171</f>
        <v>0</v>
      </c>
      <c r="BM173" s="23">
        <f>+[1]BD_2!BZ171</f>
        <v>0</v>
      </c>
      <c r="BN173" s="23">
        <f>+COUNTIF(Tabla3[[#This Row],[VALOR REDUCIDO]:[TOTAL TIEMPO PRORROGADO EN DÍAS
]],"&lt;&gt;0")</f>
        <v>0</v>
      </c>
      <c r="BO173" s="23" t="str">
        <f>+[1]BD_2!CA171</f>
        <v>2 NO</v>
      </c>
      <c r="BP173" s="27" t="str">
        <f>+[1]BD_2!CF171</f>
        <v>2 NO</v>
      </c>
      <c r="BQ173" s="23" t="s">
        <v>106</v>
      </c>
      <c r="BR173">
        <f t="shared" si="36"/>
        <v>347</v>
      </c>
      <c r="BS173" s="36">
        <f t="shared" si="37"/>
        <v>45674</v>
      </c>
      <c r="BT173" s="36">
        <f t="shared" si="38"/>
        <v>46021</v>
      </c>
      <c r="BU173" s="37">
        <f t="shared" ca="1" si="39"/>
        <v>0.78674351585014413</v>
      </c>
      <c r="BV173" s="30">
        <f t="shared" si="40"/>
        <v>45018133</v>
      </c>
      <c r="BW173" s="23" t="str">
        <f t="shared" ca="1" si="42"/>
        <v>EJECUCIÓN</v>
      </c>
      <c r="BX173" s="23">
        <v>25388133</v>
      </c>
      <c r="BY173" s="23">
        <v>19630000</v>
      </c>
      <c r="BZ173" s="23" t="s">
        <v>106</v>
      </c>
      <c r="CA173" s="23" t="str">
        <f t="shared" si="41"/>
        <v>enero</v>
      </c>
      <c r="CB173" s="23" t="s">
        <v>121</v>
      </c>
      <c r="CC173" s="23" t="s">
        <v>121</v>
      </c>
      <c r="CD173" s="23" t="s">
        <v>121</v>
      </c>
      <c r="CE173" t="s">
        <v>125</v>
      </c>
      <c r="CF173" t="s">
        <v>126</v>
      </c>
    </row>
    <row r="174" spans="1:84" x14ac:dyDescent="0.25">
      <c r="A174" s="23" t="str">
        <f t="shared" si="29"/>
        <v/>
      </c>
      <c r="B174" s="23" t="str">
        <f t="shared" si="30"/>
        <v/>
      </c>
      <c r="C174" s="24" t="str">
        <f t="shared" ca="1" si="31"/>
        <v>E</v>
      </c>
      <c r="D174" s="25" t="str">
        <f t="shared" ca="1" si="32"/>
        <v/>
      </c>
      <c r="E174" s="25" t="str">
        <f t="shared" si="33"/>
        <v/>
      </c>
      <c r="F174" s="23" t="str">
        <f t="shared" si="34"/>
        <v/>
      </c>
      <c r="G174" s="25" t="str">
        <f t="shared" si="35"/>
        <v/>
      </c>
      <c r="H174" s="23">
        <v>2025</v>
      </c>
      <c r="I174" s="26">
        <v>169</v>
      </c>
      <c r="J174" s="23" t="s">
        <v>95</v>
      </c>
      <c r="K174" t="s">
        <v>96</v>
      </c>
      <c r="L174" t="s">
        <v>97</v>
      </c>
      <c r="M174" t="s">
        <v>98</v>
      </c>
      <c r="N174" t="s">
        <v>99</v>
      </c>
      <c r="O174" s="23" t="s">
        <v>100</v>
      </c>
      <c r="P174" s="23" t="s">
        <v>138</v>
      </c>
      <c r="Q174" t="s">
        <v>1411</v>
      </c>
      <c r="R174" s="23" t="s">
        <v>103</v>
      </c>
      <c r="S174" s="20" t="s">
        <v>1066</v>
      </c>
      <c r="T174" s="29" t="s">
        <v>1412</v>
      </c>
      <c r="U174" s="23" t="s">
        <v>1436</v>
      </c>
      <c r="V174" s="23" t="s">
        <v>106</v>
      </c>
      <c r="W174" s="20" t="s">
        <v>602</v>
      </c>
      <c r="X174" s="20" t="s">
        <v>595</v>
      </c>
      <c r="Y174" t="s">
        <v>1413</v>
      </c>
      <c r="Z174" t="s">
        <v>1414</v>
      </c>
      <c r="AA174" t="s">
        <v>1415</v>
      </c>
      <c r="AB174" s="6">
        <v>51600000</v>
      </c>
      <c r="AC174" s="6">
        <v>51600000</v>
      </c>
      <c r="AD174" s="30">
        <v>4500000</v>
      </c>
      <c r="AE174" s="30">
        <v>0</v>
      </c>
      <c r="AF174" s="23" t="s">
        <v>112</v>
      </c>
      <c r="AG174" t="s">
        <v>106</v>
      </c>
      <c r="AH174" t="s">
        <v>113</v>
      </c>
      <c r="AI174" s="31">
        <f>+Tabla3[[#This Row],[VALOR DEL CONTRATO
(EN NUMEROS)]]-Tabla3[[#This Row],[VALOR RECURSOS (MADS/FONAM)]]</f>
        <v>0</v>
      </c>
      <c r="AJ174" s="25">
        <v>4925</v>
      </c>
      <c r="AK174" s="32">
        <v>45664</v>
      </c>
      <c r="AL174">
        <v>15325</v>
      </c>
      <c r="AM174" s="27">
        <v>45674</v>
      </c>
      <c r="AN174" s="33" t="s">
        <v>114</v>
      </c>
      <c r="AO174" t="s">
        <v>599</v>
      </c>
      <c r="AP174" s="39">
        <v>202400000000095</v>
      </c>
      <c r="AQ174" t="s">
        <v>106</v>
      </c>
      <c r="AR174" s="27">
        <v>45673</v>
      </c>
      <c r="AS174" s="23" t="s">
        <v>116</v>
      </c>
      <c r="AT174" s="23" t="s">
        <v>116</v>
      </c>
      <c r="AU174" t="s">
        <v>117</v>
      </c>
      <c r="AV174" t="s">
        <v>600</v>
      </c>
      <c r="AW174" t="s">
        <v>601</v>
      </c>
      <c r="AX174" t="s">
        <v>602</v>
      </c>
      <c r="AY174" s="23">
        <v>80111600</v>
      </c>
      <c r="AZ174" s="41" t="s">
        <v>1416</v>
      </c>
      <c r="BA174" s="23" t="s">
        <v>106</v>
      </c>
      <c r="BB174" s="20" t="s">
        <v>273</v>
      </c>
      <c r="BC174" s="27" t="s">
        <v>113</v>
      </c>
      <c r="BD174" s="20" t="s">
        <v>274</v>
      </c>
      <c r="BE174" s="27">
        <v>45674</v>
      </c>
      <c r="BF174" s="27">
        <v>45674</v>
      </c>
      <c r="BG174" s="27">
        <v>46021</v>
      </c>
      <c r="BH174" s="35">
        <f>+Tabla3[[#This Row],[FECHA TERMINACION
(INICIAL)]]-Tabla3[[#This Row],[FECHA INICIO]]</f>
        <v>347</v>
      </c>
      <c r="BI174" s="35">
        <f>+Tabla3[[#This Row],[PLAZO DE EJECUCIÓN EN DÍAS (INICIAL)]]/30</f>
        <v>11.566666666666666</v>
      </c>
      <c r="BJ174" t="s">
        <v>1079</v>
      </c>
      <c r="BK174" s="30">
        <f>+[1]BD_2!E172</f>
        <v>0</v>
      </c>
      <c r="BL174" s="30">
        <f>+[1]BD_2!BA172</f>
        <v>0</v>
      </c>
      <c r="BM174" s="23">
        <f>+[1]BD_2!BZ172</f>
        <v>0</v>
      </c>
      <c r="BN174" s="23">
        <f>+COUNTIF(Tabla3[[#This Row],[VALOR REDUCIDO]:[TOTAL TIEMPO PRORROGADO EN DÍAS
]],"&lt;&gt;0")</f>
        <v>0</v>
      </c>
      <c r="BO174" s="23" t="str">
        <f>+[1]BD_2!CA172</f>
        <v>2 NO</v>
      </c>
      <c r="BP174" s="27" t="str">
        <f>+[1]BD_2!CF172</f>
        <v>2 NO</v>
      </c>
      <c r="BQ174" s="23" t="s">
        <v>106</v>
      </c>
      <c r="BR174">
        <f t="shared" si="36"/>
        <v>347</v>
      </c>
      <c r="BS174" s="36">
        <f t="shared" si="37"/>
        <v>45674</v>
      </c>
      <c r="BT174" s="36">
        <f t="shared" si="38"/>
        <v>46021</v>
      </c>
      <c r="BU174" s="37">
        <f t="shared" ca="1" si="39"/>
        <v>0.78674351585014413</v>
      </c>
      <c r="BV174" s="30">
        <f t="shared" si="40"/>
        <v>51600000</v>
      </c>
      <c r="BW174" s="23" t="str">
        <f t="shared" ca="1" si="42"/>
        <v>EJECUCIÓN</v>
      </c>
      <c r="BX174" s="23">
        <v>29100000</v>
      </c>
      <c r="BY174" s="23">
        <v>22500000</v>
      </c>
      <c r="BZ174" s="23" t="s">
        <v>106</v>
      </c>
      <c r="CA174" s="23" t="str">
        <f t="shared" si="41"/>
        <v>enero</v>
      </c>
      <c r="CB174" s="23" t="s">
        <v>121</v>
      </c>
      <c r="CC174" s="23" t="s">
        <v>121</v>
      </c>
      <c r="CD174" s="23" t="s">
        <v>121</v>
      </c>
      <c r="CE174" t="s">
        <v>125</v>
      </c>
      <c r="CF174" t="s">
        <v>126</v>
      </c>
    </row>
    <row r="175" spans="1:84" x14ac:dyDescent="0.25">
      <c r="A175" s="23" t="str">
        <f t="shared" si="29"/>
        <v/>
      </c>
      <c r="B175" s="23" t="str">
        <f t="shared" si="30"/>
        <v/>
      </c>
      <c r="C175" s="24" t="str">
        <f t="shared" ca="1" si="31"/>
        <v>E</v>
      </c>
      <c r="D175" s="25" t="str">
        <f t="shared" ca="1" si="32"/>
        <v/>
      </c>
      <c r="E175" s="25" t="str">
        <f t="shared" si="33"/>
        <v/>
      </c>
      <c r="F175" s="23" t="str">
        <f t="shared" si="34"/>
        <v/>
      </c>
      <c r="G175" s="25" t="str">
        <f t="shared" si="35"/>
        <v/>
      </c>
      <c r="H175" s="23">
        <v>2025</v>
      </c>
      <c r="I175" s="26">
        <v>170</v>
      </c>
      <c r="J175" s="23" t="s">
        <v>95</v>
      </c>
      <c r="K175" t="s">
        <v>96</v>
      </c>
      <c r="L175" t="s">
        <v>97</v>
      </c>
      <c r="M175" t="s">
        <v>98</v>
      </c>
      <c r="N175" t="s">
        <v>99</v>
      </c>
      <c r="O175" s="23" t="s">
        <v>100</v>
      </c>
      <c r="P175" s="23" t="s">
        <v>138</v>
      </c>
      <c r="Q175" t="s">
        <v>1417</v>
      </c>
      <c r="R175" s="23" t="s">
        <v>103</v>
      </c>
      <c r="S175" s="20" t="s">
        <v>467</v>
      </c>
      <c r="T175" s="29" t="s">
        <v>1418</v>
      </c>
      <c r="U175" s="23" t="s">
        <v>1436</v>
      </c>
      <c r="V175" s="23" t="s">
        <v>106</v>
      </c>
      <c r="W175" s="20" t="s">
        <v>595</v>
      </c>
      <c r="X175" s="20" t="s">
        <v>595</v>
      </c>
      <c r="Y175" t="s">
        <v>1419</v>
      </c>
      <c r="Z175" t="s">
        <v>1420</v>
      </c>
      <c r="AA175" t="s">
        <v>1421</v>
      </c>
      <c r="AB175" s="6">
        <v>106716667</v>
      </c>
      <c r="AC175" s="6">
        <v>106716667</v>
      </c>
      <c r="AD175" s="30">
        <v>9500000</v>
      </c>
      <c r="AE175" s="30">
        <v>0</v>
      </c>
      <c r="AF175" s="23" t="s">
        <v>112</v>
      </c>
      <c r="AG175" t="s">
        <v>106</v>
      </c>
      <c r="AH175" t="s">
        <v>113</v>
      </c>
      <c r="AI175" s="31">
        <f>+Tabla3[[#This Row],[VALOR DEL CONTRATO
(EN NUMEROS)]]-Tabla3[[#This Row],[VALOR RECURSOS (MADS/FONAM)]]</f>
        <v>0</v>
      </c>
      <c r="AJ175" s="25">
        <v>4925</v>
      </c>
      <c r="AK175" s="32">
        <v>45664</v>
      </c>
      <c r="AL175">
        <v>19225</v>
      </c>
      <c r="AM175" s="27">
        <v>45677</v>
      </c>
      <c r="AN175" s="33" t="s">
        <v>114</v>
      </c>
      <c r="AO175" t="s">
        <v>599</v>
      </c>
      <c r="AP175" s="39">
        <v>202400000000095</v>
      </c>
      <c r="AQ175" t="s">
        <v>106</v>
      </c>
      <c r="AR175" s="27">
        <v>45674</v>
      </c>
      <c r="AS175" s="23" t="s">
        <v>116</v>
      </c>
      <c r="AT175" s="23" t="s">
        <v>116</v>
      </c>
      <c r="AU175" t="s">
        <v>117</v>
      </c>
      <c r="AV175" t="s">
        <v>600</v>
      </c>
      <c r="AW175" t="s">
        <v>601</v>
      </c>
      <c r="AX175" t="s">
        <v>602</v>
      </c>
      <c r="AY175" s="23">
        <v>80111600</v>
      </c>
      <c r="AZ175" s="41" t="s">
        <v>1422</v>
      </c>
      <c r="BA175" s="23" t="s">
        <v>121</v>
      </c>
      <c r="BB175" s="20" t="s">
        <v>122</v>
      </c>
      <c r="BC175" s="27">
        <v>45674</v>
      </c>
      <c r="BD175" s="20" t="s">
        <v>136</v>
      </c>
      <c r="BE175" s="27">
        <v>45674</v>
      </c>
      <c r="BF175" s="27">
        <v>45677</v>
      </c>
      <c r="BG175" s="27">
        <v>46017</v>
      </c>
      <c r="BH175" s="35">
        <f>+Tabla3[[#This Row],[FECHA TERMINACION
(INICIAL)]]-Tabla3[[#This Row],[FECHA INICIO]]</f>
        <v>340</v>
      </c>
      <c r="BI175" s="35">
        <f>+Tabla3[[#This Row],[PLAZO DE EJECUCIÓN EN DÍAS (INICIAL)]]/30</f>
        <v>11.333333333333334</v>
      </c>
      <c r="BJ175" t="s">
        <v>1423</v>
      </c>
      <c r="BK175" s="30">
        <f>+[1]BD_2!E173</f>
        <v>0</v>
      </c>
      <c r="BL175" s="30">
        <f>+[1]BD_2!BA173</f>
        <v>0</v>
      </c>
      <c r="BM175" s="23">
        <f>+[1]BD_2!BZ173</f>
        <v>0</v>
      </c>
      <c r="BN175" s="23">
        <f>+COUNTIF(Tabla3[[#This Row],[VALOR REDUCIDO]:[TOTAL TIEMPO PRORROGADO EN DÍAS
]],"&lt;&gt;0")</f>
        <v>0</v>
      </c>
      <c r="BO175" s="23" t="str">
        <f>+[1]BD_2!CA173</f>
        <v>2 NO</v>
      </c>
      <c r="BP175" s="27" t="str">
        <f>+[1]BD_2!CF173</f>
        <v>2 NO</v>
      </c>
      <c r="BQ175" s="23" t="s">
        <v>106</v>
      </c>
      <c r="BR175">
        <f t="shared" si="36"/>
        <v>340</v>
      </c>
      <c r="BS175" s="36">
        <f t="shared" si="37"/>
        <v>45677</v>
      </c>
      <c r="BT175" s="36">
        <f t="shared" si="38"/>
        <v>46017</v>
      </c>
      <c r="BU175" s="37">
        <f t="shared" ca="1" si="39"/>
        <v>0.79411764705882348</v>
      </c>
      <c r="BV175" s="30">
        <f t="shared" si="40"/>
        <v>106716667</v>
      </c>
      <c r="BW175" s="23" t="str">
        <f t="shared" ca="1" si="42"/>
        <v>EJECUCIÓN</v>
      </c>
      <c r="BX175" s="23">
        <v>60483333</v>
      </c>
      <c r="BY175" s="23">
        <v>46233334</v>
      </c>
      <c r="BZ175" s="23" t="s">
        <v>106</v>
      </c>
      <c r="CA175" s="23" t="str">
        <f t="shared" si="41"/>
        <v>enero</v>
      </c>
      <c r="CB175" s="23" t="s">
        <v>121</v>
      </c>
      <c r="CC175" s="23" t="s">
        <v>121</v>
      </c>
      <c r="CD175" s="23" t="s">
        <v>121</v>
      </c>
      <c r="CE175" t="s">
        <v>125</v>
      </c>
      <c r="CF175" t="s">
        <v>126</v>
      </c>
    </row>
    <row r="176" spans="1:84" x14ac:dyDescent="0.25">
      <c r="A176" s="23" t="str">
        <f t="shared" si="29"/>
        <v/>
      </c>
      <c r="B176" s="23" t="str">
        <f t="shared" si="30"/>
        <v/>
      </c>
      <c r="C176" s="24" t="str">
        <f t="shared" ca="1" si="31"/>
        <v>E</v>
      </c>
      <c r="D176" s="25" t="str">
        <f t="shared" ca="1" si="32"/>
        <v/>
      </c>
      <c r="E176" s="25" t="str">
        <f t="shared" si="33"/>
        <v/>
      </c>
      <c r="F176" s="23" t="str">
        <f t="shared" si="34"/>
        <v/>
      </c>
      <c r="G176" s="25" t="str">
        <f t="shared" si="35"/>
        <v/>
      </c>
      <c r="H176" s="23">
        <v>2025</v>
      </c>
      <c r="I176" s="26">
        <v>171</v>
      </c>
      <c r="J176" s="23" t="s">
        <v>95</v>
      </c>
      <c r="K176" t="s">
        <v>96</v>
      </c>
      <c r="L176" t="s">
        <v>97</v>
      </c>
      <c r="M176" t="s">
        <v>98</v>
      </c>
      <c r="N176" t="s">
        <v>99</v>
      </c>
      <c r="O176" s="23" t="s">
        <v>100</v>
      </c>
      <c r="P176" s="23" t="s">
        <v>138</v>
      </c>
      <c r="Q176" t="s">
        <v>1424</v>
      </c>
      <c r="R176" s="23" t="s">
        <v>103</v>
      </c>
      <c r="S176" s="20" t="s">
        <v>193</v>
      </c>
      <c r="T176" s="29" t="s">
        <v>1425</v>
      </c>
      <c r="U176" s="23" t="s">
        <v>1436</v>
      </c>
      <c r="V176" s="23" t="s">
        <v>106</v>
      </c>
      <c r="W176" s="20" t="s">
        <v>595</v>
      </c>
      <c r="X176" s="20" t="s">
        <v>595</v>
      </c>
      <c r="Y176" t="s">
        <v>1426</v>
      </c>
      <c r="Z176" t="s">
        <v>1427</v>
      </c>
      <c r="AA176" t="s">
        <v>1428</v>
      </c>
      <c r="AB176" s="6">
        <v>128975000</v>
      </c>
      <c r="AC176" s="6">
        <v>128975000</v>
      </c>
      <c r="AD176" s="30">
        <v>11550000</v>
      </c>
      <c r="AE176" s="30">
        <v>0</v>
      </c>
      <c r="AF176" s="23" t="s">
        <v>112</v>
      </c>
      <c r="AG176" t="s">
        <v>106</v>
      </c>
      <c r="AH176" t="s">
        <v>113</v>
      </c>
      <c r="AI176" s="31">
        <f>+Tabla3[[#This Row],[VALOR DEL CONTRATO
(EN NUMEROS)]]-Tabla3[[#This Row],[VALOR RECURSOS (MADS/FONAM)]]</f>
        <v>0</v>
      </c>
      <c r="AJ176" s="25">
        <v>4925</v>
      </c>
      <c r="AK176" s="32">
        <v>45664</v>
      </c>
      <c r="AL176">
        <v>19125</v>
      </c>
      <c r="AM176" s="27">
        <v>45677</v>
      </c>
      <c r="AN176" s="33" t="s">
        <v>114</v>
      </c>
      <c r="AO176" t="s">
        <v>599</v>
      </c>
      <c r="AP176" s="39">
        <v>202400000000095</v>
      </c>
      <c r="AQ176" t="s">
        <v>106</v>
      </c>
      <c r="AR176" s="27">
        <v>45674</v>
      </c>
      <c r="AS176" s="23" t="s">
        <v>116</v>
      </c>
      <c r="AT176" s="23" t="s">
        <v>116</v>
      </c>
      <c r="AU176" t="s">
        <v>117</v>
      </c>
      <c r="AV176" t="s">
        <v>600</v>
      </c>
      <c r="AW176" t="s">
        <v>601</v>
      </c>
      <c r="AX176" t="s">
        <v>602</v>
      </c>
      <c r="AY176" s="23">
        <v>80111600</v>
      </c>
      <c r="AZ176" s="41" t="s">
        <v>1429</v>
      </c>
      <c r="BA176" s="23" t="s">
        <v>121</v>
      </c>
      <c r="BB176" s="20" t="s">
        <v>122</v>
      </c>
      <c r="BC176" s="27">
        <v>45674</v>
      </c>
      <c r="BD176" s="20" t="s">
        <v>136</v>
      </c>
      <c r="BE176" s="27">
        <v>45674</v>
      </c>
      <c r="BF176" s="27">
        <v>45677</v>
      </c>
      <c r="BG176" s="27">
        <v>46015</v>
      </c>
      <c r="BH176" s="35">
        <f>+Tabla3[[#This Row],[FECHA TERMINACION
(INICIAL)]]-Tabla3[[#This Row],[FECHA INICIO]]</f>
        <v>338</v>
      </c>
      <c r="BI176" s="35">
        <f>+Tabla3[[#This Row],[PLAZO DE EJECUCIÓN EN DÍAS (INICIAL)]]/30</f>
        <v>11.266666666666667</v>
      </c>
      <c r="BJ176" t="s">
        <v>1430</v>
      </c>
      <c r="BK176" s="30">
        <f>+[1]BD_2!E174</f>
        <v>0</v>
      </c>
      <c r="BL176" s="30">
        <f>+[1]BD_2!BA174</f>
        <v>0</v>
      </c>
      <c r="BM176" s="23">
        <f>+[1]BD_2!BZ174</f>
        <v>0</v>
      </c>
      <c r="BN176" s="23">
        <f>+COUNTIF(Tabla3[[#This Row],[VALOR REDUCIDO]:[TOTAL TIEMPO PRORROGADO EN DÍAS
]],"&lt;&gt;0")</f>
        <v>0</v>
      </c>
      <c r="BO176" s="23" t="str">
        <f>+[1]BD_2!CA174</f>
        <v>2 NO</v>
      </c>
      <c r="BP176" s="27" t="str">
        <f>+[1]BD_2!CF174</f>
        <v>2 NO</v>
      </c>
      <c r="BQ176" s="23" t="s">
        <v>106</v>
      </c>
      <c r="BR176">
        <f t="shared" si="36"/>
        <v>338</v>
      </c>
      <c r="BS176" s="36">
        <f t="shared" si="37"/>
        <v>45677</v>
      </c>
      <c r="BT176" s="36">
        <f t="shared" si="38"/>
        <v>46015</v>
      </c>
      <c r="BU176" s="37">
        <f t="shared" ca="1" si="39"/>
        <v>0.79881656804733725</v>
      </c>
      <c r="BV176" s="30">
        <f t="shared" si="40"/>
        <v>128975000</v>
      </c>
      <c r="BW176" s="23" t="str">
        <f t="shared" ca="1" si="42"/>
        <v>EJECUCIÓN</v>
      </c>
      <c r="BX176" s="23">
        <v>73535000</v>
      </c>
      <c r="BY176" s="23">
        <v>55440000</v>
      </c>
      <c r="BZ176" s="23" t="s">
        <v>106</v>
      </c>
      <c r="CA176" s="23" t="str">
        <f t="shared" si="41"/>
        <v>enero</v>
      </c>
      <c r="CB176" s="23" t="s">
        <v>121</v>
      </c>
      <c r="CC176" s="23" t="s">
        <v>121</v>
      </c>
      <c r="CD176" s="23" t="s">
        <v>121</v>
      </c>
      <c r="CE176" t="s">
        <v>125</v>
      </c>
      <c r="CF176" t="s">
        <v>126</v>
      </c>
    </row>
    <row r="177" spans="1:84" x14ac:dyDescent="0.25">
      <c r="A177" s="23" t="str">
        <f t="shared" si="29"/>
        <v/>
      </c>
      <c r="B177" s="23" t="str">
        <f t="shared" si="30"/>
        <v/>
      </c>
      <c r="C177" s="24" t="str">
        <f t="shared" ca="1" si="31"/>
        <v>E</v>
      </c>
      <c r="D177" s="25" t="str">
        <f t="shared" ca="1" si="32"/>
        <v/>
      </c>
      <c r="E177" s="25" t="str">
        <f t="shared" si="33"/>
        <v/>
      </c>
      <c r="F177" s="23" t="str">
        <f t="shared" si="34"/>
        <v/>
      </c>
      <c r="G177" s="25" t="str">
        <f t="shared" si="35"/>
        <v/>
      </c>
      <c r="H177" s="23">
        <v>2025</v>
      </c>
      <c r="I177" s="26">
        <v>172</v>
      </c>
      <c r="J177" s="23" t="s">
        <v>95</v>
      </c>
      <c r="K177" t="s">
        <v>1431</v>
      </c>
      <c r="L177" t="s">
        <v>1432</v>
      </c>
      <c r="M177" s="53" t="s">
        <v>98</v>
      </c>
      <c r="N177" t="s">
        <v>1433</v>
      </c>
      <c r="O177" s="23" t="s">
        <v>100</v>
      </c>
      <c r="P177" s="23" t="s">
        <v>113</v>
      </c>
      <c r="Q177" t="s">
        <v>1434</v>
      </c>
      <c r="R177" s="23" t="s">
        <v>1435</v>
      </c>
      <c r="S177" s="27" t="s">
        <v>1436</v>
      </c>
      <c r="T177" s="27" t="s">
        <v>1436</v>
      </c>
      <c r="U177" s="23" t="s">
        <v>1436</v>
      </c>
      <c r="V177" s="23" t="s">
        <v>106</v>
      </c>
      <c r="W177" s="20" t="s">
        <v>821</v>
      </c>
      <c r="X177" s="20" t="s">
        <v>108</v>
      </c>
      <c r="Y177" t="s">
        <v>1437</v>
      </c>
      <c r="Z177" t="s">
        <v>1438</v>
      </c>
      <c r="AA177"/>
      <c r="AB177" s="6">
        <v>0</v>
      </c>
      <c r="AC177" s="6">
        <v>0</v>
      </c>
      <c r="AD177" s="30">
        <v>0</v>
      </c>
      <c r="AE177" s="30">
        <v>0</v>
      </c>
      <c r="AF177" s="23" t="s">
        <v>112</v>
      </c>
      <c r="AG177" t="s">
        <v>106</v>
      </c>
      <c r="AH177" t="s">
        <v>113</v>
      </c>
      <c r="AI177" s="31">
        <f>+Tabla3[[#This Row],[VALOR DEL CONTRATO
(EN NUMEROS)]]-Tabla3[[#This Row],[VALOR RECURSOS (MADS/FONAM)]]</f>
        <v>0</v>
      </c>
      <c r="AJ177" s="25" t="s">
        <v>1436</v>
      </c>
      <c r="AK177" s="25" t="s">
        <v>1436</v>
      </c>
      <c r="AL177" s="25" t="s">
        <v>1436</v>
      </c>
      <c r="AM177" s="25" t="s">
        <v>1436</v>
      </c>
      <c r="AN177" s="25" t="s">
        <v>1436</v>
      </c>
      <c r="AO177" s="25" t="s">
        <v>1436</v>
      </c>
      <c r="AP177" s="25" t="s">
        <v>1436</v>
      </c>
      <c r="AQ177" t="s">
        <v>106</v>
      </c>
      <c r="AR177" s="27">
        <v>45673</v>
      </c>
      <c r="AS177" s="23" t="s">
        <v>116</v>
      </c>
      <c r="AT177" s="23" t="s">
        <v>116</v>
      </c>
      <c r="AU177" t="s">
        <v>117</v>
      </c>
      <c r="AV177" t="s">
        <v>1193</v>
      </c>
      <c r="AW177" t="s">
        <v>1194</v>
      </c>
      <c r="AX177" t="s">
        <v>543</v>
      </c>
      <c r="AY177" s="23">
        <v>80111600</v>
      </c>
      <c r="AZ177" s="41" t="s">
        <v>1439</v>
      </c>
      <c r="BA177" s="23" t="s">
        <v>295</v>
      </c>
      <c r="BB177" s="20" t="s">
        <v>122</v>
      </c>
      <c r="BC177" s="27">
        <v>45677</v>
      </c>
      <c r="BD177" s="20" t="s">
        <v>1293</v>
      </c>
      <c r="BE177" s="27">
        <v>45677</v>
      </c>
      <c r="BF177" s="27">
        <v>45712</v>
      </c>
      <c r="BG177" s="27">
        <v>46441</v>
      </c>
      <c r="BH177" s="35">
        <f>+Tabla3[[#This Row],[FECHA TERMINACION
(INICIAL)]]-Tabla3[[#This Row],[FECHA INICIO]]</f>
        <v>729</v>
      </c>
      <c r="BI177" s="35">
        <f>+Tabla3[[#This Row],[PLAZO DE EJECUCIÓN EN DÍAS (INICIAL)]]/30</f>
        <v>24.3</v>
      </c>
      <c r="BJ177" t="s">
        <v>1440</v>
      </c>
      <c r="BK177" s="30">
        <f>+[1]BD_2!E175</f>
        <v>0</v>
      </c>
      <c r="BL177" s="30">
        <f>+[1]BD_2!BA175</f>
        <v>0</v>
      </c>
      <c r="BM177" s="23">
        <f>+[1]BD_2!BZ175</f>
        <v>0</v>
      </c>
      <c r="BN177" s="23">
        <f>+COUNTIF(Tabla3[[#This Row],[VALOR REDUCIDO]:[TOTAL TIEMPO PRORROGADO EN DÍAS
]],"&lt;&gt;0")</f>
        <v>0</v>
      </c>
      <c r="BO177" s="23" t="str">
        <f>+[1]BD_2!CA175</f>
        <v>2 NO</v>
      </c>
      <c r="BP177" s="27" t="str">
        <f>+[1]BD_2!CF175</f>
        <v>2 NO</v>
      </c>
      <c r="BQ177" s="23" t="s">
        <v>106</v>
      </c>
      <c r="BR177">
        <f t="shared" si="36"/>
        <v>729</v>
      </c>
      <c r="BS177" s="36">
        <f t="shared" si="37"/>
        <v>45712</v>
      </c>
      <c r="BT177" s="36">
        <f t="shared" si="38"/>
        <v>46441</v>
      </c>
      <c r="BU177" s="37">
        <f t="shared" ca="1" si="39"/>
        <v>0.3223593964334705</v>
      </c>
      <c r="BV177" s="30">
        <f t="shared" si="40"/>
        <v>0</v>
      </c>
      <c r="BW177" s="23" t="str">
        <f t="shared" ca="1" si="42"/>
        <v>EJECUCIÓN</v>
      </c>
      <c r="BX177" s="23">
        <v>0</v>
      </c>
      <c r="BY177" s="23">
        <v>0</v>
      </c>
      <c r="BZ177" s="23" t="s">
        <v>106</v>
      </c>
      <c r="CA177" s="23" t="str">
        <f t="shared" si="41"/>
        <v>enero</v>
      </c>
      <c r="CB177" s="23" t="s">
        <v>121</v>
      </c>
      <c r="CC177" s="23" t="s">
        <v>121</v>
      </c>
      <c r="CD177" s="23" t="s">
        <v>121</v>
      </c>
      <c r="CE177" t="s">
        <v>125</v>
      </c>
      <c r="CF177" t="s">
        <v>126</v>
      </c>
    </row>
    <row r="178" spans="1:84" x14ac:dyDescent="0.25">
      <c r="A178" s="23" t="str">
        <f t="shared" si="29"/>
        <v/>
      </c>
      <c r="B178" s="23" t="str">
        <f t="shared" si="30"/>
        <v/>
      </c>
      <c r="C178" s="24" t="str">
        <f t="shared" ca="1" si="31"/>
        <v>E</v>
      </c>
      <c r="D178" s="25" t="str">
        <f t="shared" ca="1" si="32"/>
        <v/>
      </c>
      <c r="E178" s="25" t="str">
        <f t="shared" si="33"/>
        <v/>
      </c>
      <c r="F178" s="23" t="str">
        <f t="shared" si="34"/>
        <v/>
      </c>
      <c r="G178" s="25" t="str">
        <f t="shared" si="35"/>
        <v/>
      </c>
      <c r="H178" s="23">
        <v>2025</v>
      </c>
      <c r="I178" s="26">
        <v>173</v>
      </c>
      <c r="J178" s="23" t="s">
        <v>95</v>
      </c>
      <c r="K178" t="s">
        <v>96</v>
      </c>
      <c r="L178" t="s">
        <v>97</v>
      </c>
      <c r="M178" t="s">
        <v>98</v>
      </c>
      <c r="N178" t="s">
        <v>99</v>
      </c>
      <c r="O178" s="23" t="s">
        <v>100</v>
      </c>
      <c r="P178" s="23" t="s">
        <v>138</v>
      </c>
      <c r="Q178" t="s">
        <v>1441</v>
      </c>
      <c r="R178" s="23" t="s">
        <v>103</v>
      </c>
      <c r="S178" s="20" t="s">
        <v>311</v>
      </c>
      <c r="T178" s="29" t="s">
        <v>1442</v>
      </c>
      <c r="U178" s="23" t="s">
        <v>1436</v>
      </c>
      <c r="V178" s="23" t="s">
        <v>106</v>
      </c>
      <c r="W178" s="20" t="s">
        <v>907</v>
      </c>
      <c r="X178" s="20" t="s">
        <v>907</v>
      </c>
      <c r="Y178" t="s">
        <v>1443</v>
      </c>
      <c r="Z178" t="s">
        <v>1444</v>
      </c>
      <c r="AA178" t="s">
        <v>1445</v>
      </c>
      <c r="AB178" s="6">
        <v>143453750</v>
      </c>
      <c r="AC178" s="6">
        <v>143453750</v>
      </c>
      <c r="AD178" s="30">
        <v>13041250</v>
      </c>
      <c r="AE178" s="30">
        <v>0</v>
      </c>
      <c r="AF178" s="23" t="s">
        <v>112</v>
      </c>
      <c r="AG178" t="s">
        <v>106</v>
      </c>
      <c r="AH178" t="s">
        <v>113</v>
      </c>
      <c r="AI178" s="31">
        <f>+Tabla3[[#This Row],[VALOR DEL CONTRATO
(EN NUMEROS)]]-Tabla3[[#This Row],[VALOR RECURSOS (MADS/FONAM)]]</f>
        <v>0</v>
      </c>
      <c r="AJ178" s="25">
        <v>10125</v>
      </c>
      <c r="AK178" s="32">
        <v>45665</v>
      </c>
      <c r="AL178">
        <v>11825</v>
      </c>
      <c r="AM178" s="27">
        <v>45673</v>
      </c>
      <c r="AN178" s="33" t="s">
        <v>114</v>
      </c>
      <c r="AO178" t="s">
        <v>931</v>
      </c>
      <c r="AP178" s="39">
        <v>202400000000078</v>
      </c>
      <c r="AQ178" t="s">
        <v>106</v>
      </c>
      <c r="AR178" s="27">
        <v>45672</v>
      </c>
      <c r="AS178" s="23" t="s">
        <v>116</v>
      </c>
      <c r="AT178" s="23" t="s">
        <v>116</v>
      </c>
      <c r="AU178" t="s">
        <v>117</v>
      </c>
      <c r="AV178" t="s">
        <v>1446</v>
      </c>
      <c r="AW178" t="s">
        <v>1447</v>
      </c>
      <c r="AX178" t="s">
        <v>907</v>
      </c>
      <c r="AY178" s="23">
        <v>80111600</v>
      </c>
      <c r="AZ178" t="s">
        <v>1448</v>
      </c>
      <c r="BA178" s="23" t="s">
        <v>121</v>
      </c>
      <c r="BB178" s="20" t="s">
        <v>122</v>
      </c>
      <c r="BC178" s="27">
        <v>45672</v>
      </c>
      <c r="BD178" s="20" t="s">
        <v>123</v>
      </c>
      <c r="BE178" s="27">
        <v>45672</v>
      </c>
      <c r="BF178" s="27">
        <v>45673</v>
      </c>
      <c r="BG178" s="27">
        <v>46008</v>
      </c>
      <c r="BH178" s="35">
        <f>+Tabla3[[#This Row],[FECHA TERMINACION
(INICIAL)]]-Tabla3[[#This Row],[FECHA INICIO]]</f>
        <v>335</v>
      </c>
      <c r="BI178" s="35">
        <f>+Tabla3[[#This Row],[PLAZO DE EJECUCIÓN EN DÍAS (INICIAL)]]/30</f>
        <v>11.166666666666666</v>
      </c>
      <c r="BJ178" t="s">
        <v>1449</v>
      </c>
      <c r="BK178" s="30">
        <f>+[1]BD_2!E176</f>
        <v>0</v>
      </c>
      <c r="BL178" s="30">
        <f>+[1]BD_2!BA176</f>
        <v>0</v>
      </c>
      <c r="BM178" s="23">
        <f>+[1]BD_2!BZ176</f>
        <v>0</v>
      </c>
      <c r="BN178" s="23">
        <f>+COUNTIF(Tabla3[[#This Row],[VALOR REDUCIDO]:[TOTAL TIEMPO PRORROGADO EN DÍAS
]],"&lt;&gt;0")</f>
        <v>0</v>
      </c>
      <c r="BO178" s="23" t="str">
        <f>+[1]BD_2!CA176</f>
        <v>2 NO</v>
      </c>
      <c r="BP178" s="27" t="str">
        <f>+[1]BD_2!CF176</f>
        <v>2 NO</v>
      </c>
      <c r="BQ178" s="23" t="s">
        <v>106</v>
      </c>
      <c r="BR178">
        <f t="shared" si="36"/>
        <v>335</v>
      </c>
      <c r="BS178" s="36">
        <f t="shared" si="37"/>
        <v>45673</v>
      </c>
      <c r="BT178" s="36">
        <f t="shared" si="38"/>
        <v>46008</v>
      </c>
      <c r="BU178" s="37">
        <f t="shared" ca="1" si="39"/>
        <v>0.81791044776119404</v>
      </c>
      <c r="BV178" s="30">
        <f t="shared" si="40"/>
        <v>143453750</v>
      </c>
      <c r="BW178" s="23" t="str">
        <f t="shared" ca="1" si="42"/>
        <v>EJECUCIÓN</v>
      </c>
      <c r="BX178" s="23">
        <v>84768125</v>
      </c>
      <c r="BY178" s="23">
        <v>58685625</v>
      </c>
      <c r="BZ178" s="23" t="s">
        <v>106</v>
      </c>
      <c r="CA178" s="23" t="str">
        <f t="shared" si="41"/>
        <v>enero</v>
      </c>
      <c r="CB178" s="23" t="s">
        <v>121</v>
      </c>
      <c r="CC178" s="23" t="s">
        <v>121</v>
      </c>
      <c r="CD178" s="23" t="s">
        <v>121</v>
      </c>
      <c r="CE178" t="s">
        <v>125</v>
      </c>
      <c r="CF178" t="s">
        <v>126</v>
      </c>
    </row>
    <row r="179" spans="1:84" x14ac:dyDescent="0.25">
      <c r="A179" s="23" t="str">
        <f t="shared" si="29"/>
        <v/>
      </c>
      <c r="B179" s="23" t="str">
        <f t="shared" si="30"/>
        <v/>
      </c>
      <c r="C179" s="24" t="str">
        <f t="shared" ca="1" si="31"/>
        <v>E</v>
      </c>
      <c r="D179" s="25" t="str">
        <f t="shared" ca="1" si="32"/>
        <v/>
      </c>
      <c r="E179" s="25" t="str">
        <f t="shared" si="33"/>
        <v/>
      </c>
      <c r="F179" s="23" t="str">
        <f t="shared" si="34"/>
        <v/>
      </c>
      <c r="G179" s="25" t="str">
        <f t="shared" si="35"/>
        <v/>
      </c>
      <c r="H179" s="23">
        <v>2025</v>
      </c>
      <c r="I179" s="26">
        <v>174</v>
      </c>
      <c r="J179" s="23" t="s">
        <v>95</v>
      </c>
      <c r="K179" t="s">
        <v>96</v>
      </c>
      <c r="L179" t="s">
        <v>97</v>
      </c>
      <c r="M179" t="s">
        <v>98</v>
      </c>
      <c r="N179" t="s">
        <v>99</v>
      </c>
      <c r="O179" s="23" t="s">
        <v>100</v>
      </c>
      <c r="P179" s="23" t="s">
        <v>138</v>
      </c>
      <c r="Q179" t="s">
        <v>1450</v>
      </c>
      <c r="R179" s="23" t="s">
        <v>103</v>
      </c>
      <c r="S179" s="20" t="s">
        <v>1451</v>
      </c>
      <c r="T179" s="29" t="s">
        <v>1452</v>
      </c>
      <c r="U179" s="23" t="s">
        <v>1436</v>
      </c>
      <c r="V179" s="23" t="s">
        <v>106</v>
      </c>
      <c r="W179" s="20" t="s">
        <v>151</v>
      </c>
      <c r="X179" s="20" t="s">
        <v>108</v>
      </c>
      <c r="Y179" t="s">
        <v>1453</v>
      </c>
      <c r="Z179" t="s">
        <v>1454</v>
      </c>
      <c r="AA179" t="s">
        <v>1455</v>
      </c>
      <c r="AB179" s="6">
        <v>39666667</v>
      </c>
      <c r="AC179" s="6">
        <v>39666667</v>
      </c>
      <c r="AD179" s="30">
        <v>3500000</v>
      </c>
      <c r="AE179" s="30">
        <v>0</v>
      </c>
      <c r="AF179" s="23" t="s">
        <v>112</v>
      </c>
      <c r="AG179" t="s">
        <v>106</v>
      </c>
      <c r="AH179" t="s">
        <v>113</v>
      </c>
      <c r="AI179" s="31">
        <f>+Tabla3[[#This Row],[VALOR DEL CONTRATO
(EN NUMEROS)]]-Tabla3[[#This Row],[VALOR RECURSOS (MADS/FONAM)]]</f>
        <v>0</v>
      </c>
      <c r="AJ179" s="25">
        <v>1725</v>
      </c>
      <c r="AK179" s="32">
        <v>45664</v>
      </c>
      <c r="AL179">
        <v>22125</v>
      </c>
      <c r="AM179" s="27">
        <v>45678</v>
      </c>
      <c r="AN179" s="33" t="s">
        <v>114</v>
      </c>
      <c r="AO179" t="s">
        <v>115</v>
      </c>
      <c r="AP179" s="39">
        <v>202400000000095</v>
      </c>
      <c r="AQ179" t="s">
        <v>106</v>
      </c>
      <c r="AR179" s="27">
        <v>45674</v>
      </c>
      <c r="AS179" s="23" t="s">
        <v>116</v>
      </c>
      <c r="AT179" s="23" t="s">
        <v>116</v>
      </c>
      <c r="AU179" t="s">
        <v>117</v>
      </c>
      <c r="AV179" t="s">
        <v>133</v>
      </c>
      <c r="AW179" t="s">
        <v>539</v>
      </c>
      <c r="AX179" t="s">
        <v>108</v>
      </c>
      <c r="AY179" s="23">
        <v>80111600</v>
      </c>
      <c r="AZ179" t="s">
        <v>1456</v>
      </c>
      <c r="BA179" s="23" t="s">
        <v>121</v>
      </c>
      <c r="BB179" s="20" t="s">
        <v>122</v>
      </c>
      <c r="BC179" s="27">
        <v>45677</v>
      </c>
      <c r="BD179" s="20" t="s">
        <v>123</v>
      </c>
      <c r="BE179" s="27">
        <v>45678</v>
      </c>
      <c r="BF179" s="27">
        <v>45678</v>
      </c>
      <c r="BG179" s="27">
        <v>46021</v>
      </c>
      <c r="BH179" s="35">
        <f>+Tabla3[[#This Row],[FECHA TERMINACION
(INICIAL)]]-Tabla3[[#This Row],[FECHA INICIO]]</f>
        <v>343</v>
      </c>
      <c r="BI179" s="35">
        <f>+Tabla3[[#This Row],[PLAZO DE EJECUCIÓN EN DÍAS (INICIAL)]]/30</f>
        <v>11.433333333333334</v>
      </c>
      <c r="BJ179" t="s">
        <v>1457</v>
      </c>
      <c r="BK179" s="30">
        <f>+[1]BD_2!E177</f>
        <v>0</v>
      </c>
      <c r="BL179" s="30">
        <f>+[1]BD_2!BA177</f>
        <v>0</v>
      </c>
      <c r="BM179" s="23">
        <f>+[1]BD_2!BZ177</f>
        <v>0</v>
      </c>
      <c r="BN179" s="23">
        <f>+COUNTIF(Tabla3[[#This Row],[VALOR REDUCIDO]:[TOTAL TIEMPO PRORROGADO EN DÍAS
]],"&lt;&gt;0")</f>
        <v>0</v>
      </c>
      <c r="BO179" s="23" t="str">
        <f>+[1]BD_2!CA177</f>
        <v>2 NO</v>
      </c>
      <c r="BP179" s="27" t="str">
        <f>+[1]BD_2!CF177</f>
        <v>2 NO</v>
      </c>
      <c r="BQ179" s="23" t="s">
        <v>106</v>
      </c>
      <c r="BR179">
        <f t="shared" si="36"/>
        <v>343</v>
      </c>
      <c r="BS179" s="36">
        <f t="shared" si="37"/>
        <v>45678</v>
      </c>
      <c r="BT179" s="36">
        <f t="shared" si="38"/>
        <v>46021</v>
      </c>
      <c r="BU179" s="37">
        <f t="shared" ca="1" si="39"/>
        <v>0.78425655976676389</v>
      </c>
      <c r="BV179" s="30">
        <f t="shared" si="40"/>
        <v>39666667</v>
      </c>
      <c r="BW179" s="23" t="str">
        <f t="shared" ca="1" si="42"/>
        <v>EJECUCIÓN</v>
      </c>
      <c r="BX179" s="23">
        <v>22166667</v>
      </c>
      <c r="BY179" s="23">
        <v>17500000</v>
      </c>
      <c r="BZ179" s="23" t="s">
        <v>106</v>
      </c>
      <c r="CA179" s="23" t="str">
        <f t="shared" si="41"/>
        <v>enero</v>
      </c>
      <c r="CB179" s="23" t="s">
        <v>121</v>
      </c>
      <c r="CC179" s="23" t="s">
        <v>121</v>
      </c>
      <c r="CD179" s="23" t="s">
        <v>121</v>
      </c>
      <c r="CE179" t="s">
        <v>125</v>
      </c>
      <c r="CF179" t="s">
        <v>126</v>
      </c>
    </row>
    <row r="180" spans="1:84" x14ac:dyDescent="0.25">
      <c r="A180" s="23" t="str">
        <f t="shared" si="29"/>
        <v/>
      </c>
      <c r="B180" s="23" t="str">
        <f t="shared" si="30"/>
        <v/>
      </c>
      <c r="C180" s="24" t="str">
        <f t="shared" ca="1" si="31"/>
        <v>E</v>
      </c>
      <c r="D180" s="25" t="str">
        <f t="shared" ca="1" si="32"/>
        <v/>
      </c>
      <c r="E180" s="25" t="str">
        <f t="shared" si="33"/>
        <v/>
      </c>
      <c r="F180" s="23" t="str">
        <f t="shared" si="34"/>
        <v/>
      </c>
      <c r="G180" s="25" t="str">
        <f t="shared" si="35"/>
        <v/>
      </c>
      <c r="H180" s="23">
        <v>2025</v>
      </c>
      <c r="I180" s="26">
        <v>175</v>
      </c>
      <c r="J180" s="23" t="s">
        <v>95</v>
      </c>
      <c r="K180" t="s">
        <v>96</v>
      </c>
      <c r="L180" t="s">
        <v>97</v>
      </c>
      <c r="M180" t="s">
        <v>98</v>
      </c>
      <c r="N180" t="s">
        <v>99</v>
      </c>
      <c r="O180" s="23" t="s">
        <v>100</v>
      </c>
      <c r="P180" s="23" t="s">
        <v>138</v>
      </c>
      <c r="Q180" t="s">
        <v>1458</v>
      </c>
      <c r="R180" s="23" t="s">
        <v>103</v>
      </c>
      <c r="S180" s="20" t="s">
        <v>1325</v>
      </c>
      <c r="T180" s="29" t="s">
        <v>1459</v>
      </c>
      <c r="U180" s="23" t="s">
        <v>1436</v>
      </c>
      <c r="V180" s="23" t="s">
        <v>106</v>
      </c>
      <c r="W180" s="20" t="s">
        <v>151</v>
      </c>
      <c r="X180" s="20" t="s">
        <v>108</v>
      </c>
      <c r="Y180" t="s">
        <v>1460</v>
      </c>
      <c r="Z180" t="s">
        <v>1461</v>
      </c>
      <c r="AA180" t="s">
        <v>1462</v>
      </c>
      <c r="AB180" s="6">
        <v>56166667</v>
      </c>
      <c r="AC180" s="6">
        <v>56166667</v>
      </c>
      <c r="AD180" s="30">
        <v>5000000</v>
      </c>
      <c r="AE180" s="30">
        <v>0</v>
      </c>
      <c r="AF180" s="23" t="s">
        <v>112</v>
      </c>
      <c r="AG180" t="s">
        <v>106</v>
      </c>
      <c r="AH180" t="s">
        <v>113</v>
      </c>
      <c r="AI180" s="31">
        <f>+Tabla3[[#This Row],[VALOR DEL CONTRATO
(EN NUMEROS)]]-Tabla3[[#This Row],[VALOR RECURSOS (MADS/FONAM)]]</f>
        <v>0</v>
      </c>
      <c r="AJ180" s="25">
        <v>1725</v>
      </c>
      <c r="AK180" s="32">
        <v>45664</v>
      </c>
      <c r="AL180">
        <v>18225</v>
      </c>
      <c r="AM180" s="27">
        <v>45677</v>
      </c>
      <c r="AN180" s="33" t="s">
        <v>114</v>
      </c>
      <c r="AO180" t="s">
        <v>115</v>
      </c>
      <c r="AP180" s="39">
        <v>202400000000095</v>
      </c>
      <c r="AQ180" t="s">
        <v>106</v>
      </c>
      <c r="AR180" s="27">
        <v>45673</v>
      </c>
      <c r="AS180" s="23" t="s">
        <v>116</v>
      </c>
      <c r="AT180" s="23" t="s">
        <v>116</v>
      </c>
      <c r="AU180" t="s">
        <v>117</v>
      </c>
      <c r="AV180" t="s">
        <v>133</v>
      </c>
      <c r="AW180" t="s">
        <v>539</v>
      </c>
      <c r="AX180" t="s">
        <v>108</v>
      </c>
      <c r="AY180" s="23">
        <v>80111600</v>
      </c>
      <c r="AZ180" t="s">
        <v>1463</v>
      </c>
      <c r="BA180" s="23" t="s">
        <v>121</v>
      </c>
      <c r="BB180" s="20" t="s">
        <v>122</v>
      </c>
      <c r="BC180" s="27">
        <v>45674</v>
      </c>
      <c r="BD180" s="20" t="s">
        <v>123</v>
      </c>
      <c r="BE180" s="27">
        <v>45674</v>
      </c>
      <c r="BF180" s="27">
        <v>45677</v>
      </c>
      <c r="BG180" s="27">
        <v>46017</v>
      </c>
      <c r="BH180" s="35">
        <f>+Tabla3[[#This Row],[FECHA TERMINACION
(INICIAL)]]-Tabla3[[#This Row],[FECHA INICIO]]</f>
        <v>340</v>
      </c>
      <c r="BI180" s="35">
        <f>+Tabla3[[#This Row],[PLAZO DE EJECUCIÓN EN DÍAS (INICIAL)]]/30</f>
        <v>11.333333333333334</v>
      </c>
      <c r="BJ180" t="s">
        <v>1464</v>
      </c>
      <c r="BK180" s="30">
        <f>+[1]BD_2!E178</f>
        <v>0</v>
      </c>
      <c r="BL180" s="30">
        <f>+[1]BD_2!BA178</f>
        <v>0</v>
      </c>
      <c r="BM180" s="23">
        <f>+[1]BD_2!BZ178</f>
        <v>0</v>
      </c>
      <c r="BN180" s="23">
        <f>+COUNTIF(Tabla3[[#This Row],[VALOR REDUCIDO]:[TOTAL TIEMPO PRORROGADO EN DÍAS
]],"&lt;&gt;0")</f>
        <v>0</v>
      </c>
      <c r="BO180" s="23" t="str">
        <f>+[1]BD_2!CA178</f>
        <v>2 NO</v>
      </c>
      <c r="BP180" s="27" t="str">
        <f>+[1]BD_2!CF178</f>
        <v>2 NO</v>
      </c>
      <c r="BQ180" s="23" t="s">
        <v>106</v>
      </c>
      <c r="BR180">
        <f t="shared" si="36"/>
        <v>340</v>
      </c>
      <c r="BS180" s="36">
        <f t="shared" si="37"/>
        <v>45677</v>
      </c>
      <c r="BT180" s="36">
        <f t="shared" si="38"/>
        <v>46017</v>
      </c>
      <c r="BU180" s="37">
        <f t="shared" ca="1" si="39"/>
        <v>0.79411764705882348</v>
      </c>
      <c r="BV180" s="30">
        <f t="shared" si="40"/>
        <v>56166667</v>
      </c>
      <c r="BW180" s="23" t="str">
        <f t="shared" ca="1" si="42"/>
        <v>EJECUCIÓN</v>
      </c>
      <c r="BX180" s="23">
        <v>31833333</v>
      </c>
      <c r="BY180" s="23">
        <v>24333334</v>
      </c>
      <c r="BZ180" s="23" t="s">
        <v>106</v>
      </c>
      <c r="CA180" s="23" t="str">
        <f t="shared" si="41"/>
        <v>enero</v>
      </c>
      <c r="CB180" s="23" t="s">
        <v>121</v>
      </c>
      <c r="CC180" s="23" t="s">
        <v>121</v>
      </c>
      <c r="CD180" s="23" t="s">
        <v>121</v>
      </c>
      <c r="CE180" t="s">
        <v>125</v>
      </c>
      <c r="CF180" t="s">
        <v>126</v>
      </c>
    </row>
    <row r="181" spans="1:84" x14ac:dyDescent="0.25">
      <c r="A181" s="23" t="str">
        <f t="shared" si="29"/>
        <v/>
      </c>
      <c r="B181" s="23" t="str">
        <f t="shared" si="30"/>
        <v/>
      </c>
      <c r="C181" s="24" t="str">
        <f t="shared" ca="1" si="31"/>
        <v>E</v>
      </c>
      <c r="D181" s="25" t="str">
        <f t="shared" ca="1" si="32"/>
        <v/>
      </c>
      <c r="E181" s="25" t="str">
        <f t="shared" si="33"/>
        <v/>
      </c>
      <c r="F181" s="23" t="str">
        <f t="shared" si="34"/>
        <v/>
      </c>
      <c r="G181" s="25" t="str">
        <f t="shared" si="35"/>
        <v/>
      </c>
      <c r="H181" s="23">
        <v>2025</v>
      </c>
      <c r="I181" s="26">
        <v>176</v>
      </c>
      <c r="J181" s="23" t="s">
        <v>95</v>
      </c>
      <c r="K181" t="s">
        <v>96</v>
      </c>
      <c r="L181" t="s">
        <v>97</v>
      </c>
      <c r="M181" t="s">
        <v>98</v>
      </c>
      <c r="N181" t="s">
        <v>99</v>
      </c>
      <c r="O181" s="23" t="s">
        <v>100</v>
      </c>
      <c r="P181" s="23" t="s">
        <v>101</v>
      </c>
      <c r="Q181" t="s">
        <v>1465</v>
      </c>
      <c r="R181" s="23" t="s">
        <v>103</v>
      </c>
      <c r="S181" s="20" t="s">
        <v>1466</v>
      </c>
      <c r="T181" s="29" t="s">
        <v>1467</v>
      </c>
      <c r="U181" s="23" t="s">
        <v>1436</v>
      </c>
      <c r="V181" s="23" t="s">
        <v>106</v>
      </c>
      <c r="W181" s="20" t="s">
        <v>151</v>
      </c>
      <c r="X181" s="20" t="s">
        <v>108</v>
      </c>
      <c r="Y181" t="s">
        <v>1468</v>
      </c>
      <c r="Z181" t="s">
        <v>1469</v>
      </c>
      <c r="AA181" t="s">
        <v>1470</v>
      </c>
      <c r="AB181" s="6">
        <v>44102067</v>
      </c>
      <c r="AC181" s="6">
        <v>44102067</v>
      </c>
      <c r="AD181" s="30">
        <v>3926000</v>
      </c>
      <c r="AE181" s="30">
        <v>0</v>
      </c>
      <c r="AF181" s="23" t="s">
        <v>112</v>
      </c>
      <c r="AG181" t="s">
        <v>106</v>
      </c>
      <c r="AH181" t="s">
        <v>113</v>
      </c>
      <c r="AI181" s="31">
        <f>+Tabla3[[#This Row],[VALOR DEL CONTRATO
(EN NUMEROS)]]-Tabla3[[#This Row],[VALOR RECURSOS (MADS/FONAM)]]</f>
        <v>0</v>
      </c>
      <c r="AJ181" s="25">
        <v>1725</v>
      </c>
      <c r="AK181" s="32">
        <v>45664</v>
      </c>
      <c r="AL181">
        <v>21925</v>
      </c>
      <c r="AM181" s="27">
        <v>45678</v>
      </c>
      <c r="AN181" s="33" t="s">
        <v>114</v>
      </c>
      <c r="AO181" t="s">
        <v>115</v>
      </c>
      <c r="AP181" s="39">
        <v>202400000000095</v>
      </c>
      <c r="AQ181" t="s">
        <v>106</v>
      </c>
      <c r="AR181" s="27">
        <v>45674</v>
      </c>
      <c r="AS181" s="23" t="s">
        <v>116</v>
      </c>
      <c r="AT181" s="23" t="s">
        <v>116</v>
      </c>
      <c r="AU181" t="s">
        <v>117</v>
      </c>
      <c r="AV181" t="s">
        <v>133</v>
      </c>
      <c r="AW181" t="s">
        <v>539</v>
      </c>
      <c r="AX181" t="s">
        <v>108</v>
      </c>
      <c r="AY181" s="23">
        <v>80111600</v>
      </c>
      <c r="AZ181" t="s">
        <v>1471</v>
      </c>
      <c r="BA181" s="23" t="s">
        <v>121</v>
      </c>
      <c r="BB181" s="20" t="s">
        <v>122</v>
      </c>
      <c r="BC181" s="27">
        <v>45677</v>
      </c>
      <c r="BD181" s="20" t="s">
        <v>123</v>
      </c>
      <c r="BE181" s="27">
        <v>45678</v>
      </c>
      <c r="BF181" s="27">
        <v>45678</v>
      </c>
      <c r="BG181" s="27">
        <v>46018</v>
      </c>
      <c r="BH181" s="35">
        <f>+Tabla3[[#This Row],[FECHA TERMINACION
(INICIAL)]]-Tabla3[[#This Row],[FECHA INICIO]]</f>
        <v>340</v>
      </c>
      <c r="BI181" s="35">
        <f>+Tabla3[[#This Row],[PLAZO DE EJECUCIÓN EN DÍAS (INICIAL)]]/30</f>
        <v>11.333333333333334</v>
      </c>
      <c r="BJ181" t="s">
        <v>1464</v>
      </c>
      <c r="BK181" s="30">
        <f>+[1]BD_2!E179</f>
        <v>0</v>
      </c>
      <c r="BL181" s="30">
        <f>+[1]BD_2!BA179</f>
        <v>0</v>
      </c>
      <c r="BM181" s="23">
        <f>+[1]BD_2!BZ179</f>
        <v>0</v>
      </c>
      <c r="BN181" s="23">
        <f>+COUNTIF(Tabla3[[#This Row],[VALOR REDUCIDO]:[TOTAL TIEMPO PRORROGADO EN DÍAS
]],"&lt;&gt;0")</f>
        <v>0</v>
      </c>
      <c r="BO181" s="23" t="str">
        <f>+[1]BD_2!CA179</f>
        <v>2 NO</v>
      </c>
      <c r="BP181" s="27" t="str">
        <f>+[1]BD_2!CF179</f>
        <v>2 NO</v>
      </c>
      <c r="BQ181" s="23" t="s">
        <v>106</v>
      </c>
      <c r="BR181">
        <f t="shared" si="36"/>
        <v>340</v>
      </c>
      <c r="BS181" s="36">
        <f t="shared" si="37"/>
        <v>45678</v>
      </c>
      <c r="BT181" s="36">
        <f t="shared" si="38"/>
        <v>46018</v>
      </c>
      <c r="BU181" s="37">
        <f t="shared" ca="1" si="39"/>
        <v>0.79117647058823526</v>
      </c>
      <c r="BV181" s="30">
        <f t="shared" si="40"/>
        <v>44102067</v>
      </c>
      <c r="BW181" s="23" t="str">
        <f t="shared" ca="1" si="42"/>
        <v>EJECUCIÓN</v>
      </c>
      <c r="BX181" s="23">
        <v>24864667</v>
      </c>
      <c r="BY181" s="23">
        <v>19237400</v>
      </c>
      <c r="BZ181" s="23" t="s">
        <v>106</v>
      </c>
      <c r="CA181" s="23" t="str">
        <f t="shared" si="41"/>
        <v>enero</v>
      </c>
      <c r="CB181" s="23" t="s">
        <v>121</v>
      </c>
      <c r="CC181" s="23" t="s">
        <v>121</v>
      </c>
      <c r="CD181" s="23" t="s">
        <v>121</v>
      </c>
      <c r="CE181" t="s">
        <v>125</v>
      </c>
      <c r="CF181" t="s">
        <v>126</v>
      </c>
    </row>
    <row r="182" spans="1:84" x14ac:dyDescent="0.25">
      <c r="A182" s="23" t="str">
        <f t="shared" si="29"/>
        <v/>
      </c>
      <c r="B182" s="23" t="str">
        <f t="shared" si="30"/>
        <v/>
      </c>
      <c r="C182" s="24" t="str">
        <f t="shared" ca="1" si="31"/>
        <v>E</v>
      </c>
      <c r="D182" s="25" t="str">
        <f t="shared" ca="1" si="32"/>
        <v/>
      </c>
      <c r="E182" s="25" t="str">
        <f t="shared" si="33"/>
        <v/>
      </c>
      <c r="F182" s="23" t="str">
        <f t="shared" si="34"/>
        <v/>
      </c>
      <c r="G182" s="25" t="str">
        <f t="shared" si="35"/>
        <v/>
      </c>
      <c r="H182" s="23">
        <v>2025</v>
      </c>
      <c r="I182" s="26">
        <v>177</v>
      </c>
      <c r="J182" s="23" t="s">
        <v>95</v>
      </c>
      <c r="K182" t="s">
        <v>96</v>
      </c>
      <c r="L182" t="s">
        <v>97</v>
      </c>
      <c r="M182" t="s">
        <v>98</v>
      </c>
      <c r="N182" t="s">
        <v>99</v>
      </c>
      <c r="O182" s="23" t="s">
        <v>100</v>
      </c>
      <c r="P182" s="23" t="s">
        <v>138</v>
      </c>
      <c r="Q182" t="s">
        <v>1472</v>
      </c>
      <c r="R182" s="23" t="s">
        <v>103</v>
      </c>
      <c r="S182" s="20" t="s">
        <v>1473</v>
      </c>
      <c r="T182" s="29" t="s">
        <v>1474</v>
      </c>
      <c r="U182" s="23" t="s">
        <v>1436</v>
      </c>
      <c r="V182" s="23" t="s">
        <v>106</v>
      </c>
      <c r="W182" s="20" t="s">
        <v>151</v>
      </c>
      <c r="X182" s="20" t="s">
        <v>108</v>
      </c>
      <c r="Y182" t="s">
        <v>1475</v>
      </c>
      <c r="Z182" t="s">
        <v>1476</v>
      </c>
      <c r="AA182" t="s">
        <v>1477</v>
      </c>
      <c r="AB182" s="6">
        <v>58066667</v>
      </c>
      <c r="AC182" s="6">
        <v>58066667</v>
      </c>
      <c r="AD182" s="30">
        <v>5200000</v>
      </c>
      <c r="AE182" s="30">
        <v>0</v>
      </c>
      <c r="AF182" s="23" t="s">
        <v>112</v>
      </c>
      <c r="AG182" t="s">
        <v>106</v>
      </c>
      <c r="AH182" t="s">
        <v>113</v>
      </c>
      <c r="AI182" s="31">
        <f>+Tabla3[[#This Row],[VALOR DEL CONTRATO
(EN NUMEROS)]]-Tabla3[[#This Row],[VALOR RECURSOS (MADS/FONAM)]]</f>
        <v>0</v>
      </c>
      <c r="AJ182" s="25">
        <v>1725</v>
      </c>
      <c r="AK182" s="32">
        <v>45664</v>
      </c>
      <c r="AL182">
        <v>25625</v>
      </c>
      <c r="AM182" s="27">
        <v>45679</v>
      </c>
      <c r="AN182" s="33" t="s">
        <v>114</v>
      </c>
      <c r="AO182" t="s">
        <v>115</v>
      </c>
      <c r="AP182" s="39">
        <v>202400000000095</v>
      </c>
      <c r="AQ182" t="s">
        <v>106</v>
      </c>
      <c r="AR182" s="27">
        <v>45678</v>
      </c>
      <c r="AS182" s="23" t="s">
        <v>116</v>
      </c>
      <c r="AT182" s="23" t="s">
        <v>116</v>
      </c>
      <c r="AU182" t="s">
        <v>117</v>
      </c>
      <c r="AV182" t="s">
        <v>133</v>
      </c>
      <c r="AW182" t="s">
        <v>539</v>
      </c>
      <c r="AX182" t="s">
        <v>108</v>
      </c>
      <c r="AY182" s="23">
        <v>80111600</v>
      </c>
      <c r="AZ182" t="s">
        <v>1478</v>
      </c>
      <c r="BA182" s="23" t="s">
        <v>121</v>
      </c>
      <c r="BB182" s="20" t="s">
        <v>122</v>
      </c>
      <c r="BC182" s="27">
        <v>45678</v>
      </c>
      <c r="BD182" s="20" t="s">
        <v>123</v>
      </c>
      <c r="BE182" s="27">
        <v>45678</v>
      </c>
      <c r="BF182" s="27">
        <v>45679</v>
      </c>
      <c r="BG182" s="27">
        <v>46017</v>
      </c>
      <c r="BH182" s="35">
        <f>+Tabla3[[#This Row],[FECHA TERMINACION
(INICIAL)]]-Tabla3[[#This Row],[FECHA INICIO]]</f>
        <v>338</v>
      </c>
      <c r="BI182" s="35">
        <f>+Tabla3[[#This Row],[PLAZO DE EJECUCIÓN EN DÍAS (INICIAL)]]/30</f>
        <v>11.266666666666667</v>
      </c>
      <c r="BJ182" t="s">
        <v>1479</v>
      </c>
      <c r="BK182" s="30">
        <f>+[1]BD_2!E180</f>
        <v>0</v>
      </c>
      <c r="BL182" s="30">
        <f>+[1]BD_2!BA180</f>
        <v>0</v>
      </c>
      <c r="BM182" s="23">
        <f>+[1]BD_2!BZ180</f>
        <v>0</v>
      </c>
      <c r="BN182" s="23">
        <f>+COUNTIF(Tabla3[[#This Row],[VALOR REDUCIDO]:[TOTAL TIEMPO PRORROGADO EN DÍAS
]],"&lt;&gt;0")</f>
        <v>0</v>
      </c>
      <c r="BO182" s="23" t="str">
        <f>+[1]BD_2!CA180</f>
        <v>2 NO</v>
      </c>
      <c r="BP182" s="27" t="str">
        <f>+[1]BD_2!CF180</f>
        <v>2 NO</v>
      </c>
      <c r="BQ182" s="23" t="s">
        <v>106</v>
      </c>
      <c r="BR182">
        <f t="shared" si="36"/>
        <v>338</v>
      </c>
      <c r="BS182" s="36">
        <f t="shared" si="37"/>
        <v>45679</v>
      </c>
      <c r="BT182" s="36">
        <f t="shared" si="38"/>
        <v>46017</v>
      </c>
      <c r="BU182" s="37">
        <f t="shared" ca="1" si="39"/>
        <v>0.79289940828402372</v>
      </c>
      <c r="BV182" s="30">
        <f t="shared" si="40"/>
        <v>58066667</v>
      </c>
      <c r="BW182" s="23" t="str">
        <f t="shared" ca="1" si="42"/>
        <v>EJECUCIÓN</v>
      </c>
      <c r="BX182" s="23">
        <v>32760000</v>
      </c>
      <c r="BY182" s="23">
        <v>25306667</v>
      </c>
      <c r="BZ182" s="23" t="s">
        <v>106</v>
      </c>
      <c r="CA182" s="23" t="str">
        <f t="shared" si="41"/>
        <v>enero</v>
      </c>
      <c r="CB182" s="23" t="s">
        <v>121</v>
      </c>
      <c r="CC182" s="23" t="s">
        <v>121</v>
      </c>
      <c r="CD182" s="23" t="s">
        <v>121</v>
      </c>
      <c r="CE182" t="s">
        <v>125</v>
      </c>
      <c r="CF182" t="s">
        <v>126</v>
      </c>
    </row>
    <row r="183" spans="1:84" x14ac:dyDescent="0.25">
      <c r="A183" s="23" t="str">
        <f t="shared" si="29"/>
        <v/>
      </c>
      <c r="B183" s="23" t="str">
        <f t="shared" si="30"/>
        <v/>
      </c>
      <c r="C183" s="24" t="str">
        <f t="shared" ca="1" si="31"/>
        <v>E</v>
      </c>
      <c r="D183" s="25" t="str">
        <f t="shared" ca="1" si="32"/>
        <v/>
      </c>
      <c r="E183" s="25" t="str">
        <f t="shared" si="33"/>
        <v/>
      </c>
      <c r="F183" s="23" t="str">
        <f t="shared" si="34"/>
        <v/>
      </c>
      <c r="G183" s="25" t="str">
        <f t="shared" si="35"/>
        <v/>
      </c>
      <c r="H183" s="23">
        <v>2025</v>
      </c>
      <c r="I183" s="26">
        <v>178</v>
      </c>
      <c r="J183" s="23" t="s">
        <v>95</v>
      </c>
      <c r="K183" t="s">
        <v>96</v>
      </c>
      <c r="L183" t="s">
        <v>97</v>
      </c>
      <c r="M183" t="s">
        <v>98</v>
      </c>
      <c r="N183" t="s">
        <v>99</v>
      </c>
      <c r="O183" s="23" t="s">
        <v>100</v>
      </c>
      <c r="P183" s="23" t="s">
        <v>138</v>
      </c>
      <c r="Q183" t="s">
        <v>1480</v>
      </c>
      <c r="R183" s="23" t="s">
        <v>103</v>
      </c>
      <c r="S183" s="20" t="s">
        <v>158</v>
      </c>
      <c r="T183" s="29" t="s">
        <v>1481</v>
      </c>
      <c r="U183" s="23" t="s">
        <v>1436</v>
      </c>
      <c r="V183" s="23" t="s">
        <v>106</v>
      </c>
      <c r="W183" s="20" t="s">
        <v>151</v>
      </c>
      <c r="X183" s="20" t="s">
        <v>108</v>
      </c>
      <c r="Y183" t="s">
        <v>705</v>
      </c>
      <c r="Z183" t="s">
        <v>161</v>
      </c>
      <c r="AA183" t="s">
        <v>1482</v>
      </c>
      <c r="AB183" s="6">
        <v>45200000</v>
      </c>
      <c r="AC183" s="6">
        <v>45200000</v>
      </c>
      <c r="AD183" s="30">
        <v>4000000</v>
      </c>
      <c r="AE183" s="30">
        <v>0</v>
      </c>
      <c r="AF183" s="23" t="s">
        <v>112</v>
      </c>
      <c r="AG183" t="s">
        <v>106</v>
      </c>
      <c r="AH183" t="s">
        <v>113</v>
      </c>
      <c r="AI183" s="31">
        <f>+Tabla3[[#This Row],[VALOR DEL CONTRATO
(EN NUMEROS)]]-Tabla3[[#This Row],[VALOR RECURSOS (MADS/FONAM)]]</f>
        <v>0</v>
      </c>
      <c r="AJ183" s="25">
        <v>1725</v>
      </c>
      <c r="AK183" s="32">
        <v>45664</v>
      </c>
      <c r="AL183">
        <v>25025</v>
      </c>
      <c r="AM183" s="27">
        <v>45679</v>
      </c>
      <c r="AN183" s="33" t="s">
        <v>114</v>
      </c>
      <c r="AO183" t="s">
        <v>115</v>
      </c>
      <c r="AP183" s="39">
        <v>202400000000095</v>
      </c>
      <c r="AQ183" t="s">
        <v>106</v>
      </c>
      <c r="AR183" s="27">
        <v>45678</v>
      </c>
      <c r="AS183" s="23" t="s">
        <v>116</v>
      </c>
      <c r="AT183" s="23" t="s">
        <v>116</v>
      </c>
      <c r="AU183" t="s">
        <v>117</v>
      </c>
      <c r="AV183" t="s">
        <v>133</v>
      </c>
      <c r="AW183" t="s">
        <v>342</v>
      </c>
      <c r="AX183" t="s">
        <v>108</v>
      </c>
      <c r="AY183" s="23">
        <v>80111600</v>
      </c>
      <c r="AZ183" t="s">
        <v>1483</v>
      </c>
      <c r="BA183" s="23" t="s">
        <v>121</v>
      </c>
      <c r="BB183" s="20" t="s">
        <v>122</v>
      </c>
      <c r="BC183" s="27">
        <v>45679</v>
      </c>
      <c r="BD183" s="20" t="s">
        <v>123</v>
      </c>
      <c r="BE183" s="27">
        <v>45679</v>
      </c>
      <c r="BF183" s="27">
        <v>45679</v>
      </c>
      <c r="BG183" s="27">
        <v>46021</v>
      </c>
      <c r="BH183" s="35">
        <f>+Tabla3[[#This Row],[FECHA TERMINACION
(INICIAL)]]-Tabla3[[#This Row],[FECHA INICIO]]</f>
        <v>342</v>
      </c>
      <c r="BI183" s="35">
        <f>+Tabla3[[#This Row],[PLAZO DE EJECUCIÓN EN DÍAS (INICIAL)]]/30</f>
        <v>11.4</v>
      </c>
      <c r="BJ183" t="s">
        <v>179</v>
      </c>
      <c r="BK183" s="30">
        <f>+[1]BD_2!E181</f>
        <v>0</v>
      </c>
      <c r="BL183" s="30">
        <f>+[1]BD_2!BA181</f>
        <v>0</v>
      </c>
      <c r="BM183" s="23">
        <f>+[1]BD_2!BZ181</f>
        <v>0</v>
      </c>
      <c r="BN183" s="23">
        <f>+COUNTIF(Tabla3[[#This Row],[VALOR REDUCIDO]:[TOTAL TIEMPO PRORROGADO EN DÍAS
]],"&lt;&gt;0")</f>
        <v>0</v>
      </c>
      <c r="BO183" s="23" t="str">
        <f>+[1]BD_2!CA181</f>
        <v>2 NO</v>
      </c>
      <c r="BP183" s="27" t="str">
        <f>+[1]BD_2!CF181</f>
        <v>2 NO</v>
      </c>
      <c r="BQ183" s="23" t="s">
        <v>106</v>
      </c>
      <c r="BR183">
        <f t="shared" si="36"/>
        <v>342</v>
      </c>
      <c r="BS183" s="36">
        <f t="shared" si="37"/>
        <v>45679</v>
      </c>
      <c r="BT183" s="36">
        <f t="shared" si="38"/>
        <v>46021</v>
      </c>
      <c r="BU183" s="37">
        <f t="shared" ca="1" si="39"/>
        <v>0.783625730994152</v>
      </c>
      <c r="BV183" s="30">
        <f t="shared" si="40"/>
        <v>45200000</v>
      </c>
      <c r="BW183" s="23" t="str">
        <f t="shared" ca="1" si="42"/>
        <v>EJECUCIÓN</v>
      </c>
      <c r="BX183" s="23">
        <v>25200000</v>
      </c>
      <c r="BY183" s="23">
        <v>20000000</v>
      </c>
      <c r="BZ183" s="23" t="s">
        <v>106</v>
      </c>
      <c r="CA183" s="23" t="str">
        <f t="shared" si="41"/>
        <v>enero</v>
      </c>
      <c r="CB183" s="23" t="s">
        <v>121</v>
      </c>
      <c r="CC183" s="23" t="s">
        <v>121</v>
      </c>
      <c r="CD183" s="23" t="s">
        <v>121</v>
      </c>
      <c r="CE183" t="s">
        <v>125</v>
      </c>
      <c r="CF183" t="s">
        <v>126</v>
      </c>
    </row>
    <row r="184" spans="1:84" x14ac:dyDescent="0.25">
      <c r="A184" s="23" t="str">
        <f t="shared" si="29"/>
        <v/>
      </c>
      <c r="B184" s="23" t="str">
        <f t="shared" si="30"/>
        <v/>
      </c>
      <c r="C184" s="24" t="str">
        <f t="shared" ca="1" si="31"/>
        <v>E</v>
      </c>
      <c r="D184" s="25" t="str">
        <f t="shared" ca="1" si="32"/>
        <v/>
      </c>
      <c r="E184" s="25" t="str">
        <f t="shared" si="33"/>
        <v/>
      </c>
      <c r="F184" s="23" t="str">
        <f t="shared" si="34"/>
        <v/>
      </c>
      <c r="G184" s="25" t="str">
        <f t="shared" si="35"/>
        <v/>
      </c>
      <c r="H184" s="23">
        <v>2025</v>
      </c>
      <c r="I184" s="26">
        <v>179</v>
      </c>
      <c r="J184" s="23" t="s">
        <v>95</v>
      </c>
      <c r="K184" t="s">
        <v>96</v>
      </c>
      <c r="L184" t="s">
        <v>97</v>
      </c>
      <c r="M184" t="s">
        <v>98</v>
      </c>
      <c r="N184" t="s">
        <v>99</v>
      </c>
      <c r="O184" s="23" t="s">
        <v>100</v>
      </c>
      <c r="P184" s="23" t="s">
        <v>138</v>
      </c>
      <c r="Q184" t="s">
        <v>1484</v>
      </c>
      <c r="R184" s="23" t="s">
        <v>103</v>
      </c>
      <c r="S184" s="20" t="s">
        <v>1485</v>
      </c>
      <c r="T184" s="29" t="s">
        <v>1486</v>
      </c>
      <c r="U184" s="23" t="s">
        <v>1436</v>
      </c>
      <c r="V184" s="23" t="s">
        <v>106</v>
      </c>
      <c r="W184" s="20" t="s">
        <v>1152</v>
      </c>
      <c r="X184" s="20" t="s">
        <v>1152</v>
      </c>
      <c r="Y184" t="s">
        <v>1487</v>
      </c>
      <c r="Z184" t="s">
        <v>1488</v>
      </c>
      <c r="AA184" t="s">
        <v>1489</v>
      </c>
      <c r="AB184" s="6">
        <v>133461333</v>
      </c>
      <c r="AC184" s="6">
        <v>133461333</v>
      </c>
      <c r="AD184" s="30">
        <v>11776000</v>
      </c>
      <c r="AE184" s="30">
        <v>0</v>
      </c>
      <c r="AF184" s="23" t="s">
        <v>112</v>
      </c>
      <c r="AG184" t="s">
        <v>106</v>
      </c>
      <c r="AH184" t="s">
        <v>113</v>
      </c>
      <c r="AI184" s="31">
        <f>+Tabla3[[#This Row],[VALOR DEL CONTRATO
(EN NUMEROS)]]-Tabla3[[#This Row],[VALOR RECURSOS (MADS/FONAM)]]</f>
        <v>0</v>
      </c>
      <c r="AJ184" s="25">
        <v>8225</v>
      </c>
      <c r="AK184" s="32">
        <v>45665</v>
      </c>
      <c r="AL184">
        <v>13925</v>
      </c>
      <c r="AM184" s="27">
        <v>45674</v>
      </c>
      <c r="AN184" s="33" t="s">
        <v>114</v>
      </c>
      <c r="AO184" t="s">
        <v>115</v>
      </c>
      <c r="AP184" s="39">
        <v>202400000000095</v>
      </c>
      <c r="AQ184" t="s">
        <v>106</v>
      </c>
      <c r="AR184" s="27">
        <v>45672</v>
      </c>
      <c r="AS184" s="23" t="s">
        <v>116</v>
      </c>
      <c r="AT184" s="23" t="s">
        <v>116</v>
      </c>
      <c r="AU184" t="s">
        <v>117</v>
      </c>
      <c r="AV184" t="s">
        <v>1156</v>
      </c>
      <c r="AW184" t="s">
        <v>1157</v>
      </c>
      <c r="AX184" t="s">
        <v>1152</v>
      </c>
      <c r="AY184" s="23">
        <v>80111600</v>
      </c>
      <c r="AZ184" t="s">
        <v>1490</v>
      </c>
      <c r="BA184" s="23" t="s">
        <v>121</v>
      </c>
      <c r="BB184" s="20" t="s">
        <v>122</v>
      </c>
      <c r="BC184" s="27">
        <v>45672</v>
      </c>
      <c r="BD184" s="20" t="s">
        <v>136</v>
      </c>
      <c r="BE184" s="27">
        <v>45672</v>
      </c>
      <c r="BF184" s="27">
        <v>45674</v>
      </c>
      <c r="BG184" s="27">
        <v>46017</v>
      </c>
      <c r="BH184" s="35">
        <f>+Tabla3[[#This Row],[FECHA TERMINACION
(INICIAL)]]-Tabla3[[#This Row],[FECHA INICIO]]</f>
        <v>343</v>
      </c>
      <c r="BI184" s="35">
        <f>+Tabla3[[#This Row],[PLAZO DE EJECUCIÓN EN DÍAS (INICIAL)]]/30</f>
        <v>11.433333333333334</v>
      </c>
      <c r="BJ184" t="s">
        <v>1159</v>
      </c>
      <c r="BK184" s="30">
        <f>+[1]BD_2!E182</f>
        <v>0</v>
      </c>
      <c r="BL184" s="30">
        <f>+[1]BD_2!BA182</f>
        <v>0</v>
      </c>
      <c r="BM184" s="23">
        <f>+[1]BD_2!BZ182</f>
        <v>0</v>
      </c>
      <c r="BN184" s="23">
        <f>+COUNTIF(Tabla3[[#This Row],[VALOR REDUCIDO]:[TOTAL TIEMPO PRORROGADO EN DÍAS
]],"&lt;&gt;0")</f>
        <v>0</v>
      </c>
      <c r="BO184" s="23" t="str">
        <f>+[1]BD_2!CA182</f>
        <v>2 NO</v>
      </c>
      <c r="BP184" s="27" t="str">
        <f>+[1]BD_2!CF182</f>
        <v>2 NO</v>
      </c>
      <c r="BQ184" s="23" t="s">
        <v>106</v>
      </c>
      <c r="BR184">
        <f t="shared" si="36"/>
        <v>343</v>
      </c>
      <c r="BS184" s="36">
        <f t="shared" si="37"/>
        <v>45674</v>
      </c>
      <c r="BT184" s="36">
        <f t="shared" si="38"/>
        <v>46017</v>
      </c>
      <c r="BU184" s="37">
        <f t="shared" ca="1" si="39"/>
        <v>0.79591836734693877</v>
      </c>
      <c r="BV184" s="30">
        <f t="shared" si="40"/>
        <v>133461333</v>
      </c>
      <c r="BW184" s="23" t="str">
        <f t="shared" ca="1" si="42"/>
        <v>EJECUCIÓN</v>
      </c>
      <c r="BX184" s="23">
        <v>76151467</v>
      </c>
      <c r="BY184" s="23">
        <v>57309866</v>
      </c>
      <c r="BZ184" s="23" t="s">
        <v>106</v>
      </c>
      <c r="CA184" s="23" t="str">
        <f t="shared" si="41"/>
        <v>enero</v>
      </c>
      <c r="CB184" s="23" t="s">
        <v>121</v>
      </c>
      <c r="CC184" s="23" t="s">
        <v>121</v>
      </c>
      <c r="CD184" s="23" t="s">
        <v>121</v>
      </c>
      <c r="CE184" t="s">
        <v>125</v>
      </c>
      <c r="CF184" t="s">
        <v>126</v>
      </c>
    </row>
    <row r="185" spans="1:84" x14ac:dyDescent="0.25">
      <c r="A185" s="23" t="str">
        <f t="shared" si="29"/>
        <v/>
      </c>
      <c r="B185" s="23" t="str">
        <f t="shared" si="30"/>
        <v/>
      </c>
      <c r="C185" s="24" t="str">
        <f t="shared" ca="1" si="31"/>
        <v>E</v>
      </c>
      <c r="D185" s="25" t="str">
        <f t="shared" ca="1" si="32"/>
        <v/>
      </c>
      <c r="E185" s="25" t="str">
        <f t="shared" si="33"/>
        <v/>
      </c>
      <c r="F185" s="23" t="str">
        <f t="shared" si="34"/>
        <v/>
      </c>
      <c r="G185" s="25" t="str">
        <f t="shared" si="35"/>
        <v/>
      </c>
      <c r="H185" s="23">
        <v>2025</v>
      </c>
      <c r="I185" s="26">
        <v>180</v>
      </c>
      <c r="J185" s="23" t="s">
        <v>95</v>
      </c>
      <c r="K185" t="s">
        <v>96</v>
      </c>
      <c r="L185" t="s">
        <v>97</v>
      </c>
      <c r="M185" t="s">
        <v>98</v>
      </c>
      <c r="N185" t="s">
        <v>99</v>
      </c>
      <c r="O185" s="23" t="s">
        <v>100</v>
      </c>
      <c r="P185" s="23" t="s">
        <v>138</v>
      </c>
      <c r="Q185" t="s">
        <v>1491</v>
      </c>
      <c r="R185" s="23" t="s">
        <v>103</v>
      </c>
      <c r="S185" s="20" t="s">
        <v>440</v>
      </c>
      <c r="T185" s="29" t="s">
        <v>1492</v>
      </c>
      <c r="U185" s="23" t="s">
        <v>1436</v>
      </c>
      <c r="V185" s="23" t="s">
        <v>106</v>
      </c>
      <c r="W185" s="20" t="s">
        <v>430</v>
      </c>
      <c r="X185" s="20" t="s">
        <v>430</v>
      </c>
      <c r="Y185" t="s">
        <v>1493</v>
      </c>
      <c r="Z185" t="s">
        <v>1494</v>
      </c>
      <c r="AA185" t="s">
        <v>1495</v>
      </c>
      <c r="AB185" s="6">
        <v>57200000</v>
      </c>
      <c r="AC185" s="6">
        <v>57200000</v>
      </c>
      <c r="AD185" s="30">
        <v>5200000</v>
      </c>
      <c r="AE185" s="30">
        <v>0</v>
      </c>
      <c r="AF185" s="23" t="s">
        <v>112</v>
      </c>
      <c r="AG185" t="s">
        <v>106</v>
      </c>
      <c r="AH185" t="s">
        <v>113</v>
      </c>
      <c r="AI185" s="31">
        <f>+Tabla3[[#This Row],[VALOR DEL CONTRATO
(EN NUMEROS)]]-Tabla3[[#This Row],[VALOR RECURSOS (MADS/FONAM)]]</f>
        <v>0</v>
      </c>
      <c r="AJ185" s="25">
        <v>4425</v>
      </c>
      <c r="AK185" s="32">
        <v>45664</v>
      </c>
      <c r="AL185">
        <v>18925</v>
      </c>
      <c r="AM185" s="27">
        <v>45677</v>
      </c>
      <c r="AN185" s="33" t="s">
        <v>114</v>
      </c>
      <c r="AO185" t="s">
        <v>434</v>
      </c>
      <c r="AP185" s="39">
        <v>202400000000074</v>
      </c>
      <c r="AQ185" t="s">
        <v>106</v>
      </c>
      <c r="AR185" s="27">
        <v>45674</v>
      </c>
      <c r="AS185" s="23" t="s">
        <v>116</v>
      </c>
      <c r="AT185" s="23" t="s">
        <v>116</v>
      </c>
      <c r="AU185" t="s">
        <v>117</v>
      </c>
      <c r="AV185" t="s">
        <v>435</v>
      </c>
      <c r="AW185" t="s">
        <v>436</v>
      </c>
      <c r="AX185" t="s">
        <v>436</v>
      </c>
      <c r="AY185" s="23">
        <v>80111600</v>
      </c>
      <c r="AZ185" t="s">
        <v>1496</v>
      </c>
      <c r="BA185" s="23" t="s">
        <v>121</v>
      </c>
      <c r="BB185" s="20" t="s">
        <v>122</v>
      </c>
      <c r="BC185" s="27">
        <v>45674</v>
      </c>
      <c r="BD185" s="20" t="s">
        <v>123</v>
      </c>
      <c r="BE185" s="27">
        <v>45674</v>
      </c>
      <c r="BF185" s="27">
        <v>45678</v>
      </c>
      <c r="BG185" s="27">
        <v>46011</v>
      </c>
      <c r="BH185" s="35">
        <f>+Tabla3[[#This Row],[FECHA TERMINACION
(INICIAL)]]-Tabla3[[#This Row],[FECHA INICIO]]</f>
        <v>333</v>
      </c>
      <c r="BI185" s="35">
        <f>+Tabla3[[#This Row],[PLAZO DE EJECUCIÓN EN DÍAS (INICIAL)]]/30</f>
        <v>11.1</v>
      </c>
      <c r="BJ185" t="s">
        <v>446</v>
      </c>
      <c r="BK185" s="30">
        <f>+[1]BD_2!E183</f>
        <v>0</v>
      </c>
      <c r="BL185" s="30">
        <f>+[1]BD_2!BA183</f>
        <v>0</v>
      </c>
      <c r="BM185" s="23">
        <f>+[1]BD_2!BZ183</f>
        <v>0</v>
      </c>
      <c r="BN185" s="23">
        <f>+COUNTIF(Tabla3[[#This Row],[VALOR REDUCIDO]:[TOTAL TIEMPO PRORROGADO EN DÍAS
]],"&lt;&gt;0")</f>
        <v>0</v>
      </c>
      <c r="BO185" s="23" t="str">
        <f>+[1]BD_2!CA183</f>
        <v>2 NO</v>
      </c>
      <c r="BP185" s="27" t="str">
        <f>+[1]BD_2!CF183</f>
        <v>2 NO</v>
      </c>
      <c r="BQ185" s="23" t="s">
        <v>106</v>
      </c>
      <c r="BR185">
        <f t="shared" si="36"/>
        <v>333</v>
      </c>
      <c r="BS185" s="36">
        <f t="shared" si="37"/>
        <v>45678</v>
      </c>
      <c r="BT185" s="36">
        <f t="shared" si="38"/>
        <v>46011</v>
      </c>
      <c r="BU185" s="37">
        <f t="shared" ca="1" si="39"/>
        <v>0.80780780780780781</v>
      </c>
      <c r="BV185" s="30">
        <f t="shared" si="40"/>
        <v>57200000</v>
      </c>
      <c r="BW185" s="23" t="str">
        <f t="shared" ca="1" si="42"/>
        <v>EJECUCIÓN</v>
      </c>
      <c r="BX185" s="23">
        <v>32933333</v>
      </c>
      <c r="BY185" s="23">
        <v>24266667</v>
      </c>
      <c r="BZ185" s="23" t="s">
        <v>106</v>
      </c>
      <c r="CA185" s="23" t="str">
        <f t="shared" si="41"/>
        <v>enero</v>
      </c>
      <c r="CB185" s="23" t="s">
        <v>121</v>
      </c>
      <c r="CC185" s="23" t="s">
        <v>121</v>
      </c>
      <c r="CD185" s="23" t="s">
        <v>121</v>
      </c>
      <c r="CE185" t="s">
        <v>125</v>
      </c>
      <c r="CF185" t="s">
        <v>126</v>
      </c>
    </row>
    <row r="186" spans="1:84" x14ac:dyDescent="0.25">
      <c r="A186" s="23" t="str">
        <f t="shared" si="29"/>
        <v/>
      </c>
      <c r="B186" s="23" t="str">
        <f t="shared" si="30"/>
        <v/>
      </c>
      <c r="C186" s="24" t="str">
        <f t="shared" ca="1" si="31"/>
        <v>E</v>
      </c>
      <c r="D186" s="25" t="str">
        <f t="shared" ca="1" si="32"/>
        <v/>
      </c>
      <c r="E186" s="25" t="str">
        <f t="shared" si="33"/>
        <v/>
      </c>
      <c r="F186" s="23" t="str">
        <f t="shared" si="34"/>
        <v/>
      </c>
      <c r="G186" s="25" t="str">
        <f t="shared" si="35"/>
        <v/>
      </c>
      <c r="H186" s="23">
        <v>2025</v>
      </c>
      <c r="I186" s="26">
        <v>181</v>
      </c>
      <c r="J186" s="23" t="s">
        <v>95</v>
      </c>
      <c r="K186" t="s">
        <v>96</v>
      </c>
      <c r="L186" t="s">
        <v>97</v>
      </c>
      <c r="M186" t="s">
        <v>98</v>
      </c>
      <c r="N186" t="s">
        <v>99</v>
      </c>
      <c r="O186" s="23" t="s">
        <v>100</v>
      </c>
      <c r="P186" s="23" t="s">
        <v>138</v>
      </c>
      <c r="Q186" t="s">
        <v>1497</v>
      </c>
      <c r="R186" s="23" t="s">
        <v>103</v>
      </c>
      <c r="S186" s="20" t="s">
        <v>262</v>
      </c>
      <c r="T186" s="29" t="s">
        <v>1498</v>
      </c>
      <c r="U186" s="23" t="s">
        <v>1436</v>
      </c>
      <c r="V186" s="23" t="s">
        <v>106</v>
      </c>
      <c r="W186" s="20" t="s">
        <v>183</v>
      </c>
      <c r="X186" s="20" t="s">
        <v>183</v>
      </c>
      <c r="Y186" t="s">
        <v>1499</v>
      </c>
      <c r="Z186" t="s">
        <v>1500</v>
      </c>
      <c r="AA186" t="s">
        <v>1501</v>
      </c>
      <c r="AB186" s="6">
        <v>79310000</v>
      </c>
      <c r="AC186" s="6">
        <v>79310000</v>
      </c>
      <c r="AD186" s="30">
        <v>7210000</v>
      </c>
      <c r="AE186" s="30">
        <v>0</v>
      </c>
      <c r="AF186" s="23" t="s">
        <v>696</v>
      </c>
      <c r="AG186" t="s">
        <v>106</v>
      </c>
      <c r="AH186" t="s">
        <v>113</v>
      </c>
      <c r="AI186" s="31">
        <f>+Tabla3[[#This Row],[VALOR DEL CONTRATO
(EN NUMEROS)]]-Tabla3[[#This Row],[VALOR RECURSOS (MADS/FONAM)]]</f>
        <v>0</v>
      </c>
      <c r="AJ186" s="25">
        <v>125</v>
      </c>
      <c r="AK186" s="32">
        <v>45666</v>
      </c>
      <c r="AL186">
        <v>425</v>
      </c>
      <c r="AM186" s="27">
        <v>45677</v>
      </c>
      <c r="AN186" s="33" t="s">
        <v>114</v>
      </c>
      <c r="AO186" t="s">
        <v>1502</v>
      </c>
      <c r="AP186" s="39">
        <v>202300000000190</v>
      </c>
      <c r="AQ186" t="s">
        <v>106</v>
      </c>
      <c r="AR186" s="27">
        <v>45673</v>
      </c>
      <c r="AS186" s="23" t="s">
        <v>116</v>
      </c>
      <c r="AT186" s="23" t="s">
        <v>116</v>
      </c>
      <c r="AU186" t="s">
        <v>117</v>
      </c>
      <c r="AV186" t="s">
        <v>197</v>
      </c>
      <c r="AW186" t="s">
        <v>198</v>
      </c>
      <c r="AX186" t="s">
        <v>189</v>
      </c>
      <c r="AY186" s="23">
        <v>80111600</v>
      </c>
      <c r="AZ186" t="s">
        <v>1503</v>
      </c>
      <c r="BA186" s="23" t="s">
        <v>121</v>
      </c>
      <c r="BB186" s="20" t="s">
        <v>122</v>
      </c>
      <c r="BC186" s="27">
        <v>45674</v>
      </c>
      <c r="BD186" s="20" t="s">
        <v>123</v>
      </c>
      <c r="BE186" s="27">
        <v>45674</v>
      </c>
      <c r="BF186" s="27">
        <v>45677</v>
      </c>
      <c r="BG186" s="27">
        <v>46010</v>
      </c>
      <c r="BH186" s="35">
        <f>+Tabla3[[#This Row],[FECHA TERMINACION
(INICIAL)]]-Tabla3[[#This Row],[FECHA INICIO]]</f>
        <v>333</v>
      </c>
      <c r="BI186" s="35">
        <f>+Tabla3[[#This Row],[PLAZO DE EJECUCIÓN EN DÍAS (INICIAL)]]/30</f>
        <v>11.1</v>
      </c>
      <c r="BJ186" t="s">
        <v>219</v>
      </c>
      <c r="BK186" s="30">
        <f>+[1]BD_2!E184</f>
        <v>0</v>
      </c>
      <c r="BL186" s="30">
        <f>+[1]BD_2!BA184</f>
        <v>0</v>
      </c>
      <c r="BM186" s="23">
        <f>+[1]BD_2!BZ184</f>
        <v>0</v>
      </c>
      <c r="BN186" s="23">
        <f>+COUNTIF(Tabla3[[#This Row],[VALOR REDUCIDO]:[TOTAL TIEMPO PRORROGADO EN DÍAS
]],"&lt;&gt;0")</f>
        <v>0</v>
      </c>
      <c r="BO186" s="23" t="str">
        <f>+[1]BD_2!CA184</f>
        <v>2 NO</v>
      </c>
      <c r="BP186" s="27" t="str">
        <f>+[1]BD_2!CF184</f>
        <v>2 NO</v>
      </c>
      <c r="BQ186" s="23" t="s">
        <v>106</v>
      </c>
      <c r="BR186">
        <f t="shared" si="36"/>
        <v>333</v>
      </c>
      <c r="BS186" s="36">
        <f t="shared" si="37"/>
        <v>45677</v>
      </c>
      <c r="BT186" s="36">
        <f t="shared" si="38"/>
        <v>46010</v>
      </c>
      <c r="BU186" s="37">
        <f t="shared" ca="1" si="39"/>
        <v>0.81081081081081086</v>
      </c>
      <c r="BV186" s="30">
        <f t="shared" si="40"/>
        <v>79310000</v>
      </c>
      <c r="BW186" s="23" t="str">
        <f t="shared" ca="1" si="42"/>
        <v>EJECUCIÓN</v>
      </c>
      <c r="BX186" s="23">
        <v>53113667</v>
      </c>
      <c r="BY186" s="23">
        <v>26196333</v>
      </c>
      <c r="BZ186" s="23" t="s">
        <v>106</v>
      </c>
      <c r="CA186" s="23" t="str">
        <f t="shared" si="41"/>
        <v>enero</v>
      </c>
      <c r="CB186" s="23" t="s">
        <v>121</v>
      </c>
      <c r="CC186" s="23" t="s">
        <v>121</v>
      </c>
      <c r="CD186" s="23" t="s">
        <v>121</v>
      </c>
      <c r="CE186" t="s">
        <v>125</v>
      </c>
      <c r="CF186" t="s">
        <v>126</v>
      </c>
    </row>
    <row r="187" spans="1:84" x14ac:dyDescent="0.25">
      <c r="A187" s="23" t="str">
        <f t="shared" si="29"/>
        <v/>
      </c>
      <c r="B187" s="23" t="str">
        <f t="shared" si="30"/>
        <v/>
      </c>
      <c r="C187" s="24" t="str">
        <f t="shared" ca="1" si="31"/>
        <v>E</v>
      </c>
      <c r="D187" s="25" t="str">
        <f t="shared" ca="1" si="32"/>
        <v/>
      </c>
      <c r="E187" s="25" t="str">
        <f t="shared" si="33"/>
        <v/>
      </c>
      <c r="F187" s="23" t="str">
        <f t="shared" si="34"/>
        <v/>
      </c>
      <c r="G187" s="25" t="str">
        <f t="shared" si="35"/>
        <v/>
      </c>
      <c r="H187" s="23">
        <v>2025</v>
      </c>
      <c r="I187" s="26">
        <v>182</v>
      </c>
      <c r="J187" s="23" t="s">
        <v>95</v>
      </c>
      <c r="K187" t="s">
        <v>96</v>
      </c>
      <c r="L187" t="s">
        <v>97</v>
      </c>
      <c r="M187" t="s">
        <v>98</v>
      </c>
      <c r="N187" t="s">
        <v>99</v>
      </c>
      <c r="O187" s="23" t="s">
        <v>100</v>
      </c>
      <c r="P187" s="23" t="s">
        <v>138</v>
      </c>
      <c r="Q187" t="s">
        <v>1504</v>
      </c>
      <c r="R187" s="23" t="s">
        <v>103</v>
      </c>
      <c r="S187" s="20" t="s">
        <v>158</v>
      </c>
      <c r="T187" s="29" t="s">
        <v>1505</v>
      </c>
      <c r="U187" s="23" t="s">
        <v>1436</v>
      </c>
      <c r="V187" s="23" t="s">
        <v>106</v>
      </c>
      <c r="W187" s="20" t="s">
        <v>245</v>
      </c>
      <c r="X187" s="20" t="s">
        <v>245</v>
      </c>
      <c r="Y187" t="s">
        <v>1506</v>
      </c>
      <c r="Z187" t="s">
        <v>1507</v>
      </c>
      <c r="AA187" t="s">
        <v>1508</v>
      </c>
      <c r="AB187" s="6">
        <v>65926667</v>
      </c>
      <c r="AC187" s="6">
        <v>65926667</v>
      </c>
      <c r="AD187" s="30">
        <v>5800000</v>
      </c>
      <c r="AE187" s="30">
        <v>0</v>
      </c>
      <c r="AF187" s="23" t="s">
        <v>112</v>
      </c>
      <c r="AG187" t="s">
        <v>106</v>
      </c>
      <c r="AH187" t="s">
        <v>113</v>
      </c>
      <c r="AI187" s="31">
        <f>+Tabla3[[#This Row],[VALOR DEL CONTRATO
(EN NUMEROS)]]-Tabla3[[#This Row],[VALOR RECURSOS (MADS/FONAM)]]</f>
        <v>0</v>
      </c>
      <c r="AJ187" s="25">
        <v>6525</v>
      </c>
      <c r="AK187" s="32">
        <v>45665</v>
      </c>
      <c r="AL187">
        <v>19325</v>
      </c>
      <c r="AM187" s="27">
        <v>45677</v>
      </c>
      <c r="AN187" s="33" t="s">
        <v>114</v>
      </c>
      <c r="AO187" t="s">
        <v>248</v>
      </c>
      <c r="AP187" s="39">
        <v>202400000000095</v>
      </c>
      <c r="AQ187" t="s">
        <v>106</v>
      </c>
      <c r="AR187" s="27">
        <v>45674</v>
      </c>
      <c r="AS187" s="23" t="s">
        <v>116</v>
      </c>
      <c r="AT187" s="23" t="s">
        <v>116</v>
      </c>
      <c r="AU187" t="s">
        <v>117</v>
      </c>
      <c r="AV187" t="s">
        <v>576</v>
      </c>
      <c r="AW187" t="s">
        <v>401</v>
      </c>
      <c r="AX187" t="s">
        <v>245</v>
      </c>
      <c r="AY187" s="23">
        <v>80111600</v>
      </c>
      <c r="AZ187" s="41" t="s">
        <v>1509</v>
      </c>
      <c r="BA187" s="23" t="s">
        <v>121</v>
      </c>
      <c r="BB187" s="20" t="s">
        <v>122</v>
      </c>
      <c r="BC187" s="27">
        <v>45674</v>
      </c>
      <c r="BD187" s="20" t="s">
        <v>136</v>
      </c>
      <c r="BE187" s="27">
        <v>45674</v>
      </c>
      <c r="BF187" s="27">
        <v>45677</v>
      </c>
      <c r="BG187" s="27">
        <v>46021</v>
      </c>
      <c r="BH187" s="35">
        <f>+Tabla3[[#This Row],[FECHA TERMINACION
(INICIAL)]]-Tabla3[[#This Row],[FECHA INICIO]]</f>
        <v>344</v>
      </c>
      <c r="BI187" s="35">
        <f>+Tabla3[[#This Row],[PLAZO DE EJECUCIÓN EN DÍAS (INICIAL)]]/30</f>
        <v>11.466666666666667</v>
      </c>
      <c r="BJ187" t="s">
        <v>1510</v>
      </c>
      <c r="BK187" s="30">
        <f>+[1]BD_2!E185</f>
        <v>0</v>
      </c>
      <c r="BL187" s="30">
        <f>+[1]BD_2!BA185</f>
        <v>0</v>
      </c>
      <c r="BM187" s="23">
        <f>+[1]BD_2!BZ185</f>
        <v>0</v>
      </c>
      <c r="BN187" s="23">
        <f>+COUNTIF(Tabla3[[#This Row],[VALOR REDUCIDO]:[TOTAL TIEMPO PRORROGADO EN DÍAS
]],"&lt;&gt;0")</f>
        <v>0</v>
      </c>
      <c r="BO187" s="23" t="str">
        <f>+[1]BD_2!CA185</f>
        <v>2 NO</v>
      </c>
      <c r="BP187" s="27" t="str">
        <f>+[1]BD_2!CF185</f>
        <v>2 NO</v>
      </c>
      <c r="BQ187" s="23" t="s">
        <v>106</v>
      </c>
      <c r="BR187">
        <f t="shared" si="36"/>
        <v>344</v>
      </c>
      <c r="BS187" s="36">
        <f t="shared" si="37"/>
        <v>45677</v>
      </c>
      <c r="BT187" s="36">
        <f t="shared" si="38"/>
        <v>46021</v>
      </c>
      <c r="BU187" s="37">
        <f t="shared" ca="1" si="39"/>
        <v>0.78488372093023251</v>
      </c>
      <c r="BV187" s="30">
        <f t="shared" si="40"/>
        <v>65926667</v>
      </c>
      <c r="BW187" s="23" t="str">
        <f t="shared" ca="1" si="42"/>
        <v>EJECUCIÓN</v>
      </c>
      <c r="BX187" s="23">
        <v>36926667</v>
      </c>
      <c r="BY187" s="23">
        <v>29000000</v>
      </c>
      <c r="BZ187" s="23" t="s">
        <v>106</v>
      </c>
      <c r="CA187" s="23" t="str">
        <f t="shared" si="41"/>
        <v>enero</v>
      </c>
      <c r="CB187" s="23" t="s">
        <v>121</v>
      </c>
      <c r="CC187" s="23" t="s">
        <v>121</v>
      </c>
      <c r="CD187" s="23" t="s">
        <v>121</v>
      </c>
      <c r="CE187" t="s">
        <v>125</v>
      </c>
      <c r="CF187" t="s">
        <v>126</v>
      </c>
    </row>
    <row r="188" spans="1:84" x14ac:dyDescent="0.25">
      <c r="A188" s="23" t="str">
        <f t="shared" si="29"/>
        <v/>
      </c>
      <c r="B188" s="23" t="str">
        <f t="shared" si="30"/>
        <v/>
      </c>
      <c r="C188" s="24" t="str">
        <f t="shared" ca="1" si="31"/>
        <v>E</v>
      </c>
      <c r="D188" s="25" t="str">
        <f t="shared" si="32"/>
        <v/>
      </c>
      <c r="E188" s="25" t="str">
        <f t="shared" si="33"/>
        <v/>
      </c>
      <c r="F188" s="23" t="str">
        <f t="shared" si="34"/>
        <v/>
      </c>
      <c r="G188" s="25" t="str">
        <f t="shared" si="35"/>
        <v/>
      </c>
      <c r="H188" s="23">
        <v>2025</v>
      </c>
      <c r="I188" s="26">
        <v>183</v>
      </c>
      <c r="J188" s="23" t="s">
        <v>95</v>
      </c>
      <c r="K188" t="s">
        <v>96</v>
      </c>
      <c r="L188" t="s">
        <v>97</v>
      </c>
      <c r="M188" t="s">
        <v>98</v>
      </c>
      <c r="N188" t="s">
        <v>99</v>
      </c>
      <c r="O188" s="23" t="s">
        <v>100</v>
      </c>
      <c r="P188" s="23" t="s">
        <v>138</v>
      </c>
      <c r="Q188" t="s">
        <v>1511</v>
      </c>
      <c r="R188" s="23" t="s">
        <v>103</v>
      </c>
      <c r="S188" s="20" t="s">
        <v>158</v>
      </c>
      <c r="T188" s="29" t="s">
        <v>1512</v>
      </c>
      <c r="U188" s="23" t="s">
        <v>1436</v>
      </c>
      <c r="V188" s="23" t="s">
        <v>106</v>
      </c>
      <c r="W188" s="20" t="s">
        <v>245</v>
      </c>
      <c r="X188" s="20" t="s">
        <v>245</v>
      </c>
      <c r="Y188" t="s">
        <v>1513</v>
      </c>
      <c r="Z188" t="s">
        <v>1514</v>
      </c>
      <c r="AA188" t="s">
        <v>1515</v>
      </c>
      <c r="AB188" s="6">
        <v>79566667</v>
      </c>
      <c r="AC188" s="6">
        <v>79566667</v>
      </c>
      <c r="AD188" s="30">
        <v>7000000</v>
      </c>
      <c r="AE188" s="30">
        <v>0</v>
      </c>
      <c r="AF188" s="23" t="s">
        <v>112</v>
      </c>
      <c r="AG188" t="s">
        <v>106</v>
      </c>
      <c r="AH188" t="s">
        <v>113</v>
      </c>
      <c r="AI188" s="31">
        <f>+Tabla3[[#This Row],[VALOR DEL CONTRATO
(EN NUMEROS)]]-Tabla3[[#This Row],[VALOR RECURSOS (MADS/FONAM)]]</f>
        <v>0</v>
      </c>
      <c r="AJ188" s="25">
        <v>6525</v>
      </c>
      <c r="AK188" s="32">
        <v>45665</v>
      </c>
      <c r="AL188">
        <v>19725</v>
      </c>
      <c r="AM188" s="27">
        <v>45677</v>
      </c>
      <c r="AN188" s="33" t="s">
        <v>114</v>
      </c>
      <c r="AO188" t="s">
        <v>248</v>
      </c>
      <c r="AP188" s="39">
        <v>202400000000095</v>
      </c>
      <c r="AQ188" t="s">
        <v>106</v>
      </c>
      <c r="AR188" s="27">
        <v>45673</v>
      </c>
      <c r="AS188" s="23" t="s">
        <v>116</v>
      </c>
      <c r="AT188" s="23" t="s">
        <v>116</v>
      </c>
      <c r="AU188" t="s">
        <v>117</v>
      </c>
      <c r="AV188" t="s">
        <v>249</v>
      </c>
      <c r="AW188" t="s">
        <v>250</v>
      </c>
      <c r="AX188" t="s">
        <v>245</v>
      </c>
      <c r="AY188" s="23">
        <v>80111600</v>
      </c>
      <c r="AZ188" t="s">
        <v>1516</v>
      </c>
      <c r="BA188" s="23" t="s">
        <v>121</v>
      </c>
      <c r="BB188" s="20" t="s">
        <v>122</v>
      </c>
      <c r="BC188" s="27">
        <v>45674</v>
      </c>
      <c r="BD188" s="20" t="s">
        <v>136</v>
      </c>
      <c r="BE188" s="27">
        <v>45674</v>
      </c>
      <c r="BF188" s="27">
        <v>45677</v>
      </c>
      <c r="BG188" s="27">
        <v>46021</v>
      </c>
      <c r="BH188" s="35">
        <f>+Tabla3[[#This Row],[FECHA TERMINACION
(INICIAL)]]-Tabla3[[#This Row],[FECHA INICIO]]</f>
        <v>344</v>
      </c>
      <c r="BI188" s="35">
        <f>+Tabla3[[#This Row],[PLAZO DE EJECUCIÓN EN DÍAS (INICIAL)]]/30</f>
        <v>11.466666666666667</v>
      </c>
      <c r="BJ188" t="s">
        <v>1510</v>
      </c>
      <c r="BK188" s="30">
        <f>+[1]BD_2!E186</f>
        <v>0</v>
      </c>
      <c r="BL188" s="30">
        <f>+[1]BD_2!BA186</f>
        <v>0</v>
      </c>
      <c r="BM188" s="23">
        <f>+[1]BD_2!BZ186</f>
        <v>0</v>
      </c>
      <c r="BN188" s="23">
        <f>+COUNTIF(Tabla3[[#This Row],[VALOR REDUCIDO]:[TOTAL TIEMPO PRORROGADO EN DÍAS
]],"&lt;&gt;0")</f>
        <v>0</v>
      </c>
      <c r="BO188" s="23" t="str">
        <f>+[1]BD_2!CA186</f>
        <v>2 NO</v>
      </c>
      <c r="BP188" s="27" t="str">
        <f>+[1]BD_2!CF186</f>
        <v>1 SI</v>
      </c>
      <c r="BQ188" s="23" t="s">
        <v>106</v>
      </c>
      <c r="BR188">
        <f t="shared" si="36"/>
        <v>344</v>
      </c>
      <c r="BS188" s="36">
        <f t="shared" si="37"/>
        <v>45677</v>
      </c>
      <c r="BT188" s="36">
        <f t="shared" si="38"/>
        <v>46021</v>
      </c>
      <c r="BU188" s="37">
        <f t="shared" ca="1" si="39"/>
        <v>0.78488372093023251</v>
      </c>
      <c r="BV188" s="30">
        <f t="shared" si="40"/>
        <v>79566667</v>
      </c>
      <c r="BW188" s="23" t="str">
        <f t="shared" si="42"/>
        <v>FINALIZADO</v>
      </c>
      <c r="BX188" s="23">
        <v>44566667</v>
      </c>
      <c r="BY188" s="23">
        <v>35000000</v>
      </c>
      <c r="BZ188" s="23" t="s">
        <v>106</v>
      </c>
      <c r="CA188" s="23" t="str">
        <f t="shared" si="41"/>
        <v>enero</v>
      </c>
      <c r="CB188" s="23" t="s">
        <v>121</v>
      </c>
      <c r="CC188" s="23" t="s">
        <v>121</v>
      </c>
      <c r="CD188" s="23" t="s">
        <v>121</v>
      </c>
      <c r="CE188" t="s">
        <v>125</v>
      </c>
      <c r="CF188" t="s">
        <v>126</v>
      </c>
    </row>
    <row r="189" spans="1:84" x14ac:dyDescent="0.25">
      <c r="A189" s="23" t="str">
        <f t="shared" si="29"/>
        <v/>
      </c>
      <c r="B189" s="23" t="str">
        <f t="shared" si="30"/>
        <v/>
      </c>
      <c r="C189" s="24" t="str">
        <f t="shared" ca="1" si="31"/>
        <v>E</v>
      </c>
      <c r="D189" s="25" t="str">
        <f t="shared" ca="1" si="32"/>
        <v/>
      </c>
      <c r="E189" s="25" t="str">
        <f t="shared" si="33"/>
        <v/>
      </c>
      <c r="F189" s="23" t="str">
        <f t="shared" si="34"/>
        <v/>
      </c>
      <c r="G189" s="25" t="str">
        <f t="shared" si="35"/>
        <v/>
      </c>
      <c r="H189" s="23">
        <v>2025</v>
      </c>
      <c r="I189" s="26">
        <v>184</v>
      </c>
      <c r="J189" s="23" t="s">
        <v>95</v>
      </c>
      <c r="K189" t="s">
        <v>96</v>
      </c>
      <c r="L189" t="s">
        <v>97</v>
      </c>
      <c r="M189" t="s">
        <v>98</v>
      </c>
      <c r="N189" t="s">
        <v>99</v>
      </c>
      <c r="O189" s="23" t="s">
        <v>100</v>
      </c>
      <c r="P189" s="23" t="s">
        <v>138</v>
      </c>
      <c r="Q189" t="s">
        <v>1517</v>
      </c>
      <c r="R189" s="23" t="s">
        <v>103</v>
      </c>
      <c r="S189" s="20" t="s">
        <v>1325</v>
      </c>
      <c r="T189" s="29" t="s">
        <v>1518</v>
      </c>
      <c r="U189" s="23" t="s">
        <v>1436</v>
      </c>
      <c r="V189" s="23" t="s">
        <v>106</v>
      </c>
      <c r="W189" s="20" t="s">
        <v>430</v>
      </c>
      <c r="X189" s="20" t="s">
        <v>430</v>
      </c>
      <c r="Y189" t="s">
        <v>1519</v>
      </c>
      <c r="Z189" t="s">
        <v>1520</v>
      </c>
      <c r="AA189" t="s">
        <v>1521</v>
      </c>
      <c r="AB189" s="6">
        <v>104500000</v>
      </c>
      <c r="AC189" s="6">
        <v>104500000</v>
      </c>
      <c r="AD189" s="30">
        <v>9500000</v>
      </c>
      <c r="AE189" s="30">
        <v>0</v>
      </c>
      <c r="AF189" s="23" t="s">
        <v>112</v>
      </c>
      <c r="AG189" t="s">
        <v>106</v>
      </c>
      <c r="AH189" t="s">
        <v>113</v>
      </c>
      <c r="AI189" s="31">
        <f>+Tabla3[[#This Row],[VALOR DEL CONTRATO
(EN NUMEROS)]]-Tabla3[[#This Row],[VALOR RECURSOS (MADS/FONAM)]]</f>
        <v>0</v>
      </c>
      <c r="AJ189" s="25">
        <v>4425</v>
      </c>
      <c r="AK189" s="32">
        <v>45664</v>
      </c>
      <c r="AL189">
        <v>18825</v>
      </c>
      <c r="AM189" s="27">
        <v>45677</v>
      </c>
      <c r="AN189" s="33" t="s">
        <v>114</v>
      </c>
      <c r="AO189" t="s">
        <v>434</v>
      </c>
      <c r="AP189" s="39">
        <v>202400000000074</v>
      </c>
      <c r="AQ189" t="s">
        <v>106</v>
      </c>
      <c r="AR189" s="27">
        <v>45674</v>
      </c>
      <c r="AS189" s="23" t="s">
        <v>116</v>
      </c>
      <c r="AT189" s="23" t="s">
        <v>116</v>
      </c>
      <c r="AU189" t="s">
        <v>117</v>
      </c>
      <c r="AV189" t="s">
        <v>435</v>
      </c>
      <c r="AW189" t="s">
        <v>436</v>
      </c>
      <c r="AX189" t="s">
        <v>436</v>
      </c>
      <c r="AY189" s="23">
        <v>80111600</v>
      </c>
      <c r="AZ189" t="s">
        <v>1522</v>
      </c>
      <c r="BA189" s="23" t="s">
        <v>121</v>
      </c>
      <c r="BB189" s="20" t="s">
        <v>122</v>
      </c>
      <c r="BC189" s="27">
        <v>45674</v>
      </c>
      <c r="BD189" s="20" t="s">
        <v>123</v>
      </c>
      <c r="BE189" s="27">
        <v>45674</v>
      </c>
      <c r="BF189" s="27">
        <v>45677</v>
      </c>
      <c r="BG189" s="27">
        <v>46010</v>
      </c>
      <c r="BH189" s="35">
        <f>+Tabla3[[#This Row],[FECHA TERMINACION
(INICIAL)]]-Tabla3[[#This Row],[FECHA INICIO]]</f>
        <v>333</v>
      </c>
      <c r="BI189" s="35">
        <f>+Tabla3[[#This Row],[PLAZO DE EJECUCIÓN EN DÍAS (INICIAL)]]/30</f>
        <v>11.1</v>
      </c>
      <c r="BJ189" t="s">
        <v>1523</v>
      </c>
      <c r="BK189" s="30">
        <f>+[1]BD_2!E187</f>
        <v>0</v>
      </c>
      <c r="BL189" s="30">
        <f>+[1]BD_2!BA187</f>
        <v>0</v>
      </c>
      <c r="BM189" s="23">
        <f>+[1]BD_2!BZ187</f>
        <v>0</v>
      </c>
      <c r="BN189" s="23">
        <f>+COUNTIF(Tabla3[[#This Row],[VALOR REDUCIDO]:[TOTAL TIEMPO PRORROGADO EN DÍAS
]],"&lt;&gt;0")</f>
        <v>0</v>
      </c>
      <c r="BO189" s="23" t="str">
        <f>+[1]BD_2!CA187</f>
        <v>2 NO</v>
      </c>
      <c r="BP189" s="27" t="str">
        <f>+[1]BD_2!CF187</f>
        <v>2 NO</v>
      </c>
      <c r="BQ189" s="23" t="s">
        <v>106</v>
      </c>
      <c r="BR189">
        <f t="shared" si="36"/>
        <v>333</v>
      </c>
      <c r="BS189" s="36">
        <f t="shared" si="37"/>
        <v>45677</v>
      </c>
      <c r="BT189" s="36">
        <f t="shared" si="38"/>
        <v>46010</v>
      </c>
      <c r="BU189" s="37">
        <f t="shared" ca="1" si="39"/>
        <v>0.81081081081081086</v>
      </c>
      <c r="BV189" s="30">
        <f t="shared" si="40"/>
        <v>104500000</v>
      </c>
      <c r="BW189" s="23" t="str">
        <f t="shared" ca="1" si="42"/>
        <v>EJECUCIÓN</v>
      </c>
      <c r="BX189" s="23">
        <v>60483333</v>
      </c>
      <c r="BY189" s="23">
        <v>44016667</v>
      </c>
      <c r="BZ189" s="23" t="s">
        <v>106</v>
      </c>
      <c r="CA189" s="23" t="str">
        <f t="shared" si="41"/>
        <v>enero</v>
      </c>
      <c r="CB189" s="23" t="s">
        <v>121</v>
      </c>
      <c r="CC189" s="23" t="s">
        <v>121</v>
      </c>
      <c r="CD189" s="23" t="s">
        <v>121</v>
      </c>
      <c r="CE189" t="s">
        <v>125</v>
      </c>
      <c r="CF189" t="s">
        <v>126</v>
      </c>
    </row>
    <row r="190" spans="1:84" x14ac:dyDescent="0.25">
      <c r="A190" s="23" t="str">
        <f t="shared" si="29"/>
        <v/>
      </c>
      <c r="B190" s="23" t="str">
        <f t="shared" si="30"/>
        <v/>
      </c>
      <c r="C190" s="24" t="str">
        <f t="shared" ca="1" si="31"/>
        <v>E</v>
      </c>
      <c r="D190" s="25" t="str">
        <f t="shared" ca="1" si="32"/>
        <v/>
      </c>
      <c r="E190" s="25" t="str">
        <f t="shared" si="33"/>
        <v/>
      </c>
      <c r="F190" s="23" t="str">
        <f t="shared" si="34"/>
        <v/>
      </c>
      <c r="G190" s="25" t="str">
        <f t="shared" si="35"/>
        <v/>
      </c>
      <c r="H190" s="23">
        <v>2025</v>
      </c>
      <c r="I190" s="26">
        <v>185</v>
      </c>
      <c r="J190" s="23" t="s">
        <v>95</v>
      </c>
      <c r="K190" t="s">
        <v>96</v>
      </c>
      <c r="L190" t="s">
        <v>97</v>
      </c>
      <c r="M190" t="s">
        <v>98</v>
      </c>
      <c r="N190" t="s">
        <v>99</v>
      </c>
      <c r="O190" s="23" t="s">
        <v>100</v>
      </c>
      <c r="P190" s="23" t="s">
        <v>138</v>
      </c>
      <c r="Q190" t="s">
        <v>1524</v>
      </c>
      <c r="R190" s="23" t="s">
        <v>103</v>
      </c>
      <c r="S190" s="20" t="s">
        <v>158</v>
      </c>
      <c r="T190" s="29" t="s">
        <v>1525</v>
      </c>
      <c r="U190" s="23" t="s">
        <v>1436</v>
      </c>
      <c r="V190" s="23" t="s">
        <v>106</v>
      </c>
      <c r="W190" s="20" t="s">
        <v>183</v>
      </c>
      <c r="X190" s="20" t="s">
        <v>183</v>
      </c>
      <c r="Y190" t="s">
        <v>1526</v>
      </c>
      <c r="Z190" t="s">
        <v>1527</v>
      </c>
      <c r="AA190" t="s">
        <v>1528</v>
      </c>
      <c r="AB190" s="6">
        <v>77000000</v>
      </c>
      <c r="AC190" s="6">
        <v>77000000</v>
      </c>
      <c r="AD190" s="30">
        <v>7000000</v>
      </c>
      <c r="AE190" s="30">
        <v>0</v>
      </c>
      <c r="AF190" s="23" t="s">
        <v>112</v>
      </c>
      <c r="AG190" t="s">
        <v>106</v>
      </c>
      <c r="AH190" t="s">
        <v>113</v>
      </c>
      <c r="AI190" s="31">
        <f>+Tabla3[[#This Row],[VALOR DEL CONTRATO
(EN NUMEROS)]]-Tabla3[[#This Row],[VALOR RECURSOS (MADS/FONAM)]]</f>
        <v>0</v>
      </c>
      <c r="AJ190" s="25">
        <v>5025</v>
      </c>
      <c r="AK190" s="32">
        <v>45664</v>
      </c>
      <c r="AL190">
        <v>20125</v>
      </c>
      <c r="AM190" s="27">
        <v>45678</v>
      </c>
      <c r="AN190" s="33" t="s">
        <v>114</v>
      </c>
      <c r="AO190" t="s">
        <v>206</v>
      </c>
      <c r="AP190" s="39">
        <v>202400000000055</v>
      </c>
      <c r="AQ190" t="s">
        <v>106</v>
      </c>
      <c r="AR190" s="27">
        <v>45676</v>
      </c>
      <c r="AS190" s="23" t="s">
        <v>116</v>
      </c>
      <c r="AT190" s="23" t="s">
        <v>116</v>
      </c>
      <c r="AU190" t="s">
        <v>117</v>
      </c>
      <c r="AV190" t="s">
        <v>197</v>
      </c>
      <c r="AW190" t="s">
        <v>198</v>
      </c>
      <c r="AX190" t="s">
        <v>189</v>
      </c>
      <c r="AY190" s="23">
        <v>80111600</v>
      </c>
      <c r="AZ190" t="s">
        <v>1529</v>
      </c>
      <c r="BA190" s="23" t="s">
        <v>121</v>
      </c>
      <c r="BB190" s="20" t="s">
        <v>122</v>
      </c>
      <c r="BC190" s="27">
        <v>45677</v>
      </c>
      <c r="BD190" s="20" t="s">
        <v>123</v>
      </c>
      <c r="BE190" s="27">
        <v>45677</v>
      </c>
      <c r="BF190" s="27">
        <v>45678</v>
      </c>
      <c r="BG190" s="27">
        <v>46011</v>
      </c>
      <c r="BH190" s="35">
        <f>+Tabla3[[#This Row],[FECHA TERMINACION
(INICIAL)]]-Tabla3[[#This Row],[FECHA INICIO]]</f>
        <v>333</v>
      </c>
      <c r="BI190" s="35">
        <f>+Tabla3[[#This Row],[PLAZO DE EJECUCIÓN EN DÍAS (INICIAL)]]/30</f>
        <v>11.1</v>
      </c>
      <c r="BJ190" t="s">
        <v>287</v>
      </c>
      <c r="BK190" s="30">
        <f>+[1]BD_2!E188</f>
        <v>0</v>
      </c>
      <c r="BL190" s="30">
        <f>+[1]BD_2!BA188</f>
        <v>0</v>
      </c>
      <c r="BM190" s="23">
        <f>+[1]BD_2!BZ188</f>
        <v>0</v>
      </c>
      <c r="BN190" s="23">
        <f>+COUNTIF(Tabla3[[#This Row],[VALOR REDUCIDO]:[TOTAL TIEMPO PRORROGADO EN DÍAS
]],"&lt;&gt;0")</f>
        <v>0</v>
      </c>
      <c r="BO190" s="23" t="str">
        <f>+[1]BD_2!CA188</f>
        <v>2 NO</v>
      </c>
      <c r="BP190" s="27" t="str">
        <f>+[1]BD_2!CF188</f>
        <v>2 NO</v>
      </c>
      <c r="BQ190" s="23" t="s">
        <v>106</v>
      </c>
      <c r="BR190">
        <f t="shared" si="36"/>
        <v>333</v>
      </c>
      <c r="BS190" s="36">
        <f t="shared" si="37"/>
        <v>45678</v>
      </c>
      <c r="BT190" s="36">
        <f t="shared" si="38"/>
        <v>46011</v>
      </c>
      <c r="BU190" s="37">
        <f t="shared" ca="1" si="39"/>
        <v>0.80780780780780781</v>
      </c>
      <c r="BV190" s="30">
        <f t="shared" si="40"/>
        <v>77000000</v>
      </c>
      <c r="BW190" s="23" t="str">
        <f t="shared" ca="1" si="42"/>
        <v>EJECUCIÓN</v>
      </c>
      <c r="BX190" s="23">
        <v>44333333</v>
      </c>
      <c r="BY190" s="23">
        <v>32666667</v>
      </c>
      <c r="BZ190" s="23" t="s">
        <v>106</v>
      </c>
      <c r="CA190" s="23" t="str">
        <f t="shared" si="41"/>
        <v>enero</v>
      </c>
      <c r="CB190" s="23" t="s">
        <v>121</v>
      </c>
      <c r="CC190" s="23" t="s">
        <v>121</v>
      </c>
      <c r="CD190" s="23" t="s">
        <v>121</v>
      </c>
      <c r="CE190" t="s">
        <v>125</v>
      </c>
      <c r="CF190" t="s">
        <v>126</v>
      </c>
    </row>
    <row r="191" spans="1:84" s="47" customFormat="1" x14ac:dyDescent="0.25">
      <c r="A191" s="23" t="str">
        <f t="shared" si="29"/>
        <v/>
      </c>
      <c r="B191" s="23" t="str">
        <f t="shared" si="30"/>
        <v/>
      </c>
      <c r="C191" s="24" t="str">
        <f t="shared" ca="1" si="31"/>
        <v>E</v>
      </c>
      <c r="D191" s="25" t="str">
        <f t="shared" ca="1" si="32"/>
        <v/>
      </c>
      <c r="E191" s="25" t="str">
        <f t="shared" si="33"/>
        <v/>
      </c>
      <c r="F191" s="23" t="str">
        <f t="shared" si="34"/>
        <v/>
      </c>
      <c r="G191" s="25" t="str">
        <f t="shared" si="35"/>
        <v/>
      </c>
      <c r="H191" s="23">
        <v>2025</v>
      </c>
      <c r="I191" s="26">
        <v>186</v>
      </c>
      <c r="J191" s="23" t="s">
        <v>95</v>
      </c>
      <c r="K191" t="s">
        <v>96</v>
      </c>
      <c r="L191" t="s">
        <v>97</v>
      </c>
      <c r="M191" t="s">
        <v>98</v>
      </c>
      <c r="N191" t="s">
        <v>99</v>
      </c>
      <c r="O191" s="23" t="s">
        <v>100</v>
      </c>
      <c r="P191" s="23" t="s">
        <v>138</v>
      </c>
      <c r="Q191" t="s">
        <v>1530</v>
      </c>
      <c r="R191" s="23" t="s">
        <v>103</v>
      </c>
      <c r="S191" s="20" t="s">
        <v>158</v>
      </c>
      <c r="T191" s="29" t="s">
        <v>1531</v>
      </c>
      <c r="U191" s="23" t="s">
        <v>1436</v>
      </c>
      <c r="V191" s="23" t="s">
        <v>106</v>
      </c>
      <c r="W191" s="20" t="s">
        <v>245</v>
      </c>
      <c r="X191" s="20" t="s">
        <v>245</v>
      </c>
      <c r="Y191" t="s">
        <v>666</v>
      </c>
      <c r="Z191" t="s">
        <v>1532</v>
      </c>
      <c r="AA191" t="s">
        <v>1533</v>
      </c>
      <c r="AB191" s="6">
        <v>68000000</v>
      </c>
      <c r="AC191" s="6">
        <v>68000000</v>
      </c>
      <c r="AD191" s="30">
        <v>6000000</v>
      </c>
      <c r="AE191" s="30">
        <v>0</v>
      </c>
      <c r="AF191" s="23" t="s">
        <v>112</v>
      </c>
      <c r="AG191" t="s">
        <v>106</v>
      </c>
      <c r="AH191" t="s">
        <v>113</v>
      </c>
      <c r="AI191" s="31">
        <f>+Tabla3[[#This Row],[VALOR DEL CONTRATO
(EN NUMEROS)]]-Tabla3[[#This Row],[VALOR RECURSOS (MADS/FONAM)]]</f>
        <v>0</v>
      </c>
      <c r="AJ191" s="25">
        <v>6525</v>
      </c>
      <c r="AK191" s="32">
        <v>45665</v>
      </c>
      <c r="AL191">
        <v>18425</v>
      </c>
      <c r="AM191" s="27">
        <v>45677</v>
      </c>
      <c r="AN191" s="33" t="s">
        <v>114</v>
      </c>
      <c r="AO191" t="s">
        <v>248</v>
      </c>
      <c r="AP191" s="39">
        <v>202400000000095</v>
      </c>
      <c r="AQ191" t="s">
        <v>106</v>
      </c>
      <c r="AR191" s="27">
        <v>45673</v>
      </c>
      <c r="AS191" s="23" t="s">
        <v>116</v>
      </c>
      <c r="AT191" s="23" t="s">
        <v>116</v>
      </c>
      <c r="AU191" t="s">
        <v>117</v>
      </c>
      <c r="AV191" t="s">
        <v>576</v>
      </c>
      <c r="AW191" t="s">
        <v>401</v>
      </c>
      <c r="AX191" t="s">
        <v>245</v>
      </c>
      <c r="AY191" s="23">
        <v>80111600</v>
      </c>
      <c r="AZ191" t="s">
        <v>1534</v>
      </c>
      <c r="BA191" s="23" t="s">
        <v>121</v>
      </c>
      <c r="BB191" s="20" t="s">
        <v>122</v>
      </c>
      <c r="BC191" s="27">
        <v>45674</v>
      </c>
      <c r="BD191" s="20" t="s">
        <v>136</v>
      </c>
      <c r="BE191" s="27">
        <v>45674</v>
      </c>
      <c r="BF191" s="27">
        <v>45677</v>
      </c>
      <c r="BG191" s="27">
        <v>46020</v>
      </c>
      <c r="BH191" s="35">
        <f>+Tabla3[[#This Row],[FECHA TERMINACION
(INICIAL)]]-Tabla3[[#This Row],[FECHA INICIO]]</f>
        <v>343</v>
      </c>
      <c r="BI191" s="35">
        <f>+Tabla3[[#This Row],[PLAZO DE EJECUCIÓN EN DÍAS (INICIAL)]]/30</f>
        <v>11.433333333333334</v>
      </c>
      <c r="BJ191" t="s">
        <v>1535</v>
      </c>
      <c r="BK191" s="30">
        <f>+[1]BD_2!E189</f>
        <v>0</v>
      </c>
      <c r="BL191" s="30">
        <f>+[1]BD_2!BA189</f>
        <v>0</v>
      </c>
      <c r="BM191" s="23">
        <f>+[1]BD_2!BZ189</f>
        <v>0</v>
      </c>
      <c r="BN191" s="23">
        <f>+COUNTIF(Tabla3[[#This Row],[VALOR REDUCIDO]:[TOTAL TIEMPO PRORROGADO EN DÍAS
]],"&lt;&gt;0")</f>
        <v>0</v>
      </c>
      <c r="BO191" s="23" t="str">
        <f>+[1]BD_2!CA189</f>
        <v>2 NO</v>
      </c>
      <c r="BP191" s="27" t="str">
        <f>+[1]BD_2!CF189</f>
        <v>2 NO</v>
      </c>
      <c r="BQ191" s="23" t="s">
        <v>106</v>
      </c>
      <c r="BR191">
        <f t="shared" si="36"/>
        <v>343</v>
      </c>
      <c r="BS191" s="36">
        <f t="shared" si="37"/>
        <v>45677</v>
      </c>
      <c r="BT191" s="36">
        <f t="shared" si="38"/>
        <v>46020</v>
      </c>
      <c r="BU191" s="37">
        <f t="shared" ca="1" si="39"/>
        <v>0.78717201166180761</v>
      </c>
      <c r="BV191" s="30">
        <f t="shared" si="40"/>
        <v>68000000</v>
      </c>
      <c r="BW191" s="23" t="str">
        <f t="shared" ca="1" si="42"/>
        <v>EJECUCIÓN</v>
      </c>
      <c r="BX191" s="23">
        <v>44200000</v>
      </c>
      <c r="BY191" s="23">
        <v>23800000</v>
      </c>
      <c r="BZ191" s="23" t="s">
        <v>106</v>
      </c>
      <c r="CA191" s="23" t="str">
        <f t="shared" si="41"/>
        <v>enero</v>
      </c>
      <c r="CB191" s="23" t="s">
        <v>121</v>
      </c>
      <c r="CC191" s="23" t="s">
        <v>121</v>
      </c>
      <c r="CD191" s="23" t="s">
        <v>121</v>
      </c>
      <c r="CE191" t="s">
        <v>125</v>
      </c>
      <c r="CF191" t="s">
        <v>126</v>
      </c>
    </row>
    <row r="192" spans="1:84" x14ac:dyDescent="0.25">
      <c r="A192" s="23" t="str">
        <f t="shared" si="29"/>
        <v/>
      </c>
      <c r="B192" s="23" t="str">
        <f t="shared" si="30"/>
        <v/>
      </c>
      <c r="C192" s="24" t="str">
        <f t="shared" ca="1" si="31"/>
        <v>E</v>
      </c>
      <c r="D192" s="25" t="str">
        <f t="shared" ca="1" si="32"/>
        <v/>
      </c>
      <c r="E192" s="25" t="str">
        <f t="shared" si="33"/>
        <v/>
      </c>
      <c r="F192" s="23" t="str">
        <f t="shared" si="34"/>
        <v/>
      </c>
      <c r="G192" s="25" t="str">
        <f t="shared" si="35"/>
        <v/>
      </c>
      <c r="H192" s="23">
        <v>2025</v>
      </c>
      <c r="I192" s="26">
        <v>187</v>
      </c>
      <c r="J192" s="23" t="s">
        <v>95</v>
      </c>
      <c r="K192" t="s">
        <v>96</v>
      </c>
      <c r="L192" t="s">
        <v>97</v>
      </c>
      <c r="M192" t="s">
        <v>98</v>
      </c>
      <c r="N192" t="s">
        <v>99</v>
      </c>
      <c r="O192" s="23" t="s">
        <v>100</v>
      </c>
      <c r="P192" s="23" t="s">
        <v>138</v>
      </c>
      <c r="Q192" t="s">
        <v>1536</v>
      </c>
      <c r="R192" s="23" t="s">
        <v>103</v>
      </c>
      <c r="S192" s="20" t="s">
        <v>158</v>
      </c>
      <c r="T192" s="29" t="s">
        <v>1537</v>
      </c>
      <c r="U192" s="23" t="s">
        <v>1436</v>
      </c>
      <c r="V192" s="23" t="s">
        <v>106</v>
      </c>
      <c r="W192" s="20" t="s">
        <v>245</v>
      </c>
      <c r="X192" s="20" t="s">
        <v>245</v>
      </c>
      <c r="Y192" t="s">
        <v>1538</v>
      </c>
      <c r="Z192" t="s">
        <v>1539</v>
      </c>
      <c r="AA192" t="s">
        <v>1540</v>
      </c>
      <c r="AB192" s="6">
        <v>93661333</v>
      </c>
      <c r="AC192" s="6">
        <v>93661333</v>
      </c>
      <c r="AD192" s="30">
        <v>8240000</v>
      </c>
      <c r="AE192" s="30">
        <v>0</v>
      </c>
      <c r="AF192" s="23" t="s">
        <v>112</v>
      </c>
      <c r="AG192" t="s">
        <v>106</v>
      </c>
      <c r="AH192" t="s">
        <v>113</v>
      </c>
      <c r="AI192" s="31">
        <f>+Tabla3[[#This Row],[VALOR DEL CONTRATO
(EN NUMEROS)]]-Tabla3[[#This Row],[VALOR RECURSOS (MADS/FONAM)]]</f>
        <v>0</v>
      </c>
      <c r="AJ192" s="25">
        <v>6525</v>
      </c>
      <c r="AK192" s="32">
        <v>45665</v>
      </c>
      <c r="AL192">
        <v>19525</v>
      </c>
      <c r="AM192" s="27">
        <v>45677</v>
      </c>
      <c r="AN192" s="33" t="s">
        <v>114</v>
      </c>
      <c r="AO192" t="s">
        <v>248</v>
      </c>
      <c r="AP192" s="39">
        <v>202400000000095</v>
      </c>
      <c r="AQ192" t="s">
        <v>106</v>
      </c>
      <c r="AR192" s="27">
        <v>45673</v>
      </c>
      <c r="AS192" s="23" t="s">
        <v>116</v>
      </c>
      <c r="AT192" s="23" t="s">
        <v>116</v>
      </c>
      <c r="AU192" t="s">
        <v>117</v>
      </c>
      <c r="AV192" t="s">
        <v>610</v>
      </c>
      <c r="AW192" t="s">
        <v>611</v>
      </c>
      <c r="AX192" t="s">
        <v>245</v>
      </c>
      <c r="AY192" s="23">
        <v>80111600</v>
      </c>
      <c r="AZ192" s="41" t="s">
        <v>1541</v>
      </c>
      <c r="BA192" s="23" t="s">
        <v>121</v>
      </c>
      <c r="BB192" s="20" t="s">
        <v>122</v>
      </c>
      <c r="BC192" s="27">
        <v>45674</v>
      </c>
      <c r="BD192" s="20" t="s">
        <v>136</v>
      </c>
      <c r="BE192" s="27">
        <v>45674</v>
      </c>
      <c r="BF192" s="27">
        <v>45677</v>
      </c>
      <c r="BG192" s="27">
        <v>46021</v>
      </c>
      <c r="BH192" s="35">
        <f>+Tabla3[[#This Row],[FECHA TERMINACION
(INICIAL)]]-Tabla3[[#This Row],[FECHA INICIO]]</f>
        <v>344</v>
      </c>
      <c r="BI192" s="35">
        <f>+Tabla3[[#This Row],[PLAZO DE EJECUCIÓN EN DÍAS (INICIAL)]]/30</f>
        <v>11.466666666666667</v>
      </c>
      <c r="BJ192" t="s">
        <v>1510</v>
      </c>
      <c r="BK192" s="30">
        <f>+[1]BD_2!E190</f>
        <v>0</v>
      </c>
      <c r="BL192" s="30">
        <f>+[1]BD_2!BA190</f>
        <v>0</v>
      </c>
      <c r="BM192" s="23">
        <f>+[1]BD_2!BZ190</f>
        <v>0</v>
      </c>
      <c r="BN192" s="23">
        <f>+COUNTIF(Tabla3[[#This Row],[VALOR REDUCIDO]:[TOTAL TIEMPO PRORROGADO EN DÍAS
]],"&lt;&gt;0")</f>
        <v>0</v>
      </c>
      <c r="BO192" s="23" t="str">
        <f>+[1]BD_2!CA190</f>
        <v>2 NO</v>
      </c>
      <c r="BP192" s="27" t="str">
        <f>+[1]BD_2!CF190</f>
        <v>2 NO</v>
      </c>
      <c r="BQ192" s="23" t="s">
        <v>106</v>
      </c>
      <c r="BR192">
        <f t="shared" si="36"/>
        <v>344</v>
      </c>
      <c r="BS192" s="36">
        <f t="shared" si="37"/>
        <v>45677</v>
      </c>
      <c r="BT192" s="36">
        <f t="shared" si="38"/>
        <v>46021</v>
      </c>
      <c r="BU192" s="37">
        <f t="shared" ca="1" si="39"/>
        <v>0.78488372093023251</v>
      </c>
      <c r="BV192" s="30">
        <f t="shared" si="40"/>
        <v>93661333</v>
      </c>
      <c r="BW192" s="23" t="str">
        <f t="shared" ca="1" si="42"/>
        <v>EJECUCIÓN</v>
      </c>
      <c r="BX192" s="23">
        <v>35981333</v>
      </c>
      <c r="BY192" s="23">
        <v>57680000</v>
      </c>
      <c r="BZ192" s="23" t="s">
        <v>106</v>
      </c>
      <c r="CA192" s="23" t="str">
        <f t="shared" si="41"/>
        <v>enero</v>
      </c>
      <c r="CB192" s="23" t="s">
        <v>121</v>
      </c>
      <c r="CC192" s="23" t="s">
        <v>121</v>
      </c>
      <c r="CD192" s="23" t="s">
        <v>121</v>
      </c>
      <c r="CE192" t="s">
        <v>125</v>
      </c>
      <c r="CF192" t="s">
        <v>126</v>
      </c>
    </row>
    <row r="193" spans="1:84" x14ac:dyDescent="0.25">
      <c r="A193" s="23" t="str">
        <f t="shared" si="29"/>
        <v/>
      </c>
      <c r="B193" s="23" t="str">
        <f t="shared" si="30"/>
        <v/>
      </c>
      <c r="C193" s="24" t="str">
        <f t="shared" ca="1" si="31"/>
        <v>E</v>
      </c>
      <c r="D193" s="25" t="str">
        <f t="shared" si="32"/>
        <v/>
      </c>
      <c r="E193" s="25" t="str">
        <f t="shared" si="33"/>
        <v/>
      </c>
      <c r="F193" s="23" t="str">
        <f t="shared" si="34"/>
        <v/>
      </c>
      <c r="G193" s="25" t="str">
        <f t="shared" si="35"/>
        <v/>
      </c>
      <c r="H193" s="23">
        <v>2025</v>
      </c>
      <c r="I193" s="26">
        <v>188</v>
      </c>
      <c r="J193" s="23" t="s">
        <v>95</v>
      </c>
      <c r="K193" t="s">
        <v>96</v>
      </c>
      <c r="L193" t="s">
        <v>97</v>
      </c>
      <c r="M193" t="s">
        <v>98</v>
      </c>
      <c r="N193" t="s">
        <v>99</v>
      </c>
      <c r="O193" s="23" t="s">
        <v>100</v>
      </c>
      <c r="P193" s="23" t="s">
        <v>138</v>
      </c>
      <c r="Q193" t="s">
        <v>1542</v>
      </c>
      <c r="R193" s="23" t="s">
        <v>103</v>
      </c>
      <c r="S193" s="20" t="s">
        <v>158</v>
      </c>
      <c r="T193" s="29" t="s">
        <v>1543</v>
      </c>
      <c r="U193" s="23" t="s">
        <v>1436</v>
      </c>
      <c r="V193" s="23" t="s">
        <v>106</v>
      </c>
      <c r="W193" s="20" t="s">
        <v>245</v>
      </c>
      <c r="X193" s="20" t="s">
        <v>245</v>
      </c>
      <c r="Y193" t="s">
        <v>1544</v>
      </c>
      <c r="Z193" t="s">
        <v>1545</v>
      </c>
      <c r="AA193" t="s">
        <v>1546</v>
      </c>
      <c r="AB193" s="6">
        <v>154000000</v>
      </c>
      <c r="AC193" s="6">
        <v>154000000</v>
      </c>
      <c r="AD193" s="30">
        <v>14000000</v>
      </c>
      <c r="AE193" s="30">
        <v>0</v>
      </c>
      <c r="AF193" s="23" t="s">
        <v>112</v>
      </c>
      <c r="AG193" t="s">
        <v>106</v>
      </c>
      <c r="AH193" t="s">
        <v>113</v>
      </c>
      <c r="AI193" s="31">
        <f>+Tabla3[[#This Row],[VALOR DEL CONTRATO
(EN NUMEROS)]]-Tabla3[[#This Row],[VALOR RECURSOS (MADS/FONAM)]]</f>
        <v>0</v>
      </c>
      <c r="AJ193" s="25">
        <v>6525</v>
      </c>
      <c r="AK193" s="32">
        <v>45665</v>
      </c>
      <c r="AL193">
        <v>47625</v>
      </c>
      <c r="AM193" s="27">
        <v>45688</v>
      </c>
      <c r="AN193" s="33" t="s">
        <v>114</v>
      </c>
      <c r="AO193" t="s">
        <v>248</v>
      </c>
      <c r="AP193" s="39">
        <v>202400000000095</v>
      </c>
      <c r="AQ193" t="s">
        <v>106</v>
      </c>
      <c r="AR193" s="27">
        <v>45687</v>
      </c>
      <c r="AS193" s="23" t="s">
        <v>116</v>
      </c>
      <c r="AT193" s="23" t="s">
        <v>116</v>
      </c>
      <c r="AU193" t="s">
        <v>117</v>
      </c>
      <c r="AV193" t="s">
        <v>249</v>
      </c>
      <c r="AW193" t="s">
        <v>250</v>
      </c>
      <c r="AX193" t="s">
        <v>245</v>
      </c>
      <c r="AY193" s="23">
        <v>80111600</v>
      </c>
      <c r="AZ193" t="s">
        <v>1547</v>
      </c>
      <c r="BA193" s="23" t="s">
        <v>121</v>
      </c>
      <c r="BB193" s="20" t="s">
        <v>122</v>
      </c>
      <c r="BC193" s="27">
        <v>45687</v>
      </c>
      <c r="BD193" s="20" t="s">
        <v>136</v>
      </c>
      <c r="BE193" s="27">
        <v>45687</v>
      </c>
      <c r="BF193" s="27">
        <v>45689</v>
      </c>
      <c r="BG193" s="27">
        <v>46021</v>
      </c>
      <c r="BH193" s="35">
        <f>+Tabla3[[#This Row],[FECHA TERMINACION
(INICIAL)]]-Tabla3[[#This Row],[FECHA INICIO]]</f>
        <v>332</v>
      </c>
      <c r="BI193" s="35">
        <f>+Tabla3[[#This Row],[PLAZO DE EJECUCIÓN EN DÍAS (INICIAL)]]/30</f>
        <v>11.066666666666666</v>
      </c>
      <c r="BJ193" t="s">
        <v>1548</v>
      </c>
      <c r="BK193" s="30">
        <f>+[1]BD_2!E191</f>
        <v>0</v>
      </c>
      <c r="BL193" s="30">
        <f>+[1]BD_2!BA191</f>
        <v>0</v>
      </c>
      <c r="BM193" s="23">
        <f>+[1]BD_2!BZ191</f>
        <v>0</v>
      </c>
      <c r="BN193" s="23">
        <f>+COUNTIF(Tabla3[[#This Row],[VALOR REDUCIDO]:[TOTAL TIEMPO PRORROGADO EN DÍAS
]],"&lt;&gt;0")</f>
        <v>0</v>
      </c>
      <c r="BO193" s="23" t="str">
        <f>+[1]BD_2!CA191</f>
        <v>2 NO</v>
      </c>
      <c r="BP193" s="27" t="str">
        <f>+[1]BD_2!CF191</f>
        <v>1 SI</v>
      </c>
      <c r="BQ193" s="23" t="s">
        <v>106</v>
      </c>
      <c r="BR193">
        <f t="shared" si="36"/>
        <v>332</v>
      </c>
      <c r="BS193" s="36">
        <f t="shared" si="37"/>
        <v>45689</v>
      </c>
      <c r="BT193" s="36">
        <f t="shared" si="38"/>
        <v>46021</v>
      </c>
      <c r="BU193" s="37">
        <f t="shared" ca="1" si="39"/>
        <v>0.77710843373493976</v>
      </c>
      <c r="BV193" s="30">
        <f t="shared" si="40"/>
        <v>154000000</v>
      </c>
      <c r="BW193" s="23" t="str">
        <f t="shared" si="42"/>
        <v>FINALIZADO</v>
      </c>
      <c r="BX193" s="23">
        <v>37333333</v>
      </c>
      <c r="BY193" s="23">
        <v>116666667</v>
      </c>
      <c r="BZ193" s="23" t="s">
        <v>106</v>
      </c>
      <c r="CA193" s="23" t="str">
        <f t="shared" si="41"/>
        <v>enero</v>
      </c>
      <c r="CB193" s="23" t="s">
        <v>121</v>
      </c>
      <c r="CC193" s="23" t="s">
        <v>121</v>
      </c>
      <c r="CD193" s="23" t="s">
        <v>121</v>
      </c>
      <c r="CE193" t="s">
        <v>125</v>
      </c>
      <c r="CF193" t="s">
        <v>126</v>
      </c>
    </row>
    <row r="194" spans="1:84" ht="15" customHeight="1" x14ac:dyDescent="0.25">
      <c r="A194" s="23" t="str">
        <f t="shared" si="29"/>
        <v/>
      </c>
      <c r="B194" s="23" t="str">
        <f t="shared" si="30"/>
        <v/>
      </c>
      <c r="C194" s="24" t="str">
        <f t="shared" ca="1" si="31"/>
        <v>E</v>
      </c>
      <c r="D194" s="25" t="str">
        <f t="shared" ca="1" si="32"/>
        <v/>
      </c>
      <c r="E194" s="25" t="str">
        <f t="shared" si="33"/>
        <v/>
      </c>
      <c r="F194" s="23" t="str">
        <f t="shared" si="34"/>
        <v/>
      </c>
      <c r="G194" s="25" t="str">
        <f t="shared" si="35"/>
        <v/>
      </c>
      <c r="H194" s="23">
        <v>2025</v>
      </c>
      <c r="I194" s="26">
        <v>189</v>
      </c>
      <c r="J194" s="23" t="s">
        <v>95</v>
      </c>
      <c r="K194" t="s">
        <v>96</v>
      </c>
      <c r="L194" t="s">
        <v>97</v>
      </c>
      <c r="M194" t="s">
        <v>98</v>
      </c>
      <c r="N194" t="s">
        <v>99</v>
      </c>
      <c r="O194" s="23" t="s">
        <v>100</v>
      </c>
      <c r="P194" s="23" t="s">
        <v>138</v>
      </c>
      <c r="Q194" t="s">
        <v>1549</v>
      </c>
      <c r="R194" s="23" t="s">
        <v>103</v>
      </c>
      <c r="S194" s="20" t="s">
        <v>514</v>
      </c>
      <c r="T194" s="29" t="s">
        <v>1550</v>
      </c>
      <c r="U194" s="23" t="s">
        <v>1436</v>
      </c>
      <c r="V194" s="23" t="s">
        <v>106</v>
      </c>
      <c r="W194" s="20" t="s">
        <v>183</v>
      </c>
      <c r="X194" s="20" t="s">
        <v>183</v>
      </c>
      <c r="Y194" t="s">
        <v>1551</v>
      </c>
      <c r="Z194" t="s">
        <v>1552</v>
      </c>
      <c r="AA194" t="s">
        <v>1553</v>
      </c>
      <c r="AB194" s="6">
        <v>62315000</v>
      </c>
      <c r="AC194" s="6">
        <v>62315000</v>
      </c>
      <c r="AD194" s="30">
        <v>5665000</v>
      </c>
      <c r="AE194" s="30">
        <v>0</v>
      </c>
      <c r="AF194" s="23" t="s">
        <v>112</v>
      </c>
      <c r="AG194" t="s">
        <v>106</v>
      </c>
      <c r="AH194" t="s">
        <v>113</v>
      </c>
      <c r="AI194" s="31">
        <f>+Tabla3[[#This Row],[VALOR DEL CONTRATO
(EN NUMEROS)]]-Tabla3[[#This Row],[VALOR RECURSOS (MADS/FONAM)]]</f>
        <v>0</v>
      </c>
      <c r="AJ194" s="25">
        <v>3925</v>
      </c>
      <c r="AK194" s="32">
        <v>45664</v>
      </c>
      <c r="AL194">
        <v>17725</v>
      </c>
      <c r="AM194" s="27">
        <v>45677</v>
      </c>
      <c r="AN194" s="33" t="s">
        <v>114</v>
      </c>
      <c r="AO194" t="s">
        <v>258</v>
      </c>
      <c r="AP194" s="39">
        <v>202400000000071</v>
      </c>
      <c r="AQ194" t="s">
        <v>106</v>
      </c>
      <c r="AR194" s="27">
        <v>45673</v>
      </c>
      <c r="AS194" s="23" t="s">
        <v>116</v>
      </c>
      <c r="AT194" s="23" t="s">
        <v>116</v>
      </c>
      <c r="AU194" t="s">
        <v>117</v>
      </c>
      <c r="AV194" t="s">
        <v>197</v>
      </c>
      <c r="AW194" t="s">
        <v>198</v>
      </c>
      <c r="AX194" t="s">
        <v>189</v>
      </c>
      <c r="AY194" s="23">
        <v>80111600</v>
      </c>
      <c r="AZ194" t="s">
        <v>1554</v>
      </c>
      <c r="BA194" s="23" t="s">
        <v>121</v>
      </c>
      <c r="BB194" s="20" t="s">
        <v>122</v>
      </c>
      <c r="BC194" s="27">
        <v>45674</v>
      </c>
      <c r="BD194" s="20" t="s">
        <v>123</v>
      </c>
      <c r="BE194" s="27">
        <v>45674</v>
      </c>
      <c r="BF194" s="27">
        <v>45677</v>
      </c>
      <c r="BG194" s="27">
        <v>46010</v>
      </c>
      <c r="BH194" s="35">
        <f>+Tabla3[[#This Row],[FECHA TERMINACION
(INICIAL)]]-Tabla3[[#This Row],[FECHA INICIO]]</f>
        <v>333</v>
      </c>
      <c r="BI194" s="35">
        <f>+Tabla3[[#This Row],[PLAZO DE EJECUCIÓN EN DÍAS (INICIAL)]]/30</f>
        <v>11.1</v>
      </c>
      <c r="BJ194" t="s">
        <v>219</v>
      </c>
      <c r="BK194" s="30">
        <f>+[1]BD_2!E192</f>
        <v>0</v>
      </c>
      <c r="BL194" s="30">
        <f>+[1]BD_2!BA192</f>
        <v>0</v>
      </c>
      <c r="BM194" s="23">
        <f>+[1]BD_2!BZ192</f>
        <v>0</v>
      </c>
      <c r="BN194" s="23">
        <f>+COUNTIF(Tabla3[[#This Row],[VALOR REDUCIDO]:[TOTAL TIEMPO PRORROGADO EN DÍAS
]],"&lt;&gt;0")</f>
        <v>0</v>
      </c>
      <c r="BO194" s="23" t="str">
        <f>+[1]BD_2!CA192</f>
        <v>2 NO</v>
      </c>
      <c r="BP194" s="27" t="str">
        <f>+[1]BD_2!CF192</f>
        <v>2 NO</v>
      </c>
      <c r="BQ194" s="23" t="s">
        <v>106</v>
      </c>
      <c r="BR194">
        <f t="shared" si="36"/>
        <v>333</v>
      </c>
      <c r="BS194" s="36">
        <f t="shared" si="37"/>
        <v>45677</v>
      </c>
      <c r="BT194" s="36">
        <f t="shared" si="38"/>
        <v>46010</v>
      </c>
      <c r="BU194" s="37">
        <f t="shared" ca="1" si="39"/>
        <v>0.81081081081081086</v>
      </c>
      <c r="BV194" s="30">
        <f t="shared" si="40"/>
        <v>62315000</v>
      </c>
      <c r="BW194" s="23" t="str">
        <f t="shared" ca="1" si="42"/>
        <v>EJECUCIÓN</v>
      </c>
      <c r="BX194" s="23">
        <v>36067167</v>
      </c>
      <c r="BY194" s="23">
        <v>26247833</v>
      </c>
      <c r="BZ194" s="23" t="s">
        <v>106</v>
      </c>
      <c r="CA194" s="23" t="str">
        <f t="shared" si="41"/>
        <v>enero</v>
      </c>
      <c r="CB194" s="23" t="s">
        <v>121</v>
      </c>
      <c r="CC194" s="23" t="s">
        <v>121</v>
      </c>
      <c r="CD194" s="23" t="s">
        <v>121</v>
      </c>
      <c r="CE194" t="s">
        <v>125</v>
      </c>
      <c r="CF194" t="s">
        <v>126</v>
      </c>
    </row>
    <row r="195" spans="1:84" x14ac:dyDescent="0.25">
      <c r="A195" s="23" t="str">
        <f t="shared" si="29"/>
        <v/>
      </c>
      <c r="B195" s="23" t="str">
        <f t="shared" si="30"/>
        <v/>
      </c>
      <c r="C195" s="24" t="str">
        <f t="shared" ca="1" si="31"/>
        <v>E</v>
      </c>
      <c r="D195" s="25" t="str">
        <f t="shared" ca="1" si="32"/>
        <v/>
      </c>
      <c r="E195" s="25" t="str">
        <f t="shared" si="33"/>
        <v/>
      </c>
      <c r="F195" s="23" t="str">
        <f t="shared" si="34"/>
        <v/>
      </c>
      <c r="G195" s="25" t="str">
        <f t="shared" si="35"/>
        <v/>
      </c>
      <c r="H195" s="23">
        <v>2025</v>
      </c>
      <c r="I195" s="26">
        <v>190</v>
      </c>
      <c r="J195" s="23" t="s">
        <v>95</v>
      </c>
      <c r="K195" t="s">
        <v>96</v>
      </c>
      <c r="L195" t="s">
        <v>97</v>
      </c>
      <c r="M195" t="s">
        <v>98</v>
      </c>
      <c r="N195" t="s">
        <v>99</v>
      </c>
      <c r="O195" s="23" t="s">
        <v>100</v>
      </c>
      <c r="P195" s="23" t="s">
        <v>101</v>
      </c>
      <c r="Q195" t="s">
        <v>1555</v>
      </c>
      <c r="R195" s="23" t="s">
        <v>103</v>
      </c>
      <c r="S195" s="20" t="s">
        <v>104</v>
      </c>
      <c r="T195" s="29" t="s">
        <v>1556</v>
      </c>
      <c r="U195" s="23" t="s">
        <v>1436</v>
      </c>
      <c r="V195" s="23" t="s">
        <v>106</v>
      </c>
      <c r="W195" s="20" t="s">
        <v>821</v>
      </c>
      <c r="X195" s="20" t="s">
        <v>543</v>
      </c>
      <c r="Y195" t="s">
        <v>1557</v>
      </c>
      <c r="Z195" t="s">
        <v>1558</v>
      </c>
      <c r="AA195" t="s">
        <v>1559</v>
      </c>
      <c r="AB195" s="6">
        <v>33069867</v>
      </c>
      <c r="AC195" s="6">
        <v>33069867</v>
      </c>
      <c r="AD195" s="30">
        <v>2884000</v>
      </c>
      <c r="AE195" s="30">
        <v>0</v>
      </c>
      <c r="AF195" s="23" t="s">
        <v>112</v>
      </c>
      <c r="AG195" t="s">
        <v>106</v>
      </c>
      <c r="AH195" t="s">
        <v>113</v>
      </c>
      <c r="AI195" s="31">
        <f>+Tabla3[[#This Row],[VALOR DEL CONTRATO
(EN NUMEROS)]]-Tabla3[[#This Row],[VALOR RECURSOS (MADS/FONAM)]]</f>
        <v>0</v>
      </c>
      <c r="AJ195" s="25">
        <v>9825</v>
      </c>
      <c r="AK195" s="32">
        <v>45665</v>
      </c>
      <c r="AL195">
        <v>22025</v>
      </c>
      <c r="AM195" s="27">
        <v>45678</v>
      </c>
      <c r="AN195" s="33" t="s">
        <v>825</v>
      </c>
      <c r="AO195" t="s">
        <v>826</v>
      </c>
      <c r="AP195" s="39" t="s">
        <v>113</v>
      </c>
      <c r="AQ195" t="s">
        <v>106</v>
      </c>
      <c r="AR195" s="27">
        <v>45674</v>
      </c>
      <c r="AS195" s="23" t="s">
        <v>116</v>
      </c>
      <c r="AT195" s="23" t="s">
        <v>116</v>
      </c>
      <c r="AU195" t="s">
        <v>117</v>
      </c>
      <c r="AV195" t="s">
        <v>1193</v>
      </c>
      <c r="AW195" t="s">
        <v>1194</v>
      </c>
      <c r="AX195" t="s">
        <v>543</v>
      </c>
      <c r="AY195" s="23">
        <v>80111600</v>
      </c>
      <c r="AZ195" t="s">
        <v>1560</v>
      </c>
      <c r="BA195" s="23" t="s">
        <v>106</v>
      </c>
      <c r="BB195" s="20" t="s">
        <v>273</v>
      </c>
      <c r="BC195" s="27" t="s">
        <v>113</v>
      </c>
      <c r="BD195" s="20" t="s">
        <v>274</v>
      </c>
      <c r="BE195" s="27">
        <v>45678</v>
      </c>
      <c r="BF195" s="27">
        <v>45678</v>
      </c>
      <c r="BG195" s="27">
        <v>46021</v>
      </c>
      <c r="BH195" s="35">
        <f>+Tabla3[[#This Row],[FECHA TERMINACION
(INICIAL)]]-Tabla3[[#This Row],[FECHA INICIO]]</f>
        <v>343</v>
      </c>
      <c r="BI195" s="35">
        <f>+Tabla3[[#This Row],[PLAZO DE EJECUCIÓN EN DÍAS (INICIAL)]]/30</f>
        <v>11.433333333333334</v>
      </c>
      <c r="BJ195" t="s">
        <v>1561</v>
      </c>
      <c r="BK195" s="30">
        <f>+[1]BD_2!E193</f>
        <v>384534</v>
      </c>
      <c r="BL195" s="30">
        <f>+[1]BD_2!BA193</f>
        <v>0</v>
      </c>
      <c r="BM195" s="23">
        <f>+[1]BD_2!BZ193</f>
        <v>0</v>
      </c>
      <c r="BN195" s="23">
        <f>+COUNTIF(Tabla3[[#This Row],[VALOR REDUCIDO]:[TOTAL TIEMPO PRORROGADO EN DÍAS
]],"&lt;&gt;0")</f>
        <v>1</v>
      </c>
      <c r="BO195" s="23" t="str">
        <f>+[1]BD_2!CA193</f>
        <v>2 NO</v>
      </c>
      <c r="BP195" s="27" t="str">
        <f>+[1]BD_2!CF193</f>
        <v>2 NO</v>
      </c>
      <c r="BQ195" s="23" t="s">
        <v>106</v>
      </c>
      <c r="BR195">
        <f t="shared" si="36"/>
        <v>343</v>
      </c>
      <c r="BS195" s="36">
        <f t="shared" si="37"/>
        <v>45678</v>
      </c>
      <c r="BT195" s="36">
        <f t="shared" si="38"/>
        <v>46021</v>
      </c>
      <c r="BU195" s="37">
        <f t="shared" ca="1" si="39"/>
        <v>0.78425655976676389</v>
      </c>
      <c r="BV195" s="30">
        <f t="shared" si="40"/>
        <v>32685333</v>
      </c>
      <c r="BW195" s="23" t="str">
        <f t="shared" ca="1" si="42"/>
        <v>EJECUCIÓN</v>
      </c>
      <c r="BX195" s="23">
        <v>18265333</v>
      </c>
      <c r="BY195" s="23">
        <v>14420000</v>
      </c>
      <c r="BZ195" s="23" t="s">
        <v>106</v>
      </c>
      <c r="CA195" s="23" t="str">
        <f t="shared" si="41"/>
        <v>enero</v>
      </c>
      <c r="CB195" s="23" t="s">
        <v>121</v>
      </c>
      <c r="CC195" s="23" t="s">
        <v>121</v>
      </c>
      <c r="CD195" s="23" t="s">
        <v>121</v>
      </c>
      <c r="CE195" t="s">
        <v>125</v>
      </c>
      <c r="CF195" t="s">
        <v>126</v>
      </c>
    </row>
    <row r="196" spans="1:84" x14ac:dyDescent="0.25">
      <c r="A196" s="23" t="str">
        <f t="shared" ref="A196:A259" si="43">+IF($BO196="1 SI","S","")</f>
        <v/>
      </c>
      <c r="B196" s="23" t="str">
        <f t="shared" ref="B196:B259" si="44">+IF(BQ196="1 SI","C","")</f>
        <v/>
      </c>
      <c r="C196" s="24" t="str">
        <f t="shared" ref="C196:C259" ca="1" si="45">+IF($BT196&lt;=$C$1,"F","E")</f>
        <v>E</v>
      </c>
      <c r="D196" s="25" t="str">
        <f t="shared" ref="D196:D259" ca="1" si="46">+IF($BW196="MUTUO ACUERDO", "L","")</f>
        <v/>
      </c>
      <c r="E196" s="25" t="str">
        <f t="shared" ref="E196:E259" si="47">IF($CB196="1 SI","","NE")</f>
        <v/>
      </c>
      <c r="F196" s="23" t="str">
        <f t="shared" ref="F196:F259" si="48">IF(BZ196="1. SI","ANU","")</f>
        <v/>
      </c>
      <c r="G196" s="25" t="str">
        <f t="shared" ref="G196:G259" si="49">IF($CC196="1 SI","","NE")</f>
        <v/>
      </c>
      <c r="H196" s="23">
        <v>2025</v>
      </c>
      <c r="I196" s="26">
        <v>191</v>
      </c>
      <c r="J196" s="23" t="s">
        <v>95</v>
      </c>
      <c r="K196" t="s">
        <v>96</v>
      </c>
      <c r="L196" t="s">
        <v>97</v>
      </c>
      <c r="M196" t="s">
        <v>98</v>
      </c>
      <c r="N196" t="s">
        <v>99</v>
      </c>
      <c r="O196" s="23" t="s">
        <v>100</v>
      </c>
      <c r="P196" s="23" t="s">
        <v>138</v>
      </c>
      <c r="Q196" t="s">
        <v>1562</v>
      </c>
      <c r="R196" s="23" t="s">
        <v>103</v>
      </c>
      <c r="S196" s="20" t="s">
        <v>158</v>
      </c>
      <c r="T196" s="29" t="s">
        <v>1563</v>
      </c>
      <c r="U196" s="23" t="s">
        <v>1436</v>
      </c>
      <c r="V196" s="23" t="s">
        <v>106</v>
      </c>
      <c r="W196" s="20" t="s">
        <v>245</v>
      </c>
      <c r="X196" s="20" t="s">
        <v>245</v>
      </c>
      <c r="Y196" t="s">
        <v>1564</v>
      </c>
      <c r="Z196" t="s">
        <v>1565</v>
      </c>
      <c r="AA196" t="s">
        <v>1566</v>
      </c>
      <c r="AB196" s="6">
        <v>65926667</v>
      </c>
      <c r="AC196" s="6">
        <v>65926667</v>
      </c>
      <c r="AD196" s="30">
        <v>5800000</v>
      </c>
      <c r="AE196" s="30">
        <v>0</v>
      </c>
      <c r="AF196" s="23" t="s">
        <v>112</v>
      </c>
      <c r="AG196" t="s">
        <v>106</v>
      </c>
      <c r="AH196" t="s">
        <v>113</v>
      </c>
      <c r="AI196" s="31">
        <f>+Tabla3[[#This Row],[VALOR DEL CONTRATO
(EN NUMEROS)]]-Tabla3[[#This Row],[VALOR RECURSOS (MADS/FONAM)]]</f>
        <v>0</v>
      </c>
      <c r="AJ196" s="25">
        <v>6525</v>
      </c>
      <c r="AK196" s="32">
        <v>45665</v>
      </c>
      <c r="AL196">
        <v>18725</v>
      </c>
      <c r="AM196" s="27">
        <v>45677</v>
      </c>
      <c r="AN196" s="33" t="s">
        <v>114</v>
      </c>
      <c r="AO196" t="s">
        <v>248</v>
      </c>
      <c r="AP196" s="39">
        <v>202400000000095</v>
      </c>
      <c r="AQ196" t="s">
        <v>106</v>
      </c>
      <c r="AR196" s="27">
        <v>45673</v>
      </c>
      <c r="AS196" s="23" t="s">
        <v>116</v>
      </c>
      <c r="AT196" s="23" t="s">
        <v>116</v>
      </c>
      <c r="AU196" t="s">
        <v>117</v>
      </c>
      <c r="AV196" t="s">
        <v>628</v>
      </c>
      <c r="AW196" t="s">
        <v>656</v>
      </c>
      <c r="AX196" t="s">
        <v>245</v>
      </c>
      <c r="AY196" s="23">
        <v>80111600</v>
      </c>
      <c r="AZ196" t="s">
        <v>1567</v>
      </c>
      <c r="BA196" s="23" t="s">
        <v>121</v>
      </c>
      <c r="BB196" s="20" t="s">
        <v>122</v>
      </c>
      <c r="BC196" s="27">
        <v>45677</v>
      </c>
      <c r="BD196" s="20" t="s">
        <v>136</v>
      </c>
      <c r="BE196" s="27">
        <v>45677</v>
      </c>
      <c r="BF196" s="27">
        <v>45677</v>
      </c>
      <c r="BG196" s="27">
        <v>46021</v>
      </c>
      <c r="BH196" s="35">
        <f>+Tabla3[[#This Row],[FECHA TERMINACION
(INICIAL)]]-Tabla3[[#This Row],[FECHA INICIO]]</f>
        <v>344</v>
      </c>
      <c r="BI196" s="35">
        <f>+Tabla3[[#This Row],[PLAZO DE EJECUCIÓN EN DÍAS (INICIAL)]]/30</f>
        <v>11.466666666666667</v>
      </c>
      <c r="BJ196" t="s">
        <v>1568</v>
      </c>
      <c r="BK196" s="30">
        <f>+[1]BD_2!E194</f>
        <v>0</v>
      </c>
      <c r="BL196" s="30">
        <f>+[1]BD_2!BA194</f>
        <v>0</v>
      </c>
      <c r="BM196" s="23">
        <f>+[1]BD_2!BZ194</f>
        <v>0</v>
      </c>
      <c r="BN196" s="23">
        <f>+COUNTIF(Tabla3[[#This Row],[VALOR REDUCIDO]:[TOTAL TIEMPO PRORROGADO EN DÍAS
]],"&lt;&gt;0")</f>
        <v>0</v>
      </c>
      <c r="BO196" s="23" t="str">
        <f>+[1]BD_2!CA194</f>
        <v>2 NO</v>
      </c>
      <c r="BP196" s="27" t="str">
        <f>+[1]BD_2!CF194</f>
        <v>2 NO</v>
      </c>
      <c r="BQ196" s="23" t="s">
        <v>106</v>
      </c>
      <c r="BR196">
        <f t="shared" ref="BR196:BR259" si="50">$BT196-$BS196</f>
        <v>344</v>
      </c>
      <c r="BS196" s="36">
        <f t="shared" ref="BS196:BS259" si="51">$BF196</f>
        <v>45677</v>
      </c>
      <c r="BT196" s="36">
        <f t="shared" ref="BT196:BT259" si="52">$BG196+$BM196</f>
        <v>46021</v>
      </c>
      <c r="BU196" s="37">
        <f t="shared" ref="BU196:BU259" ca="1" si="53">IF((($C$1-$BS196)/($BT196-$BS196))&gt;=100%,100%,(($C$1-$BS196)/($BT196-$BS196)))</f>
        <v>0.78488372093023251</v>
      </c>
      <c r="BV196" s="30">
        <f t="shared" ref="BV196:BV259" si="54">$AC196+$BL196-$BK196</f>
        <v>65926667</v>
      </c>
      <c r="BW196" s="23" t="str">
        <f t="shared" ca="1" si="42"/>
        <v>EJECUCIÓN</v>
      </c>
      <c r="BX196" s="23">
        <v>36926667</v>
      </c>
      <c r="BY196" s="23">
        <v>29000000</v>
      </c>
      <c r="BZ196" s="23" t="s">
        <v>106</v>
      </c>
      <c r="CA196" s="23" t="str">
        <f t="shared" ref="CA196:CA259" si="55">TEXT(AR196,"MMMM")</f>
        <v>enero</v>
      </c>
      <c r="CB196" s="23" t="s">
        <v>121</v>
      </c>
      <c r="CC196" s="23" t="s">
        <v>121</v>
      </c>
      <c r="CD196" s="23" t="s">
        <v>121</v>
      </c>
      <c r="CE196" t="s">
        <v>125</v>
      </c>
      <c r="CF196" t="s">
        <v>126</v>
      </c>
    </row>
    <row r="197" spans="1:84" x14ac:dyDescent="0.25">
      <c r="A197" s="23" t="str">
        <f t="shared" si="43"/>
        <v/>
      </c>
      <c r="B197" s="23" t="str">
        <f t="shared" si="44"/>
        <v/>
      </c>
      <c r="C197" s="24" t="str">
        <f t="shared" ca="1" si="45"/>
        <v>E</v>
      </c>
      <c r="D197" s="25" t="str">
        <f t="shared" ca="1" si="46"/>
        <v/>
      </c>
      <c r="E197" s="25" t="str">
        <f t="shared" si="47"/>
        <v/>
      </c>
      <c r="F197" s="23" t="str">
        <f t="shared" si="48"/>
        <v/>
      </c>
      <c r="G197" s="25" t="str">
        <f t="shared" si="49"/>
        <v/>
      </c>
      <c r="H197" s="23">
        <v>2025</v>
      </c>
      <c r="I197" s="26">
        <v>192</v>
      </c>
      <c r="J197" s="23" t="s">
        <v>95</v>
      </c>
      <c r="K197" t="s">
        <v>96</v>
      </c>
      <c r="L197" t="s">
        <v>97</v>
      </c>
      <c r="M197" t="s">
        <v>98</v>
      </c>
      <c r="N197" t="s">
        <v>99</v>
      </c>
      <c r="O197" s="23" t="s">
        <v>100</v>
      </c>
      <c r="P197" s="23" t="s">
        <v>138</v>
      </c>
      <c r="Q197" t="s">
        <v>1569</v>
      </c>
      <c r="R197" s="23" t="s">
        <v>103</v>
      </c>
      <c r="S197" s="20" t="s">
        <v>1325</v>
      </c>
      <c r="T197" s="29" t="s">
        <v>1570</v>
      </c>
      <c r="U197" s="23" t="s">
        <v>1436</v>
      </c>
      <c r="V197" s="23" t="s">
        <v>106</v>
      </c>
      <c r="W197" s="20" t="s">
        <v>516</v>
      </c>
      <c r="X197" s="20" t="s">
        <v>516</v>
      </c>
      <c r="Y197" t="s">
        <v>1571</v>
      </c>
      <c r="Z197" t="s">
        <v>1572</v>
      </c>
      <c r="AA197" t="s">
        <v>1573</v>
      </c>
      <c r="AB197" s="6">
        <v>105000000</v>
      </c>
      <c r="AC197" s="6">
        <v>105000000</v>
      </c>
      <c r="AD197" s="30">
        <v>10500000</v>
      </c>
      <c r="AE197" s="30">
        <v>0</v>
      </c>
      <c r="AF197" s="23" t="s">
        <v>112</v>
      </c>
      <c r="AG197" t="s">
        <v>106</v>
      </c>
      <c r="AH197" t="s">
        <v>113</v>
      </c>
      <c r="AI197" s="31">
        <f>+Tabla3[[#This Row],[VALOR DEL CONTRATO
(EN NUMEROS)]]-Tabla3[[#This Row],[VALOR RECURSOS (MADS/FONAM)]]</f>
        <v>0</v>
      </c>
      <c r="AJ197" s="25">
        <v>8825</v>
      </c>
      <c r="AK197" s="32">
        <v>45665</v>
      </c>
      <c r="AL197">
        <v>31325</v>
      </c>
      <c r="AM197" s="27">
        <v>45680</v>
      </c>
      <c r="AN197" s="33" t="s">
        <v>114</v>
      </c>
      <c r="AO197" t="s">
        <v>1574</v>
      </c>
      <c r="AP197" s="39">
        <v>202300000000177</v>
      </c>
      <c r="AQ197" t="s">
        <v>106</v>
      </c>
      <c r="AR197" s="27">
        <v>45679</v>
      </c>
      <c r="AS197" s="23" t="s">
        <v>116</v>
      </c>
      <c r="AT197" s="23" t="s">
        <v>116</v>
      </c>
      <c r="AU197" t="s">
        <v>117</v>
      </c>
      <c r="AV197" t="s">
        <v>1124</v>
      </c>
      <c r="AW197" t="s">
        <v>1125</v>
      </c>
      <c r="AX197" t="s">
        <v>516</v>
      </c>
      <c r="AY197" s="23">
        <v>80111600</v>
      </c>
      <c r="AZ197" t="s">
        <v>1575</v>
      </c>
      <c r="BA197" s="23" t="s">
        <v>121</v>
      </c>
      <c r="BB197" s="20" t="s">
        <v>122</v>
      </c>
      <c r="BC197" s="27">
        <v>45679</v>
      </c>
      <c r="BD197" s="20" t="s">
        <v>136</v>
      </c>
      <c r="BE197" s="27">
        <v>45679</v>
      </c>
      <c r="BF197" s="27">
        <v>45680</v>
      </c>
      <c r="BG197" s="27">
        <v>45983</v>
      </c>
      <c r="BH197" s="35">
        <f>+Tabla3[[#This Row],[FECHA TERMINACION
(INICIAL)]]-Tabla3[[#This Row],[FECHA INICIO]]</f>
        <v>303</v>
      </c>
      <c r="BI197" s="35">
        <f>+Tabla3[[#This Row],[PLAZO DE EJECUCIÓN EN DÍAS (INICIAL)]]/30</f>
        <v>10.1</v>
      </c>
      <c r="BJ197" t="s">
        <v>1116</v>
      </c>
      <c r="BK197" s="30">
        <f>+[1]BD_2!E195</f>
        <v>0</v>
      </c>
      <c r="BL197" s="30">
        <f>+[1]BD_2!BA195</f>
        <v>0</v>
      </c>
      <c r="BM197" s="23">
        <f>+[1]BD_2!BZ195</f>
        <v>0</v>
      </c>
      <c r="BN197" s="23">
        <f>+COUNTIF(Tabla3[[#This Row],[VALOR REDUCIDO]:[TOTAL TIEMPO PRORROGADO EN DÍAS
]],"&lt;&gt;0")</f>
        <v>0</v>
      </c>
      <c r="BO197" s="23" t="str">
        <f>+[1]BD_2!CA195</f>
        <v>2 NO</v>
      </c>
      <c r="BP197" s="27" t="str">
        <f>+[1]BD_2!CF195</f>
        <v>2 NO</v>
      </c>
      <c r="BQ197" s="23" t="s">
        <v>106</v>
      </c>
      <c r="BR197">
        <f t="shared" si="50"/>
        <v>303</v>
      </c>
      <c r="BS197" s="36">
        <f t="shared" si="51"/>
        <v>45680</v>
      </c>
      <c r="BT197" s="36">
        <f t="shared" si="52"/>
        <v>45983</v>
      </c>
      <c r="BU197" s="37">
        <f t="shared" ca="1" si="53"/>
        <v>0.88118811881188119</v>
      </c>
      <c r="BV197" s="30">
        <f t="shared" si="54"/>
        <v>105000000</v>
      </c>
      <c r="BW197" s="23" t="str">
        <f t="shared" ca="1" si="42"/>
        <v>EJECUCIÓN</v>
      </c>
      <c r="BX197" s="23">
        <v>65800000</v>
      </c>
      <c r="BY197" s="23">
        <v>39200000</v>
      </c>
      <c r="BZ197" s="23" t="s">
        <v>106</v>
      </c>
      <c r="CA197" s="23" t="str">
        <f t="shared" si="55"/>
        <v>enero</v>
      </c>
      <c r="CB197" s="23" t="s">
        <v>121</v>
      </c>
      <c r="CC197" s="23" t="s">
        <v>121</v>
      </c>
      <c r="CD197" s="23" t="s">
        <v>121</v>
      </c>
      <c r="CE197" t="s">
        <v>125</v>
      </c>
      <c r="CF197" t="s">
        <v>126</v>
      </c>
    </row>
    <row r="198" spans="1:84" x14ac:dyDescent="0.25">
      <c r="A198" s="23" t="str">
        <f t="shared" si="43"/>
        <v/>
      </c>
      <c r="B198" s="23" t="str">
        <f t="shared" si="44"/>
        <v/>
      </c>
      <c r="C198" s="24" t="str">
        <f t="shared" ca="1" si="45"/>
        <v>E</v>
      </c>
      <c r="D198" s="25" t="str">
        <f t="shared" ca="1" si="46"/>
        <v/>
      </c>
      <c r="E198" s="25" t="str">
        <f t="shared" si="47"/>
        <v/>
      </c>
      <c r="F198" s="23" t="str">
        <f t="shared" si="48"/>
        <v/>
      </c>
      <c r="G198" s="25" t="str">
        <f t="shared" si="49"/>
        <v/>
      </c>
      <c r="H198" s="23">
        <v>2025</v>
      </c>
      <c r="I198" s="26">
        <v>193</v>
      </c>
      <c r="J198" s="23" t="s">
        <v>95</v>
      </c>
      <c r="K198" t="s">
        <v>96</v>
      </c>
      <c r="L198" t="s">
        <v>97</v>
      </c>
      <c r="M198" t="s">
        <v>98</v>
      </c>
      <c r="N198" t="s">
        <v>99</v>
      </c>
      <c r="O198" s="23" t="s">
        <v>100</v>
      </c>
      <c r="P198" s="23" t="s">
        <v>138</v>
      </c>
      <c r="Q198" t="s">
        <v>1576</v>
      </c>
      <c r="R198" s="23" t="s">
        <v>103</v>
      </c>
      <c r="S198" s="20" t="s">
        <v>1577</v>
      </c>
      <c r="T198" s="29" t="s">
        <v>1578</v>
      </c>
      <c r="U198" s="23" t="s">
        <v>1436</v>
      </c>
      <c r="V198" s="23" t="s">
        <v>106</v>
      </c>
      <c r="W198" s="20" t="s">
        <v>1369</v>
      </c>
      <c r="X198" s="20" t="s">
        <v>1369</v>
      </c>
      <c r="Y198" t="s">
        <v>1579</v>
      </c>
      <c r="Z198" t="s">
        <v>1580</v>
      </c>
      <c r="AA198" t="s">
        <v>1581</v>
      </c>
      <c r="AB198" s="6">
        <v>90000000</v>
      </c>
      <c r="AC198" s="6">
        <v>90000000</v>
      </c>
      <c r="AD198" s="30">
        <v>9000000</v>
      </c>
      <c r="AE198" s="30">
        <v>0</v>
      </c>
      <c r="AF198" s="23" t="s">
        <v>112</v>
      </c>
      <c r="AG198" t="s">
        <v>106</v>
      </c>
      <c r="AH198" t="s">
        <v>113</v>
      </c>
      <c r="AI198" s="31">
        <f>+Tabla3[[#This Row],[VALOR DEL CONTRATO
(EN NUMEROS)]]-Tabla3[[#This Row],[VALOR RECURSOS (MADS/FONAM)]]</f>
        <v>0</v>
      </c>
      <c r="AJ198" s="25">
        <v>11125</v>
      </c>
      <c r="AK198" s="32">
        <v>45665</v>
      </c>
      <c r="AL198">
        <v>32725</v>
      </c>
      <c r="AM198" s="27">
        <v>45681</v>
      </c>
      <c r="AN198" s="33" t="s">
        <v>114</v>
      </c>
      <c r="AO198" t="s">
        <v>931</v>
      </c>
      <c r="AP198" s="39">
        <v>202400000000078</v>
      </c>
      <c r="AQ198" t="s">
        <v>106</v>
      </c>
      <c r="AR198" s="27">
        <v>45674</v>
      </c>
      <c r="AS198" s="23" t="s">
        <v>116</v>
      </c>
      <c r="AT198" s="23" t="s">
        <v>116</v>
      </c>
      <c r="AU198" t="s">
        <v>117</v>
      </c>
      <c r="AV198" t="s">
        <v>1582</v>
      </c>
      <c r="AW198" t="s">
        <v>1583</v>
      </c>
      <c r="AX198" t="s">
        <v>1584</v>
      </c>
      <c r="AY198" s="23">
        <v>80111600</v>
      </c>
      <c r="AZ198" t="s">
        <v>1585</v>
      </c>
      <c r="BA198" s="23" t="s">
        <v>121</v>
      </c>
      <c r="BB198" s="20" t="s">
        <v>122</v>
      </c>
      <c r="BC198" s="27">
        <v>45679</v>
      </c>
      <c r="BD198" s="20" t="s">
        <v>123</v>
      </c>
      <c r="BE198" s="27">
        <v>45679</v>
      </c>
      <c r="BF198" s="27">
        <v>45681</v>
      </c>
      <c r="BG198" s="27">
        <v>45984</v>
      </c>
      <c r="BH198" s="35">
        <f>+Tabla3[[#This Row],[FECHA TERMINACION
(INICIAL)]]-Tabla3[[#This Row],[FECHA INICIO]]</f>
        <v>303</v>
      </c>
      <c r="BI198" s="35">
        <f>+Tabla3[[#This Row],[PLAZO DE EJECUCIÓN EN DÍAS (INICIAL)]]/30</f>
        <v>10.1</v>
      </c>
      <c r="BJ198" t="s">
        <v>1586</v>
      </c>
      <c r="BK198" s="30">
        <f>+[1]BD_2!E196</f>
        <v>0</v>
      </c>
      <c r="BL198" s="30">
        <f>+[1]BD_2!BA196</f>
        <v>0</v>
      </c>
      <c r="BM198" s="23">
        <f>+[1]BD_2!BZ196</f>
        <v>0</v>
      </c>
      <c r="BN198" s="23">
        <f>+COUNTIF(Tabla3[[#This Row],[VALOR REDUCIDO]:[TOTAL TIEMPO PRORROGADO EN DÍAS
]],"&lt;&gt;0")</f>
        <v>0</v>
      </c>
      <c r="BO198" s="23" t="str">
        <f>+[1]BD_2!CA196</f>
        <v>2 NO</v>
      </c>
      <c r="BP198" s="27" t="str">
        <f>+[1]BD_2!CF196</f>
        <v>2 NO</v>
      </c>
      <c r="BQ198" s="23" t="s">
        <v>106</v>
      </c>
      <c r="BR198">
        <f t="shared" si="50"/>
        <v>303</v>
      </c>
      <c r="BS198" s="36">
        <f t="shared" si="51"/>
        <v>45681</v>
      </c>
      <c r="BT198" s="36">
        <f t="shared" si="52"/>
        <v>45984</v>
      </c>
      <c r="BU198" s="37">
        <f t="shared" ca="1" si="53"/>
        <v>0.87788778877887785</v>
      </c>
      <c r="BV198" s="30">
        <f t="shared" si="54"/>
        <v>90000000</v>
      </c>
      <c r="BW198" s="23" t="str">
        <f t="shared" ca="1" si="42"/>
        <v>EJECUCIÓN</v>
      </c>
      <c r="BX198" s="23">
        <v>56100000</v>
      </c>
      <c r="BY198" s="23">
        <v>33900000</v>
      </c>
      <c r="BZ198" s="23" t="s">
        <v>106</v>
      </c>
      <c r="CA198" s="23" t="str">
        <f t="shared" si="55"/>
        <v>enero</v>
      </c>
      <c r="CB198" s="23" t="s">
        <v>121</v>
      </c>
      <c r="CC198" s="23" t="s">
        <v>121</v>
      </c>
      <c r="CD198" s="23" t="s">
        <v>121</v>
      </c>
      <c r="CE198" t="s">
        <v>125</v>
      </c>
      <c r="CF198" t="s">
        <v>126</v>
      </c>
    </row>
    <row r="199" spans="1:84" x14ac:dyDescent="0.25">
      <c r="A199" s="23" t="str">
        <f t="shared" si="43"/>
        <v/>
      </c>
      <c r="B199" s="23" t="str">
        <f t="shared" si="44"/>
        <v/>
      </c>
      <c r="C199" s="24" t="str">
        <f t="shared" ca="1" si="45"/>
        <v>E</v>
      </c>
      <c r="D199" s="25" t="str">
        <f t="shared" ca="1" si="46"/>
        <v/>
      </c>
      <c r="E199" s="25" t="str">
        <f t="shared" si="47"/>
        <v/>
      </c>
      <c r="F199" s="23" t="str">
        <f t="shared" si="48"/>
        <v/>
      </c>
      <c r="G199" s="25" t="str">
        <f t="shared" si="49"/>
        <v/>
      </c>
      <c r="H199" s="23">
        <v>2025</v>
      </c>
      <c r="I199" s="26">
        <v>194</v>
      </c>
      <c r="J199" s="23" t="s">
        <v>95</v>
      </c>
      <c r="K199" t="s">
        <v>96</v>
      </c>
      <c r="L199" t="s">
        <v>97</v>
      </c>
      <c r="M199" t="s">
        <v>98</v>
      </c>
      <c r="N199" t="s">
        <v>99</v>
      </c>
      <c r="O199" s="23" t="s">
        <v>100</v>
      </c>
      <c r="P199" s="23" t="s">
        <v>138</v>
      </c>
      <c r="Q199" t="s">
        <v>1587</v>
      </c>
      <c r="R199" s="23" t="s">
        <v>103</v>
      </c>
      <c r="S199" s="20" t="s">
        <v>982</v>
      </c>
      <c r="T199" s="44" t="s">
        <v>1588</v>
      </c>
      <c r="U199" s="23" t="s">
        <v>1436</v>
      </c>
      <c r="V199" s="23" t="s">
        <v>106</v>
      </c>
      <c r="W199" s="20" t="s">
        <v>430</v>
      </c>
      <c r="X199" s="20" t="s">
        <v>430</v>
      </c>
      <c r="Y199" t="s">
        <v>1589</v>
      </c>
      <c r="Z199" t="s">
        <v>1590</v>
      </c>
      <c r="AA199" t="s">
        <v>1521</v>
      </c>
      <c r="AB199" s="6">
        <v>104500000</v>
      </c>
      <c r="AC199" s="6">
        <v>104500000</v>
      </c>
      <c r="AD199" s="30">
        <v>8500000</v>
      </c>
      <c r="AE199" s="30">
        <v>0</v>
      </c>
      <c r="AF199" s="23" t="s">
        <v>112</v>
      </c>
      <c r="AG199" t="s">
        <v>106</v>
      </c>
      <c r="AH199" t="s">
        <v>113</v>
      </c>
      <c r="AI199" s="31">
        <f>+Tabla3[[#This Row],[VALOR DEL CONTRATO
(EN NUMEROS)]]-Tabla3[[#This Row],[VALOR RECURSOS (MADS/FONAM)]]</f>
        <v>0</v>
      </c>
      <c r="AJ199" s="25">
        <v>4425</v>
      </c>
      <c r="AK199" s="32">
        <v>45664</v>
      </c>
      <c r="AL199">
        <v>20525</v>
      </c>
      <c r="AM199" s="27">
        <v>45678</v>
      </c>
      <c r="AN199" s="33" t="s">
        <v>114</v>
      </c>
      <c r="AO199" t="s">
        <v>434</v>
      </c>
      <c r="AP199" s="39">
        <v>202400000000074</v>
      </c>
      <c r="AQ199" t="s">
        <v>106</v>
      </c>
      <c r="AR199" s="27">
        <v>45676</v>
      </c>
      <c r="AS199" s="23" t="s">
        <v>116</v>
      </c>
      <c r="AT199" s="23" t="s">
        <v>116</v>
      </c>
      <c r="AU199" t="s">
        <v>117</v>
      </c>
      <c r="AV199" t="s">
        <v>435</v>
      </c>
      <c r="AW199" t="s">
        <v>436</v>
      </c>
      <c r="AX199" t="s">
        <v>436</v>
      </c>
      <c r="AY199" s="23">
        <v>80111600</v>
      </c>
      <c r="AZ199" s="41" t="s">
        <v>1591</v>
      </c>
      <c r="BA199" s="23" t="s">
        <v>121</v>
      </c>
      <c r="BB199" s="20" t="s">
        <v>122</v>
      </c>
      <c r="BC199" s="27">
        <v>45677</v>
      </c>
      <c r="BD199" s="20" t="s">
        <v>123</v>
      </c>
      <c r="BE199" s="27">
        <v>45677</v>
      </c>
      <c r="BF199" s="27">
        <v>45678</v>
      </c>
      <c r="BG199" s="27">
        <v>46011</v>
      </c>
      <c r="BH199" s="35">
        <f>+Tabla3[[#This Row],[FECHA TERMINACION
(INICIAL)]]-Tabla3[[#This Row],[FECHA INICIO]]</f>
        <v>333</v>
      </c>
      <c r="BI199" s="35">
        <f>+Tabla3[[#This Row],[PLAZO DE EJECUCIÓN EN DÍAS (INICIAL)]]/30</f>
        <v>11.1</v>
      </c>
      <c r="BJ199" t="s">
        <v>446</v>
      </c>
      <c r="BK199" s="30">
        <f>+[1]BD_2!E197</f>
        <v>0</v>
      </c>
      <c r="BL199" s="30">
        <f>+[1]BD_2!BA197</f>
        <v>0</v>
      </c>
      <c r="BM199" s="23">
        <f>+[1]BD_2!BZ197</f>
        <v>0</v>
      </c>
      <c r="BN199" s="23">
        <f>+COUNTIF(Tabla3[[#This Row],[VALOR REDUCIDO]:[TOTAL TIEMPO PRORROGADO EN DÍAS
]],"&lt;&gt;0")</f>
        <v>0</v>
      </c>
      <c r="BO199" s="23" t="str">
        <f>+[1]BD_2!CA197</f>
        <v>2 NO</v>
      </c>
      <c r="BP199" s="27" t="str">
        <f>+[1]BD_2!CF197</f>
        <v>2 NO</v>
      </c>
      <c r="BQ199" s="23" t="s">
        <v>106</v>
      </c>
      <c r="BR199">
        <f t="shared" si="50"/>
        <v>333</v>
      </c>
      <c r="BS199" s="36">
        <f t="shared" si="51"/>
        <v>45678</v>
      </c>
      <c r="BT199" s="36">
        <f t="shared" si="52"/>
        <v>46011</v>
      </c>
      <c r="BU199" s="37">
        <f t="shared" ca="1" si="53"/>
        <v>0.80780780780780781</v>
      </c>
      <c r="BV199" s="30">
        <f t="shared" si="54"/>
        <v>104500000</v>
      </c>
      <c r="BW199" s="23" t="str">
        <f t="shared" ca="1" si="42"/>
        <v>EJECUCIÓN</v>
      </c>
      <c r="BX199" s="23">
        <v>60166667</v>
      </c>
      <c r="BY199" s="23">
        <v>44333333</v>
      </c>
      <c r="BZ199" s="23" t="s">
        <v>106</v>
      </c>
      <c r="CA199" s="23" t="str">
        <f t="shared" si="55"/>
        <v>enero</v>
      </c>
      <c r="CB199" s="23" t="s">
        <v>121</v>
      </c>
      <c r="CC199" s="23" t="s">
        <v>121</v>
      </c>
      <c r="CD199" s="23" t="s">
        <v>121</v>
      </c>
      <c r="CE199" t="s">
        <v>125</v>
      </c>
      <c r="CF199" t="s">
        <v>126</v>
      </c>
    </row>
    <row r="200" spans="1:84" x14ac:dyDescent="0.25">
      <c r="A200" s="23" t="str">
        <f t="shared" si="43"/>
        <v/>
      </c>
      <c r="B200" s="23" t="str">
        <f t="shared" si="44"/>
        <v/>
      </c>
      <c r="C200" s="24" t="str">
        <f t="shared" ca="1" si="45"/>
        <v>E</v>
      </c>
      <c r="D200" s="25" t="str">
        <f t="shared" ca="1" si="46"/>
        <v/>
      </c>
      <c r="E200" s="25" t="str">
        <f t="shared" si="47"/>
        <v/>
      </c>
      <c r="F200" s="23" t="str">
        <f t="shared" si="48"/>
        <v/>
      </c>
      <c r="G200" s="25" t="str">
        <f t="shared" si="49"/>
        <v/>
      </c>
      <c r="H200" s="23">
        <v>2025</v>
      </c>
      <c r="I200" s="26">
        <v>195</v>
      </c>
      <c r="J200" s="23" t="s">
        <v>95</v>
      </c>
      <c r="K200" t="s">
        <v>96</v>
      </c>
      <c r="L200" t="s">
        <v>97</v>
      </c>
      <c r="M200" t="s">
        <v>98</v>
      </c>
      <c r="N200" t="s">
        <v>99</v>
      </c>
      <c r="O200" s="23" t="s">
        <v>100</v>
      </c>
      <c r="P200" s="23" t="s">
        <v>101</v>
      </c>
      <c r="Q200" t="s">
        <v>1592</v>
      </c>
      <c r="R200" s="23" t="s">
        <v>103</v>
      </c>
      <c r="S200" s="20" t="s">
        <v>1593</v>
      </c>
      <c r="T200" s="44" t="s">
        <v>1594</v>
      </c>
      <c r="U200" s="23" t="s">
        <v>1436</v>
      </c>
      <c r="V200" s="23" t="s">
        <v>106</v>
      </c>
      <c r="W200" s="20" t="s">
        <v>245</v>
      </c>
      <c r="X200" s="20" t="s">
        <v>245</v>
      </c>
      <c r="Y200" t="s">
        <v>1595</v>
      </c>
      <c r="Z200" t="s">
        <v>1596</v>
      </c>
      <c r="AA200" t="s">
        <v>1597</v>
      </c>
      <c r="AB200" s="6">
        <v>49028000</v>
      </c>
      <c r="AC200" s="6">
        <v>49028000</v>
      </c>
      <c r="AD200" s="30">
        <v>4326000</v>
      </c>
      <c r="AE200" s="30">
        <v>0</v>
      </c>
      <c r="AF200" s="23" t="s">
        <v>112</v>
      </c>
      <c r="AG200" t="s">
        <v>106</v>
      </c>
      <c r="AH200" t="s">
        <v>113</v>
      </c>
      <c r="AI200" s="31">
        <f>+Tabla3[[#This Row],[VALOR DEL CONTRATO
(EN NUMEROS)]]-Tabla3[[#This Row],[VALOR RECURSOS (MADS/FONAM)]]</f>
        <v>0</v>
      </c>
      <c r="AJ200" s="25">
        <v>6525</v>
      </c>
      <c r="AK200" s="32">
        <v>45665</v>
      </c>
      <c r="AL200">
        <v>22425</v>
      </c>
      <c r="AM200" s="27">
        <v>45678</v>
      </c>
      <c r="AN200" s="33" t="s">
        <v>114</v>
      </c>
      <c r="AO200" t="s">
        <v>248</v>
      </c>
      <c r="AP200" s="39">
        <v>202400000000095</v>
      </c>
      <c r="AQ200" t="s">
        <v>106</v>
      </c>
      <c r="AR200" s="27">
        <v>45676</v>
      </c>
      <c r="AS200" s="23" t="s">
        <v>116</v>
      </c>
      <c r="AT200" s="23" t="s">
        <v>116</v>
      </c>
      <c r="AU200" t="s">
        <v>117</v>
      </c>
      <c r="AV200" t="s">
        <v>249</v>
      </c>
      <c r="AW200" t="s">
        <v>250</v>
      </c>
      <c r="AX200" t="s">
        <v>245</v>
      </c>
      <c r="AY200" s="23">
        <v>80111600</v>
      </c>
      <c r="AZ200" t="s">
        <v>1598</v>
      </c>
      <c r="BA200" s="23" t="s">
        <v>121</v>
      </c>
      <c r="BB200" s="20" t="s">
        <v>122</v>
      </c>
      <c r="BC200" s="27">
        <v>45677</v>
      </c>
      <c r="BD200" s="20" t="s">
        <v>136</v>
      </c>
      <c r="BE200" s="27">
        <v>45677</v>
      </c>
      <c r="BF200" s="27">
        <v>45678</v>
      </c>
      <c r="BG200" s="27">
        <v>46021</v>
      </c>
      <c r="BH200" s="35">
        <f>+Tabla3[[#This Row],[FECHA TERMINACION
(INICIAL)]]-Tabla3[[#This Row],[FECHA INICIO]]</f>
        <v>343</v>
      </c>
      <c r="BI200" s="35">
        <f>+Tabla3[[#This Row],[PLAZO DE EJECUCIÓN EN DÍAS (INICIAL)]]/30</f>
        <v>11.433333333333334</v>
      </c>
      <c r="BJ200" t="s">
        <v>1599</v>
      </c>
      <c r="BK200" s="30">
        <f>+[1]BD_2!E198</f>
        <v>0</v>
      </c>
      <c r="BL200" s="30">
        <f>+[1]BD_2!BA198</f>
        <v>0</v>
      </c>
      <c r="BM200" s="23">
        <f>+[1]BD_2!BZ198</f>
        <v>0</v>
      </c>
      <c r="BN200" s="23">
        <f>+COUNTIF(Tabla3[[#This Row],[VALOR REDUCIDO]:[TOTAL TIEMPO PRORROGADO EN DÍAS
]],"&lt;&gt;0")</f>
        <v>0</v>
      </c>
      <c r="BO200" s="23" t="str">
        <f>+[1]BD_2!CA198</f>
        <v>2 NO</v>
      </c>
      <c r="BP200" s="27" t="str">
        <f>+[1]BD_2!CF198</f>
        <v>2 NO</v>
      </c>
      <c r="BQ200" s="23" t="s">
        <v>106</v>
      </c>
      <c r="BR200">
        <f t="shared" si="50"/>
        <v>343</v>
      </c>
      <c r="BS200" s="36">
        <f t="shared" si="51"/>
        <v>45678</v>
      </c>
      <c r="BT200" s="36">
        <f t="shared" si="52"/>
        <v>46021</v>
      </c>
      <c r="BU200" s="37">
        <f t="shared" ca="1" si="53"/>
        <v>0.78425655976676389</v>
      </c>
      <c r="BV200" s="30">
        <f t="shared" si="54"/>
        <v>49028000</v>
      </c>
      <c r="BW200" s="23" t="str">
        <f t="shared" ca="1" si="42"/>
        <v>EJECUCIÓN</v>
      </c>
      <c r="BX200" s="23">
        <v>27398000</v>
      </c>
      <c r="BY200" s="23">
        <v>21630000</v>
      </c>
      <c r="BZ200" s="23" t="s">
        <v>106</v>
      </c>
      <c r="CA200" s="23" t="str">
        <f t="shared" si="55"/>
        <v>enero</v>
      </c>
      <c r="CB200" s="23" t="s">
        <v>121</v>
      </c>
      <c r="CC200" s="23" t="s">
        <v>121</v>
      </c>
      <c r="CD200" s="23" t="s">
        <v>121</v>
      </c>
      <c r="CE200" t="s">
        <v>125</v>
      </c>
      <c r="CF200" t="s">
        <v>126</v>
      </c>
    </row>
    <row r="201" spans="1:84" x14ac:dyDescent="0.25">
      <c r="A201" s="23" t="str">
        <f t="shared" si="43"/>
        <v/>
      </c>
      <c r="B201" s="23" t="str">
        <f t="shared" si="44"/>
        <v/>
      </c>
      <c r="C201" s="24" t="str">
        <f t="shared" ca="1" si="45"/>
        <v>E</v>
      </c>
      <c r="D201" s="25" t="str">
        <f t="shared" ca="1" si="46"/>
        <v/>
      </c>
      <c r="E201" s="25" t="str">
        <f t="shared" si="47"/>
        <v/>
      </c>
      <c r="F201" s="23" t="str">
        <f t="shared" si="48"/>
        <v/>
      </c>
      <c r="G201" s="25" t="str">
        <f t="shared" si="49"/>
        <v/>
      </c>
      <c r="H201" s="23">
        <v>2025</v>
      </c>
      <c r="I201" s="26">
        <v>196</v>
      </c>
      <c r="J201" s="23" t="s">
        <v>95</v>
      </c>
      <c r="K201" t="s">
        <v>96</v>
      </c>
      <c r="L201" t="s">
        <v>97</v>
      </c>
      <c r="M201" t="s">
        <v>98</v>
      </c>
      <c r="N201" t="s">
        <v>99</v>
      </c>
      <c r="O201" s="23" t="s">
        <v>100</v>
      </c>
      <c r="P201" s="23" t="s">
        <v>138</v>
      </c>
      <c r="Q201" t="s">
        <v>1600</v>
      </c>
      <c r="R201" s="23" t="s">
        <v>103</v>
      </c>
      <c r="S201" s="20" t="s">
        <v>193</v>
      </c>
      <c r="T201" s="29" t="s">
        <v>1601</v>
      </c>
      <c r="U201" s="23" t="s">
        <v>1436</v>
      </c>
      <c r="V201" s="23" t="s">
        <v>106</v>
      </c>
      <c r="W201" s="20" t="s">
        <v>1152</v>
      </c>
      <c r="X201" s="20" t="s">
        <v>1152</v>
      </c>
      <c r="Y201" t="s">
        <v>1602</v>
      </c>
      <c r="Z201" t="s">
        <v>1603</v>
      </c>
      <c r="AA201" t="s">
        <v>1604</v>
      </c>
      <c r="AB201" s="6">
        <v>87833333</v>
      </c>
      <c r="AC201" s="6">
        <v>87833333</v>
      </c>
      <c r="AD201" s="30">
        <v>7750000</v>
      </c>
      <c r="AE201" s="30">
        <v>0</v>
      </c>
      <c r="AF201" s="23" t="s">
        <v>112</v>
      </c>
      <c r="AG201" t="s">
        <v>106</v>
      </c>
      <c r="AH201" t="s">
        <v>113</v>
      </c>
      <c r="AI201" s="31">
        <f>+Tabla3[[#This Row],[VALOR DEL CONTRATO
(EN NUMEROS)]]-Tabla3[[#This Row],[VALOR RECURSOS (MADS/FONAM)]]</f>
        <v>0</v>
      </c>
      <c r="AJ201" s="25">
        <v>8225</v>
      </c>
      <c r="AK201" s="32">
        <v>45665</v>
      </c>
      <c r="AL201">
        <v>17625</v>
      </c>
      <c r="AM201" s="27">
        <v>45677</v>
      </c>
      <c r="AN201" s="33" t="s">
        <v>114</v>
      </c>
      <c r="AO201" t="s">
        <v>115</v>
      </c>
      <c r="AP201" s="39">
        <v>202400000000095</v>
      </c>
      <c r="AQ201" t="s">
        <v>106</v>
      </c>
      <c r="AR201" s="27">
        <v>45674</v>
      </c>
      <c r="AS201" s="23" t="s">
        <v>116</v>
      </c>
      <c r="AT201" s="23" t="s">
        <v>116</v>
      </c>
      <c r="AU201" t="s">
        <v>117</v>
      </c>
      <c r="AV201" t="s">
        <v>1156</v>
      </c>
      <c r="AW201" t="s">
        <v>1157</v>
      </c>
      <c r="AX201" t="s">
        <v>1152</v>
      </c>
      <c r="AY201" s="23">
        <v>80111600</v>
      </c>
      <c r="AZ201" t="s">
        <v>1605</v>
      </c>
      <c r="BA201" s="23" t="s">
        <v>121</v>
      </c>
      <c r="BB201" s="20" t="s">
        <v>122</v>
      </c>
      <c r="BC201" s="27">
        <v>45674</v>
      </c>
      <c r="BD201" s="20" t="s">
        <v>136</v>
      </c>
      <c r="BE201" s="27">
        <v>45674</v>
      </c>
      <c r="BF201" s="27">
        <v>45677</v>
      </c>
      <c r="BG201" s="27">
        <v>46020</v>
      </c>
      <c r="BH201" s="35">
        <f>+Tabla3[[#This Row],[FECHA TERMINACION
(INICIAL)]]-Tabla3[[#This Row],[FECHA INICIO]]</f>
        <v>343</v>
      </c>
      <c r="BI201" s="35">
        <f>+Tabla3[[#This Row],[PLAZO DE EJECUCIÓN EN DÍAS (INICIAL)]]/30</f>
        <v>11.433333333333334</v>
      </c>
      <c r="BJ201" t="s">
        <v>1384</v>
      </c>
      <c r="BK201" s="30">
        <f>+[1]BD_2!E199</f>
        <v>0</v>
      </c>
      <c r="BL201" s="30">
        <f>+[1]BD_2!BA199</f>
        <v>0</v>
      </c>
      <c r="BM201" s="23">
        <f>+[1]BD_2!BZ199</f>
        <v>0</v>
      </c>
      <c r="BN201" s="23">
        <f>+COUNTIF(Tabla3[[#This Row],[VALOR REDUCIDO]:[TOTAL TIEMPO PRORROGADO EN DÍAS
]],"&lt;&gt;0")</f>
        <v>0</v>
      </c>
      <c r="BO201" s="23" t="str">
        <f>+[1]BD_2!CA199</f>
        <v>2 NO</v>
      </c>
      <c r="BP201" s="27" t="str">
        <f>+[1]BD_2!CF199</f>
        <v>2 NO</v>
      </c>
      <c r="BQ201" s="23" t="s">
        <v>106</v>
      </c>
      <c r="BR201">
        <f t="shared" si="50"/>
        <v>343</v>
      </c>
      <c r="BS201" s="36">
        <f t="shared" si="51"/>
        <v>45677</v>
      </c>
      <c r="BT201" s="36">
        <f t="shared" si="52"/>
        <v>46020</v>
      </c>
      <c r="BU201" s="37">
        <f t="shared" ca="1" si="53"/>
        <v>0.78717201166180761</v>
      </c>
      <c r="BV201" s="30">
        <f t="shared" si="54"/>
        <v>87833333</v>
      </c>
      <c r="BW201" s="23" t="str">
        <f t="shared" ca="1" si="42"/>
        <v>EJECUCIÓN</v>
      </c>
      <c r="BX201" s="23">
        <v>57091667</v>
      </c>
      <c r="BY201" s="23">
        <v>30741666</v>
      </c>
      <c r="BZ201" s="23" t="s">
        <v>106</v>
      </c>
      <c r="CA201" s="23" t="str">
        <f t="shared" si="55"/>
        <v>enero</v>
      </c>
      <c r="CB201" s="23" t="s">
        <v>121</v>
      </c>
      <c r="CC201" s="23" t="s">
        <v>121</v>
      </c>
      <c r="CD201" s="23" t="s">
        <v>121</v>
      </c>
      <c r="CE201" t="s">
        <v>125</v>
      </c>
      <c r="CF201" t="s">
        <v>126</v>
      </c>
    </row>
    <row r="202" spans="1:84" x14ac:dyDescent="0.25">
      <c r="A202" s="23" t="str">
        <f t="shared" si="43"/>
        <v/>
      </c>
      <c r="B202" s="23" t="str">
        <f t="shared" si="44"/>
        <v/>
      </c>
      <c r="C202" s="24" t="str">
        <f t="shared" ca="1" si="45"/>
        <v>E</v>
      </c>
      <c r="D202" s="25" t="str">
        <f t="shared" ca="1" si="46"/>
        <v/>
      </c>
      <c r="E202" s="25" t="str">
        <f t="shared" si="47"/>
        <v/>
      </c>
      <c r="F202" s="23" t="str">
        <f t="shared" si="48"/>
        <v/>
      </c>
      <c r="G202" s="25" t="str">
        <f t="shared" si="49"/>
        <v/>
      </c>
      <c r="H202" s="23">
        <v>2025</v>
      </c>
      <c r="I202" s="26">
        <v>197</v>
      </c>
      <c r="J202" s="23" t="s">
        <v>95</v>
      </c>
      <c r="K202" t="s">
        <v>96</v>
      </c>
      <c r="L202" t="s">
        <v>97</v>
      </c>
      <c r="M202" t="s">
        <v>98</v>
      </c>
      <c r="N202" t="s">
        <v>99</v>
      </c>
      <c r="O202" s="23" t="s">
        <v>100</v>
      </c>
      <c r="P202" s="23" t="s">
        <v>138</v>
      </c>
      <c r="Q202" t="s">
        <v>1606</v>
      </c>
      <c r="R202" s="23" t="s">
        <v>103</v>
      </c>
      <c r="S202" s="20" t="s">
        <v>1035</v>
      </c>
      <c r="T202" s="29" t="s">
        <v>1607</v>
      </c>
      <c r="U202" s="23" t="s">
        <v>1436</v>
      </c>
      <c r="V202" s="23" t="s">
        <v>106</v>
      </c>
      <c r="W202" s="20" t="s">
        <v>516</v>
      </c>
      <c r="X202" s="20" t="s">
        <v>516</v>
      </c>
      <c r="Y202" t="s">
        <v>1608</v>
      </c>
      <c r="Z202" t="s">
        <v>1609</v>
      </c>
      <c r="AA202" t="s">
        <v>1610</v>
      </c>
      <c r="AB202" s="6">
        <v>105000000</v>
      </c>
      <c r="AC202" s="6">
        <v>105000000</v>
      </c>
      <c r="AD202" s="30">
        <v>10500000</v>
      </c>
      <c r="AE202" s="30">
        <v>0</v>
      </c>
      <c r="AF202" s="23" t="s">
        <v>112</v>
      </c>
      <c r="AG202" t="s">
        <v>106</v>
      </c>
      <c r="AH202" t="s">
        <v>113</v>
      </c>
      <c r="AI202" s="31">
        <f>+Tabla3[[#This Row],[VALOR DEL CONTRATO
(EN NUMEROS)]]-Tabla3[[#This Row],[VALOR RECURSOS (MADS/FONAM)]]</f>
        <v>0</v>
      </c>
      <c r="AJ202" s="25">
        <v>8825</v>
      </c>
      <c r="AK202" s="32">
        <v>45665</v>
      </c>
      <c r="AL202">
        <v>22525</v>
      </c>
      <c r="AM202" s="27">
        <v>45678</v>
      </c>
      <c r="AN202" s="33" t="s">
        <v>114</v>
      </c>
      <c r="AO202" t="s">
        <v>1574</v>
      </c>
      <c r="AP202" s="39">
        <v>202300000000177</v>
      </c>
      <c r="AQ202" t="s">
        <v>106</v>
      </c>
      <c r="AR202" s="27">
        <v>45674</v>
      </c>
      <c r="AS202" s="23" t="s">
        <v>116</v>
      </c>
      <c r="AT202" s="23" t="s">
        <v>116</v>
      </c>
      <c r="AU202" t="s">
        <v>117</v>
      </c>
      <c r="AV202" t="s">
        <v>965</v>
      </c>
      <c r="AW202" t="s">
        <v>966</v>
      </c>
      <c r="AX202" t="s">
        <v>516</v>
      </c>
      <c r="AY202" s="23">
        <v>80111600</v>
      </c>
      <c r="AZ202" t="s">
        <v>1611</v>
      </c>
      <c r="BA202" s="23" t="s">
        <v>121</v>
      </c>
      <c r="BB202" s="20" t="s">
        <v>122</v>
      </c>
      <c r="BC202" s="27">
        <v>45677</v>
      </c>
      <c r="BD202" s="20" t="s">
        <v>136</v>
      </c>
      <c r="BE202" s="27">
        <v>45677</v>
      </c>
      <c r="BF202" s="27">
        <v>45678</v>
      </c>
      <c r="BG202" s="27">
        <v>45981</v>
      </c>
      <c r="BH202" s="35">
        <f>+Tabla3[[#This Row],[FECHA TERMINACION
(INICIAL)]]-Tabla3[[#This Row],[FECHA INICIO]]</f>
        <v>303</v>
      </c>
      <c r="BI202" s="35">
        <f>+Tabla3[[#This Row],[PLAZO DE EJECUCIÓN EN DÍAS (INICIAL)]]/30</f>
        <v>10.1</v>
      </c>
      <c r="BJ202" t="s">
        <v>1612</v>
      </c>
      <c r="BK202" s="30">
        <f>+[1]BD_2!E200</f>
        <v>0</v>
      </c>
      <c r="BL202" s="30">
        <f>+[1]BD_2!BA200</f>
        <v>0</v>
      </c>
      <c r="BM202" s="23">
        <f>+[1]BD_2!BZ200</f>
        <v>0</v>
      </c>
      <c r="BN202" s="23">
        <f>+COUNTIF(Tabla3[[#This Row],[VALOR REDUCIDO]:[TOTAL TIEMPO PRORROGADO EN DÍAS
]],"&lt;&gt;0")</f>
        <v>0</v>
      </c>
      <c r="BO202" s="23" t="str">
        <f>+[1]BD_2!CA200</f>
        <v>2 NO</v>
      </c>
      <c r="BP202" s="27" t="str">
        <f>+[1]BD_2!CF200</f>
        <v>2 NO</v>
      </c>
      <c r="BQ202" s="23" t="s">
        <v>106</v>
      </c>
      <c r="BR202">
        <f t="shared" si="50"/>
        <v>303</v>
      </c>
      <c r="BS202" s="36">
        <f t="shared" si="51"/>
        <v>45678</v>
      </c>
      <c r="BT202" s="36">
        <f t="shared" si="52"/>
        <v>45981</v>
      </c>
      <c r="BU202" s="37">
        <f t="shared" ca="1" si="53"/>
        <v>0.88778877887788776</v>
      </c>
      <c r="BV202" s="30">
        <f t="shared" si="54"/>
        <v>105000000</v>
      </c>
      <c r="BW202" s="23" t="str">
        <f t="shared" ca="1" si="42"/>
        <v>EJECUCIÓN</v>
      </c>
      <c r="BX202" s="23">
        <v>66500000</v>
      </c>
      <c r="BY202" s="23">
        <v>38500000</v>
      </c>
      <c r="BZ202" s="23" t="s">
        <v>106</v>
      </c>
      <c r="CA202" s="23" t="str">
        <f t="shared" si="55"/>
        <v>enero</v>
      </c>
      <c r="CB202" s="23" t="s">
        <v>121</v>
      </c>
      <c r="CC202" s="23" t="s">
        <v>121</v>
      </c>
      <c r="CD202" s="23" t="s">
        <v>121</v>
      </c>
      <c r="CE202" t="s">
        <v>125</v>
      </c>
      <c r="CF202" t="s">
        <v>126</v>
      </c>
    </row>
    <row r="203" spans="1:84" x14ac:dyDescent="0.25">
      <c r="A203" s="23" t="str">
        <f t="shared" si="43"/>
        <v/>
      </c>
      <c r="B203" s="23" t="str">
        <f t="shared" si="44"/>
        <v/>
      </c>
      <c r="C203" s="24" t="str">
        <f t="shared" ca="1" si="45"/>
        <v>E</v>
      </c>
      <c r="D203" s="25" t="str">
        <f t="shared" ca="1" si="46"/>
        <v/>
      </c>
      <c r="E203" s="25" t="str">
        <f t="shared" si="47"/>
        <v/>
      </c>
      <c r="F203" s="23" t="str">
        <f t="shared" si="48"/>
        <v/>
      </c>
      <c r="G203" s="25" t="str">
        <f t="shared" si="49"/>
        <v/>
      </c>
      <c r="H203" s="23">
        <v>2025</v>
      </c>
      <c r="I203" s="26">
        <v>198</v>
      </c>
      <c r="J203" s="23" t="s">
        <v>95</v>
      </c>
      <c r="K203" t="s">
        <v>96</v>
      </c>
      <c r="L203" t="s">
        <v>97</v>
      </c>
      <c r="M203" t="s">
        <v>98</v>
      </c>
      <c r="N203" t="s">
        <v>99</v>
      </c>
      <c r="O203" s="23" t="s">
        <v>100</v>
      </c>
      <c r="P203" s="23" t="s">
        <v>138</v>
      </c>
      <c r="Q203" t="s">
        <v>1613</v>
      </c>
      <c r="R203" s="23" t="s">
        <v>103</v>
      </c>
      <c r="S203" s="20" t="s">
        <v>165</v>
      </c>
      <c r="T203" s="29" t="s">
        <v>1614</v>
      </c>
      <c r="U203" s="23" t="s">
        <v>1436</v>
      </c>
      <c r="V203" s="23" t="s">
        <v>106</v>
      </c>
      <c r="W203" s="20" t="s">
        <v>516</v>
      </c>
      <c r="X203" s="20" t="s">
        <v>516</v>
      </c>
      <c r="Y203" t="s">
        <v>1615</v>
      </c>
      <c r="Z203" t="s">
        <v>1616</v>
      </c>
      <c r="AA203" t="s">
        <v>1617</v>
      </c>
      <c r="AB203" s="6">
        <v>57750000</v>
      </c>
      <c r="AC203" s="6">
        <v>57750000</v>
      </c>
      <c r="AD203" s="30">
        <v>5775000</v>
      </c>
      <c r="AE203" s="30">
        <v>0</v>
      </c>
      <c r="AF203" s="23" t="s">
        <v>112</v>
      </c>
      <c r="AG203" t="s">
        <v>106</v>
      </c>
      <c r="AH203" t="s">
        <v>113</v>
      </c>
      <c r="AI203" s="31">
        <f>+Tabla3[[#This Row],[VALOR DEL CONTRATO
(EN NUMEROS)]]-Tabla3[[#This Row],[VALOR RECURSOS (MADS/FONAM)]]</f>
        <v>0</v>
      </c>
      <c r="AJ203" s="25">
        <v>8825</v>
      </c>
      <c r="AK203" s="32">
        <v>45665</v>
      </c>
      <c r="AL203">
        <v>23125</v>
      </c>
      <c r="AM203" s="27">
        <v>45678</v>
      </c>
      <c r="AN203" s="33" t="s">
        <v>114</v>
      </c>
      <c r="AO203" t="s">
        <v>1123</v>
      </c>
      <c r="AP203" s="39">
        <v>202300000000177</v>
      </c>
      <c r="AQ203" t="s">
        <v>106</v>
      </c>
      <c r="AR203" s="27">
        <v>45674</v>
      </c>
      <c r="AS203" s="23" t="s">
        <v>116</v>
      </c>
      <c r="AT203" s="23" t="s">
        <v>116</v>
      </c>
      <c r="AU203" t="s">
        <v>117</v>
      </c>
      <c r="AV203" t="s">
        <v>1133</v>
      </c>
      <c r="AW203" t="s">
        <v>1134</v>
      </c>
      <c r="AX203" t="s">
        <v>516</v>
      </c>
      <c r="AY203" s="23">
        <v>80111600</v>
      </c>
      <c r="AZ203" t="s">
        <v>1618</v>
      </c>
      <c r="BA203" s="23" t="s">
        <v>121</v>
      </c>
      <c r="BB203" s="20" t="s">
        <v>122</v>
      </c>
      <c r="BC203" s="27">
        <v>45674</v>
      </c>
      <c r="BD203" s="20" t="s">
        <v>136</v>
      </c>
      <c r="BE203" s="27">
        <v>45674</v>
      </c>
      <c r="BF203" s="27">
        <v>45678</v>
      </c>
      <c r="BG203" s="27">
        <v>45981</v>
      </c>
      <c r="BH203" s="35">
        <f>+Tabla3[[#This Row],[FECHA TERMINACION
(INICIAL)]]-Tabla3[[#This Row],[FECHA INICIO]]</f>
        <v>303</v>
      </c>
      <c r="BI203" s="35">
        <f>+Tabla3[[#This Row],[PLAZO DE EJECUCIÓN EN DÍAS (INICIAL)]]/30</f>
        <v>10.1</v>
      </c>
      <c r="BJ203" t="s">
        <v>1127</v>
      </c>
      <c r="BK203" s="30">
        <f>+[1]BD_2!E201</f>
        <v>0</v>
      </c>
      <c r="BL203" s="30">
        <f>+[1]BD_2!BA201</f>
        <v>0</v>
      </c>
      <c r="BM203" s="23">
        <f>+[1]BD_2!BZ201</f>
        <v>0</v>
      </c>
      <c r="BN203" s="23">
        <f>+COUNTIF(Tabla3[[#This Row],[VALOR REDUCIDO]:[TOTAL TIEMPO PRORROGADO EN DÍAS
]],"&lt;&gt;0")</f>
        <v>0</v>
      </c>
      <c r="BO203" s="23" t="str">
        <f>+[1]BD_2!CA201</f>
        <v>2 NO</v>
      </c>
      <c r="BP203" s="27" t="str">
        <f>+[1]BD_2!CF201</f>
        <v>2 NO</v>
      </c>
      <c r="BQ203" s="23" t="s">
        <v>106</v>
      </c>
      <c r="BR203">
        <f t="shared" si="50"/>
        <v>303</v>
      </c>
      <c r="BS203" s="36">
        <f t="shared" si="51"/>
        <v>45678</v>
      </c>
      <c r="BT203" s="36">
        <f t="shared" si="52"/>
        <v>45981</v>
      </c>
      <c r="BU203" s="37">
        <f t="shared" ca="1" si="53"/>
        <v>0.88778877887788776</v>
      </c>
      <c r="BV203" s="30">
        <f t="shared" si="54"/>
        <v>57750000</v>
      </c>
      <c r="BW203" s="23" t="str">
        <f t="shared" ca="1" si="42"/>
        <v>EJECUCIÓN</v>
      </c>
      <c r="BX203" s="23">
        <v>36575000</v>
      </c>
      <c r="BY203" s="23">
        <v>21175000</v>
      </c>
      <c r="BZ203" s="23" t="s">
        <v>106</v>
      </c>
      <c r="CA203" s="23" t="str">
        <f t="shared" si="55"/>
        <v>enero</v>
      </c>
      <c r="CB203" s="23" t="s">
        <v>121</v>
      </c>
      <c r="CC203" s="23" t="s">
        <v>121</v>
      </c>
      <c r="CD203" s="23" t="s">
        <v>121</v>
      </c>
      <c r="CE203" t="s">
        <v>125</v>
      </c>
      <c r="CF203" t="s">
        <v>126</v>
      </c>
    </row>
    <row r="204" spans="1:84" x14ac:dyDescent="0.25">
      <c r="A204" s="23" t="str">
        <f t="shared" si="43"/>
        <v/>
      </c>
      <c r="B204" s="23" t="str">
        <f t="shared" si="44"/>
        <v/>
      </c>
      <c r="C204" s="24" t="str">
        <f t="shared" ca="1" si="45"/>
        <v>E</v>
      </c>
      <c r="D204" s="25" t="str">
        <f t="shared" ca="1" si="46"/>
        <v/>
      </c>
      <c r="E204" s="25" t="str">
        <f t="shared" si="47"/>
        <v/>
      </c>
      <c r="F204" s="23" t="str">
        <f t="shared" si="48"/>
        <v/>
      </c>
      <c r="G204" s="25" t="str">
        <f t="shared" si="49"/>
        <v/>
      </c>
      <c r="H204" s="23">
        <v>2025</v>
      </c>
      <c r="I204" s="26">
        <v>199</v>
      </c>
      <c r="J204" s="23" t="s">
        <v>95</v>
      </c>
      <c r="K204" t="s">
        <v>96</v>
      </c>
      <c r="L204" t="s">
        <v>97</v>
      </c>
      <c r="M204" t="s">
        <v>98</v>
      </c>
      <c r="N204" t="s">
        <v>99</v>
      </c>
      <c r="O204" s="23" t="s">
        <v>100</v>
      </c>
      <c r="P204" s="23" t="s">
        <v>138</v>
      </c>
      <c r="Q204" t="s">
        <v>1619</v>
      </c>
      <c r="R204" s="23" t="s">
        <v>103</v>
      </c>
      <c r="S204" s="20" t="s">
        <v>1620</v>
      </c>
      <c r="T204" s="29" t="s">
        <v>1621</v>
      </c>
      <c r="U204" s="23" t="s">
        <v>1436</v>
      </c>
      <c r="V204" s="23" t="s">
        <v>106</v>
      </c>
      <c r="W204" s="20" t="s">
        <v>1152</v>
      </c>
      <c r="X204" s="20" t="s">
        <v>1152</v>
      </c>
      <c r="Y204" t="s">
        <v>1622</v>
      </c>
      <c r="Z204" t="s">
        <v>7249</v>
      </c>
      <c r="AA204" t="s">
        <v>1623</v>
      </c>
      <c r="AB204" s="6">
        <v>87833333</v>
      </c>
      <c r="AC204" s="6">
        <v>87833333</v>
      </c>
      <c r="AD204" s="30">
        <v>7750000</v>
      </c>
      <c r="AE204" s="30">
        <v>0</v>
      </c>
      <c r="AF204" s="23" t="s">
        <v>112</v>
      </c>
      <c r="AG204" t="s">
        <v>106</v>
      </c>
      <c r="AH204" t="s">
        <v>113</v>
      </c>
      <c r="AI204" s="31">
        <f>+Tabla3[[#This Row],[VALOR DEL CONTRATO
(EN NUMEROS)]]-Tabla3[[#This Row],[VALOR RECURSOS (MADS/FONAM)]]</f>
        <v>0</v>
      </c>
      <c r="AJ204" s="25">
        <v>8225</v>
      </c>
      <c r="AK204" s="32">
        <v>45665</v>
      </c>
      <c r="AL204">
        <v>17425</v>
      </c>
      <c r="AM204" s="27">
        <v>45677</v>
      </c>
      <c r="AN204" s="33" t="s">
        <v>114</v>
      </c>
      <c r="AO204" t="s">
        <v>115</v>
      </c>
      <c r="AP204" s="39">
        <v>202400000000095</v>
      </c>
      <c r="AQ204" t="s">
        <v>106</v>
      </c>
      <c r="AR204" s="27">
        <v>45673</v>
      </c>
      <c r="AS204" s="23" t="s">
        <v>116</v>
      </c>
      <c r="AT204" s="23" t="s">
        <v>116</v>
      </c>
      <c r="AU204" t="s">
        <v>117</v>
      </c>
      <c r="AV204" t="s">
        <v>1156</v>
      </c>
      <c r="AW204" t="s">
        <v>1157</v>
      </c>
      <c r="AX204" t="s">
        <v>1152</v>
      </c>
      <c r="AY204" s="23">
        <v>80111600</v>
      </c>
      <c r="AZ204" t="s">
        <v>1624</v>
      </c>
      <c r="BA204" s="23" t="s">
        <v>121</v>
      </c>
      <c r="BB204" s="20" t="s">
        <v>122</v>
      </c>
      <c r="BC204" s="27">
        <v>45674</v>
      </c>
      <c r="BD204" s="20" t="s">
        <v>136</v>
      </c>
      <c r="BE204" s="27">
        <v>45674</v>
      </c>
      <c r="BF204" s="27">
        <v>45677</v>
      </c>
      <c r="BG204" s="27">
        <v>46020</v>
      </c>
      <c r="BH204" s="35">
        <f>+Tabla3[[#This Row],[FECHA TERMINACION
(INICIAL)]]-Tabla3[[#This Row],[FECHA INICIO]]</f>
        <v>343</v>
      </c>
      <c r="BI204" s="35">
        <f>+Tabla3[[#This Row],[PLAZO DE EJECUCIÓN EN DÍAS (INICIAL)]]/30</f>
        <v>11.433333333333334</v>
      </c>
      <c r="BJ204" t="s">
        <v>1384</v>
      </c>
      <c r="BK204" s="30">
        <f>+[1]BD_2!E202</f>
        <v>0</v>
      </c>
      <c r="BL204" s="30">
        <f>+[1]BD_2!BA202</f>
        <v>0</v>
      </c>
      <c r="BM204" s="23">
        <f>+[1]BD_2!BZ202</f>
        <v>0</v>
      </c>
      <c r="BN204" s="23">
        <f>+COUNTIF(Tabla3[[#This Row],[VALOR REDUCIDO]:[TOTAL TIEMPO PRORROGADO EN DÍAS
]],"&lt;&gt;0")</f>
        <v>0</v>
      </c>
      <c r="BO204" s="23" t="str">
        <f>+[1]BD_2!CA202</f>
        <v>2 NO</v>
      </c>
      <c r="BP204" s="27" t="str">
        <f>+[1]BD_2!CF202</f>
        <v>2 NO</v>
      </c>
      <c r="BQ204" s="23" t="s">
        <v>106</v>
      </c>
      <c r="BR204">
        <f t="shared" si="50"/>
        <v>343</v>
      </c>
      <c r="BS204" s="36">
        <f t="shared" si="51"/>
        <v>45677</v>
      </c>
      <c r="BT204" s="36">
        <f t="shared" si="52"/>
        <v>46020</v>
      </c>
      <c r="BU204" s="37">
        <f t="shared" ca="1" si="53"/>
        <v>0.78717201166180761</v>
      </c>
      <c r="BV204" s="30">
        <f t="shared" si="54"/>
        <v>87833333</v>
      </c>
      <c r="BW204" s="23" t="str">
        <f t="shared" ca="1" si="42"/>
        <v>EJECUCIÓN</v>
      </c>
      <c r="BX204" s="23">
        <v>49341667</v>
      </c>
      <c r="BY204" s="23">
        <v>38491666</v>
      </c>
      <c r="BZ204" s="23" t="s">
        <v>106</v>
      </c>
      <c r="CA204" s="23" t="str">
        <f t="shared" si="55"/>
        <v>enero</v>
      </c>
      <c r="CB204" s="23" t="s">
        <v>121</v>
      </c>
      <c r="CC204" s="23" t="s">
        <v>121</v>
      </c>
      <c r="CD204" s="23" t="s">
        <v>121</v>
      </c>
      <c r="CE204" t="s">
        <v>125</v>
      </c>
      <c r="CF204" t="s">
        <v>126</v>
      </c>
    </row>
    <row r="205" spans="1:84" x14ac:dyDescent="0.25">
      <c r="A205" s="23" t="str">
        <f t="shared" si="43"/>
        <v/>
      </c>
      <c r="B205" s="23" t="str">
        <f t="shared" si="44"/>
        <v/>
      </c>
      <c r="C205" s="24" t="str">
        <f t="shared" ca="1" si="45"/>
        <v>E</v>
      </c>
      <c r="D205" s="25" t="str">
        <f t="shared" ca="1" si="46"/>
        <v/>
      </c>
      <c r="E205" s="25" t="str">
        <f t="shared" si="47"/>
        <v/>
      </c>
      <c r="F205" s="23" t="str">
        <f t="shared" si="48"/>
        <v/>
      </c>
      <c r="G205" s="25" t="str">
        <f t="shared" si="49"/>
        <v/>
      </c>
      <c r="H205" s="23">
        <v>2025</v>
      </c>
      <c r="I205" s="26">
        <v>200</v>
      </c>
      <c r="J205" s="23" t="s">
        <v>95</v>
      </c>
      <c r="K205" t="s">
        <v>96</v>
      </c>
      <c r="L205" t="s">
        <v>97</v>
      </c>
      <c r="M205" t="s">
        <v>98</v>
      </c>
      <c r="N205" t="s">
        <v>99</v>
      </c>
      <c r="O205" s="23" t="s">
        <v>100</v>
      </c>
      <c r="P205" s="23" t="s">
        <v>138</v>
      </c>
      <c r="Q205" t="s">
        <v>1625</v>
      </c>
      <c r="R205" s="23" t="s">
        <v>103</v>
      </c>
      <c r="S205" s="20" t="s">
        <v>262</v>
      </c>
      <c r="T205" s="29" t="s">
        <v>1626</v>
      </c>
      <c r="U205" s="23" t="s">
        <v>1436</v>
      </c>
      <c r="V205" s="23" t="s">
        <v>106</v>
      </c>
      <c r="W205" s="20" t="s">
        <v>711</v>
      </c>
      <c r="X205" s="20" t="s">
        <v>108</v>
      </c>
      <c r="Y205" t="s">
        <v>1627</v>
      </c>
      <c r="Z205" t="s">
        <v>1628</v>
      </c>
      <c r="AA205" t="s">
        <v>1629</v>
      </c>
      <c r="AB205" s="6">
        <v>44000000</v>
      </c>
      <c r="AC205" s="6">
        <v>44000000</v>
      </c>
      <c r="AD205" s="30">
        <v>4000000</v>
      </c>
      <c r="AE205" s="30">
        <v>0</v>
      </c>
      <c r="AF205" s="23" t="s">
        <v>112</v>
      </c>
      <c r="AG205" t="s">
        <v>106</v>
      </c>
      <c r="AH205" t="s">
        <v>113</v>
      </c>
      <c r="AI205" s="31">
        <f>+Tabla3[[#This Row],[VALOR DEL CONTRATO
(EN NUMEROS)]]-Tabla3[[#This Row],[VALOR RECURSOS (MADS/FONAM)]]</f>
        <v>0</v>
      </c>
      <c r="AJ205" s="25">
        <v>9525</v>
      </c>
      <c r="AK205" s="32">
        <v>45665</v>
      </c>
      <c r="AL205">
        <v>22625</v>
      </c>
      <c r="AM205" s="27">
        <v>45678</v>
      </c>
      <c r="AN205" s="33" t="s">
        <v>114</v>
      </c>
      <c r="AO205" t="s">
        <v>115</v>
      </c>
      <c r="AP205" s="39">
        <v>202400000000095</v>
      </c>
      <c r="AQ205" t="s">
        <v>106</v>
      </c>
      <c r="AR205" s="27">
        <v>45674</v>
      </c>
      <c r="AS205" s="23" t="s">
        <v>116</v>
      </c>
      <c r="AT205" s="23" t="s">
        <v>116</v>
      </c>
      <c r="AU205" t="s">
        <v>117</v>
      </c>
      <c r="AV205" t="s">
        <v>715</v>
      </c>
      <c r="AW205" t="s">
        <v>792</v>
      </c>
      <c r="AX205" t="s">
        <v>108</v>
      </c>
      <c r="AY205" s="23">
        <v>80111600</v>
      </c>
      <c r="AZ205" t="s">
        <v>1630</v>
      </c>
      <c r="BA205" s="23" t="s">
        <v>121</v>
      </c>
      <c r="BB205" s="20" t="s">
        <v>122</v>
      </c>
      <c r="BC205" s="27">
        <v>45674</v>
      </c>
      <c r="BD205" s="20" t="s">
        <v>123</v>
      </c>
      <c r="BE205" s="27">
        <v>45674</v>
      </c>
      <c r="BF205" s="27">
        <v>45678</v>
      </c>
      <c r="BG205" s="27">
        <v>46011</v>
      </c>
      <c r="BH205" s="35">
        <f>+Tabla3[[#This Row],[FECHA TERMINACION
(INICIAL)]]-Tabla3[[#This Row],[FECHA INICIO]]</f>
        <v>333</v>
      </c>
      <c r="BI205" s="35">
        <f>+Tabla3[[#This Row],[PLAZO DE EJECUCIÓN EN DÍAS (INICIAL)]]/30</f>
        <v>11.1</v>
      </c>
      <c r="BJ205" t="s">
        <v>1259</v>
      </c>
      <c r="BK205" s="30">
        <f>+[1]BD_2!E203</f>
        <v>0</v>
      </c>
      <c r="BL205" s="30">
        <f>+[1]BD_2!BA203</f>
        <v>0</v>
      </c>
      <c r="BM205" s="23">
        <f>+[1]BD_2!BZ203</f>
        <v>0</v>
      </c>
      <c r="BN205" s="23">
        <f>+COUNTIF(Tabla3[[#This Row],[VALOR REDUCIDO]:[TOTAL TIEMPO PRORROGADO EN DÍAS
]],"&lt;&gt;0")</f>
        <v>0</v>
      </c>
      <c r="BO205" s="23" t="str">
        <f>+[1]BD_2!CA203</f>
        <v>2 NO</v>
      </c>
      <c r="BP205" s="27" t="str">
        <f>+[1]BD_2!CF203</f>
        <v>2 NO</v>
      </c>
      <c r="BQ205" s="23" t="s">
        <v>106</v>
      </c>
      <c r="BR205">
        <f t="shared" si="50"/>
        <v>333</v>
      </c>
      <c r="BS205" s="36">
        <f t="shared" si="51"/>
        <v>45678</v>
      </c>
      <c r="BT205" s="36">
        <f t="shared" si="52"/>
        <v>46011</v>
      </c>
      <c r="BU205" s="37">
        <f t="shared" ca="1" si="53"/>
        <v>0.80780780780780781</v>
      </c>
      <c r="BV205" s="30">
        <f t="shared" si="54"/>
        <v>44000000</v>
      </c>
      <c r="BW205" s="23" t="str">
        <f t="shared" ca="1" si="42"/>
        <v>EJECUCIÓN</v>
      </c>
      <c r="BX205" s="23">
        <v>25333333</v>
      </c>
      <c r="BY205" s="23">
        <v>18666667</v>
      </c>
      <c r="BZ205" s="23" t="s">
        <v>106</v>
      </c>
      <c r="CA205" s="23" t="str">
        <f t="shared" si="55"/>
        <v>enero</v>
      </c>
      <c r="CB205" s="23" t="s">
        <v>121</v>
      </c>
      <c r="CC205" s="23" t="s">
        <v>121</v>
      </c>
      <c r="CD205" s="23" t="s">
        <v>121</v>
      </c>
      <c r="CE205" t="s">
        <v>125</v>
      </c>
      <c r="CF205" t="s">
        <v>126</v>
      </c>
    </row>
    <row r="206" spans="1:84" x14ac:dyDescent="0.25">
      <c r="A206" s="23" t="str">
        <f t="shared" si="43"/>
        <v/>
      </c>
      <c r="B206" s="23" t="str">
        <f t="shared" si="44"/>
        <v/>
      </c>
      <c r="C206" s="24" t="str">
        <f t="shared" ca="1" si="45"/>
        <v>E</v>
      </c>
      <c r="D206" s="25" t="str">
        <f t="shared" ca="1" si="46"/>
        <v/>
      </c>
      <c r="E206" s="25" t="str">
        <f t="shared" si="47"/>
        <v/>
      </c>
      <c r="F206" s="23" t="str">
        <f t="shared" si="48"/>
        <v/>
      </c>
      <c r="G206" s="25" t="str">
        <f t="shared" si="49"/>
        <v/>
      </c>
      <c r="H206" s="23">
        <v>2025</v>
      </c>
      <c r="I206" s="26">
        <v>201</v>
      </c>
      <c r="J206" s="23" t="s">
        <v>95</v>
      </c>
      <c r="K206" t="s">
        <v>96</v>
      </c>
      <c r="L206" t="s">
        <v>97</v>
      </c>
      <c r="M206" t="s">
        <v>98</v>
      </c>
      <c r="N206" t="s">
        <v>99</v>
      </c>
      <c r="O206" s="23" t="s">
        <v>100</v>
      </c>
      <c r="P206" s="23" t="s">
        <v>138</v>
      </c>
      <c r="Q206" t="s">
        <v>1631</v>
      </c>
      <c r="R206" s="23" t="s">
        <v>103</v>
      </c>
      <c r="S206" s="20" t="s">
        <v>158</v>
      </c>
      <c r="T206" s="29" t="s">
        <v>1632</v>
      </c>
      <c r="U206" s="23" t="s">
        <v>1436</v>
      </c>
      <c r="V206" s="23" t="s">
        <v>106</v>
      </c>
      <c r="W206" s="20" t="s">
        <v>245</v>
      </c>
      <c r="X206" s="20" t="s">
        <v>245</v>
      </c>
      <c r="Y206" t="s">
        <v>1633</v>
      </c>
      <c r="Z206" t="s">
        <v>1634</v>
      </c>
      <c r="AA206" t="s">
        <v>1635</v>
      </c>
      <c r="AB206" s="6">
        <v>93386667</v>
      </c>
      <c r="AC206" s="6">
        <v>93386667</v>
      </c>
      <c r="AD206" s="30">
        <v>8240000</v>
      </c>
      <c r="AE206" s="30">
        <v>0</v>
      </c>
      <c r="AF206" s="23" t="s">
        <v>112</v>
      </c>
      <c r="AG206" t="s">
        <v>106</v>
      </c>
      <c r="AH206" t="s">
        <v>113</v>
      </c>
      <c r="AI206" s="31">
        <f>+Tabla3[[#This Row],[VALOR DEL CONTRATO
(EN NUMEROS)]]-Tabla3[[#This Row],[VALOR RECURSOS (MADS/FONAM)]]</f>
        <v>0</v>
      </c>
      <c r="AJ206" s="25">
        <v>6525</v>
      </c>
      <c r="AK206" s="32">
        <v>45665</v>
      </c>
      <c r="AL206">
        <v>20925</v>
      </c>
      <c r="AM206" s="27">
        <v>45678</v>
      </c>
      <c r="AN206" s="33" t="s">
        <v>114</v>
      </c>
      <c r="AO206" t="s">
        <v>248</v>
      </c>
      <c r="AP206" s="39">
        <v>202400000000095</v>
      </c>
      <c r="AQ206" t="s">
        <v>106</v>
      </c>
      <c r="AR206" s="27">
        <v>45674</v>
      </c>
      <c r="AS206" s="23" t="s">
        <v>116</v>
      </c>
      <c r="AT206" s="23" t="s">
        <v>116</v>
      </c>
      <c r="AU206" t="s">
        <v>117</v>
      </c>
      <c r="AV206" t="s">
        <v>628</v>
      </c>
      <c r="AW206" t="s">
        <v>1636</v>
      </c>
      <c r="AX206" t="s">
        <v>245</v>
      </c>
      <c r="AY206" s="23">
        <v>80111600</v>
      </c>
      <c r="AZ206" t="s">
        <v>1637</v>
      </c>
      <c r="BA206" s="23" t="s">
        <v>121</v>
      </c>
      <c r="BB206" s="20" t="s">
        <v>122</v>
      </c>
      <c r="BC206" s="27">
        <v>45674</v>
      </c>
      <c r="BD206" s="20" t="s">
        <v>136</v>
      </c>
      <c r="BE206" s="27">
        <v>45674</v>
      </c>
      <c r="BF206" s="27">
        <v>45678</v>
      </c>
      <c r="BG206" s="27">
        <v>46021</v>
      </c>
      <c r="BH206" s="35">
        <f>+Tabla3[[#This Row],[FECHA TERMINACION
(INICIAL)]]-Tabla3[[#This Row],[FECHA INICIO]]</f>
        <v>343</v>
      </c>
      <c r="BI206" s="35">
        <f>+Tabla3[[#This Row],[PLAZO DE EJECUCIÓN EN DÍAS (INICIAL)]]/30</f>
        <v>11.433333333333334</v>
      </c>
      <c r="BJ206" t="s">
        <v>1535</v>
      </c>
      <c r="BK206" s="30">
        <f>+[1]BD_2!E204</f>
        <v>0</v>
      </c>
      <c r="BL206" s="30">
        <f>+[1]BD_2!BA204</f>
        <v>0</v>
      </c>
      <c r="BM206" s="23">
        <f>+[1]BD_2!BZ204</f>
        <v>0</v>
      </c>
      <c r="BN206" s="23">
        <f>+COUNTIF(Tabla3[[#This Row],[VALOR REDUCIDO]:[TOTAL TIEMPO PRORROGADO EN DÍAS
]],"&lt;&gt;0")</f>
        <v>0</v>
      </c>
      <c r="BO206" s="23" t="str">
        <f>+[1]BD_2!CA204</f>
        <v>2 NO</v>
      </c>
      <c r="BP206" s="27" t="str">
        <f>+[1]BD_2!CF204</f>
        <v>2 NO</v>
      </c>
      <c r="BQ206" s="23" t="s">
        <v>106</v>
      </c>
      <c r="BR206">
        <f t="shared" si="50"/>
        <v>343</v>
      </c>
      <c r="BS206" s="36">
        <f t="shared" si="51"/>
        <v>45678</v>
      </c>
      <c r="BT206" s="36">
        <f t="shared" si="52"/>
        <v>46021</v>
      </c>
      <c r="BU206" s="37">
        <f t="shared" ca="1" si="53"/>
        <v>0.78425655976676389</v>
      </c>
      <c r="BV206" s="30">
        <f t="shared" si="54"/>
        <v>93386667</v>
      </c>
      <c r="BW206" s="23" t="str">
        <f t="shared" ca="1" si="42"/>
        <v>EJECUCIÓN</v>
      </c>
      <c r="BX206" s="23">
        <v>52186667</v>
      </c>
      <c r="BY206" s="23">
        <v>41200000</v>
      </c>
      <c r="BZ206" s="23" t="s">
        <v>106</v>
      </c>
      <c r="CA206" s="23" t="str">
        <f t="shared" si="55"/>
        <v>enero</v>
      </c>
      <c r="CB206" s="23" t="s">
        <v>121</v>
      </c>
      <c r="CC206" s="23" t="s">
        <v>121</v>
      </c>
      <c r="CD206" s="23" t="s">
        <v>121</v>
      </c>
      <c r="CE206" t="s">
        <v>125</v>
      </c>
      <c r="CF206" t="s">
        <v>126</v>
      </c>
    </row>
    <row r="207" spans="1:84" ht="15" customHeight="1" x14ac:dyDescent="0.25">
      <c r="A207" s="23" t="str">
        <f t="shared" si="43"/>
        <v/>
      </c>
      <c r="B207" s="23" t="str">
        <f t="shared" si="44"/>
        <v/>
      </c>
      <c r="C207" s="24" t="str">
        <f t="shared" ca="1" si="45"/>
        <v>E</v>
      </c>
      <c r="D207" s="25" t="str">
        <f t="shared" ca="1" si="46"/>
        <v/>
      </c>
      <c r="E207" s="25" t="str">
        <f t="shared" si="47"/>
        <v/>
      </c>
      <c r="F207" s="23" t="str">
        <f t="shared" si="48"/>
        <v/>
      </c>
      <c r="G207" s="25" t="str">
        <f t="shared" si="49"/>
        <v/>
      </c>
      <c r="H207" s="23">
        <v>2025</v>
      </c>
      <c r="I207" s="26">
        <v>202</v>
      </c>
      <c r="J207" s="23" t="s">
        <v>95</v>
      </c>
      <c r="K207" t="s">
        <v>96</v>
      </c>
      <c r="L207" t="s">
        <v>97</v>
      </c>
      <c r="M207" t="s">
        <v>98</v>
      </c>
      <c r="N207" t="s">
        <v>99</v>
      </c>
      <c r="O207" s="23" t="s">
        <v>100</v>
      </c>
      <c r="P207" s="23" t="s">
        <v>138</v>
      </c>
      <c r="Q207" t="s">
        <v>1638</v>
      </c>
      <c r="R207" s="23" t="s">
        <v>103</v>
      </c>
      <c r="S207" s="20" t="s">
        <v>467</v>
      </c>
      <c r="T207" s="29" t="s">
        <v>1639</v>
      </c>
      <c r="U207" s="23" t="s">
        <v>1436</v>
      </c>
      <c r="V207" s="23" t="s">
        <v>106</v>
      </c>
      <c r="W207" s="20" t="s">
        <v>711</v>
      </c>
      <c r="X207" s="20" t="s">
        <v>108</v>
      </c>
      <c r="Y207" t="s">
        <v>1640</v>
      </c>
      <c r="Z207" t="s">
        <v>1641</v>
      </c>
      <c r="AA207" t="s">
        <v>1642</v>
      </c>
      <c r="AB207" s="6">
        <v>76300000</v>
      </c>
      <c r="AC207" s="6">
        <v>76300000</v>
      </c>
      <c r="AD207" s="30">
        <v>7000000</v>
      </c>
      <c r="AE207" s="30">
        <v>0</v>
      </c>
      <c r="AF207" s="23" t="s">
        <v>112</v>
      </c>
      <c r="AG207" t="s">
        <v>106</v>
      </c>
      <c r="AH207" t="s">
        <v>113</v>
      </c>
      <c r="AI207" s="31">
        <f>+Tabla3[[#This Row],[VALOR DEL CONTRATO
(EN NUMEROS)]]-Tabla3[[#This Row],[VALOR RECURSOS (MADS/FONAM)]]</f>
        <v>0</v>
      </c>
      <c r="AJ207" s="25">
        <v>9525</v>
      </c>
      <c r="AK207" s="32">
        <v>45665</v>
      </c>
      <c r="AL207">
        <v>19025</v>
      </c>
      <c r="AM207" s="27">
        <v>45677</v>
      </c>
      <c r="AN207" s="33" t="s">
        <v>114</v>
      </c>
      <c r="AO207" t="s">
        <v>115</v>
      </c>
      <c r="AP207" s="39">
        <v>202400000000095</v>
      </c>
      <c r="AQ207" t="s">
        <v>106</v>
      </c>
      <c r="AR207" s="27">
        <v>45674</v>
      </c>
      <c r="AS207" s="23" t="s">
        <v>116</v>
      </c>
      <c r="AT207" s="23" t="s">
        <v>116</v>
      </c>
      <c r="AU207" t="s">
        <v>117</v>
      </c>
      <c r="AV207" t="s">
        <v>715</v>
      </c>
      <c r="AW207" t="s">
        <v>792</v>
      </c>
      <c r="AX207" t="s">
        <v>108</v>
      </c>
      <c r="AY207" s="23">
        <v>80111600</v>
      </c>
      <c r="AZ207" t="s">
        <v>1643</v>
      </c>
      <c r="BA207" s="23" t="s">
        <v>295</v>
      </c>
      <c r="BB207" s="20" t="s">
        <v>122</v>
      </c>
      <c r="BC207" s="27">
        <v>45674</v>
      </c>
      <c r="BD207" s="20" t="s">
        <v>123</v>
      </c>
      <c r="BE207" s="27">
        <v>45674</v>
      </c>
      <c r="BF207" s="27">
        <v>45677</v>
      </c>
      <c r="BG207" s="27">
        <v>46007</v>
      </c>
      <c r="BH207" s="35">
        <f>+Tabla3[[#This Row],[FECHA TERMINACION
(INICIAL)]]-Tabla3[[#This Row],[FECHA INICIO]]</f>
        <v>330</v>
      </c>
      <c r="BI207" s="35">
        <f>+Tabla3[[#This Row],[PLAZO DE EJECUCIÓN EN DÍAS (INICIAL)]]/30</f>
        <v>11</v>
      </c>
      <c r="BJ207" t="s">
        <v>717</v>
      </c>
      <c r="BK207" s="30">
        <f>+[1]BD_2!E205</f>
        <v>0</v>
      </c>
      <c r="BL207" s="30">
        <f>+[1]BD_2!BA205</f>
        <v>0</v>
      </c>
      <c r="BM207" s="23">
        <f>+[1]BD_2!BZ205</f>
        <v>0</v>
      </c>
      <c r="BN207" s="23">
        <f>+COUNTIF(Tabla3[[#This Row],[VALOR REDUCIDO]:[TOTAL TIEMPO PRORROGADO EN DÍAS
]],"&lt;&gt;0")</f>
        <v>0</v>
      </c>
      <c r="BO207" s="23" t="str">
        <f>+[1]BD_2!CA205</f>
        <v>2 NO</v>
      </c>
      <c r="BP207" s="27" t="str">
        <f>+[1]BD_2!CF205</f>
        <v>2 NO</v>
      </c>
      <c r="BQ207" s="23" t="s">
        <v>106</v>
      </c>
      <c r="BR207">
        <f t="shared" si="50"/>
        <v>330</v>
      </c>
      <c r="BS207" s="36">
        <f t="shared" si="51"/>
        <v>45677</v>
      </c>
      <c r="BT207" s="36">
        <f t="shared" si="52"/>
        <v>46007</v>
      </c>
      <c r="BU207" s="37">
        <f t="shared" ca="1" si="53"/>
        <v>0.81818181818181823</v>
      </c>
      <c r="BV207" s="30">
        <f t="shared" si="54"/>
        <v>76300000</v>
      </c>
      <c r="BW207" s="23" t="str">
        <f t="shared" ca="1" si="42"/>
        <v>EJECUCIÓN</v>
      </c>
      <c r="BX207" s="23">
        <v>37566667</v>
      </c>
      <c r="BY207" s="23">
        <v>38733333</v>
      </c>
      <c r="BZ207" s="23" t="s">
        <v>106</v>
      </c>
      <c r="CA207" s="23" t="str">
        <f t="shared" si="55"/>
        <v>enero</v>
      </c>
      <c r="CB207" s="23" t="s">
        <v>121</v>
      </c>
      <c r="CC207" s="23" t="s">
        <v>121</v>
      </c>
      <c r="CD207" s="23" t="s">
        <v>121</v>
      </c>
      <c r="CE207" t="s">
        <v>125</v>
      </c>
      <c r="CF207" t="s">
        <v>126</v>
      </c>
    </row>
    <row r="208" spans="1:84" ht="15" customHeight="1" x14ac:dyDescent="0.25">
      <c r="A208" s="23" t="str">
        <f t="shared" si="43"/>
        <v/>
      </c>
      <c r="B208" s="23" t="str">
        <f t="shared" si="44"/>
        <v/>
      </c>
      <c r="C208" s="24" t="str">
        <f t="shared" ca="1" si="45"/>
        <v>E</v>
      </c>
      <c r="D208" s="25" t="str">
        <f t="shared" ca="1" si="46"/>
        <v/>
      </c>
      <c r="E208" s="25" t="str">
        <f t="shared" si="47"/>
        <v/>
      </c>
      <c r="F208" s="23" t="str">
        <f t="shared" si="48"/>
        <v/>
      </c>
      <c r="G208" s="25" t="str">
        <f t="shared" si="49"/>
        <v/>
      </c>
      <c r="H208" s="23">
        <v>2025</v>
      </c>
      <c r="I208" s="26">
        <v>203</v>
      </c>
      <c r="J208" s="23" t="s">
        <v>95</v>
      </c>
      <c r="K208" t="s">
        <v>96</v>
      </c>
      <c r="L208" t="s">
        <v>97</v>
      </c>
      <c r="M208" t="s">
        <v>98</v>
      </c>
      <c r="N208" t="s">
        <v>99</v>
      </c>
      <c r="O208" s="23" t="s">
        <v>100</v>
      </c>
      <c r="P208" s="23" t="s">
        <v>138</v>
      </c>
      <c r="Q208" t="s">
        <v>1644</v>
      </c>
      <c r="R208" s="23" t="s">
        <v>103</v>
      </c>
      <c r="S208" s="20" t="s">
        <v>467</v>
      </c>
      <c r="T208" s="29" t="s">
        <v>1645</v>
      </c>
      <c r="U208" s="23" t="s">
        <v>1436</v>
      </c>
      <c r="V208" s="23" t="s">
        <v>106</v>
      </c>
      <c r="W208" s="20" t="s">
        <v>108</v>
      </c>
      <c r="X208" s="20" t="s">
        <v>108</v>
      </c>
      <c r="Y208" t="s">
        <v>1646</v>
      </c>
      <c r="Z208" t="s">
        <v>1647</v>
      </c>
      <c r="AA208" t="s">
        <v>1648</v>
      </c>
      <c r="AB208" s="6">
        <v>102000000</v>
      </c>
      <c r="AC208" s="6">
        <v>102000000</v>
      </c>
      <c r="AD208" s="30">
        <v>9000000</v>
      </c>
      <c r="AE208" s="30">
        <v>0</v>
      </c>
      <c r="AF208" s="23" t="s">
        <v>112</v>
      </c>
      <c r="AG208" t="s">
        <v>106</v>
      </c>
      <c r="AH208" t="s">
        <v>113</v>
      </c>
      <c r="AI208" s="31">
        <f>+Tabla3[[#This Row],[VALOR DEL CONTRATO
(EN NUMEROS)]]-Tabla3[[#This Row],[VALOR RECURSOS (MADS/FONAM)]]</f>
        <v>0</v>
      </c>
      <c r="AJ208" s="25">
        <v>9225</v>
      </c>
      <c r="AK208" s="32">
        <v>45665</v>
      </c>
      <c r="AL208">
        <v>20425</v>
      </c>
      <c r="AM208" s="27">
        <v>45678</v>
      </c>
      <c r="AN208" s="33" t="s">
        <v>114</v>
      </c>
      <c r="AO208" t="s">
        <v>115</v>
      </c>
      <c r="AP208" s="39">
        <v>202400000000095</v>
      </c>
      <c r="AQ208" t="s">
        <v>106</v>
      </c>
      <c r="AR208" s="27">
        <v>45674</v>
      </c>
      <c r="AS208" s="23" t="s">
        <v>116</v>
      </c>
      <c r="AT208" s="23" t="s">
        <v>116</v>
      </c>
      <c r="AU208" t="s">
        <v>117</v>
      </c>
      <c r="AV208" t="s">
        <v>732</v>
      </c>
      <c r="AW208" t="s">
        <v>733</v>
      </c>
      <c r="AX208" t="s">
        <v>734</v>
      </c>
      <c r="AY208" s="23">
        <v>80111600</v>
      </c>
      <c r="AZ208" t="s">
        <v>1649</v>
      </c>
      <c r="BA208" s="23" t="s">
        <v>121</v>
      </c>
      <c r="BB208" s="20" t="s">
        <v>122</v>
      </c>
      <c r="BC208" s="27">
        <v>45674</v>
      </c>
      <c r="BD208" s="20" t="s">
        <v>123</v>
      </c>
      <c r="BE208" s="27">
        <v>45674</v>
      </c>
      <c r="BF208" s="27">
        <v>45678</v>
      </c>
      <c r="BG208" s="27">
        <v>46021</v>
      </c>
      <c r="BH208" s="35">
        <f>+Tabla3[[#This Row],[FECHA TERMINACION
(INICIAL)]]-Tabla3[[#This Row],[FECHA INICIO]]</f>
        <v>343</v>
      </c>
      <c r="BI208" s="35">
        <f>+Tabla3[[#This Row],[PLAZO DE EJECUCIÓN EN DÍAS (INICIAL)]]/30</f>
        <v>11.433333333333334</v>
      </c>
      <c r="BJ208" t="s">
        <v>1650</v>
      </c>
      <c r="BK208" s="30">
        <f>+[1]BD_2!E206</f>
        <v>0</v>
      </c>
      <c r="BL208" s="30">
        <f>+[1]BD_2!BA206</f>
        <v>0</v>
      </c>
      <c r="BM208" s="23">
        <f>+[1]BD_2!BZ206</f>
        <v>0</v>
      </c>
      <c r="BN208" s="23">
        <f>+COUNTIF(Tabla3[[#This Row],[VALOR REDUCIDO]:[TOTAL TIEMPO PRORROGADO EN DÍAS
]],"&lt;&gt;0")</f>
        <v>0</v>
      </c>
      <c r="BO208" s="23" t="str">
        <f>+[1]BD_2!CA206</f>
        <v>2 NO</v>
      </c>
      <c r="BP208" s="27" t="str">
        <f>+[1]BD_2!CF206</f>
        <v>2 NO</v>
      </c>
      <c r="BQ208" s="23" t="s">
        <v>106</v>
      </c>
      <c r="BR208">
        <f t="shared" si="50"/>
        <v>343</v>
      </c>
      <c r="BS208" s="36">
        <f t="shared" si="51"/>
        <v>45678</v>
      </c>
      <c r="BT208" s="36">
        <f t="shared" si="52"/>
        <v>46021</v>
      </c>
      <c r="BU208" s="37">
        <f t="shared" ca="1" si="53"/>
        <v>0.78425655976676389</v>
      </c>
      <c r="BV208" s="30">
        <f t="shared" si="54"/>
        <v>102000000</v>
      </c>
      <c r="BW208" s="23" t="str">
        <f t="shared" ca="1" si="42"/>
        <v>EJECUCIÓN</v>
      </c>
      <c r="BX208" s="23">
        <v>57000000</v>
      </c>
      <c r="BY208" s="23">
        <v>45000000</v>
      </c>
      <c r="BZ208" s="23" t="s">
        <v>106</v>
      </c>
      <c r="CA208" s="23" t="str">
        <f t="shared" si="55"/>
        <v>enero</v>
      </c>
      <c r="CB208" s="23" t="s">
        <v>121</v>
      </c>
      <c r="CC208" s="23" t="s">
        <v>121</v>
      </c>
      <c r="CD208" s="23" t="s">
        <v>121</v>
      </c>
      <c r="CE208" t="s">
        <v>125</v>
      </c>
      <c r="CF208" t="s">
        <v>126</v>
      </c>
    </row>
    <row r="209" spans="1:84" x14ac:dyDescent="0.25">
      <c r="A209" s="23" t="str">
        <f t="shared" si="43"/>
        <v/>
      </c>
      <c r="B209" s="23" t="str">
        <f t="shared" si="44"/>
        <v/>
      </c>
      <c r="C209" s="24" t="str">
        <f t="shared" ca="1" si="45"/>
        <v>E</v>
      </c>
      <c r="D209" s="25" t="str">
        <f t="shared" si="46"/>
        <v/>
      </c>
      <c r="E209" s="25" t="str">
        <f t="shared" si="47"/>
        <v/>
      </c>
      <c r="F209" s="23" t="str">
        <f t="shared" si="48"/>
        <v/>
      </c>
      <c r="G209" s="25" t="str">
        <f t="shared" si="49"/>
        <v/>
      </c>
      <c r="H209" s="23">
        <v>2025</v>
      </c>
      <c r="I209" s="26">
        <v>204</v>
      </c>
      <c r="J209" s="23" t="s">
        <v>95</v>
      </c>
      <c r="K209" t="s">
        <v>96</v>
      </c>
      <c r="L209" t="s">
        <v>97</v>
      </c>
      <c r="M209" t="s">
        <v>98</v>
      </c>
      <c r="N209" t="s">
        <v>99</v>
      </c>
      <c r="O209" s="23" t="s">
        <v>100</v>
      </c>
      <c r="P209" s="23" t="s">
        <v>138</v>
      </c>
      <c r="Q209" t="s">
        <v>1651</v>
      </c>
      <c r="R209" s="23" t="s">
        <v>103</v>
      </c>
      <c r="S209" s="20" t="s">
        <v>1652</v>
      </c>
      <c r="T209" s="29" t="s">
        <v>7150</v>
      </c>
      <c r="U209" s="23" t="s">
        <v>1436</v>
      </c>
      <c r="V209" s="23" t="s">
        <v>106</v>
      </c>
      <c r="W209" s="20" t="s">
        <v>490</v>
      </c>
      <c r="X209" s="20" t="s">
        <v>490</v>
      </c>
      <c r="Y209" t="s">
        <v>1653</v>
      </c>
      <c r="Z209" t="s">
        <v>1654</v>
      </c>
      <c r="AA209" t="s">
        <v>1655</v>
      </c>
      <c r="AB209" s="30">
        <v>95700000</v>
      </c>
      <c r="AC209" s="30">
        <v>95700000</v>
      </c>
      <c r="AD209" s="30">
        <v>8700000</v>
      </c>
      <c r="AE209" s="30">
        <v>0</v>
      </c>
      <c r="AF209" s="23" t="s">
        <v>112</v>
      </c>
      <c r="AG209" t="s">
        <v>106</v>
      </c>
      <c r="AH209" t="s">
        <v>113</v>
      </c>
      <c r="AI209" s="31">
        <f>+Tabla3[[#This Row],[VALOR DEL CONTRATO
(EN NUMEROS)]]-Tabla3[[#This Row],[VALOR RECURSOS (MADS/FONAM)]]</f>
        <v>0</v>
      </c>
      <c r="AJ209" s="25">
        <v>9025</v>
      </c>
      <c r="AK209" s="32">
        <v>45665</v>
      </c>
      <c r="AL209">
        <v>30525</v>
      </c>
      <c r="AM209" s="27">
        <v>45680</v>
      </c>
      <c r="AN209" s="33" t="s">
        <v>114</v>
      </c>
      <c r="AO209" t="s">
        <v>986</v>
      </c>
      <c r="AP209" s="39">
        <v>202300000000041</v>
      </c>
      <c r="AQ209" t="s">
        <v>106</v>
      </c>
      <c r="AR209" s="27">
        <v>45679</v>
      </c>
      <c r="AS209" s="23" t="s">
        <v>116</v>
      </c>
      <c r="AT209" s="23" t="s">
        <v>116</v>
      </c>
      <c r="AU209" t="s">
        <v>117</v>
      </c>
      <c r="AV209" t="s">
        <v>1024</v>
      </c>
      <c r="AW209" t="s">
        <v>1025</v>
      </c>
      <c r="AX209" t="s">
        <v>490</v>
      </c>
      <c r="AY209" s="23">
        <v>80111600</v>
      </c>
      <c r="AZ209" t="s">
        <v>1656</v>
      </c>
      <c r="BA209" s="23" t="s">
        <v>121</v>
      </c>
      <c r="BB209" s="20" t="s">
        <v>122</v>
      </c>
      <c r="BC209" s="27">
        <v>45679</v>
      </c>
      <c r="BD209" s="20" t="s">
        <v>123</v>
      </c>
      <c r="BE209" s="27">
        <v>45679</v>
      </c>
      <c r="BF209" s="27">
        <v>45680</v>
      </c>
      <c r="BG209" s="27">
        <v>46013</v>
      </c>
      <c r="BH209" s="35">
        <f>+Tabla3[[#This Row],[FECHA TERMINACION
(INICIAL)]]-Tabla3[[#This Row],[FECHA INICIO]]</f>
        <v>333</v>
      </c>
      <c r="BI209" s="35">
        <f>+Tabla3[[#This Row],[PLAZO DE EJECUCIÓN EN DÍAS (INICIAL)]]/30</f>
        <v>11.1</v>
      </c>
      <c r="BJ209" t="s">
        <v>1657</v>
      </c>
      <c r="BK209" s="30">
        <f>+[1]BD_2!E207</f>
        <v>0</v>
      </c>
      <c r="BL209" s="30">
        <f>+[1]BD_2!BA207</f>
        <v>0</v>
      </c>
      <c r="BM209" s="23">
        <f>+[1]BD_2!BZ207</f>
        <v>0</v>
      </c>
      <c r="BN209" s="23">
        <f>+COUNTIF(Tabla3[[#This Row],[VALOR REDUCIDO]:[TOTAL TIEMPO PRORROGADO EN DÍAS
]],"&lt;&gt;0")</f>
        <v>0</v>
      </c>
      <c r="BO209" s="23" t="str">
        <f>+[1]BD_2!CA207</f>
        <v>2 NO</v>
      </c>
      <c r="BP209" s="27" t="str">
        <f>+[1]BD_2!CF207</f>
        <v>1 SI</v>
      </c>
      <c r="BQ209" s="23" t="s">
        <v>106</v>
      </c>
      <c r="BR209">
        <f t="shared" si="50"/>
        <v>333</v>
      </c>
      <c r="BS209" s="36">
        <f t="shared" si="51"/>
        <v>45680</v>
      </c>
      <c r="BT209" s="36">
        <f t="shared" si="52"/>
        <v>46013</v>
      </c>
      <c r="BU209" s="37">
        <f t="shared" ca="1" si="53"/>
        <v>0.80180180180180183</v>
      </c>
      <c r="BV209" s="30">
        <f t="shared" si="54"/>
        <v>95700000</v>
      </c>
      <c r="BW209" s="23" t="str">
        <f t="shared" si="42"/>
        <v>FINALIZADO</v>
      </c>
      <c r="BX209" s="23">
        <v>19140000</v>
      </c>
      <c r="BY209" s="23">
        <v>76560000</v>
      </c>
      <c r="BZ209" s="23" t="s">
        <v>106</v>
      </c>
      <c r="CA209" s="23" t="str">
        <f t="shared" si="55"/>
        <v>enero</v>
      </c>
      <c r="CB209" s="23" t="s">
        <v>121</v>
      </c>
      <c r="CC209" s="23" t="s">
        <v>121</v>
      </c>
      <c r="CD209" s="23" t="s">
        <v>121</v>
      </c>
      <c r="CE209" t="s">
        <v>125</v>
      </c>
      <c r="CF209" t="s">
        <v>126</v>
      </c>
    </row>
    <row r="210" spans="1:84" x14ac:dyDescent="0.25">
      <c r="A210" s="23" t="str">
        <f t="shared" si="43"/>
        <v/>
      </c>
      <c r="B210" s="23" t="str">
        <f t="shared" si="44"/>
        <v/>
      </c>
      <c r="C210" s="24" t="str">
        <f t="shared" ca="1" si="45"/>
        <v>E</v>
      </c>
      <c r="D210" s="25" t="str">
        <f t="shared" ca="1" si="46"/>
        <v/>
      </c>
      <c r="E210" s="25" t="str">
        <f t="shared" si="47"/>
        <v/>
      </c>
      <c r="F210" s="23" t="str">
        <f t="shared" si="48"/>
        <v/>
      </c>
      <c r="G210" s="25" t="str">
        <f t="shared" si="49"/>
        <v/>
      </c>
      <c r="H210" s="23">
        <v>2025</v>
      </c>
      <c r="I210" s="26">
        <v>205</v>
      </c>
      <c r="J210" s="23" t="s">
        <v>95</v>
      </c>
      <c r="K210" t="s">
        <v>96</v>
      </c>
      <c r="L210" t="s">
        <v>97</v>
      </c>
      <c r="M210" t="s">
        <v>98</v>
      </c>
      <c r="N210" t="s">
        <v>99</v>
      </c>
      <c r="O210" s="23" t="s">
        <v>100</v>
      </c>
      <c r="P210" s="23" t="s">
        <v>138</v>
      </c>
      <c r="Q210" t="s">
        <v>1658</v>
      </c>
      <c r="R210" s="23" t="s">
        <v>103</v>
      </c>
      <c r="S210" s="20" t="s">
        <v>1652</v>
      </c>
      <c r="T210" s="29" t="s">
        <v>1659</v>
      </c>
      <c r="U210" s="23" t="s">
        <v>1436</v>
      </c>
      <c r="V210" s="23" t="s">
        <v>106</v>
      </c>
      <c r="W210" s="20" t="s">
        <v>490</v>
      </c>
      <c r="X210" s="20" t="s">
        <v>490</v>
      </c>
      <c r="Y210" t="s">
        <v>1660</v>
      </c>
      <c r="Z210" t="s">
        <v>1661</v>
      </c>
      <c r="AA210" t="s">
        <v>1000</v>
      </c>
      <c r="AB210" s="6">
        <v>88000000</v>
      </c>
      <c r="AC210" s="6">
        <v>88000000</v>
      </c>
      <c r="AD210" s="30">
        <v>8000000</v>
      </c>
      <c r="AE210" s="30">
        <v>0</v>
      </c>
      <c r="AF210" s="23" t="s">
        <v>112</v>
      </c>
      <c r="AG210" t="s">
        <v>106</v>
      </c>
      <c r="AH210" t="s">
        <v>113</v>
      </c>
      <c r="AI210" s="31">
        <f>+Tabla3[[#This Row],[VALOR DEL CONTRATO
(EN NUMEROS)]]-Tabla3[[#This Row],[VALOR RECURSOS (MADS/FONAM)]]</f>
        <v>0</v>
      </c>
      <c r="AJ210" s="25">
        <v>9025</v>
      </c>
      <c r="AK210" s="32">
        <v>45665</v>
      </c>
      <c r="AL210">
        <v>31625</v>
      </c>
      <c r="AM210" s="27">
        <v>45680</v>
      </c>
      <c r="AN210" s="33" t="s">
        <v>114</v>
      </c>
      <c r="AO210" t="s">
        <v>986</v>
      </c>
      <c r="AP210" s="39">
        <v>202300000000041</v>
      </c>
      <c r="AQ210" t="s">
        <v>106</v>
      </c>
      <c r="AR210" s="27">
        <v>45678</v>
      </c>
      <c r="AS210" s="23" t="s">
        <v>116</v>
      </c>
      <c r="AT210" s="23" t="s">
        <v>116</v>
      </c>
      <c r="AU210" t="s">
        <v>117</v>
      </c>
      <c r="AV210" t="s">
        <v>495</v>
      </c>
      <c r="AW210" t="s">
        <v>496</v>
      </c>
      <c r="AX210" t="s">
        <v>490</v>
      </c>
      <c r="AY210" s="23">
        <v>80111600</v>
      </c>
      <c r="AZ210" t="s">
        <v>1662</v>
      </c>
      <c r="BA210" s="23" t="s">
        <v>121</v>
      </c>
      <c r="BB210" s="20" t="s">
        <v>122</v>
      </c>
      <c r="BC210" s="27">
        <v>45678</v>
      </c>
      <c r="BD210" s="20" t="s">
        <v>123</v>
      </c>
      <c r="BE210" s="27">
        <v>45678</v>
      </c>
      <c r="BF210" s="27">
        <v>45680</v>
      </c>
      <c r="BG210" s="27">
        <v>46013</v>
      </c>
      <c r="BH210" s="35">
        <f>+Tabla3[[#This Row],[FECHA TERMINACION
(INICIAL)]]-Tabla3[[#This Row],[FECHA INICIO]]</f>
        <v>333</v>
      </c>
      <c r="BI210" s="35">
        <f>+Tabla3[[#This Row],[PLAZO DE EJECUCIÓN EN DÍAS (INICIAL)]]/30</f>
        <v>11.1</v>
      </c>
      <c r="BJ210" t="s">
        <v>1663</v>
      </c>
      <c r="BK210" s="30">
        <f>+[1]BD_2!E208</f>
        <v>0</v>
      </c>
      <c r="BL210" s="30">
        <f>+[1]BD_2!BA208</f>
        <v>0</v>
      </c>
      <c r="BM210" s="23">
        <f>+[1]BD_2!BZ208</f>
        <v>0</v>
      </c>
      <c r="BN210" s="23">
        <f>+COUNTIF(Tabla3[[#This Row],[VALOR REDUCIDO]:[TOTAL TIEMPO PRORROGADO EN DÍAS
]],"&lt;&gt;0")</f>
        <v>0</v>
      </c>
      <c r="BO210" s="23" t="str">
        <f>+[1]BD_2!CA208</f>
        <v>2 NO</v>
      </c>
      <c r="BP210" s="27" t="str">
        <f>+[1]BD_2!CF208</f>
        <v>2 NO</v>
      </c>
      <c r="BQ210" s="23" t="s">
        <v>106</v>
      </c>
      <c r="BR210">
        <f t="shared" si="50"/>
        <v>333</v>
      </c>
      <c r="BS210" s="36">
        <f t="shared" si="51"/>
        <v>45680</v>
      </c>
      <c r="BT210" s="36">
        <f t="shared" si="52"/>
        <v>46013</v>
      </c>
      <c r="BU210" s="37">
        <f t="shared" ca="1" si="53"/>
        <v>0.80180180180180183</v>
      </c>
      <c r="BV210" s="30">
        <f t="shared" si="54"/>
        <v>88000000</v>
      </c>
      <c r="BW210" s="23" t="str">
        <f t="shared" ca="1" si="42"/>
        <v>EJECUCIÓN</v>
      </c>
      <c r="BX210" s="23">
        <v>50133333</v>
      </c>
      <c r="BY210" s="23">
        <v>37866667</v>
      </c>
      <c r="BZ210" s="23" t="s">
        <v>106</v>
      </c>
      <c r="CA210" s="23" t="str">
        <f t="shared" si="55"/>
        <v>enero</v>
      </c>
      <c r="CB210" s="23" t="s">
        <v>121</v>
      </c>
      <c r="CC210" s="23" t="s">
        <v>121</v>
      </c>
      <c r="CD210" s="23" t="s">
        <v>121</v>
      </c>
      <c r="CE210" t="s">
        <v>125</v>
      </c>
      <c r="CF210" t="s">
        <v>126</v>
      </c>
    </row>
    <row r="211" spans="1:84" x14ac:dyDescent="0.25">
      <c r="A211" s="23" t="str">
        <f t="shared" si="43"/>
        <v/>
      </c>
      <c r="B211" s="23" t="str">
        <f t="shared" si="44"/>
        <v/>
      </c>
      <c r="C211" s="24" t="str">
        <f t="shared" ca="1" si="45"/>
        <v>E</v>
      </c>
      <c r="D211" s="25" t="str">
        <f t="shared" si="46"/>
        <v/>
      </c>
      <c r="E211" s="25" t="str">
        <f t="shared" si="47"/>
        <v/>
      </c>
      <c r="F211" s="23" t="str">
        <f t="shared" si="48"/>
        <v/>
      </c>
      <c r="G211" s="25" t="str">
        <f t="shared" si="49"/>
        <v/>
      </c>
      <c r="H211" s="23">
        <v>2025</v>
      </c>
      <c r="I211" s="26">
        <v>206</v>
      </c>
      <c r="J211" s="23" t="s">
        <v>95</v>
      </c>
      <c r="K211" t="s">
        <v>96</v>
      </c>
      <c r="L211" t="s">
        <v>97</v>
      </c>
      <c r="M211" t="s">
        <v>98</v>
      </c>
      <c r="N211" t="s">
        <v>99</v>
      </c>
      <c r="O211" s="23" t="s">
        <v>100</v>
      </c>
      <c r="P211" s="23" t="s">
        <v>138</v>
      </c>
      <c r="Q211" t="s">
        <v>1664</v>
      </c>
      <c r="R211" s="23" t="s">
        <v>103</v>
      </c>
      <c r="S211" s="20" t="s">
        <v>1652</v>
      </c>
      <c r="T211" s="29" t="s">
        <v>1665</v>
      </c>
      <c r="U211" s="23" t="s">
        <v>1436</v>
      </c>
      <c r="V211" s="23" t="s">
        <v>106</v>
      </c>
      <c r="W211" s="20" t="s">
        <v>430</v>
      </c>
      <c r="X211" s="20" t="s">
        <v>430</v>
      </c>
      <c r="Y211" t="s">
        <v>1666</v>
      </c>
      <c r="Z211" t="s">
        <v>1667</v>
      </c>
      <c r="AA211" t="s">
        <v>922</v>
      </c>
      <c r="AB211" s="30">
        <v>110000000</v>
      </c>
      <c r="AC211" s="30">
        <v>110000000</v>
      </c>
      <c r="AD211" s="30">
        <v>10000000</v>
      </c>
      <c r="AE211" s="30">
        <v>0</v>
      </c>
      <c r="AF211" s="23" t="s">
        <v>112</v>
      </c>
      <c r="AG211" t="s">
        <v>106</v>
      </c>
      <c r="AH211" t="s">
        <v>113</v>
      </c>
      <c r="AI211" s="31">
        <f>+Tabla3[[#This Row],[VALOR DEL CONTRATO
(EN NUMEROS)]]-Tabla3[[#This Row],[VALOR RECURSOS (MADS/FONAM)]]</f>
        <v>0</v>
      </c>
      <c r="AJ211" s="25">
        <v>4825</v>
      </c>
      <c r="AK211" s="32">
        <v>45664</v>
      </c>
      <c r="AL211">
        <v>24825</v>
      </c>
      <c r="AM211" s="27">
        <v>45679</v>
      </c>
      <c r="AN211" s="33" t="s">
        <v>114</v>
      </c>
      <c r="AO211" t="s">
        <v>1265</v>
      </c>
      <c r="AP211" s="39">
        <v>202400000000074</v>
      </c>
      <c r="AQ211" t="s">
        <v>106</v>
      </c>
      <c r="AR211" s="27">
        <v>45678</v>
      </c>
      <c r="AS211" s="23" t="s">
        <v>116</v>
      </c>
      <c r="AT211" s="23" t="s">
        <v>116</v>
      </c>
      <c r="AU211" t="s">
        <v>117</v>
      </c>
      <c r="AV211" t="s">
        <v>435</v>
      </c>
      <c r="AW211" t="s">
        <v>436</v>
      </c>
      <c r="AX211" s="20" t="s">
        <v>436</v>
      </c>
      <c r="AY211" s="23">
        <v>80111600</v>
      </c>
      <c r="AZ211" t="s">
        <v>1668</v>
      </c>
      <c r="BA211" s="23" t="s">
        <v>121</v>
      </c>
      <c r="BB211" s="20" t="s">
        <v>122</v>
      </c>
      <c r="BC211" s="27">
        <v>45678</v>
      </c>
      <c r="BD211" s="20" t="s">
        <v>123</v>
      </c>
      <c r="BE211" s="27">
        <v>45678</v>
      </c>
      <c r="BF211" s="27">
        <v>45679</v>
      </c>
      <c r="BG211" s="27">
        <v>46012</v>
      </c>
      <c r="BH211" s="35">
        <f>+Tabla3[[#This Row],[FECHA TERMINACION
(INICIAL)]]-Tabla3[[#This Row],[FECHA INICIO]]</f>
        <v>333</v>
      </c>
      <c r="BI211" s="35">
        <f>+Tabla3[[#This Row],[PLAZO DE EJECUCIÓN EN DÍAS (INICIAL)]]/30</f>
        <v>11.1</v>
      </c>
      <c r="BJ211" t="s">
        <v>1523</v>
      </c>
      <c r="BK211" s="30">
        <f>+[1]BD_2!E209</f>
        <v>0</v>
      </c>
      <c r="BL211" s="30">
        <f>+[1]BD_2!BA209</f>
        <v>0</v>
      </c>
      <c r="BM211" s="23">
        <f>+[1]BD_2!BZ209</f>
        <v>0</v>
      </c>
      <c r="BN211" s="23">
        <f>+COUNTIF(Tabla3[[#This Row],[VALOR REDUCIDO]:[TOTAL TIEMPO PRORROGADO EN DÍAS
]],"&lt;&gt;0")</f>
        <v>0</v>
      </c>
      <c r="BO211" s="23" t="str">
        <f>+[1]BD_2!CA209</f>
        <v>2 NO</v>
      </c>
      <c r="BP211" s="27" t="str">
        <f>+[1]BD_2!CF209</f>
        <v>1 SI</v>
      </c>
      <c r="BQ211" s="23" t="s">
        <v>106</v>
      </c>
      <c r="BR211">
        <f t="shared" si="50"/>
        <v>333</v>
      </c>
      <c r="BS211" s="36">
        <f t="shared" si="51"/>
        <v>45679</v>
      </c>
      <c r="BT211" s="36">
        <f t="shared" si="52"/>
        <v>46012</v>
      </c>
      <c r="BU211" s="37">
        <f t="shared" ca="1" si="53"/>
        <v>0.80480480480480476</v>
      </c>
      <c r="BV211" s="30">
        <f t="shared" si="54"/>
        <v>110000000</v>
      </c>
      <c r="BW211" s="23" t="str">
        <f t="shared" si="42"/>
        <v>FINALIZADO</v>
      </c>
      <c r="BX211" s="23">
        <v>40333333</v>
      </c>
      <c r="BY211" s="23">
        <v>69666667</v>
      </c>
      <c r="BZ211" s="23" t="s">
        <v>106</v>
      </c>
      <c r="CA211" s="23" t="str">
        <f t="shared" si="55"/>
        <v>enero</v>
      </c>
      <c r="CB211" s="23" t="s">
        <v>121</v>
      </c>
      <c r="CC211" s="23" t="s">
        <v>121</v>
      </c>
      <c r="CD211" s="23" t="s">
        <v>121</v>
      </c>
      <c r="CE211" t="s">
        <v>125</v>
      </c>
      <c r="CF211" t="s">
        <v>126</v>
      </c>
    </row>
    <row r="212" spans="1:84" x14ac:dyDescent="0.25">
      <c r="A212" s="23" t="str">
        <f t="shared" si="43"/>
        <v/>
      </c>
      <c r="B212" s="23" t="str">
        <f t="shared" si="44"/>
        <v/>
      </c>
      <c r="C212" s="24" t="str">
        <f t="shared" ca="1" si="45"/>
        <v>E</v>
      </c>
      <c r="D212" s="25" t="str">
        <f t="shared" ca="1" si="46"/>
        <v/>
      </c>
      <c r="E212" s="25" t="str">
        <f t="shared" si="47"/>
        <v/>
      </c>
      <c r="F212" s="23" t="str">
        <f t="shared" si="48"/>
        <v/>
      </c>
      <c r="G212" s="25" t="str">
        <f t="shared" si="49"/>
        <v/>
      </c>
      <c r="H212" s="23">
        <v>2025</v>
      </c>
      <c r="I212" s="26">
        <v>207</v>
      </c>
      <c r="J212" s="23" t="s">
        <v>95</v>
      </c>
      <c r="K212" t="s">
        <v>96</v>
      </c>
      <c r="L212" t="s">
        <v>97</v>
      </c>
      <c r="M212" t="s">
        <v>98</v>
      </c>
      <c r="N212" t="s">
        <v>99</v>
      </c>
      <c r="O212" s="23" t="s">
        <v>100</v>
      </c>
      <c r="P212" s="23" t="s">
        <v>138</v>
      </c>
      <c r="Q212" t="s">
        <v>1669</v>
      </c>
      <c r="R212" s="23" t="s">
        <v>103</v>
      </c>
      <c r="S212" s="20" t="s">
        <v>1670</v>
      </c>
      <c r="T212" s="29" t="s">
        <v>1671</v>
      </c>
      <c r="U212" s="23" t="s">
        <v>1436</v>
      </c>
      <c r="V212" s="23" t="s">
        <v>106</v>
      </c>
      <c r="W212" s="20" t="s">
        <v>863</v>
      </c>
      <c r="X212" s="20" t="s">
        <v>863</v>
      </c>
      <c r="Y212" t="s">
        <v>1672</v>
      </c>
      <c r="Z212" t="s">
        <v>1673</v>
      </c>
      <c r="AA212" t="s">
        <v>1674</v>
      </c>
      <c r="AB212" s="30">
        <v>147972071</v>
      </c>
      <c r="AC212" s="30">
        <v>147972071</v>
      </c>
      <c r="AD212" s="30">
        <v>13492894</v>
      </c>
      <c r="AE212" s="30">
        <v>0</v>
      </c>
      <c r="AF212" s="23" t="s">
        <v>112</v>
      </c>
      <c r="AG212" t="s">
        <v>106</v>
      </c>
      <c r="AH212" t="s">
        <v>113</v>
      </c>
      <c r="AI212" s="31">
        <f>+Tabla3[[#This Row],[VALOR DEL CONTRATO
(EN NUMEROS)]]-Tabla3[[#This Row],[VALOR RECURSOS (MADS/FONAM)]]</f>
        <v>0</v>
      </c>
      <c r="AJ212" s="25">
        <v>10425</v>
      </c>
      <c r="AK212" s="32">
        <v>45665</v>
      </c>
      <c r="AL212">
        <v>25325</v>
      </c>
      <c r="AM212" s="27">
        <v>45679</v>
      </c>
      <c r="AN212" s="33" t="s">
        <v>114</v>
      </c>
      <c r="AO212" t="s">
        <v>248</v>
      </c>
      <c r="AP212" s="39">
        <v>202400000000095</v>
      </c>
      <c r="AQ212" t="s">
        <v>106</v>
      </c>
      <c r="AR212" s="27">
        <v>45678</v>
      </c>
      <c r="AS212" s="23" t="s">
        <v>116</v>
      </c>
      <c r="AT212" s="23" t="s">
        <v>116</v>
      </c>
      <c r="AU212" t="s">
        <v>117</v>
      </c>
      <c r="AV212" t="s">
        <v>867</v>
      </c>
      <c r="AW212" t="s">
        <v>868</v>
      </c>
      <c r="AX212" t="s">
        <v>869</v>
      </c>
      <c r="AY212" s="23">
        <v>80111600</v>
      </c>
      <c r="AZ212" t="s">
        <v>1675</v>
      </c>
      <c r="BA212" s="23" t="s">
        <v>121</v>
      </c>
      <c r="BB212" s="20" t="s">
        <v>122</v>
      </c>
      <c r="BC212" s="27">
        <v>45678</v>
      </c>
      <c r="BD212" s="20" t="s">
        <v>123</v>
      </c>
      <c r="BE212" s="27">
        <v>45678</v>
      </c>
      <c r="BF212" s="27">
        <v>45679</v>
      </c>
      <c r="BG212" s="27">
        <v>46011</v>
      </c>
      <c r="BH212" s="35">
        <f>+Tabla3[[#This Row],[FECHA TERMINACION
(INICIAL)]]-Tabla3[[#This Row],[FECHA INICIO]]</f>
        <v>332</v>
      </c>
      <c r="BI212" s="35">
        <f>+Tabla3[[#This Row],[PLAZO DE EJECUCIÓN EN DÍAS (INICIAL)]]/30</f>
        <v>11.066666666666666</v>
      </c>
      <c r="BJ212" t="s">
        <v>1676</v>
      </c>
      <c r="BK212" s="30">
        <f>+[1]BD_2!E210</f>
        <v>0</v>
      </c>
      <c r="BL212" s="30">
        <f>+[1]BD_2!BA210</f>
        <v>0</v>
      </c>
      <c r="BM212" s="23">
        <f>+[1]BD_2!BZ210</f>
        <v>0</v>
      </c>
      <c r="BN212" s="23">
        <f>+COUNTIF(Tabla3[[#This Row],[VALOR REDUCIDO]:[TOTAL TIEMPO PRORROGADO EN DÍAS
]],"&lt;&gt;0")</f>
        <v>0</v>
      </c>
      <c r="BO212" s="23" t="str">
        <f>+[1]BD_2!CA210</f>
        <v>2 NO</v>
      </c>
      <c r="BP212" s="27" t="str">
        <f>+[1]BD_2!CF210</f>
        <v>2 NO</v>
      </c>
      <c r="BQ212" s="23" t="s">
        <v>106</v>
      </c>
      <c r="BR212">
        <f t="shared" si="50"/>
        <v>332</v>
      </c>
      <c r="BS212" s="36">
        <f t="shared" si="51"/>
        <v>45679</v>
      </c>
      <c r="BT212" s="36">
        <f t="shared" si="52"/>
        <v>46011</v>
      </c>
      <c r="BU212" s="37">
        <f t="shared" ca="1" si="53"/>
        <v>0.80722891566265065</v>
      </c>
      <c r="BV212" s="30">
        <f t="shared" si="54"/>
        <v>147972071</v>
      </c>
      <c r="BW212" s="23" t="str">
        <f t="shared" ca="1" si="42"/>
        <v>EJECUCIÓN</v>
      </c>
      <c r="BX212" s="23">
        <v>85005232</v>
      </c>
      <c r="BY212" s="23">
        <v>62966839</v>
      </c>
      <c r="BZ212" s="23" t="s">
        <v>106</v>
      </c>
      <c r="CA212" s="23" t="str">
        <f t="shared" si="55"/>
        <v>enero</v>
      </c>
      <c r="CB212" s="23" t="s">
        <v>121</v>
      </c>
      <c r="CC212" s="23" t="s">
        <v>121</v>
      </c>
      <c r="CD212" s="23" t="s">
        <v>121</v>
      </c>
      <c r="CE212" t="s">
        <v>125</v>
      </c>
      <c r="CF212" t="s">
        <v>126</v>
      </c>
    </row>
    <row r="213" spans="1:84" x14ac:dyDescent="0.25">
      <c r="A213" s="23" t="str">
        <f t="shared" si="43"/>
        <v/>
      </c>
      <c r="B213" s="23" t="str">
        <f t="shared" si="44"/>
        <v/>
      </c>
      <c r="C213" s="24" t="str">
        <f t="shared" ca="1" si="45"/>
        <v>E</v>
      </c>
      <c r="D213" s="25" t="str">
        <f t="shared" ca="1" si="46"/>
        <v/>
      </c>
      <c r="E213" s="25" t="str">
        <f t="shared" si="47"/>
        <v/>
      </c>
      <c r="F213" s="23" t="str">
        <f t="shared" si="48"/>
        <v/>
      </c>
      <c r="G213" s="25" t="str">
        <f t="shared" si="49"/>
        <v/>
      </c>
      <c r="H213" s="23">
        <v>2025</v>
      </c>
      <c r="I213" s="26">
        <v>208</v>
      </c>
      <c r="J213" s="23" t="s">
        <v>95</v>
      </c>
      <c r="K213" t="s">
        <v>96</v>
      </c>
      <c r="L213" t="s">
        <v>97</v>
      </c>
      <c r="M213" t="s">
        <v>98</v>
      </c>
      <c r="N213" t="s">
        <v>99</v>
      </c>
      <c r="O213" s="23" t="s">
        <v>100</v>
      </c>
      <c r="P213" s="23" t="s">
        <v>138</v>
      </c>
      <c r="Q213" t="s">
        <v>1677</v>
      </c>
      <c r="R213" s="23" t="s">
        <v>103</v>
      </c>
      <c r="S213" s="20" t="s">
        <v>1678</v>
      </c>
      <c r="T213" s="44" t="s">
        <v>1679</v>
      </c>
      <c r="U213" s="23" t="s">
        <v>1436</v>
      </c>
      <c r="V213" s="23" t="s">
        <v>106</v>
      </c>
      <c r="W213" s="20" t="s">
        <v>863</v>
      </c>
      <c r="X213" s="20" t="s">
        <v>863</v>
      </c>
      <c r="Y213" t="s">
        <v>1680</v>
      </c>
      <c r="Z213" t="s">
        <v>1681</v>
      </c>
      <c r="AA213" s="30" t="s">
        <v>1682</v>
      </c>
      <c r="AB213" s="30">
        <v>90666666</v>
      </c>
      <c r="AC213" s="30">
        <v>90666666</v>
      </c>
      <c r="AD213" s="30">
        <v>8500000</v>
      </c>
      <c r="AE213" s="30">
        <v>0</v>
      </c>
      <c r="AF213" s="23" t="s">
        <v>112</v>
      </c>
      <c r="AG213" t="s">
        <v>106</v>
      </c>
      <c r="AH213" t="s">
        <v>113</v>
      </c>
      <c r="AI213" s="31">
        <f>+Tabla3[[#This Row],[VALOR DEL CONTRATO
(EN NUMEROS)]]-Tabla3[[#This Row],[VALOR RECURSOS (MADS/FONAM)]]</f>
        <v>0</v>
      </c>
      <c r="AJ213" s="25">
        <v>10425</v>
      </c>
      <c r="AK213" s="32">
        <v>45665</v>
      </c>
      <c r="AL213">
        <v>28025</v>
      </c>
      <c r="AM213" s="27">
        <v>45679</v>
      </c>
      <c r="AN213" s="33" t="s">
        <v>114</v>
      </c>
      <c r="AO213" t="s">
        <v>248</v>
      </c>
      <c r="AP213" s="39">
        <v>202400000000095</v>
      </c>
      <c r="AQ213" t="s">
        <v>106</v>
      </c>
      <c r="AR213" s="27">
        <v>45678</v>
      </c>
      <c r="AS213" s="23" t="s">
        <v>116</v>
      </c>
      <c r="AT213" s="23" t="s">
        <v>116</v>
      </c>
      <c r="AU213" t="s">
        <v>117</v>
      </c>
      <c r="AV213" t="s">
        <v>867</v>
      </c>
      <c r="AW213" t="s">
        <v>868</v>
      </c>
      <c r="AX213" t="s">
        <v>869</v>
      </c>
      <c r="AY213" s="23">
        <v>80111600</v>
      </c>
      <c r="AZ213" t="s">
        <v>1683</v>
      </c>
      <c r="BA213" s="23" t="s">
        <v>121</v>
      </c>
      <c r="BB213" s="20" t="s">
        <v>122</v>
      </c>
      <c r="BC213" s="27">
        <v>45678</v>
      </c>
      <c r="BD213" s="20" t="s">
        <v>123</v>
      </c>
      <c r="BE213" s="27">
        <v>45678</v>
      </c>
      <c r="BF213" s="27">
        <v>45679</v>
      </c>
      <c r="BG213" s="27">
        <v>46002</v>
      </c>
      <c r="BH213" s="35">
        <f>+Tabla3[[#This Row],[FECHA TERMINACION
(INICIAL)]]-Tabla3[[#This Row],[FECHA INICIO]]</f>
        <v>323</v>
      </c>
      <c r="BI213" s="35">
        <f>+Tabla3[[#This Row],[PLAZO DE EJECUCIÓN EN DÍAS (INICIAL)]]/30</f>
        <v>10.766666666666667</v>
      </c>
      <c r="BJ213" t="s">
        <v>1684</v>
      </c>
      <c r="BK213" s="30">
        <f>+[1]BD_2!E211</f>
        <v>0</v>
      </c>
      <c r="BL213" s="30">
        <f>+[1]BD_2!BA211</f>
        <v>1</v>
      </c>
      <c r="BM213" s="23">
        <f>+[1]BD_2!BZ211</f>
        <v>0</v>
      </c>
      <c r="BN213" s="23">
        <f>+COUNTIF(Tabla3[[#This Row],[VALOR REDUCIDO]:[TOTAL TIEMPO PRORROGADO EN DÍAS
]],"&lt;&gt;0")</f>
        <v>1</v>
      </c>
      <c r="BO213" s="23" t="str">
        <f>+[1]BD_2!CA211</f>
        <v>2 NO</v>
      </c>
      <c r="BP213" s="27" t="str">
        <f>+[1]BD_2!CF211</f>
        <v>2 NO</v>
      </c>
      <c r="BQ213" s="23" t="s">
        <v>106</v>
      </c>
      <c r="BR213">
        <f t="shared" si="50"/>
        <v>323</v>
      </c>
      <c r="BS213" s="36">
        <f t="shared" si="51"/>
        <v>45679</v>
      </c>
      <c r="BT213" s="36">
        <f t="shared" si="52"/>
        <v>46002</v>
      </c>
      <c r="BU213" s="37">
        <f t="shared" ca="1" si="53"/>
        <v>0.8297213622291022</v>
      </c>
      <c r="BV213" s="30">
        <f t="shared" si="54"/>
        <v>90666667</v>
      </c>
      <c r="BW213" s="23" t="str">
        <f t="shared" ca="1" si="42"/>
        <v>EJECUCIÓN</v>
      </c>
      <c r="BX213" s="23">
        <v>53550000</v>
      </c>
      <c r="BY213" s="23">
        <v>37116667</v>
      </c>
      <c r="BZ213" s="23" t="s">
        <v>106</v>
      </c>
      <c r="CA213" s="23" t="str">
        <f t="shared" si="55"/>
        <v>enero</v>
      </c>
      <c r="CB213" s="23" t="s">
        <v>121</v>
      </c>
      <c r="CC213" s="23" t="s">
        <v>121</v>
      </c>
      <c r="CD213" s="23" t="s">
        <v>121</v>
      </c>
      <c r="CE213" t="s">
        <v>125</v>
      </c>
      <c r="CF213" t="s">
        <v>126</v>
      </c>
    </row>
    <row r="214" spans="1:84" x14ac:dyDescent="0.25">
      <c r="A214" s="23" t="str">
        <f t="shared" si="43"/>
        <v/>
      </c>
      <c r="B214" s="23" t="str">
        <f t="shared" si="44"/>
        <v/>
      </c>
      <c r="C214" s="24" t="str">
        <f t="shared" ca="1" si="45"/>
        <v>E</v>
      </c>
      <c r="D214" s="25" t="str">
        <f t="shared" ca="1" si="46"/>
        <v/>
      </c>
      <c r="E214" s="25" t="str">
        <f t="shared" si="47"/>
        <v/>
      </c>
      <c r="F214" s="23" t="str">
        <f t="shared" si="48"/>
        <v/>
      </c>
      <c r="G214" s="25" t="str">
        <f t="shared" si="49"/>
        <v/>
      </c>
      <c r="H214" s="23">
        <v>2025</v>
      </c>
      <c r="I214" s="26">
        <v>209</v>
      </c>
      <c r="J214" s="23" t="s">
        <v>95</v>
      </c>
      <c r="K214" t="s">
        <v>96</v>
      </c>
      <c r="L214" t="s">
        <v>97</v>
      </c>
      <c r="M214" t="s">
        <v>98</v>
      </c>
      <c r="N214" t="s">
        <v>99</v>
      </c>
      <c r="O214" s="23" t="s">
        <v>100</v>
      </c>
      <c r="P214" s="23" t="s">
        <v>138</v>
      </c>
      <c r="Q214" t="s">
        <v>1685</v>
      </c>
      <c r="R214" s="23" t="s">
        <v>103</v>
      </c>
      <c r="S214" s="20" t="s">
        <v>158</v>
      </c>
      <c r="T214" s="29" t="s">
        <v>1686</v>
      </c>
      <c r="U214" s="23" t="s">
        <v>1436</v>
      </c>
      <c r="V214" s="23" t="s">
        <v>106</v>
      </c>
      <c r="W214" s="20" t="s">
        <v>107</v>
      </c>
      <c r="X214" s="20" t="s">
        <v>108</v>
      </c>
      <c r="Y214" t="s">
        <v>1687</v>
      </c>
      <c r="Z214" t="s">
        <v>1688</v>
      </c>
      <c r="AA214" t="s">
        <v>1689</v>
      </c>
      <c r="AB214" s="6">
        <v>31200000</v>
      </c>
      <c r="AC214" s="6">
        <v>31200000</v>
      </c>
      <c r="AD214" s="30">
        <v>5200000</v>
      </c>
      <c r="AE214" s="30">
        <v>0</v>
      </c>
      <c r="AF214" s="23" t="s">
        <v>112</v>
      </c>
      <c r="AG214" t="s">
        <v>106</v>
      </c>
      <c r="AH214" t="s">
        <v>113</v>
      </c>
      <c r="AI214" s="31">
        <f>+Tabla3[[#This Row],[VALOR DEL CONTRATO
(EN NUMEROS)]]-Tabla3[[#This Row],[VALOR RECURSOS (MADS/FONAM)]]</f>
        <v>0</v>
      </c>
      <c r="AJ214" s="25" t="s">
        <v>1690</v>
      </c>
      <c r="AK214" s="32">
        <v>45664</v>
      </c>
      <c r="AL214" t="s">
        <v>1691</v>
      </c>
      <c r="AM214" s="27">
        <v>45679</v>
      </c>
      <c r="AN214" s="33" t="s">
        <v>114</v>
      </c>
      <c r="AO214" t="s">
        <v>115</v>
      </c>
      <c r="AP214" s="39">
        <v>202400000000095</v>
      </c>
      <c r="AQ214" t="s">
        <v>106</v>
      </c>
      <c r="AR214" s="27">
        <v>45678</v>
      </c>
      <c r="AS214" s="23" t="s">
        <v>116</v>
      </c>
      <c r="AT214" s="23" t="s">
        <v>116</v>
      </c>
      <c r="AU214" t="s">
        <v>117</v>
      </c>
      <c r="AV214" t="s">
        <v>180</v>
      </c>
      <c r="AW214" t="s">
        <v>119</v>
      </c>
      <c r="AX214" t="s">
        <v>108</v>
      </c>
      <c r="AY214" s="23">
        <v>80111600</v>
      </c>
      <c r="AZ214" t="s">
        <v>1692</v>
      </c>
      <c r="BA214" s="23" t="s">
        <v>295</v>
      </c>
      <c r="BB214" s="20" t="s">
        <v>122</v>
      </c>
      <c r="BC214" s="27">
        <v>45679</v>
      </c>
      <c r="BD214" s="20" t="s">
        <v>123</v>
      </c>
      <c r="BE214" s="27">
        <v>45679</v>
      </c>
      <c r="BF214" s="27">
        <v>45679</v>
      </c>
      <c r="BG214" s="27">
        <v>45859</v>
      </c>
      <c r="BH214" s="35">
        <f>+Tabla3[[#This Row],[FECHA TERMINACION
(INICIAL)]]-Tabla3[[#This Row],[FECHA INICIO]]</f>
        <v>180</v>
      </c>
      <c r="BI214" s="35">
        <f>+Tabla3[[#This Row],[PLAZO DE EJECUCIÓN EN DÍAS (INICIAL)]]/30</f>
        <v>6</v>
      </c>
      <c r="BJ214" t="s">
        <v>1693</v>
      </c>
      <c r="BK214" s="30">
        <f>+[1]BD_2!E212</f>
        <v>0</v>
      </c>
      <c r="BL214" s="30">
        <f>+[1]BD_2!BA212</f>
        <v>15600000</v>
      </c>
      <c r="BM214" s="23">
        <f>+[1]BD_2!BZ212</f>
        <v>92</v>
      </c>
      <c r="BN214" s="23">
        <f>+COUNTIF(Tabla3[[#This Row],[VALOR REDUCIDO]:[TOTAL TIEMPO PRORROGADO EN DÍAS
]],"&lt;&gt;0")</f>
        <v>2</v>
      </c>
      <c r="BO214" s="23" t="str">
        <f>+[1]BD_2!CA212</f>
        <v>2 NO</v>
      </c>
      <c r="BP214" s="27" t="str">
        <f>+[1]BD_2!CF212</f>
        <v>2 NO</v>
      </c>
      <c r="BQ214" s="23" t="s">
        <v>106</v>
      </c>
      <c r="BR214">
        <f t="shared" si="50"/>
        <v>272</v>
      </c>
      <c r="BS214" s="36">
        <f t="shared" si="51"/>
        <v>45679</v>
      </c>
      <c r="BT214" s="36">
        <f t="shared" si="52"/>
        <v>45951</v>
      </c>
      <c r="BU214" s="37">
        <f t="shared" ca="1" si="53"/>
        <v>0.98529411764705888</v>
      </c>
      <c r="BV214" s="30">
        <f t="shared" si="54"/>
        <v>46800000</v>
      </c>
      <c r="BW214" s="23" t="str">
        <f t="shared" ca="1" si="42"/>
        <v>EJECUCIÓN</v>
      </c>
      <c r="BX214" s="23">
        <v>32760000</v>
      </c>
      <c r="BY214" s="23">
        <v>14040000</v>
      </c>
      <c r="BZ214" s="23" t="s">
        <v>106</v>
      </c>
      <c r="CA214" s="23" t="str">
        <f t="shared" si="55"/>
        <v>enero</v>
      </c>
      <c r="CB214" s="23" t="s">
        <v>121</v>
      </c>
      <c r="CC214" s="23" t="s">
        <v>121</v>
      </c>
      <c r="CD214" s="23" t="s">
        <v>121</v>
      </c>
      <c r="CE214" t="s">
        <v>125</v>
      </c>
      <c r="CF214" t="s">
        <v>126</v>
      </c>
    </row>
    <row r="215" spans="1:84" x14ac:dyDescent="0.25">
      <c r="A215" s="23" t="str">
        <f t="shared" si="43"/>
        <v/>
      </c>
      <c r="B215" s="23" t="str">
        <f t="shared" si="44"/>
        <v/>
      </c>
      <c r="C215" s="24" t="str">
        <f t="shared" ca="1" si="45"/>
        <v>F</v>
      </c>
      <c r="D215" s="25" t="str">
        <f t="shared" si="46"/>
        <v/>
      </c>
      <c r="E215" s="25" t="str">
        <f t="shared" si="47"/>
        <v/>
      </c>
      <c r="F215" s="23" t="str">
        <f t="shared" si="48"/>
        <v/>
      </c>
      <c r="G215" s="25" t="str">
        <f t="shared" si="49"/>
        <v/>
      </c>
      <c r="H215" s="23">
        <v>2025</v>
      </c>
      <c r="I215" s="26">
        <v>210</v>
      </c>
      <c r="J215" s="23" t="s">
        <v>95</v>
      </c>
      <c r="K215" t="s">
        <v>96</v>
      </c>
      <c r="L215" t="s">
        <v>97</v>
      </c>
      <c r="M215" t="s">
        <v>98</v>
      </c>
      <c r="N215" t="s">
        <v>99</v>
      </c>
      <c r="O215" s="23" t="s">
        <v>100</v>
      </c>
      <c r="P215" s="23" t="s">
        <v>138</v>
      </c>
      <c r="Q215" t="s">
        <v>1694</v>
      </c>
      <c r="R215" s="23" t="s">
        <v>103</v>
      </c>
      <c r="S215" s="20" t="s">
        <v>1695</v>
      </c>
      <c r="T215" s="29" t="s">
        <v>1696</v>
      </c>
      <c r="U215" s="23" t="s">
        <v>1436</v>
      </c>
      <c r="V215" s="23" t="s">
        <v>106</v>
      </c>
      <c r="W215" s="20" t="s">
        <v>108</v>
      </c>
      <c r="X215" s="20" t="s">
        <v>108</v>
      </c>
      <c r="Y215" t="s">
        <v>1697</v>
      </c>
      <c r="Z215" t="s">
        <v>1698</v>
      </c>
      <c r="AA215" t="s">
        <v>1699</v>
      </c>
      <c r="AB215" s="6">
        <v>91093333</v>
      </c>
      <c r="AC215" s="6">
        <v>91093333</v>
      </c>
      <c r="AD215" s="30">
        <v>11200000</v>
      </c>
      <c r="AE215" s="30">
        <v>0</v>
      </c>
      <c r="AF215" s="23" t="s">
        <v>112</v>
      </c>
      <c r="AG215" t="s">
        <v>106</v>
      </c>
      <c r="AH215" t="s">
        <v>113</v>
      </c>
      <c r="AI215" s="31">
        <f>+Tabla3[[#This Row],[VALOR DEL CONTRATO
(EN NUMEROS)]]-Tabla3[[#This Row],[VALOR RECURSOS (MADS/FONAM)]]</f>
        <v>0</v>
      </c>
      <c r="AJ215" s="25">
        <v>9525</v>
      </c>
      <c r="AK215" s="32">
        <v>45665</v>
      </c>
      <c r="AL215">
        <v>31925</v>
      </c>
      <c r="AM215" s="27">
        <v>45681</v>
      </c>
      <c r="AN215" s="33" t="s">
        <v>114</v>
      </c>
      <c r="AO215" t="s">
        <v>115</v>
      </c>
      <c r="AP215" s="39">
        <v>202400000000095</v>
      </c>
      <c r="AQ215" t="s">
        <v>106</v>
      </c>
      <c r="AR215" s="27">
        <v>45679</v>
      </c>
      <c r="AS215" s="23" t="s">
        <v>116</v>
      </c>
      <c r="AT215" s="23" t="s">
        <v>116</v>
      </c>
      <c r="AU215" t="s">
        <v>117</v>
      </c>
      <c r="AV215" t="s">
        <v>529</v>
      </c>
      <c r="AW215" t="s">
        <v>530</v>
      </c>
      <c r="AX215" t="s">
        <v>108</v>
      </c>
      <c r="AY215" s="23">
        <v>80111600</v>
      </c>
      <c r="AZ215" t="s">
        <v>1700</v>
      </c>
      <c r="BA215" s="23" t="s">
        <v>121</v>
      </c>
      <c r="BB215" s="20" t="s">
        <v>122</v>
      </c>
      <c r="BC215" s="27">
        <v>45679</v>
      </c>
      <c r="BD215" s="20" t="s">
        <v>123</v>
      </c>
      <c r="BE215" s="27">
        <v>45679</v>
      </c>
      <c r="BF215" s="27">
        <v>45681</v>
      </c>
      <c r="BG215" s="27">
        <v>45927</v>
      </c>
      <c r="BH215" s="35">
        <f>+Tabla3[[#This Row],[FECHA TERMINACION
(INICIAL)]]-Tabla3[[#This Row],[FECHA INICIO]]</f>
        <v>246</v>
      </c>
      <c r="BI215" s="35">
        <f>+Tabla3[[#This Row],[PLAZO DE EJECUCIÓN EN DÍAS (INICIAL)]]/30</f>
        <v>8.1999999999999993</v>
      </c>
      <c r="BJ215" t="s">
        <v>1701</v>
      </c>
      <c r="BK215" s="30">
        <f>+[1]BD_2!E213</f>
        <v>0</v>
      </c>
      <c r="BL215" s="30">
        <f>+[1]BD_2!BA213</f>
        <v>0</v>
      </c>
      <c r="BM215" s="23">
        <f>+[1]BD_2!BZ213</f>
        <v>0</v>
      </c>
      <c r="BN215" s="23">
        <f>+COUNTIF(Tabla3[[#This Row],[VALOR REDUCIDO]:[TOTAL TIEMPO PRORROGADO EN DÍAS
]],"&lt;&gt;0")</f>
        <v>0</v>
      </c>
      <c r="BO215" s="23" t="str">
        <f>+[1]BD_2!CA213</f>
        <v>2 NO</v>
      </c>
      <c r="BP215" s="27" t="str">
        <f>+[1]BD_2!CF213</f>
        <v>1 SI</v>
      </c>
      <c r="BQ215" s="23" t="s">
        <v>106</v>
      </c>
      <c r="BR215">
        <f t="shared" si="50"/>
        <v>246</v>
      </c>
      <c r="BS215" s="36">
        <f t="shared" si="51"/>
        <v>45681</v>
      </c>
      <c r="BT215" s="36">
        <f t="shared" si="52"/>
        <v>45927</v>
      </c>
      <c r="BU215" s="37">
        <f t="shared" ca="1" si="53"/>
        <v>1</v>
      </c>
      <c r="BV215" s="30">
        <f t="shared" si="54"/>
        <v>91093333</v>
      </c>
      <c r="BW215" s="23" t="str">
        <f t="shared" si="42"/>
        <v>FINALIZADO</v>
      </c>
      <c r="BX215" s="23">
        <v>19040000</v>
      </c>
      <c r="BY215" s="23">
        <v>72053333</v>
      </c>
      <c r="BZ215" s="23" t="s">
        <v>106</v>
      </c>
      <c r="CA215" s="23" t="str">
        <f t="shared" si="55"/>
        <v>enero</v>
      </c>
      <c r="CB215" s="23" t="s">
        <v>121</v>
      </c>
      <c r="CC215" s="23" t="s">
        <v>121</v>
      </c>
      <c r="CD215" s="23" t="s">
        <v>121</v>
      </c>
      <c r="CE215" t="s">
        <v>125</v>
      </c>
      <c r="CF215" t="s">
        <v>126</v>
      </c>
    </row>
    <row r="216" spans="1:84" x14ac:dyDescent="0.25">
      <c r="A216" s="23" t="str">
        <f t="shared" si="43"/>
        <v/>
      </c>
      <c r="B216" s="23" t="str">
        <f t="shared" si="44"/>
        <v/>
      </c>
      <c r="C216" s="24" t="str">
        <f t="shared" ca="1" si="45"/>
        <v>E</v>
      </c>
      <c r="D216" s="25" t="str">
        <f t="shared" ca="1" si="46"/>
        <v/>
      </c>
      <c r="E216" s="25" t="str">
        <f t="shared" si="47"/>
        <v/>
      </c>
      <c r="F216" s="23" t="str">
        <f t="shared" si="48"/>
        <v/>
      </c>
      <c r="G216" s="25" t="str">
        <f t="shared" si="49"/>
        <v/>
      </c>
      <c r="H216" s="23">
        <v>2025</v>
      </c>
      <c r="I216" s="26">
        <v>211</v>
      </c>
      <c r="J216" s="23" t="s">
        <v>95</v>
      </c>
      <c r="K216" t="s">
        <v>96</v>
      </c>
      <c r="L216" t="s">
        <v>97</v>
      </c>
      <c r="M216" t="s">
        <v>98</v>
      </c>
      <c r="N216" t="s">
        <v>99</v>
      </c>
      <c r="O216" s="23" t="s">
        <v>100</v>
      </c>
      <c r="P216" s="23" t="s">
        <v>138</v>
      </c>
      <c r="Q216" t="s">
        <v>1702</v>
      </c>
      <c r="R216" s="23" t="s">
        <v>103</v>
      </c>
      <c r="S216" s="20" t="s">
        <v>311</v>
      </c>
      <c r="T216" s="29" t="s">
        <v>1703</v>
      </c>
      <c r="U216" s="23" t="s">
        <v>1436</v>
      </c>
      <c r="V216" s="23" t="s">
        <v>106</v>
      </c>
      <c r="W216" s="20" t="s">
        <v>183</v>
      </c>
      <c r="X216" s="20" t="s">
        <v>183</v>
      </c>
      <c r="Y216" t="s">
        <v>1704</v>
      </c>
      <c r="Z216" s="74" t="s">
        <v>1705</v>
      </c>
      <c r="AA216" t="s">
        <v>1706</v>
      </c>
      <c r="AB216" s="6">
        <v>94631250</v>
      </c>
      <c r="AC216" s="6">
        <v>94631250</v>
      </c>
      <c r="AD216" s="30">
        <v>9012500</v>
      </c>
      <c r="AE216" s="30">
        <v>0</v>
      </c>
      <c r="AF216" s="23" t="s">
        <v>112</v>
      </c>
      <c r="AG216" t="s">
        <v>106</v>
      </c>
      <c r="AH216" t="s">
        <v>113</v>
      </c>
      <c r="AI216" s="31">
        <f>+Tabla3[[#This Row],[VALOR DEL CONTRATO
(EN NUMEROS)]]-Tabla3[[#This Row],[VALOR RECURSOS (MADS/FONAM)]]</f>
        <v>0</v>
      </c>
      <c r="AJ216" s="25">
        <v>5625</v>
      </c>
      <c r="AK216" s="32">
        <v>45664</v>
      </c>
      <c r="AL216"/>
      <c r="AM216" s="27"/>
      <c r="AN216" s="33" t="s">
        <v>114</v>
      </c>
      <c r="AO216" t="s">
        <v>323</v>
      </c>
      <c r="AP216" s="39">
        <v>202400000000055</v>
      </c>
      <c r="AQ216" t="s">
        <v>106</v>
      </c>
      <c r="AR216" s="27">
        <v>45676</v>
      </c>
      <c r="AS216" s="23" t="s">
        <v>116</v>
      </c>
      <c r="AT216" s="23" t="s">
        <v>116</v>
      </c>
      <c r="AU216" t="s">
        <v>117</v>
      </c>
      <c r="AV216" t="s">
        <v>1707</v>
      </c>
      <c r="AW216" t="s">
        <v>1708</v>
      </c>
      <c r="AX216" t="s">
        <v>189</v>
      </c>
      <c r="AY216" s="23">
        <v>80111600</v>
      </c>
      <c r="AZ216" t="s">
        <v>1709</v>
      </c>
      <c r="BA216" s="23" t="s">
        <v>121</v>
      </c>
      <c r="BB216" s="20" t="s">
        <v>122</v>
      </c>
      <c r="BC216" s="27">
        <v>45677</v>
      </c>
      <c r="BD216" s="20" t="s">
        <v>123</v>
      </c>
      <c r="BE216" s="27">
        <v>45677</v>
      </c>
      <c r="BF216" s="27">
        <v>45678</v>
      </c>
      <c r="BG216" s="27">
        <v>45996</v>
      </c>
      <c r="BH216" s="35">
        <f>+Tabla3[[#This Row],[FECHA TERMINACION
(INICIAL)]]-Tabla3[[#This Row],[FECHA INICIO]]</f>
        <v>318</v>
      </c>
      <c r="BI216" s="35">
        <f>+Tabla3[[#This Row],[PLAZO DE EJECUCIÓN EN DÍAS (INICIAL)]]/30</f>
        <v>10.6</v>
      </c>
      <c r="BJ216" t="s">
        <v>1710</v>
      </c>
      <c r="BK216" s="30">
        <f>+[1]BD_2!E214</f>
        <v>0</v>
      </c>
      <c r="BL216" s="30">
        <f>+[1]BD_2!BA214</f>
        <v>0</v>
      </c>
      <c r="BM216" s="23">
        <f>+[1]BD_2!BZ214</f>
        <v>0</v>
      </c>
      <c r="BN216" s="23">
        <f>+COUNTIF(Tabla3[[#This Row],[VALOR REDUCIDO]:[TOTAL TIEMPO PRORROGADO EN DÍAS
]],"&lt;&gt;0")</f>
        <v>0</v>
      </c>
      <c r="BO216" s="23" t="str">
        <f>+[1]BD_2!CA214</f>
        <v>2 NO</v>
      </c>
      <c r="BP216" s="27" t="str">
        <f>+[1]BD_2!CF214</f>
        <v>2 NO</v>
      </c>
      <c r="BQ216" s="23" t="s">
        <v>106</v>
      </c>
      <c r="BR216">
        <f t="shared" si="50"/>
        <v>318</v>
      </c>
      <c r="BS216" s="36">
        <f t="shared" si="51"/>
        <v>45678</v>
      </c>
      <c r="BT216" s="36">
        <f t="shared" si="52"/>
        <v>45996</v>
      </c>
      <c r="BU216" s="37">
        <f t="shared" ca="1" si="53"/>
        <v>0.84591194968553463</v>
      </c>
      <c r="BV216" s="30">
        <f t="shared" si="54"/>
        <v>94631250</v>
      </c>
      <c r="BW216" s="23" t="str">
        <f t="shared" ca="1" si="42"/>
        <v>EJECUCIÓN</v>
      </c>
      <c r="BX216" s="23">
        <v>57079167</v>
      </c>
      <c r="BY216" s="23">
        <v>37552083</v>
      </c>
      <c r="BZ216" s="23" t="s">
        <v>106</v>
      </c>
      <c r="CA216" s="23" t="str">
        <f t="shared" si="55"/>
        <v>enero</v>
      </c>
      <c r="CB216" s="23" t="s">
        <v>121</v>
      </c>
      <c r="CC216" s="23" t="s">
        <v>121</v>
      </c>
      <c r="CD216" s="23" t="s">
        <v>121</v>
      </c>
      <c r="CE216" t="s">
        <v>125</v>
      </c>
      <c r="CF216" t="s">
        <v>126</v>
      </c>
    </row>
    <row r="217" spans="1:84" x14ac:dyDescent="0.25">
      <c r="A217" s="23" t="str">
        <f t="shared" si="43"/>
        <v/>
      </c>
      <c r="B217" s="23" t="str">
        <f t="shared" si="44"/>
        <v/>
      </c>
      <c r="C217" s="24" t="str">
        <f t="shared" ca="1" si="45"/>
        <v>E</v>
      </c>
      <c r="D217" s="25" t="str">
        <f t="shared" ca="1" si="46"/>
        <v/>
      </c>
      <c r="E217" s="25" t="str">
        <f t="shared" si="47"/>
        <v/>
      </c>
      <c r="F217" s="23" t="str">
        <f t="shared" si="48"/>
        <v/>
      </c>
      <c r="G217" s="25" t="str">
        <f t="shared" si="49"/>
        <v/>
      </c>
      <c r="H217" s="23">
        <v>2025</v>
      </c>
      <c r="I217" s="26">
        <v>212</v>
      </c>
      <c r="J217" s="23" t="s">
        <v>95</v>
      </c>
      <c r="K217" t="s">
        <v>96</v>
      </c>
      <c r="L217" t="s">
        <v>97</v>
      </c>
      <c r="M217" t="s">
        <v>98</v>
      </c>
      <c r="N217" t="s">
        <v>99</v>
      </c>
      <c r="O217" s="23" t="s">
        <v>100</v>
      </c>
      <c r="P217" s="23" t="s">
        <v>138</v>
      </c>
      <c r="Q217" t="s">
        <v>1711</v>
      </c>
      <c r="R217" s="23" t="s">
        <v>103</v>
      </c>
      <c r="S217" s="20" t="s">
        <v>525</v>
      </c>
      <c r="T217" s="29" t="s">
        <v>1712</v>
      </c>
      <c r="U217" s="23" t="s">
        <v>1436</v>
      </c>
      <c r="V217" s="23" t="s">
        <v>106</v>
      </c>
      <c r="W217" s="20" t="s">
        <v>776</v>
      </c>
      <c r="X217" s="20" t="s">
        <v>776</v>
      </c>
      <c r="Y217" t="s">
        <v>1713</v>
      </c>
      <c r="Z217" t="s">
        <v>1714</v>
      </c>
      <c r="AA217" t="s">
        <v>1715</v>
      </c>
      <c r="AB217" s="6">
        <v>141715640</v>
      </c>
      <c r="AC217" s="6">
        <v>141715640</v>
      </c>
      <c r="AD217" s="30">
        <v>12883240</v>
      </c>
      <c r="AE217" s="30">
        <v>0</v>
      </c>
      <c r="AF217" s="23" t="s">
        <v>112</v>
      </c>
      <c r="AG217" t="s">
        <v>106</v>
      </c>
      <c r="AH217" t="s">
        <v>113</v>
      </c>
      <c r="AI217" s="31">
        <f>+Tabla3[[#This Row],[VALOR DEL CONTRATO
(EN NUMEROS)]]-Tabla3[[#This Row],[VALOR RECURSOS (MADS/FONAM)]]</f>
        <v>0</v>
      </c>
      <c r="AJ217" s="25">
        <v>6825</v>
      </c>
      <c r="AK217" s="32">
        <v>45665</v>
      </c>
      <c r="AL217">
        <v>38525</v>
      </c>
      <c r="AM217" s="27">
        <v>45685</v>
      </c>
      <c r="AN217" s="33" t="s">
        <v>114</v>
      </c>
      <c r="AO217" t="s">
        <v>780</v>
      </c>
      <c r="AP217" s="39">
        <v>202400000000078</v>
      </c>
      <c r="AQ217" t="s">
        <v>106</v>
      </c>
      <c r="AR217" s="27">
        <v>45681</v>
      </c>
      <c r="AS217" s="23" t="s">
        <v>116</v>
      </c>
      <c r="AT217" s="23" t="s">
        <v>116</v>
      </c>
      <c r="AU217" t="s">
        <v>117</v>
      </c>
      <c r="AV217" t="s">
        <v>1266</v>
      </c>
      <c r="AW217" t="s">
        <v>1267</v>
      </c>
      <c r="AX217" t="s">
        <v>1268</v>
      </c>
      <c r="AY217" s="23">
        <v>80111600</v>
      </c>
      <c r="AZ217" t="s">
        <v>1716</v>
      </c>
      <c r="BA217" s="23" t="s">
        <v>121</v>
      </c>
      <c r="BB217" s="20" t="s">
        <v>122</v>
      </c>
      <c r="BC217" s="27">
        <v>45316</v>
      </c>
      <c r="BD217" s="20" t="s">
        <v>123</v>
      </c>
      <c r="BE217" s="27">
        <v>45316</v>
      </c>
      <c r="BF217" s="27">
        <v>45685</v>
      </c>
      <c r="BG217" s="27">
        <v>46018</v>
      </c>
      <c r="BH217" s="35">
        <f>+Tabla3[[#This Row],[FECHA TERMINACION
(INICIAL)]]-Tabla3[[#This Row],[FECHA INICIO]]</f>
        <v>333</v>
      </c>
      <c r="BI217" s="35">
        <f>+Tabla3[[#This Row],[PLAZO DE EJECUCIÓN EN DÍAS (INICIAL)]]/30</f>
        <v>11.1</v>
      </c>
      <c r="BJ217" t="s">
        <v>1717</v>
      </c>
      <c r="BK217" s="30">
        <f>+[1]BD_2!E215</f>
        <v>0</v>
      </c>
      <c r="BL217" s="30">
        <f>+[1]BD_2!BA215</f>
        <v>0</v>
      </c>
      <c r="BM217" s="23">
        <f>+[1]BD_2!BZ215</f>
        <v>0</v>
      </c>
      <c r="BN217" s="23">
        <f>+COUNTIF(Tabla3[[#This Row],[VALOR REDUCIDO]:[TOTAL TIEMPO PRORROGADO EN DÍAS
]],"&lt;&gt;0")</f>
        <v>0</v>
      </c>
      <c r="BO217" s="23" t="str">
        <f>+[1]BD_2!CA215</f>
        <v>2 NO</v>
      </c>
      <c r="BP217" s="27" t="str">
        <f>+[1]BD_2!CF215</f>
        <v>2 NO</v>
      </c>
      <c r="BQ217" s="23" t="s">
        <v>106</v>
      </c>
      <c r="BR217">
        <f t="shared" si="50"/>
        <v>333</v>
      </c>
      <c r="BS217" s="36">
        <f t="shared" si="51"/>
        <v>45685</v>
      </c>
      <c r="BT217" s="36">
        <f t="shared" si="52"/>
        <v>46018</v>
      </c>
      <c r="BU217" s="37">
        <f t="shared" ca="1" si="53"/>
        <v>0.78678678678678682</v>
      </c>
      <c r="BV217" s="30">
        <f t="shared" si="54"/>
        <v>141715640</v>
      </c>
      <c r="BW217" s="23" t="str">
        <f t="shared" ca="1" si="42"/>
        <v>EJECUCIÓN</v>
      </c>
      <c r="BX217" s="23">
        <v>78587764</v>
      </c>
      <c r="BY217" s="23">
        <v>63127876</v>
      </c>
      <c r="BZ217" s="23" t="s">
        <v>106</v>
      </c>
      <c r="CA217" s="23" t="str">
        <f t="shared" si="55"/>
        <v>enero</v>
      </c>
      <c r="CB217" s="23" t="s">
        <v>121</v>
      </c>
      <c r="CC217" s="23" t="s">
        <v>121</v>
      </c>
      <c r="CD217" s="23" t="s">
        <v>121</v>
      </c>
      <c r="CE217" t="s">
        <v>125</v>
      </c>
      <c r="CF217" t="s">
        <v>126</v>
      </c>
    </row>
    <row r="218" spans="1:84" x14ac:dyDescent="0.25">
      <c r="A218" s="23" t="str">
        <f t="shared" si="43"/>
        <v/>
      </c>
      <c r="B218" s="23" t="str">
        <f t="shared" si="44"/>
        <v/>
      </c>
      <c r="C218" s="24" t="str">
        <f t="shared" ca="1" si="45"/>
        <v>E</v>
      </c>
      <c r="D218" s="25" t="str">
        <f t="shared" ca="1" si="46"/>
        <v/>
      </c>
      <c r="E218" s="25" t="str">
        <f t="shared" si="47"/>
        <v/>
      </c>
      <c r="F218" s="23" t="str">
        <f t="shared" si="48"/>
        <v/>
      </c>
      <c r="G218" s="25" t="str">
        <f t="shared" si="49"/>
        <v/>
      </c>
      <c r="H218" s="23">
        <v>2025</v>
      </c>
      <c r="I218" s="26">
        <v>213</v>
      </c>
      <c r="J218" s="23" t="s">
        <v>95</v>
      </c>
      <c r="K218" t="s">
        <v>96</v>
      </c>
      <c r="L218" t="s">
        <v>97</v>
      </c>
      <c r="M218" t="s">
        <v>98</v>
      </c>
      <c r="N218" t="s">
        <v>99</v>
      </c>
      <c r="O218" s="23" t="s">
        <v>100</v>
      </c>
      <c r="P218" s="23" t="s">
        <v>138</v>
      </c>
      <c r="Q218" t="s">
        <v>1718</v>
      </c>
      <c r="R218" s="23" t="s">
        <v>103</v>
      </c>
      <c r="S218" s="20" t="s">
        <v>1719</v>
      </c>
      <c r="T218" s="29" t="s">
        <v>1720</v>
      </c>
      <c r="U218" s="23" t="s">
        <v>1436</v>
      </c>
      <c r="V218" s="23" t="s">
        <v>106</v>
      </c>
      <c r="W218" s="20" t="s">
        <v>418</v>
      </c>
      <c r="X218" s="20" t="s">
        <v>418</v>
      </c>
      <c r="Y218" t="s">
        <v>1721</v>
      </c>
      <c r="Z218" s="75" t="s">
        <v>1722</v>
      </c>
      <c r="AA218" t="s">
        <v>1723</v>
      </c>
      <c r="AB218" s="6">
        <v>73666667</v>
      </c>
      <c r="AC218" s="6">
        <v>73666667</v>
      </c>
      <c r="AD218" s="30">
        <v>6500000</v>
      </c>
      <c r="AE218" s="30">
        <v>0</v>
      </c>
      <c r="AF218" s="23" t="s">
        <v>112</v>
      </c>
      <c r="AG218" t="s">
        <v>106</v>
      </c>
      <c r="AH218" t="s">
        <v>113</v>
      </c>
      <c r="AI218" s="31">
        <f>+Tabla3[[#This Row],[VALOR DEL CONTRATO
(EN NUMEROS)]]-Tabla3[[#This Row],[VALOR RECURSOS (MADS/FONAM)]]</f>
        <v>0</v>
      </c>
      <c r="AJ218" s="25">
        <v>8125</v>
      </c>
      <c r="AK218" s="32">
        <v>45665</v>
      </c>
      <c r="AL218">
        <v>23625</v>
      </c>
      <c r="AM218" s="27">
        <v>45678</v>
      </c>
      <c r="AN218" s="33" t="s">
        <v>114</v>
      </c>
      <c r="AO218" t="s">
        <v>422</v>
      </c>
      <c r="AP218" s="39">
        <v>202300000000267</v>
      </c>
      <c r="AQ218" t="s">
        <v>106</v>
      </c>
      <c r="AR218" s="27">
        <v>45677</v>
      </c>
      <c r="AS218" s="23" t="s">
        <v>116</v>
      </c>
      <c r="AT218" s="23" t="s">
        <v>116</v>
      </c>
      <c r="AU218" t="s">
        <v>117</v>
      </c>
      <c r="AV218" t="s">
        <v>423</v>
      </c>
      <c r="AW218" t="s">
        <v>424</v>
      </c>
      <c r="AX218" t="s">
        <v>425</v>
      </c>
      <c r="AY218" s="23">
        <v>80111600</v>
      </c>
      <c r="AZ218" t="s">
        <v>1724</v>
      </c>
      <c r="BA218" s="23" t="s">
        <v>121</v>
      </c>
      <c r="BB218" s="20" t="s">
        <v>122</v>
      </c>
      <c r="BC218" s="27">
        <v>45677</v>
      </c>
      <c r="BD218" s="20" t="s">
        <v>136</v>
      </c>
      <c r="BE218" s="27">
        <v>45677</v>
      </c>
      <c r="BF218" s="27">
        <v>45678</v>
      </c>
      <c r="BG218" s="27">
        <v>46021</v>
      </c>
      <c r="BH218" s="35">
        <f>+Tabla3[[#This Row],[FECHA TERMINACION
(INICIAL)]]-Tabla3[[#This Row],[FECHA INICIO]]</f>
        <v>343</v>
      </c>
      <c r="BI218" s="35">
        <f>+Tabla3[[#This Row],[PLAZO DE EJECUCIÓN EN DÍAS (INICIAL)]]/30</f>
        <v>11.433333333333334</v>
      </c>
      <c r="BJ218" t="s">
        <v>1725</v>
      </c>
      <c r="BK218" s="30">
        <f>+[1]BD_2!E216</f>
        <v>0</v>
      </c>
      <c r="BL218" s="30">
        <f>+[1]BD_2!BA216</f>
        <v>0</v>
      </c>
      <c r="BM218" s="23">
        <f>+[1]BD_2!BZ216</f>
        <v>0</v>
      </c>
      <c r="BN218" s="23">
        <f>+COUNTIF(Tabla3[[#This Row],[VALOR REDUCIDO]:[TOTAL TIEMPO PRORROGADO EN DÍAS
]],"&lt;&gt;0")</f>
        <v>0</v>
      </c>
      <c r="BO218" s="23" t="str">
        <f>+[1]BD_2!CA216</f>
        <v>2 NO</v>
      </c>
      <c r="BP218" s="27" t="str">
        <f>+[1]BD_2!CF216</f>
        <v>2 NO</v>
      </c>
      <c r="BQ218" s="23" t="s">
        <v>106</v>
      </c>
      <c r="BR218">
        <f t="shared" si="50"/>
        <v>343</v>
      </c>
      <c r="BS218" s="36">
        <f t="shared" si="51"/>
        <v>45678</v>
      </c>
      <c r="BT218" s="36">
        <f t="shared" si="52"/>
        <v>46021</v>
      </c>
      <c r="BU218" s="37">
        <f t="shared" ca="1" si="53"/>
        <v>0.78425655976676389</v>
      </c>
      <c r="BV218" s="30">
        <f t="shared" si="54"/>
        <v>73666667</v>
      </c>
      <c r="BW218" s="23" t="str">
        <f t="shared" ca="1" si="42"/>
        <v>EJECUCIÓN</v>
      </c>
      <c r="BX218" s="23">
        <v>47666667</v>
      </c>
      <c r="BY218" s="23">
        <v>26000000</v>
      </c>
      <c r="BZ218" s="23" t="s">
        <v>106</v>
      </c>
      <c r="CA218" s="23" t="str">
        <f t="shared" si="55"/>
        <v>enero</v>
      </c>
      <c r="CB218" s="23" t="s">
        <v>121</v>
      </c>
      <c r="CC218" s="23" t="s">
        <v>121</v>
      </c>
      <c r="CD218" s="23" t="s">
        <v>121</v>
      </c>
      <c r="CE218" t="s">
        <v>125</v>
      </c>
      <c r="CF218" t="s">
        <v>126</v>
      </c>
    </row>
    <row r="219" spans="1:84" x14ac:dyDescent="0.25">
      <c r="A219" s="23" t="str">
        <f t="shared" si="43"/>
        <v/>
      </c>
      <c r="B219" s="23" t="str">
        <f t="shared" si="44"/>
        <v/>
      </c>
      <c r="C219" s="24" t="str">
        <f t="shared" ca="1" si="45"/>
        <v>E</v>
      </c>
      <c r="D219" s="25" t="str">
        <f t="shared" ca="1" si="46"/>
        <v/>
      </c>
      <c r="E219" s="25" t="str">
        <f t="shared" si="47"/>
        <v/>
      </c>
      <c r="F219" s="23" t="str">
        <f t="shared" si="48"/>
        <v/>
      </c>
      <c r="G219" s="25" t="str">
        <f t="shared" si="49"/>
        <v/>
      </c>
      <c r="H219" s="23">
        <v>2025</v>
      </c>
      <c r="I219" s="26">
        <v>214</v>
      </c>
      <c r="J219" s="23" t="s">
        <v>95</v>
      </c>
      <c r="K219" t="s">
        <v>96</v>
      </c>
      <c r="L219" t="s">
        <v>97</v>
      </c>
      <c r="M219" t="s">
        <v>98</v>
      </c>
      <c r="N219" t="s">
        <v>99</v>
      </c>
      <c r="O219" s="23" t="s">
        <v>100</v>
      </c>
      <c r="P219" s="23" t="s">
        <v>138</v>
      </c>
      <c r="Q219" t="s">
        <v>1726</v>
      </c>
      <c r="R219" s="23" t="s">
        <v>103</v>
      </c>
      <c r="S219" s="20" t="s">
        <v>561</v>
      </c>
      <c r="T219" s="29" t="s">
        <v>1727</v>
      </c>
      <c r="U219" s="23" t="s">
        <v>1436</v>
      </c>
      <c r="V219" s="23" t="s">
        <v>106</v>
      </c>
      <c r="W219" s="20" t="s">
        <v>418</v>
      </c>
      <c r="X219" s="20" t="s">
        <v>418</v>
      </c>
      <c r="Y219" t="s">
        <v>1728</v>
      </c>
      <c r="Z219" s="50" t="s">
        <v>1729</v>
      </c>
      <c r="AA219" t="s">
        <v>1730</v>
      </c>
      <c r="AB219" s="6">
        <v>124666667</v>
      </c>
      <c r="AC219" s="6">
        <v>124666667</v>
      </c>
      <c r="AD219" s="30">
        <v>11000000</v>
      </c>
      <c r="AE219" s="30">
        <v>0</v>
      </c>
      <c r="AF219" s="23" t="s">
        <v>112</v>
      </c>
      <c r="AG219" t="s">
        <v>106</v>
      </c>
      <c r="AH219" t="s">
        <v>113</v>
      </c>
      <c r="AI219" s="31">
        <f>+Tabla3[[#This Row],[VALOR DEL CONTRATO
(EN NUMEROS)]]-Tabla3[[#This Row],[VALOR RECURSOS (MADS/FONAM)]]</f>
        <v>0</v>
      </c>
      <c r="AJ219" s="25">
        <v>8125</v>
      </c>
      <c r="AK219" s="32">
        <v>45665</v>
      </c>
      <c r="AL219">
        <v>23325</v>
      </c>
      <c r="AM219" s="27">
        <v>45678</v>
      </c>
      <c r="AN219" s="33" t="s">
        <v>114</v>
      </c>
      <c r="AO219" t="s">
        <v>422</v>
      </c>
      <c r="AP219" s="39">
        <v>202300000000267</v>
      </c>
      <c r="AQ219" t="s">
        <v>106</v>
      </c>
      <c r="AR219" s="27">
        <v>45677</v>
      </c>
      <c r="AS219" s="23" t="s">
        <v>116</v>
      </c>
      <c r="AT219" s="23" t="s">
        <v>116</v>
      </c>
      <c r="AU219" t="s">
        <v>117</v>
      </c>
      <c r="AV219" t="s">
        <v>423</v>
      </c>
      <c r="AW219" t="s">
        <v>424</v>
      </c>
      <c r="AX219" t="s">
        <v>425</v>
      </c>
      <c r="AY219" s="23">
        <v>80111600</v>
      </c>
      <c r="AZ219" t="s">
        <v>1731</v>
      </c>
      <c r="BA219" s="23" t="s">
        <v>121</v>
      </c>
      <c r="BB219" s="20" t="s">
        <v>122</v>
      </c>
      <c r="BC219" s="27">
        <v>45677</v>
      </c>
      <c r="BD219" s="20" t="s">
        <v>123</v>
      </c>
      <c r="BE219" s="27">
        <v>45677</v>
      </c>
      <c r="BF219" s="27">
        <v>45678</v>
      </c>
      <c r="BG219" s="27">
        <v>46021</v>
      </c>
      <c r="BH219" s="35">
        <f>+Tabla3[[#This Row],[FECHA TERMINACION
(INICIAL)]]-Tabla3[[#This Row],[FECHA INICIO]]</f>
        <v>343</v>
      </c>
      <c r="BI219" s="35">
        <f>+Tabla3[[#This Row],[PLAZO DE EJECUCIÓN EN DÍAS (INICIAL)]]/30</f>
        <v>11.433333333333334</v>
      </c>
      <c r="BJ219" t="s">
        <v>1732</v>
      </c>
      <c r="BK219" s="30">
        <f>+[1]BD_2!E217</f>
        <v>0</v>
      </c>
      <c r="BL219" s="30">
        <f>+[1]BD_2!BA217</f>
        <v>0</v>
      </c>
      <c r="BM219" s="23">
        <f>+[1]BD_2!BZ217</f>
        <v>0</v>
      </c>
      <c r="BN219" s="23">
        <f>+COUNTIF(Tabla3[[#This Row],[VALOR REDUCIDO]:[TOTAL TIEMPO PRORROGADO EN DÍAS
]],"&lt;&gt;0")</f>
        <v>0</v>
      </c>
      <c r="BO219" s="23" t="str">
        <f>+[1]BD_2!CA217</f>
        <v>2 NO</v>
      </c>
      <c r="BP219" s="27" t="str">
        <f>+[1]BD_2!CF217</f>
        <v>2 NO</v>
      </c>
      <c r="BQ219" s="23" t="s">
        <v>106</v>
      </c>
      <c r="BR219">
        <f t="shared" si="50"/>
        <v>343</v>
      </c>
      <c r="BS219" s="36">
        <f t="shared" si="51"/>
        <v>45678</v>
      </c>
      <c r="BT219" s="36">
        <f t="shared" si="52"/>
        <v>46021</v>
      </c>
      <c r="BU219" s="37">
        <f t="shared" ca="1" si="53"/>
        <v>0.78425655976676389</v>
      </c>
      <c r="BV219" s="30">
        <f t="shared" si="54"/>
        <v>124666667</v>
      </c>
      <c r="BW219" s="23" t="str">
        <f t="shared" ca="1" si="42"/>
        <v>EJECUCIÓN</v>
      </c>
      <c r="BX219" s="23">
        <v>80666667</v>
      </c>
      <c r="BY219" s="23">
        <v>44000000</v>
      </c>
      <c r="BZ219" s="23" t="s">
        <v>106</v>
      </c>
      <c r="CA219" s="23" t="str">
        <f t="shared" si="55"/>
        <v>enero</v>
      </c>
      <c r="CB219" s="23" t="s">
        <v>121</v>
      </c>
      <c r="CC219" s="23" t="s">
        <v>121</v>
      </c>
      <c r="CD219" s="23" t="s">
        <v>121</v>
      </c>
      <c r="CE219" t="s">
        <v>125</v>
      </c>
      <c r="CF219" t="s">
        <v>126</v>
      </c>
    </row>
    <row r="220" spans="1:84" x14ac:dyDescent="0.25">
      <c r="A220" s="23" t="str">
        <f t="shared" si="43"/>
        <v/>
      </c>
      <c r="B220" s="23" t="str">
        <f t="shared" si="44"/>
        <v/>
      </c>
      <c r="C220" s="24" t="str">
        <f t="shared" ca="1" si="45"/>
        <v>E</v>
      </c>
      <c r="D220" s="25" t="str">
        <f t="shared" ca="1" si="46"/>
        <v/>
      </c>
      <c r="E220" s="25" t="str">
        <f t="shared" si="47"/>
        <v/>
      </c>
      <c r="F220" s="23" t="str">
        <f t="shared" si="48"/>
        <v/>
      </c>
      <c r="G220" s="25" t="str">
        <f t="shared" si="49"/>
        <v/>
      </c>
      <c r="H220" s="23">
        <v>2025</v>
      </c>
      <c r="I220" s="26">
        <v>215</v>
      </c>
      <c r="J220" s="23" t="s">
        <v>95</v>
      </c>
      <c r="K220" t="s">
        <v>96</v>
      </c>
      <c r="L220" t="s">
        <v>97</v>
      </c>
      <c r="M220" t="s">
        <v>98</v>
      </c>
      <c r="N220" t="s">
        <v>99</v>
      </c>
      <c r="O220" s="23" t="s">
        <v>100</v>
      </c>
      <c r="P220" s="23" t="s">
        <v>138</v>
      </c>
      <c r="Q220" t="s">
        <v>1733</v>
      </c>
      <c r="R220" s="23" t="s">
        <v>103</v>
      </c>
      <c r="S220" s="20" t="s">
        <v>158</v>
      </c>
      <c r="T220" s="29" t="s">
        <v>1734</v>
      </c>
      <c r="U220" s="23" t="s">
        <v>1436</v>
      </c>
      <c r="V220" s="23" t="s">
        <v>106</v>
      </c>
      <c r="W220" s="20" t="s">
        <v>418</v>
      </c>
      <c r="X220" s="20" t="s">
        <v>418</v>
      </c>
      <c r="Y220" t="s">
        <v>1735</v>
      </c>
      <c r="Z220" s="52" t="s">
        <v>1736</v>
      </c>
      <c r="AA220" t="s">
        <v>1737</v>
      </c>
      <c r="AB220" s="6">
        <v>90666667</v>
      </c>
      <c r="AC220" s="6">
        <v>90666667</v>
      </c>
      <c r="AD220" s="30">
        <v>8000000</v>
      </c>
      <c r="AE220" s="30">
        <v>0</v>
      </c>
      <c r="AF220" s="23" t="s">
        <v>112</v>
      </c>
      <c r="AG220" t="s">
        <v>106</v>
      </c>
      <c r="AH220" t="s">
        <v>113</v>
      </c>
      <c r="AI220" s="31">
        <f>+Tabla3[[#This Row],[VALOR DEL CONTRATO
(EN NUMEROS)]]-Tabla3[[#This Row],[VALOR RECURSOS (MADS/FONAM)]]</f>
        <v>0</v>
      </c>
      <c r="AJ220" s="25">
        <v>8125</v>
      </c>
      <c r="AK220" s="32">
        <v>45665</v>
      </c>
      <c r="AL220">
        <v>23825</v>
      </c>
      <c r="AM220" s="27">
        <v>45678</v>
      </c>
      <c r="AN220" s="33" t="s">
        <v>114</v>
      </c>
      <c r="AO220" t="s">
        <v>422</v>
      </c>
      <c r="AP220" s="39">
        <v>202300000000267</v>
      </c>
      <c r="AQ220" t="s">
        <v>106</v>
      </c>
      <c r="AR220" s="27">
        <v>45674</v>
      </c>
      <c r="AS220" s="23" t="s">
        <v>116</v>
      </c>
      <c r="AT220" s="23" t="s">
        <v>116</v>
      </c>
      <c r="AU220" t="s">
        <v>117</v>
      </c>
      <c r="AV220" t="s">
        <v>423</v>
      </c>
      <c r="AW220" t="s">
        <v>424</v>
      </c>
      <c r="AX220" t="s">
        <v>425</v>
      </c>
      <c r="AY220" s="23">
        <v>80111600</v>
      </c>
      <c r="AZ220" t="s">
        <v>1738</v>
      </c>
      <c r="BA220" s="23" t="s">
        <v>121</v>
      </c>
      <c r="BB220" s="20" t="s">
        <v>122</v>
      </c>
      <c r="BC220" s="27">
        <v>45677</v>
      </c>
      <c r="BD220" s="20" t="s">
        <v>123</v>
      </c>
      <c r="BE220" s="27">
        <v>45677</v>
      </c>
      <c r="BF220" s="27">
        <v>45678</v>
      </c>
      <c r="BG220" s="27">
        <v>46021</v>
      </c>
      <c r="BH220" s="35">
        <f>+Tabla3[[#This Row],[FECHA TERMINACION
(INICIAL)]]-Tabla3[[#This Row],[FECHA INICIO]]</f>
        <v>343</v>
      </c>
      <c r="BI220" s="35">
        <f>+Tabla3[[#This Row],[PLAZO DE EJECUCIÓN EN DÍAS (INICIAL)]]/30</f>
        <v>11.433333333333334</v>
      </c>
      <c r="BJ220" t="s">
        <v>1739</v>
      </c>
      <c r="BK220" s="30">
        <f>+[1]BD_2!E218</f>
        <v>0</v>
      </c>
      <c r="BL220" s="30">
        <f>+[1]BD_2!BA218</f>
        <v>0</v>
      </c>
      <c r="BM220" s="23">
        <f>+[1]BD_2!BZ218</f>
        <v>0</v>
      </c>
      <c r="BN220" s="23">
        <f>+COUNTIF(Tabla3[[#This Row],[VALOR REDUCIDO]:[TOTAL TIEMPO PRORROGADO EN DÍAS
]],"&lt;&gt;0")</f>
        <v>0</v>
      </c>
      <c r="BO220" s="23" t="str">
        <f>+[1]BD_2!CA218</f>
        <v>2 NO</v>
      </c>
      <c r="BP220" s="27" t="str">
        <f>+[1]BD_2!CF218</f>
        <v>2 NO</v>
      </c>
      <c r="BQ220" s="23" t="s">
        <v>106</v>
      </c>
      <c r="BR220">
        <f t="shared" si="50"/>
        <v>343</v>
      </c>
      <c r="BS220" s="36">
        <f t="shared" si="51"/>
        <v>45678</v>
      </c>
      <c r="BT220" s="36">
        <f t="shared" si="52"/>
        <v>46021</v>
      </c>
      <c r="BU220" s="37">
        <f t="shared" ca="1" si="53"/>
        <v>0.78425655976676389</v>
      </c>
      <c r="BV220" s="30">
        <f t="shared" si="54"/>
        <v>90666667</v>
      </c>
      <c r="BW220" s="23" t="str">
        <f t="shared" ca="1" si="42"/>
        <v>EJECUCIÓN</v>
      </c>
      <c r="BX220" s="23">
        <v>58666667</v>
      </c>
      <c r="BY220" s="23">
        <v>32000000</v>
      </c>
      <c r="BZ220" s="23" t="s">
        <v>106</v>
      </c>
      <c r="CA220" s="23" t="str">
        <f t="shared" si="55"/>
        <v>enero</v>
      </c>
      <c r="CB220" s="23" t="s">
        <v>121</v>
      </c>
      <c r="CC220" s="23" t="s">
        <v>121</v>
      </c>
      <c r="CD220" s="23" t="s">
        <v>121</v>
      </c>
      <c r="CE220" t="s">
        <v>125</v>
      </c>
      <c r="CF220" t="s">
        <v>126</v>
      </c>
    </row>
    <row r="221" spans="1:84" x14ac:dyDescent="0.25">
      <c r="A221" s="23" t="str">
        <f t="shared" si="43"/>
        <v/>
      </c>
      <c r="B221" s="23" t="str">
        <f t="shared" si="44"/>
        <v/>
      </c>
      <c r="C221" s="24" t="str">
        <f t="shared" ca="1" si="45"/>
        <v>E</v>
      </c>
      <c r="D221" s="25" t="str">
        <f t="shared" ca="1" si="46"/>
        <v/>
      </c>
      <c r="E221" s="25" t="str">
        <f t="shared" si="47"/>
        <v/>
      </c>
      <c r="F221" s="23" t="str">
        <f t="shared" si="48"/>
        <v/>
      </c>
      <c r="G221" s="25" t="str">
        <f t="shared" si="49"/>
        <v/>
      </c>
      <c r="H221" s="23">
        <v>2025</v>
      </c>
      <c r="I221" s="26">
        <v>216</v>
      </c>
      <c r="J221" s="23" t="s">
        <v>95</v>
      </c>
      <c r="K221" t="s">
        <v>96</v>
      </c>
      <c r="L221" t="s">
        <v>97</v>
      </c>
      <c r="M221" t="s">
        <v>98</v>
      </c>
      <c r="N221" t="s">
        <v>99</v>
      </c>
      <c r="O221" s="23" t="s">
        <v>100</v>
      </c>
      <c r="P221" s="23" t="s">
        <v>138</v>
      </c>
      <c r="Q221" t="s">
        <v>1740</v>
      </c>
      <c r="R221" s="23" t="s">
        <v>103</v>
      </c>
      <c r="S221" s="20" t="s">
        <v>254</v>
      </c>
      <c r="T221" s="29" t="s">
        <v>1741</v>
      </c>
      <c r="U221" s="23" t="s">
        <v>1436</v>
      </c>
      <c r="V221" s="23" t="s">
        <v>106</v>
      </c>
      <c r="W221" s="20" t="s">
        <v>418</v>
      </c>
      <c r="X221" s="20" t="s">
        <v>418</v>
      </c>
      <c r="Y221" t="s">
        <v>1742</v>
      </c>
      <c r="Z221" t="s">
        <v>1743</v>
      </c>
      <c r="AA221" t="s">
        <v>1723</v>
      </c>
      <c r="AB221" s="6">
        <v>73666667</v>
      </c>
      <c r="AC221" s="6">
        <v>73666667</v>
      </c>
      <c r="AD221" s="30">
        <v>6500000</v>
      </c>
      <c r="AE221" s="30">
        <v>0</v>
      </c>
      <c r="AF221" s="23" t="s">
        <v>112</v>
      </c>
      <c r="AG221" t="s">
        <v>106</v>
      </c>
      <c r="AH221" t="s">
        <v>113</v>
      </c>
      <c r="AI221" s="31">
        <f>+Tabla3[[#This Row],[VALOR DEL CONTRATO
(EN NUMEROS)]]-Tabla3[[#This Row],[VALOR RECURSOS (MADS/FONAM)]]</f>
        <v>0</v>
      </c>
      <c r="AJ221" s="25">
        <v>8125</v>
      </c>
      <c r="AK221" s="32">
        <v>45665</v>
      </c>
      <c r="AL221">
        <v>24125</v>
      </c>
      <c r="AM221" s="27">
        <v>45678</v>
      </c>
      <c r="AN221" s="33" t="s">
        <v>114</v>
      </c>
      <c r="AO221" t="s">
        <v>422</v>
      </c>
      <c r="AP221" s="39">
        <v>202300000000267</v>
      </c>
      <c r="AQ221" t="s">
        <v>106</v>
      </c>
      <c r="AR221" s="27">
        <v>45674</v>
      </c>
      <c r="AS221" s="23" t="s">
        <v>116</v>
      </c>
      <c r="AT221" s="23" t="s">
        <v>116</v>
      </c>
      <c r="AU221" t="s">
        <v>117</v>
      </c>
      <c r="AV221" t="s">
        <v>423</v>
      </c>
      <c r="AW221" t="s">
        <v>424</v>
      </c>
      <c r="AX221" t="s">
        <v>425</v>
      </c>
      <c r="AY221" s="23">
        <v>80111600</v>
      </c>
      <c r="AZ221" t="s">
        <v>1744</v>
      </c>
      <c r="BA221" s="23" t="s">
        <v>121</v>
      </c>
      <c r="BB221" s="20" t="s">
        <v>122</v>
      </c>
      <c r="BC221" s="27">
        <v>45677</v>
      </c>
      <c r="BD221" s="20" t="s">
        <v>123</v>
      </c>
      <c r="BE221" s="27">
        <v>45677</v>
      </c>
      <c r="BF221" s="27">
        <v>45678</v>
      </c>
      <c r="BG221" s="27">
        <v>46021</v>
      </c>
      <c r="BH221" s="35">
        <f>+Tabla3[[#This Row],[FECHA TERMINACION
(INICIAL)]]-Tabla3[[#This Row],[FECHA INICIO]]</f>
        <v>343</v>
      </c>
      <c r="BI221" s="35">
        <f>+Tabla3[[#This Row],[PLAZO DE EJECUCIÓN EN DÍAS (INICIAL)]]/30</f>
        <v>11.433333333333334</v>
      </c>
      <c r="BJ221" t="s">
        <v>1725</v>
      </c>
      <c r="BK221" s="30">
        <f>+[1]BD_2!E219</f>
        <v>0</v>
      </c>
      <c r="BL221" s="30">
        <f>+[1]BD_2!BA219</f>
        <v>0</v>
      </c>
      <c r="BM221" s="23">
        <f>+[1]BD_2!BZ219</f>
        <v>0</v>
      </c>
      <c r="BN221" s="23">
        <f>+COUNTIF(Tabla3[[#This Row],[VALOR REDUCIDO]:[TOTAL TIEMPO PRORROGADO EN DÍAS
]],"&lt;&gt;0")</f>
        <v>0</v>
      </c>
      <c r="BO221" s="23" t="str">
        <f>+[1]BD_2!CA219</f>
        <v>2 NO</v>
      </c>
      <c r="BP221" s="27" t="str">
        <f>+[1]BD_2!CF219</f>
        <v>2 NO</v>
      </c>
      <c r="BQ221" s="23" t="s">
        <v>106</v>
      </c>
      <c r="BR221">
        <f t="shared" si="50"/>
        <v>343</v>
      </c>
      <c r="BS221" s="36">
        <f t="shared" si="51"/>
        <v>45678</v>
      </c>
      <c r="BT221" s="36">
        <f t="shared" si="52"/>
        <v>46021</v>
      </c>
      <c r="BU221" s="37">
        <f t="shared" ca="1" si="53"/>
        <v>0.78425655976676389</v>
      </c>
      <c r="BV221" s="30">
        <f t="shared" si="54"/>
        <v>73666667</v>
      </c>
      <c r="BW221" s="23" t="str">
        <f t="shared" ca="1" si="42"/>
        <v>EJECUCIÓN</v>
      </c>
      <c r="BX221" s="23">
        <v>47666667</v>
      </c>
      <c r="BY221" s="23">
        <v>26000000</v>
      </c>
      <c r="BZ221" s="23" t="s">
        <v>106</v>
      </c>
      <c r="CA221" s="23" t="str">
        <f t="shared" si="55"/>
        <v>enero</v>
      </c>
      <c r="CB221" s="23" t="s">
        <v>121</v>
      </c>
      <c r="CC221" s="23" t="s">
        <v>121</v>
      </c>
      <c r="CD221" s="23" t="s">
        <v>121</v>
      </c>
      <c r="CE221" t="s">
        <v>125</v>
      </c>
      <c r="CF221" t="s">
        <v>126</v>
      </c>
    </row>
    <row r="222" spans="1:84" x14ac:dyDescent="0.25">
      <c r="A222" s="23" t="str">
        <f t="shared" si="43"/>
        <v/>
      </c>
      <c r="B222" s="23" t="str">
        <f t="shared" si="44"/>
        <v/>
      </c>
      <c r="C222" s="24" t="str">
        <f t="shared" ca="1" si="45"/>
        <v>E</v>
      </c>
      <c r="D222" s="25" t="str">
        <f t="shared" ca="1" si="46"/>
        <v/>
      </c>
      <c r="E222" s="25" t="str">
        <f t="shared" si="47"/>
        <v/>
      </c>
      <c r="F222" s="23" t="str">
        <f t="shared" si="48"/>
        <v/>
      </c>
      <c r="G222" s="25" t="str">
        <f t="shared" si="49"/>
        <v/>
      </c>
      <c r="H222" s="23">
        <v>2025</v>
      </c>
      <c r="I222" s="26">
        <v>217</v>
      </c>
      <c r="J222" s="23" t="s">
        <v>95</v>
      </c>
      <c r="K222" t="s">
        <v>96</v>
      </c>
      <c r="L222" t="s">
        <v>97</v>
      </c>
      <c r="M222" t="s">
        <v>98</v>
      </c>
      <c r="N222" t="s">
        <v>99</v>
      </c>
      <c r="O222" s="23" t="s">
        <v>100</v>
      </c>
      <c r="P222" s="23" t="s">
        <v>101</v>
      </c>
      <c r="Q222" t="s">
        <v>1745</v>
      </c>
      <c r="R222" s="23" t="s">
        <v>103</v>
      </c>
      <c r="S222" s="20" t="s">
        <v>1746</v>
      </c>
      <c r="T222" s="29" t="s">
        <v>1747</v>
      </c>
      <c r="U222" s="23" t="s">
        <v>1436</v>
      </c>
      <c r="V222" s="23" t="s">
        <v>106</v>
      </c>
      <c r="W222" s="20" t="s">
        <v>418</v>
      </c>
      <c r="X222" s="20" t="s">
        <v>418</v>
      </c>
      <c r="Y222" t="s">
        <v>1748</v>
      </c>
      <c r="Z222" s="52" t="s">
        <v>1749</v>
      </c>
      <c r="AA222" t="s">
        <v>1750</v>
      </c>
      <c r="AB222" s="6">
        <v>56213333</v>
      </c>
      <c r="AC222" s="6">
        <v>56213333</v>
      </c>
      <c r="AD222" s="30">
        <v>4960000</v>
      </c>
      <c r="AE222" s="30">
        <v>0</v>
      </c>
      <c r="AF222" s="23" t="s">
        <v>112</v>
      </c>
      <c r="AG222" t="s">
        <v>106</v>
      </c>
      <c r="AH222" t="s">
        <v>113</v>
      </c>
      <c r="AI222" s="31">
        <f>+Tabla3[[#This Row],[VALOR DEL CONTRATO
(EN NUMEROS)]]-Tabla3[[#This Row],[VALOR RECURSOS (MADS/FONAM)]]</f>
        <v>0</v>
      </c>
      <c r="AJ222" s="25">
        <v>8125</v>
      </c>
      <c r="AK222" s="32">
        <v>45665</v>
      </c>
      <c r="AL222">
        <v>24325</v>
      </c>
      <c r="AM222" s="27">
        <v>45678</v>
      </c>
      <c r="AN222" s="33" t="s">
        <v>114</v>
      </c>
      <c r="AO222" t="s">
        <v>422</v>
      </c>
      <c r="AP222" s="39">
        <v>202300000000267</v>
      </c>
      <c r="AQ222" t="s">
        <v>106</v>
      </c>
      <c r="AR222" s="27">
        <v>45676</v>
      </c>
      <c r="AS222" s="23" t="s">
        <v>116</v>
      </c>
      <c r="AT222" s="23" t="s">
        <v>116</v>
      </c>
      <c r="AU222" t="s">
        <v>117</v>
      </c>
      <c r="AV222" t="s">
        <v>423</v>
      </c>
      <c r="AW222" t="s">
        <v>424</v>
      </c>
      <c r="AX222" t="s">
        <v>425</v>
      </c>
      <c r="AY222" s="23">
        <v>80111600</v>
      </c>
      <c r="AZ222" t="s">
        <v>1751</v>
      </c>
      <c r="BA222" s="23" t="s">
        <v>121</v>
      </c>
      <c r="BB222" s="20" t="s">
        <v>122</v>
      </c>
      <c r="BC222" s="27">
        <v>45677</v>
      </c>
      <c r="BD222" s="20" t="s">
        <v>123</v>
      </c>
      <c r="BE222" s="27">
        <v>45677</v>
      </c>
      <c r="BF222" s="27">
        <v>45678</v>
      </c>
      <c r="BG222" s="27">
        <v>46021</v>
      </c>
      <c r="BH222" s="35">
        <f>+Tabla3[[#This Row],[FECHA TERMINACION
(INICIAL)]]-Tabla3[[#This Row],[FECHA INICIO]]</f>
        <v>343</v>
      </c>
      <c r="BI222" s="35">
        <f>+Tabla3[[#This Row],[PLAZO DE EJECUCIÓN EN DÍAS (INICIAL)]]/30</f>
        <v>11.433333333333334</v>
      </c>
      <c r="BJ222" t="s">
        <v>1732</v>
      </c>
      <c r="BK222" s="30">
        <f>+[1]BD_2!E220</f>
        <v>0</v>
      </c>
      <c r="BL222" s="30">
        <f>+[1]BD_2!BA220</f>
        <v>0</v>
      </c>
      <c r="BM222" s="23">
        <f>+[1]BD_2!BZ220</f>
        <v>0</v>
      </c>
      <c r="BN222" s="23">
        <f>+COUNTIF(Tabla3[[#This Row],[VALOR REDUCIDO]:[TOTAL TIEMPO PRORROGADO EN DÍAS
]],"&lt;&gt;0")</f>
        <v>0</v>
      </c>
      <c r="BO222" s="23" t="str">
        <f>+[1]BD_2!CA220</f>
        <v>2 NO</v>
      </c>
      <c r="BP222" s="27" t="str">
        <f>+[1]BD_2!CF220</f>
        <v>2 NO</v>
      </c>
      <c r="BQ222" s="23" t="s">
        <v>106</v>
      </c>
      <c r="BR222">
        <f t="shared" si="50"/>
        <v>343</v>
      </c>
      <c r="BS222" s="36">
        <f t="shared" si="51"/>
        <v>45678</v>
      </c>
      <c r="BT222" s="36">
        <f t="shared" si="52"/>
        <v>46021</v>
      </c>
      <c r="BU222" s="37">
        <f t="shared" ca="1" si="53"/>
        <v>0.78425655976676389</v>
      </c>
      <c r="BV222" s="30">
        <f t="shared" si="54"/>
        <v>56213333</v>
      </c>
      <c r="BW222" s="23" t="str">
        <f t="shared" ca="1" si="42"/>
        <v>EJECUCIÓN</v>
      </c>
      <c r="BX222" s="23">
        <v>36373333</v>
      </c>
      <c r="BY222" s="23">
        <v>19840000</v>
      </c>
      <c r="BZ222" s="23" t="s">
        <v>106</v>
      </c>
      <c r="CA222" s="23" t="str">
        <f t="shared" si="55"/>
        <v>enero</v>
      </c>
      <c r="CB222" s="23" t="s">
        <v>121</v>
      </c>
      <c r="CC222" s="23" t="s">
        <v>121</v>
      </c>
      <c r="CD222" s="23" t="s">
        <v>121</v>
      </c>
      <c r="CE222" t="s">
        <v>125</v>
      </c>
      <c r="CF222" t="s">
        <v>126</v>
      </c>
    </row>
    <row r="223" spans="1:84" x14ac:dyDescent="0.25">
      <c r="A223" s="23" t="str">
        <f t="shared" si="43"/>
        <v/>
      </c>
      <c r="B223" s="23" t="str">
        <f t="shared" si="44"/>
        <v/>
      </c>
      <c r="C223" s="24" t="str">
        <f t="shared" ca="1" si="45"/>
        <v>E</v>
      </c>
      <c r="D223" s="25" t="str">
        <f t="shared" ca="1" si="46"/>
        <v/>
      </c>
      <c r="E223" s="25" t="str">
        <f t="shared" si="47"/>
        <v/>
      </c>
      <c r="F223" s="23" t="str">
        <f t="shared" si="48"/>
        <v/>
      </c>
      <c r="G223" s="25" t="str">
        <f t="shared" si="49"/>
        <v/>
      </c>
      <c r="H223" s="23">
        <v>2025</v>
      </c>
      <c r="I223" s="26">
        <v>218</v>
      </c>
      <c r="J223" s="23" t="s">
        <v>95</v>
      </c>
      <c r="K223" t="s">
        <v>96</v>
      </c>
      <c r="L223" t="s">
        <v>97</v>
      </c>
      <c r="M223" t="s">
        <v>98</v>
      </c>
      <c r="N223" t="s">
        <v>99</v>
      </c>
      <c r="O223" s="23" t="s">
        <v>100</v>
      </c>
      <c r="P223" s="23" t="s">
        <v>138</v>
      </c>
      <c r="Q223" t="s">
        <v>1752</v>
      </c>
      <c r="R223" s="23" t="s">
        <v>103</v>
      </c>
      <c r="S223" s="20" t="s">
        <v>1753</v>
      </c>
      <c r="T223" s="29" t="s">
        <v>1754</v>
      </c>
      <c r="U223" s="23" t="s">
        <v>1436</v>
      </c>
      <c r="V223" s="23" t="s">
        <v>106</v>
      </c>
      <c r="W223" s="20" t="s">
        <v>1369</v>
      </c>
      <c r="X223" s="20" t="s">
        <v>1369</v>
      </c>
      <c r="Y223" t="s">
        <v>1755</v>
      </c>
      <c r="Z223" t="s">
        <v>1756</v>
      </c>
      <c r="AA223" t="s">
        <v>1757</v>
      </c>
      <c r="AB223" s="6">
        <v>104500000</v>
      </c>
      <c r="AC223" s="6">
        <v>104500000</v>
      </c>
      <c r="AD223" s="30">
        <v>9500000</v>
      </c>
      <c r="AE223" s="30">
        <v>0</v>
      </c>
      <c r="AF223" s="23" t="s">
        <v>112</v>
      </c>
      <c r="AG223" t="s">
        <v>106</v>
      </c>
      <c r="AH223" t="s">
        <v>113</v>
      </c>
      <c r="AI223" s="31">
        <f>+Tabla3[[#This Row],[VALOR DEL CONTRATO
(EN NUMEROS)]]-Tabla3[[#This Row],[VALOR RECURSOS (MADS/FONAM)]]</f>
        <v>0</v>
      </c>
      <c r="AJ223" s="25">
        <v>10925</v>
      </c>
      <c r="AK223" s="32">
        <v>45665</v>
      </c>
      <c r="AL223">
        <v>20625</v>
      </c>
      <c r="AM223" s="27">
        <v>45678</v>
      </c>
      <c r="AN223" s="33" t="s">
        <v>114</v>
      </c>
      <c r="AO223" t="s">
        <v>911</v>
      </c>
      <c r="AP223" s="39">
        <v>202400000000078</v>
      </c>
      <c r="AQ223" t="s">
        <v>106</v>
      </c>
      <c r="AR223" s="27">
        <v>45674</v>
      </c>
      <c r="AS223" s="23" t="s">
        <v>116</v>
      </c>
      <c r="AT223" s="23" t="s">
        <v>116</v>
      </c>
      <c r="AU223" t="s">
        <v>117</v>
      </c>
      <c r="AV223" t="s">
        <v>1373</v>
      </c>
      <c r="AW223" t="s">
        <v>1374</v>
      </c>
      <c r="AX223" t="s">
        <v>1375</v>
      </c>
      <c r="AY223" s="23">
        <v>80111600</v>
      </c>
      <c r="AZ223" t="s">
        <v>1758</v>
      </c>
      <c r="BA223" s="23" t="s">
        <v>121</v>
      </c>
      <c r="BB223" s="20" t="s">
        <v>122</v>
      </c>
      <c r="BC223" s="27">
        <v>45677</v>
      </c>
      <c r="BD223" s="20" t="s">
        <v>136</v>
      </c>
      <c r="BE223" s="27">
        <v>45677</v>
      </c>
      <c r="BF223" s="27">
        <v>45678</v>
      </c>
      <c r="BG223" s="27">
        <v>46011</v>
      </c>
      <c r="BH223" s="35">
        <f>+Tabla3[[#This Row],[FECHA TERMINACION
(INICIAL)]]-Tabla3[[#This Row],[FECHA INICIO]]</f>
        <v>333</v>
      </c>
      <c r="BI223" s="35">
        <f>+Tabla3[[#This Row],[PLAZO DE EJECUCIÓN EN DÍAS (INICIAL)]]/30</f>
        <v>11.1</v>
      </c>
      <c r="BJ223" t="s">
        <v>1759</v>
      </c>
      <c r="BK223" s="30">
        <f>+[1]BD_2!E221</f>
        <v>0</v>
      </c>
      <c r="BL223" s="30">
        <f>+[1]BD_2!BA221</f>
        <v>0</v>
      </c>
      <c r="BM223" s="23">
        <f>+[1]BD_2!BZ221</f>
        <v>0</v>
      </c>
      <c r="BN223" s="23">
        <f>+COUNTIF(Tabla3[[#This Row],[VALOR REDUCIDO]:[TOTAL TIEMPO PRORROGADO EN DÍAS
]],"&lt;&gt;0")</f>
        <v>0</v>
      </c>
      <c r="BO223" s="23" t="str">
        <f>+[1]BD_2!CA221</f>
        <v>2 NO</v>
      </c>
      <c r="BP223" s="27" t="str">
        <f>+[1]BD_2!CF221</f>
        <v>2 NO</v>
      </c>
      <c r="BQ223" s="23" t="s">
        <v>106</v>
      </c>
      <c r="BR223">
        <f t="shared" si="50"/>
        <v>333</v>
      </c>
      <c r="BS223" s="36">
        <f t="shared" si="51"/>
        <v>45678</v>
      </c>
      <c r="BT223" s="36">
        <f t="shared" si="52"/>
        <v>46011</v>
      </c>
      <c r="BU223" s="37">
        <f t="shared" ca="1" si="53"/>
        <v>0.80780780780780781</v>
      </c>
      <c r="BV223" s="30">
        <f t="shared" si="54"/>
        <v>104500000</v>
      </c>
      <c r="BW223" s="23" t="str">
        <f t="shared" ca="1" si="42"/>
        <v>EJECUCIÓN</v>
      </c>
      <c r="BX223" s="23">
        <v>60166667</v>
      </c>
      <c r="BY223" s="23">
        <v>44333333</v>
      </c>
      <c r="BZ223" s="23" t="s">
        <v>106</v>
      </c>
      <c r="CA223" s="23" t="str">
        <f t="shared" si="55"/>
        <v>enero</v>
      </c>
      <c r="CB223" s="23" t="s">
        <v>121</v>
      </c>
      <c r="CC223" s="23" t="s">
        <v>121</v>
      </c>
      <c r="CD223" s="23" t="s">
        <v>121</v>
      </c>
      <c r="CE223" t="s">
        <v>125</v>
      </c>
      <c r="CF223" t="s">
        <v>126</v>
      </c>
    </row>
    <row r="224" spans="1:84" x14ac:dyDescent="0.25">
      <c r="A224" s="23" t="str">
        <f t="shared" si="43"/>
        <v/>
      </c>
      <c r="B224" s="23" t="str">
        <f t="shared" si="44"/>
        <v/>
      </c>
      <c r="C224" s="24" t="str">
        <f t="shared" ca="1" si="45"/>
        <v>E</v>
      </c>
      <c r="D224" s="25" t="str">
        <f t="shared" ca="1" si="46"/>
        <v/>
      </c>
      <c r="E224" s="25" t="str">
        <f t="shared" si="47"/>
        <v/>
      </c>
      <c r="F224" s="23" t="str">
        <f t="shared" si="48"/>
        <v/>
      </c>
      <c r="G224" s="25" t="str">
        <f t="shared" si="49"/>
        <v/>
      </c>
      <c r="H224" s="23">
        <v>2025</v>
      </c>
      <c r="I224" s="26">
        <v>219</v>
      </c>
      <c r="J224" s="23" t="s">
        <v>95</v>
      </c>
      <c r="K224" t="s">
        <v>96</v>
      </c>
      <c r="L224" t="s">
        <v>97</v>
      </c>
      <c r="M224" t="s">
        <v>98</v>
      </c>
      <c r="N224" t="s">
        <v>99</v>
      </c>
      <c r="O224" s="23" t="s">
        <v>100</v>
      </c>
      <c r="P224" s="23" t="s">
        <v>138</v>
      </c>
      <c r="Q224" t="s">
        <v>1760</v>
      </c>
      <c r="R224" s="23" t="s">
        <v>103</v>
      </c>
      <c r="S224" s="20" t="s">
        <v>561</v>
      </c>
      <c r="T224" s="29" t="s">
        <v>1761</v>
      </c>
      <c r="U224" s="23" t="s">
        <v>1436</v>
      </c>
      <c r="V224" s="23" t="s">
        <v>106</v>
      </c>
      <c r="W224" s="20" t="s">
        <v>543</v>
      </c>
      <c r="X224" s="20" t="s">
        <v>108</v>
      </c>
      <c r="Y224" t="s">
        <v>1762</v>
      </c>
      <c r="Z224" t="s">
        <v>1763</v>
      </c>
      <c r="AA224" t="s">
        <v>1764</v>
      </c>
      <c r="AB224" s="6">
        <v>95766667</v>
      </c>
      <c r="AC224" s="6">
        <v>95766667</v>
      </c>
      <c r="AD224" s="30">
        <v>8500000</v>
      </c>
      <c r="AE224" s="30">
        <v>0</v>
      </c>
      <c r="AF224" s="23" t="s">
        <v>112</v>
      </c>
      <c r="AG224" t="s">
        <v>106</v>
      </c>
      <c r="AH224" t="s">
        <v>113</v>
      </c>
      <c r="AI224" s="31">
        <f>+Tabla3[[#This Row],[VALOR DEL CONTRATO
(EN NUMEROS)]]-Tabla3[[#This Row],[VALOR RECURSOS (MADS/FONAM)]]</f>
        <v>0</v>
      </c>
      <c r="AJ224" s="25">
        <v>1925</v>
      </c>
      <c r="AK224" s="32">
        <v>45664</v>
      </c>
      <c r="AL224">
        <v>21725</v>
      </c>
      <c r="AM224" s="27">
        <v>45678</v>
      </c>
      <c r="AN224" s="33" t="s">
        <v>114</v>
      </c>
      <c r="AO224" t="s">
        <v>115</v>
      </c>
      <c r="AP224" s="39">
        <v>202400000000095</v>
      </c>
      <c r="AQ224" t="s">
        <v>106</v>
      </c>
      <c r="AR224" s="27">
        <v>45676</v>
      </c>
      <c r="AS224" s="23" t="s">
        <v>116</v>
      </c>
      <c r="AT224" s="23" t="s">
        <v>116</v>
      </c>
      <c r="AU224" t="s">
        <v>117</v>
      </c>
      <c r="AV224" t="s">
        <v>547</v>
      </c>
      <c r="AW224" t="s">
        <v>548</v>
      </c>
      <c r="AX224" t="s">
        <v>108</v>
      </c>
      <c r="AY224" s="23">
        <v>80161500</v>
      </c>
      <c r="AZ224" t="s">
        <v>1765</v>
      </c>
      <c r="BA224" s="23" t="s">
        <v>121</v>
      </c>
      <c r="BB224" s="20" t="s">
        <v>122</v>
      </c>
      <c r="BC224" s="27">
        <v>45677</v>
      </c>
      <c r="BD224" s="20" t="s">
        <v>123</v>
      </c>
      <c r="BE224" s="27">
        <v>45677</v>
      </c>
      <c r="BF224" s="27">
        <v>45678</v>
      </c>
      <c r="BG224" s="27">
        <v>46019</v>
      </c>
      <c r="BH224" s="35">
        <f>+Tabla3[[#This Row],[FECHA TERMINACION
(INICIAL)]]-Tabla3[[#This Row],[FECHA INICIO]]</f>
        <v>341</v>
      </c>
      <c r="BI224" s="35">
        <f>+Tabla3[[#This Row],[PLAZO DE EJECUCIÓN EN DÍAS (INICIAL)]]/30</f>
        <v>11.366666666666667</v>
      </c>
      <c r="BJ224" t="s">
        <v>1766</v>
      </c>
      <c r="BK224" s="30">
        <f>+[1]BD_2!E222</f>
        <v>0</v>
      </c>
      <c r="BL224" s="30">
        <f>+[1]BD_2!BA222</f>
        <v>0</v>
      </c>
      <c r="BM224" s="23">
        <f>+[1]BD_2!BZ222</f>
        <v>0</v>
      </c>
      <c r="BN224" s="23">
        <f>+COUNTIF(Tabla3[[#This Row],[VALOR REDUCIDO]:[TOTAL TIEMPO PRORROGADO EN DÍAS
]],"&lt;&gt;0")</f>
        <v>0</v>
      </c>
      <c r="BO224" s="23" t="str">
        <f>+[1]BD_2!CA222</f>
        <v>2 NO</v>
      </c>
      <c r="BP224" s="27" t="str">
        <f>+[1]BD_2!CF222</f>
        <v>2 NO</v>
      </c>
      <c r="BQ224" s="23" t="s">
        <v>106</v>
      </c>
      <c r="BR224">
        <f t="shared" si="50"/>
        <v>341</v>
      </c>
      <c r="BS224" s="36">
        <f t="shared" si="51"/>
        <v>45678</v>
      </c>
      <c r="BT224" s="36">
        <f t="shared" si="52"/>
        <v>46019</v>
      </c>
      <c r="BU224" s="37">
        <f t="shared" ca="1" si="53"/>
        <v>0.78885630498533721</v>
      </c>
      <c r="BV224" s="30">
        <f t="shared" si="54"/>
        <v>95766667</v>
      </c>
      <c r="BW224" s="23" t="str">
        <f t="shared" ca="1" si="42"/>
        <v>EJECUCIÓN</v>
      </c>
      <c r="BX224" s="23">
        <v>62333333</v>
      </c>
      <c r="BY224" s="23">
        <v>33433334</v>
      </c>
      <c r="BZ224" s="23" t="s">
        <v>106</v>
      </c>
      <c r="CA224" s="23" t="str">
        <f t="shared" si="55"/>
        <v>enero</v>
      </c>
      <c r="CB224" s="23" t="s">
        <v>121</v>
      </c>
      <c r="CC224" s="23" t="s">
        <v>121</v>
      </c>
      <c r="CD224" s="23" t="s">
        <v>121</v>
      </c>
      <c r="CE224" t="s">
        <v>125</v>
      </c>
      <c r="CF224" t="s">
        <v>126</v>
      </c>
    </row>
    <row r="225" spans="1:84" x14ac:dyDescent="0.25">
      <c r="A225" s="23" t="str">
        <f t="shared" si="43"/>
        <v/>
      </c>
      <c r="B225" s="23" t="str">
        <f t="shared" si="44"/>
        <v/>
      </c>
      <c r="C225" s="24" t="str">
        <f t="shared" ca="1" si="45"/>
        <v>E</v>
      </c>
      <c r="D225" s="25" t="str">
        <f t="shared" ca="1" si="46"/>
        <v/>
      </c>
      <c r="E225" s="25" t="str">
        <f t="shared" si="47"/>
        <v/>
      </c>
      <c r="F225" s="23" t="str">
        <f t="shared" si="48"/>
        <v/>
      </c>
      <c r="G225" s="25" t="str">
        <f t="shared" si="49"/>
        <v/>
      </c>
      <c r="H225" s="23">
        <v>2025</v>
      </c>
      <c r="I225" s="26">
        <v>220</v>
      </c>
      <c r="J225" s="23" t="s">
        <v>95</v>
      </c>
      <c r="K225" t="s">
        <v>96</v>
      </c>
      <c r="L225" t="s">
        <v>97</v>
      </c>
      <c r="M225" t="s">
        <v>98</v>
      </c>
      <c r="N225" t="s">
        <v>99</v>
      </c>
      <c r="O225" s="23" t="s">
        <v>100</v>
      </c>
      <c r="P225" s="23" t="s">
        <v>101</v>
      </c>
      <c r="Q225" t="s">
        <v>1767</v>
      </c>
      <c r="R225" s="23" t="s">
        <v>103</v>
      </c>
      <c r="S225" s="20" t="s">
        <v>104</v>
      </c>
      <c r="T225" s="29" t="s">
        <v>1768</v>
      </c>
      <c r="U225" s="23" t="s">
        <v>1436</v>
      </c>
      <c r="V225" s="23" t="s">
        <v>106</v>
      </c>
      <c r="W225" s="20" t="s">
        <v>821</v>
      </c>
      <c r="X225" s="20" t="s">
        <v>108</v>
      </c>
      <c r="Y225" t="s">
        <v>1215</v>
      </c>
      <c r="Z225" t="s">
        <v>1216</v>
      </c>
      <c r="AA225" t="s">
        <v>1769</v>
      </c>
      <c r="AB225" s="6">
        <v>33388800</v>
      </c>
      <c r="AC225" s="6">
        <v>33388800</v>
      </c>
      <c r="AD225" s="30">
        <v>3008000</v>
      </c>
      <c r="AE225" s="30">
        <v>0</v>
      </c>
      <c r="AF225" s="23" t="s">
        <v>112</v>
      </c>
      <c r="AG225" t="s">
        <v>106</v>
      </c>
      <c r="AH225" t="s">
        <v>113</v>
      </c>
      <c r="AI225" s="31">
        <f>+Tabla3[[#This Row],[VALOR DEL CONTRATO
(EN NUMEROS)]]-Tabla3[[#This Row],[VALOR RECURSOS (MADS/FONAM)]]</f>
        <v>0</v>
      </c>
      <c r="AJ225" s="25">
        <v>9625</v>
      </c>
      <c r="AK225" s="32">
        <v>45665</v>
      </c>
      <c r="AL225">
        <v>41125</v>
      </c>
      <c r="AM225" s="27">
        <v>45686</v>
      </c>
      <c r="AN225" s="33" t="s">
        <v>825</v>
      </c>
      <c r="AO225" t="s">
        <v>826</v>
      </c>
      <c r="AP225" s="39" t="s">
        <v>113</v>
      </c>
      <c r="AQ225" t="s">
        <v>106</v>
      </c>
      <c r="AR225" s="27">
        <v>45685</v>
      </c>
      <c r="AS225" s="23" t="s">
        <v>116</v>
      </c>
      <c r="AT225" s="23" t="s">
        <v>116</v>
      </c>
      <c r="AU225" t="s">
        <v>117</v>
      </c>
      <c r="AV225" t="s">
        <v>827</v>
      </c>
      <c r="AW225" s="54" t="s">
        <v>828</v>
      </c>
      <c r="AX225" t="s">
        <v>108</v>
      </c>
      <c r="AY225" s="23">
        <v>80111600</v>
      </c>
      <c r="AZ225" t="s">
        <v>1770</v>
      </c>
      <c r="BA225" s="23" t="s">
        <v>106</v>
      </c>
      <c r="BB225" s="20" t="s">
        <v>273</v>
      </c>
      <c r="BC225" s="27" t="s">
        <v>113</v>
      </c>
      <c r="BD225" s="20" t="s">
        <v>274</v>
      </c>
      <c r="BE225" s="27">
        <v>45686</v>
      </c>
      <c r="BF225" s="27">
        <v>45686</v>
      </c>
      <c r="BG225" s="27">
        <v>46021</v>
      </c>
      <c r="BH225" s="35">
        <f>+Tabla3[[#This Row],[FECHA TERMINACION
(INICIAL)]]-Tabla3[[#This Row],[FECHA INICIO]]</f>
        <v>335</v>
      </c>
      <c r="BI225" s="35">
        <f>+Tabla3[[#This Row],[PLAZO DE EJECUCIÓN EN DÍAS (INICIAL)]]/30</f>
        <v>11.166666666666666</v>
      </c>
      <c r="BJ225" t="s">
        <v>1771</v>
      </c>
      <c r="BK225" s="30">
        <f>+[1]BD_2!E223</f>
        <v>100267</v>
      </c>
      <c r="BL225" s="30">
        <f>+[1]BD_2!BA223</f>
        <v>0</v>
      </c>
      <c r="BM225" s="23">
        <f>+[1]BD_2!BZ223</f>
        <v>0</v>
      </c>
      <c r="BN225" s="23">
        <f>+COUNTIF(Tabla3[[#This Row],[VALOR REDUCIDO]:[TOTAL TIEMPO PRORROGADO EN DÍAS
]],"&lt;&gt;0")</f>
        <v>1</v>
      </c>
      <c r="BO225" s="23" t="str">
        <f>+[1]BD_2!CA223</f>
        <v>2 NO</v>
      </c>
      <c r="BP225" s="27" t="str">
        <f>+[1]BD_2!CF223</f>
        <v>2 NO</v>
      </c>
      <c r="BQ225" s="23" t="s">
        <v>106</v>
      </c>
      <c r="BR225">
        <f t="shared" si="50"/>
        <v>335</v>
      </c>
      <c r="BS225" s="36">
        <f t="shared" si="51"/>
        <v>45686</v>
      </c>
      <c r="BT225" s="36">
        <f t="shared" si="52"/>
        <v>46021</v>
      </c>
      <c r="BU225" s="37">
        <f t="shared" ca="1" si="53"/>
        <v>0.77910447761194035</v>
      </c>
      <c r="BV225" s="30">
        <f t="shared" si="54"/>
        <v>33288533</v>
      </c>
      <c r="BW225" s="23" t="str">
        <f t="shared" ca="1" si="42"/>
        <v>EJECUCIÓN</v>
      </c>
      <c r="BX225" s="23">
        <v>18248533</v>
      </c>
      <c r="BY225" s="23">
        <v>15040000</v>
      </c>
      <c r="BZ225" s="23" t="s">
        <v>106</v>
      </c>
      <c r="CA225" s="23" t="str">
        <f t="shared" si="55"/>
        <v>enero</v>
      </c>
      <c r="CB225" s="23" t="s">
        <v>121</v>
      </c>
      <c r="CC225" s="23" t="s">
        <v>121</v>
      </c>
      <c r="CD225" s="23" t="s">
        <v>121</v>
      </c>
      <c r="CE225" t="s">
        <v>125</v>
      </c>
      <c r="CF225" t="s">
        <v>126</v>
      </c>
    </row>
    <row r="226" spans="1:84" ht="15" customHeight="1" x14ac:dyDescent="0.25">
      <c r="A226" s="23" t="str">
        <f t="shared" si="43"/>
        <v/>
      </c>
      <c r="B226" s="23" t="str">
        <f t="shared" si="44"/>
        <v/>
      </c>
      <c r="C226" s="24" t="str">
        <f t="shared" ca="1" si="45"/>
        <v>E</v>
      </c>
      <c r="D226" s="25" t="str">
        <f t="shared" ca="1" si="46"/>
        <v/>
      </c>
      <c r="E226" s="25" t="str">
        <f t="shared" si="47"/>
        <v/>
      </c>
      <c r="F226" s="23" t="str">
        <f t="shared" si="48"/>
        <v/>
      </c>
      <c r="G226" s="25" t="str">
        <f t="shared" si="49"/>
        <v/>
      </c>
      <c r="H226" s="23">
        <v>2025</v>
      </c>
      <c r="I226" s="26">
        <v>221</v>
      </c>
      <c r="J226" s="23" t="s">
        <v>95</v>
      </c>
      <c r="K226" t="s">
        <v>96</v>
      </c>
      <c r="L226" t="s">
        <v>97</v>
      </c>
      <c r="M226" t="s">
        <v>98</v>
      </c>
      <c r="N226" t="s">
        <v>99</v>
      </c>
      <c r="O226" s="23" t="s">
        <v>100</v>
      </c>
      <c r="P226" s="23" t="s">
        <v>101</v>
      </c>
      <c r="Q226" t="s">
        <v>1772</v>
      </c>
      <c r="R226" s="23" t="s">
        <v>103</v>
      </c>
      <c r="S226" s="20" t="s">
        <v>104</v>
      </c>
      <c r="T226" s="29" t="s">
        <v>1773</v>
      </c>
      <c r="U226" s="23" t="s">
        <v>1436</v>
      </c>
      <c r="V226" s="23" t="s">
        <v>106</v>
      </c>
      <c r="W226" s="20" t="s">
        <v>821</v>
      </c>
      <c r="X226" s="20" t="s">
        <v>108</v>
      </c>
      <c r="Y226" t="s">
        <v>1557</v>
      </c>
      <c r="Z226" t="s">
        <v>1558</v>
      </c>
      <c r="AA226" t="s">
        <v>1774</v>
      </c>
      <c r="AB226" s="6">
        <v>32493067</v>
      </c>
      <c r="AC226" s="6">
        <v>32493067</v>
      </c>
      <c r="AD226" s="30">
        <v>2884000</v>
      </c>
      <c r="AE226" s="30">
        <v>0</v>
      </c>
      <c r="AF226" s="23" t="s">
        <v>112</v>
      </c>
      <c r="AG226" t="s">
        <v>106</v>
      </c>
      <c r="AH226" t="s">
        <v>113</v>
      </c>
      <c r="AI226" s="31">
        <f>+Tabla3[[#This Row],[VALOR DEL CONTRATO
(EN NUMEROS)]]-Tabla3[[#This Row],[VALOR RECURSOS (MADS/FONAM)]]</f>
        <v>0</v>
      </c>
      <c r="AJ226" s="25">
        <v>9825</v>
      </c>
      <c r="AK226" s="32">
        <v>45665</v>
      </c>
      <c r="AL226">
        <v>30725</v>
      </c>
      <c r="AM226" s="27">
        <v>45680</v>
      </c>
      <c r="AN226" s="33" t="s">
        <v>825</v>
      </c>
      <c r="AO226" t="s">
        <v>826</v>
      </c>
      <c r="AP226" s="39" t="s">
        <v>113</v>
      </c>
      <c r="AQ226" t="s">
        <v>106</v>
      </c>
      <c r="AR226" s="27">
        <v>45679</v>
      </c>
      <c r="AS226" s="23" t="s">
        <v>116</v>
      </c>
      <c r="AT226" s="23" t="s">
        <v>116</v>
      </c>
      <c r="AU226" t="s">
        <v>117</v>
      </c>
      <c r="AV226" t="s">
        <v>1193</v>
      </c>
      <c r="AW226" t="s">
        <v>1194</v>
      </c>
      <c r="AX226" t="s">
        <v>543</v>
      </c>
      <c r="AY226" s="23">
        <v>80111600</v>
      </c>
      <c r="AZ226" t="s">
        <v>1775</v>
      </c>
      <c r="BA226" s="23" t="s">
        <v>106</v>
      </c>
      <c r="BB226" s="20" t="s">
        <v>273</v>
      </c>
      <c r="BC226" s="27" t="s">
        <v>113</v>
      </c>
      <c r="BD226" s="20" t="s">
        <v>274</v>
      </c>
      <c r="BE226" s="27">
        <v>45680</v>
      </c>
      <c r="BF226" s="27">
        <v>45680</v>
      </c>
      <c r="BG226" s="27">
        <v>46021</v>
      </c>
      <c r="BH226" s="35">
        <f>+Tabla3[[#This Row],[FECHA TERMINACION
(INICIAL)]]-Tabla3[[#This Row],[FECHA INICIO]]</f>
        <v>341</v>
      </c>
      <c r="BI226" s="35">
        <f>+Tabla3[[#This Row],[PLAZO DE EJECUCIÓN EN DÍAS (INICIAL)]]/30</f>
        <v>11.366666666666667</v>
      </c>
      <c r="BJ226" t="s">
        <v>1204</v>
      </c>
      <c r="BK226" s="30">
        <f>+[1]BD_2!E224</f>
        <v>0</v>
      </c>
      <c r="BL226" s="30">
        <f>+[1]BD_2!BA224</f>
        <v>0</v>
      </c>
      <c r="BM226" s="23">
        <f>+[1]BD_2!BZ224</f>
        <v>0</v>
      </c>
      <c r="BN226" s="23">
        <f>+COUNTIF(Tabla3[[#This Row],[VALOR REDUCIDO]:[TOTAL TIEMPO PRORROGADO EN DÍAS
]],"&lt;&gt;0")</f>
        <v>0</v>
      </c>
      <c r="BO226" s="23" t="str">
        <f>+[1]BD_2!CA224</f>
        <v>2 NO</v>
      </c>
      <c r="BP226" s="27" t="str">
        <f>+[1]BD_2!CF224</f>
        <v>2 NO</v>
      </c>
      <c r="BQ226" s="23" t="s">
        <v>106</v>
      </c>
      <c r="BR226">
        <f t="shared" si="50"/>
        <v>341</v>
      </c>
      <c r="BS226" s="36">
        <f t="shared" si="51"/>
        <v>45680</v>
      </c>
      <c r="BT226" s="36">
        <f t="shared" si="52"/>
        <v>46021</v>
      </c>
      <c r="BU226" s="37">
        <f t="shared" ca="1" si="53"/>
        <v>0.78299120234604103</v>
      </c>
      <c r="BV226" s="30">
        <f t="shared" si="54"/>
        <v>32493067</v>
      </c>
      <c r="BW226" s="23" t="str">
        <f t="shared" ca="1" si="42"/>
        <v>EJECUCIÓN</v>
      </c>
      <c r="BX226" s="23">
        <v>18073067</v>
      </c>
      <c r="BY226" s="23">
        <v>14420000</v>
      </c>
      <c r="BZ226" s="23" t="s">
        <v>106</v>
      </c>
      <c r="CA226" s="23" t="str">
        <f t="shared" si="55"/>
        <v>enero</v>
      </c>
      <c r="CB226" s="23" t="s">
        <v>121</v>
      </c>
      <c r="CC226" s="23" t="s">
        <v>121</v>
      </c>
      <c r="CD226" s="23" t="s">
        <v>121</v>
      </c>
      <c r="CE226" t="s">
        <v>125</v>
      </c>
      <c r="CF226" t="s">
        <v>126</v>
      </c>
    </row>
    <row r="227" spans="1:84" x14ac:dyDescent="0.25">
      <c r="A227" s="23" t="str">
        <f t="shared" si="43"/>
        <v/>
      </c>
      <c r="B227" s="23" t="str">
        <f t="shared" si="44"/>
        <v/>
      </c>
      <c r="C227" s="24" t="str">
        <f t="shared" ca="1" si="45"/>
        <v>E</v>
      </c>
      <c r="D227" s="25" t="str">
        <f t="shared" ca="1" si="46"/>
        <v/>
      </c>
      <c r="E227" s="25" t="str">
        <f t="shared" si="47"/>
        <v/>
      </c>
      <c r="F227" s="23" t="str">
        <f t="shared" si="48"/>
        <v/>
      </c>
      <c r="G227" s="25" t="str">
        <f t="shared" si="49"/>
        <v/>
      </c>
      <c r="H227" s="23">
        <v>2025</v>
      </c>
      <c r="I227" s="26">
        <v>222</v>
      </c>
      <c r="J227" s="23" t="s">
        <v>95</v>
      </c>
      <c r="K227" t="s">
        <v>96</v>
      </c>
      <c r="L227" t="s">
        <v>97</v>
      </c>
      <c r="M227" t="s">
        <v>98</v>
      </c>
      <c r="N227" t="s">
        <v>99</v>
      </c>
      <c r="O227" s="23" t="s">
        <v>100</v>
      </c>
      <c r="P227" s="23" t="s">
        <v>101</v>
      </c>
      <c r="Q227" t="s">
        <v>1776</v>
      </c>
      <c r="R227" s="23" t="s">
        <v>103</v>
      </c>
      <c r="S227" s="20" t="s">
        <v>1777</v>
      </c>
      <c r="T227" s="29" t="s">
        <v>1778</v>
      </c>
      <c r="U227" s="23" t="s">
        <v>1436</v>
      </c>
      <c r="V227" s="23" t="s">
        <v>106</v>
      </c>
      <c r="W227" s="20" t="s">
        <v>129</v>
      </c>
      <c r="X227" s="20" t="s">
        <v>108</v>
      </c>
      <c r="Y227" t="s">
        <v>1779</v>
      </c>
      <c r="Z227" s="74" t="s">
        <v>1780</v>
      </c>
      <c r="AA227" t="s">
        <v>1781</v>
      </c>
      <c r="AB227" s="6">
        <v>39960000</v>
      </c>
      <c r="AC227" s="6">
        <v>39960000</v>
      </c>
      <c r="AD227" s="30">
        <v>3600000</v>
      </c>
      <c r="AE227" s="30">
        <v>0</v>
      </c>
      <c r="AF227" s="23" t="s">
        <v>112</v>
      </c>
      <c r="AG227" t="s">
        <v>106</v>
      </c>
      <c r="AH227" t="s">
        <v>113</v>
      </c>
      <c r="AI227" s="31">
        <f>+Tabla3[[#This Row],[VALOR DEL CONTRATO
(EN NUMEROS)]]-Tabla3[[#This Row],[VALOR RECURSOS (MADS/FONAM)]]</f>
        <v>0</v>
      </c>
      <c r="AJ227" s="25">
        <v>1625</v>
      </c>
      <c r="AK227" s="32">
        <v>45664</v>
      </c>
      <c r="AL227">
        <v>42425</v>
      </c>
      <c r="AM227" s="27">
        <v>45686</v>
      </c>
      <c r="AN227" s="33" t="s">
        <v>114</v>
      </c>
      <c r="AO227" t="s">
        <v>115</v>
      </c>
      <c r="AP227" s="39">
        <v>202400000000095</v>
      </c>
      <c r="AQ227" t="s">
        <v>106</v>
      </c>
      <c r="AR227" s="27">
        <v>45685</v>
      </c>
      <c r="AS227" s="23" t="s">
        <v>116</v>
      </c>
      <c r="AT227" s="23" t="s">
        <v>1291</v>
      </c>
      <c r="AU227" t="s">
        <v>117</v>
      </c>
      <c r="AV227" t="s">
        <v>133</v>
      </c>
      <c r="AW227" t="s">
        <v>134</v>
      </c>
      <c r="AX227" t="s">
        <v>108</v>
      </c>
      <c r="AY227" s="23">
        <v>80111600</v>
      </c>
      <c r="AZ227" t="s">
        <v>1782</v>
      </c>
      <c r="BA227" s="23" t="s">
        <v>121</v>
      </c>
      <c r="BB227" s="20" t="s">
        <v>122</v>
      </c>
      <c r="BC227" s="27">
        <v>45685</v>
      </c>
      <c r="BD227" s="20" t="s">
        <v>136</v>
      </c>
      <c r="BE227" s="27">
        <v>45685</v>
      </c>
      <c r="BF227" s="27">
        <v>45686</v>
      </c>
      <c r="BG227" s="27">
        <v>46021</v>
      </c>
      <c r="BH227" s="35">
        <f>+Tabla3[[#This Row],[FECHA TERMINACION
(INICIAL)]]-Tabla3[[#This Row],[FECHA INICIO]]</f>
        <v>335</v>
      </c>
      <c r="BI227" s="35">
        <f>+Tabla3[[#This Row],[PLAZO DE EJECUCIÓN EN DÍAS (INICIAL)]]/30</f>
        <v>11.166666666666666</v>
      </c>
      <c r="BJ227" t="s">
        <v>1783</v>
      </c>
      <c r="BK227" s="30">
        <f>+[1]BD_2!E225</f>
        <v>0</v>
      </c>
      <c r="BL227" s="30">
        <f>+[1]BD_2!BA225</f>
        <v>0</v>
      </c>
      <c r="BM227" s="23">
        <f>+[1]BD_2!BZ225</f>
        <v>0</v>
      </c>
      <c r="BN227" s="23">
        <f>+COUNTIF(Tabla3[[#This Row],[VALOR REDUCIDO]:[TOTAL TIEMPO PRORROGADO EN DÍAS
]],"&lt;&gt;0")</f>
        <v>0</v>
      </c>
      <c r="BO227" s="23" t="str">
        <f>+[1]BD_2!CA225</f>
        <v>2 NO</v>
      </c>
      <c r="BP227" s="27" t="str">
        <f>+[1]BD_2!CF225</f>
        <v>2 NO</v>
      </c>
      <c r="BQ227" s="23" t="s">
        <v>106</v>
      </c>
      <c r="BR227">
        <f t="shared" si="50"/>
        <v>335</v>
      </c>
      <c r="BS227" s="36">
        <f t="shared" si="51"/>
        <v>45686</v>
      </c>
      <c r="BT227" s="36">
        <f t="shared" si="52"/>
        <v>46021</v>
      </c>
      <c r="BU227" s="37">
        <f t="shared" ca="1" si="53"/>
        <v>0.77910447761194035</v>
      </c>
      <c r="BV227" s="30">
        <f t="shared" si="54"/>
        <v>39960000</v>
      </c>
      <c r="BW227" s="23" t="str">
        <f t="shared" ca="1" si="42"/>
        <v>EJECUCIÓN</v>
      </c>
      <c r="BX227" s="23">
        <v>21840000</v>
      </c>
      <c r="BY227" s="23">
        <v>18120000</v>
      </c>
      <c r="BZ227" s="23" t="s">
        <v>106</v>
      </c>
      <c r="CA227" s="23" t="str">
        <f t="shared" si="55"/>
        <v>enero</v>
      </c>
      <c r="CB227" s="23" t="s">
        <v>121</v>
      </c>
      <c r="CC227" s="23" t="s">
        <v>121</v>
      </c>
      <c r="CD227" s="23" t="s">
        <v>121</v>
      </c>
      <c r="CE227" t="s">
        <v>125</v>
      </c>
      <c r="CF227" t="s">
        <v>126</v>
      </c>
    </row>
    <row r="228" spans="1:84" x14ac:dyDescent="0.25">
      <c r="A228" s="23" t="str">
        <f t="shared" si="43"/>
        <v/>
      </c>
      <c r="B228" s="23" t="str">
        <f t="shared" si="44"/>
        <v/>
      </c>
      <c r="C228" s="24" t="str">
        <f t="shared" ca="1" si="45"/>
        <v>E</v>
      </c>
      <c r="D228" s="25" t="str">
        <f t="shared" ca="1" si="46"/>
        <v/>
      </c>
      <c r="E228" s="25" t="str">
        <f t="shared" si="47"/>
        <v/>
      </c>
      <c r="F228" s="23" t="str">
        <f t="shared" si="48"/>
        <v/>
      </c>
      <c r="G228" s="25" t="str">
        <f t="shared" si="49"/>
        <v/>
      </c>
      <c r="H228" s="23">
        <v>2025</v>
      </c>
      <c r="I228" s="26">
        <v>223</v>
      </c>
      <c r="J228" s="23" t="s">
        <v>95</v>
      </c>
      <c r="K228" t="s">
        <v>96</v>
      </c>
      <c r="L228" t="s">
        <v>97</v>
      </c>
      <c r="M228" t="s">
        <v>98</v>
      </c>
      <c r="N228" t="s">
        <v>99</v>
      </c>
      <c r="O228" s="23" t="s">
        <v>100</v>
      </c>
      <c r="P228" s="23" t="s">
        <v>138</v>
      </c>
      <c r="Q228" t="s">
        <v>1784</v>
      </c>
      <c r="R228" s="23" t="s">
        <v>103</v>
      </c>
      <c r="S228" s="20" t="s">
        <v>165</v>
      </c>
      <c r="T228" s="29" t="s">
        <v>1785</v>
      </c>
      <c r="U228" s="23" t="s">
        <v>1436</v>
      </c>
      <c r="V228" s="23" t="s">
        <v>106</v>
      </c>
      <c r="W228" s="20" t="s">
        <v>821</v>
      </c>
      <c r="X228" s="20" t="s">
        <v>108</v>
      </c>
      <c r="Y228" t="s">
        <v>1786</v>
      </c>
      <c r="Z228" t="s">
        <v>1787</v>
      </c>
      <c r="AA228" t="s">
        <v>1788</v>
      </c>
      <c r="AB228" s="6">
        <v>67000000</v>
      </c>
      <c r="AC228" s="6">
        <v>67000000</v>
      </c>
      <c r="AD228" s="30">
        <v>6000000</v>
      </c>
      <c r="AE228" s="30">
        <v>0</v>
      </c>
      <c r="AF228" s="23" t="s">
        <v>112</v>
      </c>
      <c r="AG228" t="s">
        <v>106</v>
      </c>
      <c r="AH228" t="s">
        <v>113</v>
      </c>
      <c r="AI228" s="31">
        <f>+Tabla3[[#This Row],[VALOR DEL CONTRATO
(EN NUMEROS)]]-Tabla3[[#This Row],[VALOR RECURSOS (MADS/FONAM)]]</f>
        <v>0</v>
      </c>
      <c r="AJ228" s="25">
        <v>9325</v>
      </c>
      <c r="AK228" s="32">
        <v>45665</v>
      </c>
      <c r="AL228">
        <v>35325</v>
      </c>
      <c r="AM228" s="27">
        <v>45684</v>
      </c>
      <c r="AN228" s="33" t="s">
        <v>114</v>
      </c>
      <c r="AO228" t="s">
        <v>1192</v>
      </c>
      <c r="AP228" s="39">
        <v>202400000000095</v>
      </c>
      <c r="AQ228" t="s">
        <v>106</v>
      </c>
      <c r="AR228" s="27">
        <v>45680</v>
      </c>
      <c r="AS228" s="23" t="s">
        <v>116</v>
      </c>
      <c r="AT228" s="23" t="s">
        <v>116</v>
      </c>
      <c r="AU228" t="s">
        <v>117</v>
      </c>
      <c r="AV228" t="s">
        <v>1193</v>
      </c>
      <c r="AW228" t="s">
        <v>1194</v>
      </c>
      <c r="AX228" t="s">
        <v>543</v>
      </c>
      <c r="AY228" s="23">
        <v>80111600</v>
      </c>
      <c r="AZ228" t="s">
        <v>1789</v>
      </c>
      <c r="BA228" s="23" t="s">
        <v>121</v>
      </c>
      <c r="BB228" s="20" t="s">
        <v>122</v>
      </c>
      <c r="BC228" s="27">
        <v>45680</v>
      </c>
      <c r="BD228" s="20" t="s">
        <v>123</v>
      </c>
      <c r="BE228" s="27">
        <v>45680</v>
      </c>
      <c r="BF228" s="27">
        <v>45684</v>
      </c>
      <c r="BG228" s="27">
        <v>46021</v>
      </c>
      <c r="BH228" s="35">
        <f>+Tabla3[[#This Row],[FECHA TERMINACION
(INICIAL)]]-Tabla3[[#This Row],[FECHA INICIO]]</f>
        <v>337</v>
      </c>
      <c r="BI228" s="35">
        <f>+Tabla3[[#This Row],[PLAZO DE EJECUCIÓN EN DÍAS (INICIAL)]]/30</f>
        <v>11.233333333333333</v>
      </c>
      <c r="BJ228" t="s">
        <v>1790</v>
      </c>
      <c r="BK228" s="30">
        <f>+[1]BD_2!E226</f>
        <v>200000</v>
      </c>
      <c r="BL228" s="30">
        <f>+[1]BD_2!BA226</f>
        <v>0</v>
      </c>
      <c r="BM228" s="23">
        <f>+[1]BD_2!BZ226</f>
        <v>0</v>
      </c>
      <c r="BN228" s="23">
        <f>+COUNTIF(Tabla3[[#This Row],[VALOR REDUCIDO]:[TOTAL TIEMPO PRORROGADO EN DÍAS
]],"&lt;&gt;0")</f>
        <v>1</v>
      </c>
      <c r="BO228" s="23" t="str">
        <f>+[1]BD_2!CA226</f>
        <v>2 NO</v>
      </c>
      <c r="BP228" s="27" t="str">
        <f>+[1]BD_2!CF226</f>
        <v>2 NO</v>
      </c>
      <c r="BQ228" s="23" t="s">
        <v>106</v>
      </c>
      <c r="BR228">
        <f t="shared" si="50"/>
        <v>337</v>
      </c>
      <c r="BS228" s="36">
        <f t="shared" si="51"/>
        <v>45684</v>
      </c>
      <c r="BT228" s="36">
        <f t="shared" si="52"/>
        <v>46021</v>
      </c>
      <c r="BU228" s="37">
        <f t="shared" ca="1" si="53"/>
        <v>0.78041543026706228</v>
      </c>
      <c r="BV228" s="30">
        <f t="shared" si="54"/>
        <v>66800000</v>
      </c>
      <c r="BW228" s="23" t="str">
        <f t="shared" ca="1" si="42"/>
        <v>EJECUCIÓN</v>
      </c>
      <c r="BX228" s="23">
        <v>36800000</v>
      </c>
      <c r="BY228" s="23">
        <v>30000000</v>
      </c>
      <c r="BZ228" s="23" t="s">
        <v>106</v>
      </c>
      <c r="CA228" s="23" t="str">
        <f t="shared" si="55"/>
        <v>enero</v>
      </c>
      <c r="CB228" s="23" t="s">
        <v>121</v>
      </c>
      <c r="CC228" s="23" t="s">
        <v>121</v>
      </c>
      <c r="CD228" s="23" t="s">
        <v>121</v>
      </c>
      <c r="CE228" t="s">
        <v>125</v>
      </c>
      <c r="CF228" t="s">
        <v>126</v>
      </c>
    </row>
    <row r="229" spans="1:84" x14ac:dyDescent="0.25">
      <c r="A229" s="23" t="str">
        <f t="shared" si="43"/>
        <v/>
      </c>
      <c r="B229" s="23" t="str">
        <f t="shared" si="44"/>
        <v/>
      </c>
      <c r="C229" s="24" t="str">
        <f t="shared" ca="1" si="45"/>
        <v>E</v>
      </c>
      <c r="D229" s="25" t="str">
        <f t="shared" ca="1" si="46"/>
        <v/>
      </c>
      <c r="E229" s="25" t="str">
        <f t="shared" si="47"/>
        <v/>
      </c>
      <c r="F229" s="23" t="str">
        <f t="shared" si="48"/>
        <v/>
      </c>
      <c r="G229" s="25" t="str">
        <f t="shared" si="49"/>
        <v/>
      </c>
      <c r="H229" s="23">
        <v>2025</v>
      </c>
      <c r="I229" s="26">
        <v>224</v>
      </c>
      <c r="J229" s="23" t="s">
        <v>95</v>
      </c>
      <c r="K229" t="s">
        <v>96</v>
      </c>
      <c r="L229" t="s">
        <v>97</v>
      </c>
      <c r="M229" t="s">
        <v>98</v>
      </c>
      <c r="N229" t="s">
        <v>99</v>
      </c>
      <c r="O229" s="23" t="s">
        <v>100</v>
      </c>
      <c r="P229" s="23" t="s">
        <v>101</v>
      </c>
      <c r="Q229" t="s">
        <v>1791</v>
      </c>
      <c r="R229" s="23" t="s">
        <v>103</v>
      </c>
      <c r="S229" s="20" t="s">
        <v>104</v>
      </c>
      <c r="T229" s="29" t="s">
        <v>1792</v>
      </c>
      <c r="U229" s="23" t="s">
        <v>1436</v>
      </c>
      <c r="V229" s="23" t="s">
        <v>106</v>
      </c>
      <c r="W229" s="20" t="s">
        <v>543</v>
      </c>
      <c r="X229" t="s">
        <v>108</v>
      </c>
      <c r="Y229" t="s">
        <v>1793</v>
      </c>
      <c r="Z229" s="50" t="s">
        <v>1794</v>
      </c>
      <c r="AA229" t="s">
        <v>1795</v>
      </c>
      <c r="AB229" s="6">
        <v>43106267</v>
      </c>
      <c r="AC229" s="6">
        <v>43106267</v>
      </c>
      <c r="AD229" s="30">
        <v>3826000</v>
      </c>
      <c r="AE229" s="30">
        <v>0</v>
      </c>
      <c r="AF229" s="23" t="s">
        <v>112</v>
      </c>
      <c r="AG229" t="s">
        <v>106</v>
      </c>
      <c r="AH229" t="s">
        <v>113</v>
      </c>
      <c r="AI229" s="31">
        <f>+Tabla3[[#This Row],[VALOR DEL CONTRATO
(EN NUMEROS)]]-Tabla3[[#This Row],[VALOR RECURSOS (MADS/FONAM)]]</f>
        <v>0</v>
      </c>
      <c r="AJ229" s="25">
        <v>1925</v>
      </c>
      <c r="AK229" s="32">
        <v>45664</v>
      </c>
      <c r="AL229">
        <v>30825</v>
      </c>
      <c r="AM229" s="27">
        <v>45680</v>
      </c>
      <c r="AN229" s="33" t="s">
        <v>114</v>
      </c>
      <c r="AO229" t="s">
        <v>115</v>
      </c>
      <c r="AP229" s="39">
        <v>202400000000095</v>
      </c>
      <c r="AQ229" t="s">
        <v>106</v>
      </c>
      <c r="AR229" s="27">
        <v>45679</v>
      </c>
      <c r="AS229" s="23" t="s">
        <v>116</v>
      </c>
      <c r="AT229" s="23" t="s">
        <v>116</v>
      </c>
      <c r="AU229" t="s">
        <v>117</v>
      </c>
      <c r="AV229" t="s">
        <v>547</v>
      </c>
      <c r="AW229" t="s">
        <v>548</v>
      </c>
      <c r="AX229" t="s">
        <v>108</v>
      </c>
      <c r="AY229" s="23">
        <v>80111600</v>
      </c>
      <c r="AZ229" t="s">
        <v>1796</v>
      </c>
      <c r="BA229" s="23" t="s">
        <v>121</v>
      </c>
      <c r="BB229" s="20" t="s">
        <v>122</v>
      </c>
      <c r="BC229" s="27">
        <v>45679</v>
      </c>
      <c r="BD229" s="20" t="s">
        <v>136</v>
      </c>
      <c r="BE229" s="27">
        <v>45679</v>
      </c>
      <c r="BF229" s="27">
        <v>45680</v>
      </c>
      <c r="BG229" s="27">
        <v>46021</v>
      </c>
      <c r="BH229" s="35">
        <f>+Tabla3[[#This Row],[FECHA TERMINACION
(INICIAL)]]-Tabla3[[#This Row],[FECHA INICIO]]</f>
        <v>341</v>
      </c>
      <c r="BI229" s="35">
        <f>+Tabla3[[#This Row],[PLAZO DE EJECUCIÓN EN DÍAS (INICIAL)]]/30</f>
        <v>11.366666666666667</v>
      </c>
      <c r="BJ229" t="s">
        <v>1797</v>
      </c>
      <c r="BK229" s="30">
        <f>+[1]BD_2!E227</f>
        <v>0</v>
      </c>
      <c r="BL229" s="30">
        <f>+[1]BD_2!BA227</f>
        <v>0</v>
      </c>
      <c r="BM229" s="23">
        <f>+[1]BD_2!BZ227</f>
        <v>0</v>
      </c>
      <c r="BN229" s="23">
        <f>+COUNTIF(Tabla3[[#This Row],[VALOR REDUCIDO]:[TOTAL TIEMPO PRORROGADO EN DÍAS
]],"&lt;&gt;0")</f>
        <v>0</v>
      </c>
      <c r="BO229" s="23" t="str">
        <f>+[1]BD_2!CA227</f>
        <v>2 NO</v>
      </c>
      <c r="BP229" s="27" t="str">
        <f>+[1]BD_2!CF227</f>
        <v>2 NO</v>
      </c>
      <c r="BQ229" s="23" t="s">
        <v>106</v>
      </c>
      <c r="BR229">
        <f t="shared" si="50"/>
        <v>341</v>
      </c>
      <c r="BS229" s="36">
        <f t="shared" si="51"/>
        <v>45680</v>
      </c>
      <c r="BT229" s="36">
        <f t="shared" si="52"/>
        <v>46021</v>
      </c>
      <c r="BU229" s="37">
        <f t="shared" ca="1" si="53"/>
        <v>0.78299120234604103</v>
      </c>
      <c r="BV229" s="30">
        <f t="shared" si="54"/>
        <v>43106267</v>
      </c>
      <c r="BW229" s="23" t="str">
        <f t="shared" ca="1" si="42"/>
        <v>EJECUCIÓN</v>
      </c>
      <c r="BX229" s="23">
        <v>27802267</v>
      </c>
      <c r="BY229" s="23">
        <v>15304000</v>
      </c>
      <c r="BZ229" s="23" t="s">
        <v>106</v>
      </c>
      <c r="CA229" s="23" t="str">
        <f t="shared" si="55"/>
        <v>enero</v>
      </c>
      <c r="CB229" s="23" t="s">
        <v>121</v>
      </c>
      <c r="CC229" s="23" t="s">
        <v>121</v>
      </c>
      <c r="CD229" s="23" t="s">
        <v>121</v>
      </c>
      <c r="CE229" t="s">
        <v>125</v>
      </c>
      <c r="CF229" t="s">
        <v>126</v>
      </c>
    </row>
    <row r="230" spans="1:84" x14ac:dyDescent="0.25">
      <c r="A230" s="23" t="str">
        <f t="shared" si="43"/>
        <v/>
      </c>
      <c r="B230" s="23" t="str">
        <f t="shared" si="44"/>
        <v/>
      </c>
      <c r="C230" s="24" t="str">
        <f t="shared" ca="1" si="45"/>
        <v>E</v>
      </c>
      <c r="D230" s="25" t="str">
        <f t="shared" ca="1" si="46"/>
        <v/>
      </c>
      <c r="E230" s="25" t="str">
        <f t="shared" si="47"/>
        <v/>
      </c>
      <c r="F230" s="23" t="str">
        <f t="shared" si="48"/>
        <v/>
      </c>
      <c r="G230" s="25" t="str">
        <f t="shared" si="49"/>
        <v/>
      </c>
      <c r="H230" s="23">
        <v>2025</v>
      </c>
      <c r="I230" s="26">
        <v>225</v>
      </c>
      <c r="J230" s="23" t="s">
        <v>95</v>
      </c>
      <c r="K230" t="s">
        <v>96</v>
      </c>
      <c r="L230" t="s">
        <v>97</v>
      </c>
      <c r="M230" t="s">
        <v>98</v>
      </c>
      <c r="N230" t="s">
        <v>99</v>
      </c>
      <c r="O230" s="23" t="s">
        <v>100</v>
      </c>
      <c r="P230" s="23" t="s">
        <v>138</v>
      </c>
      <c r="Q230" t="s">
        <v>1798</v>
      </c>
      <c r="R230" s="23" t="s">
        <v>103</v>
      </c>
      <c r="S230" s="20" t="s">
        <v>1799</v>
      </c>
      <c r="T230" s="29" t="s">
        <v>1800</v>
      </c>
      <c r="U230" s="23" t="s">
        <v>1436</v>
      </c>
      <c r="V230" s="23" t="s">
        <v>106</v>
      </c>
      <c r="W230" s="20" t="s">
        <v>888</v>
      </c>
      <c r="X230" s="20" t="s">
        <v>888</v>
      </c>
      <c r="Y230" t="s">
        <v>1801</v>
      </c>
      <c r="Z230" t="s">
        <v>1802</v>
      </c>
      <c r="AA230" t="s">
        <v>1803</v>
      </c>
      <c r="AB230" s="6">
        <v>104816667</v>
      </c>
      <c r="AC230" s="6">
        <v>104816667</v>
      </c>
      <c r="AD230" s="30">
        <v>9500000</v>
      </c>
      <c r="AE230" s="6">
        <v>0</v>
      </c>
      <c r="AF230" s="23" t="s">
        <v>112</v>
      </c>
      <c r="AG230" t="s">
        <v>106</v>
      </c>
      <c r="AH230" t="s">
        <v>113</v>
      </c>
      <c r="AI230" s="31">
        <f>+Tabla3[[#This Row],[VALOR DEL CONTRATO
(EN NUMEROS)]]-Tabla3[[#This Row],[VALOR RECURSOS (MADS/FONAM)]]</f>
        <v>0</v>
      </c>
      <c r="AJ230" s="25">
        <v>7625</v>
      </c>
      <c r="AK230" s="32">
        <v>45665</v>
      </c>
      <c r="AL230">
        <v>44025</v>
      </c>
      <c r="AM230" s="27">
        <v>45687</v>
      </c>
      <c r="AN230" s="33" t="s">
        <v>114</v>
      </c>
      <c r="AO230" t="s">
        <v>751</v>
      </c>
      <c r="AP230" s="39">
        <v>202400000000095</v>
      </c>
      <c r="AQ230" t="s">
        <v>106</v>
      </c>
      <c r="AR230" s="27">
        <v>45686</v>
      </c>
      <c r="AS230" s="23" t="s">
        <v>116</v>
      </c>
      <c r="AT230" s="23" t="s">
        <v>116</v>
      </c>
      <c r="AU230" t="s">
        <v>117</v>
      </c>
      <c r="AV230" t="s">
        <v>1237</v>
      </c>
      <c r="AW230" t="s">
        <v>1238</v>
      </c>
      <c r="AX230" t="s">
        <v>888</v>
      </c>
      <c r="AY230" s="23">
        <v>80111600</v>
      </c>
      <c r="AZ230" t="s">
        <v>1804</v>
      </c>
      <c r="BA230" s="23" t="s">
        <v>121</v>
      </c>
      <c r="BB230" s="20" t="s">
        <v>122</v>
      </c>
      <c r="BC230" s="27">
        <v>45686</v>
      </c>
      <c r="BD230" s="20" t="s">
        <v>123</v>
      </c>
      <c r="BE230" s="27">
        <v>45686</v>
      </c>
      <c r="BF230" s="27">
        <v>45687</v>
      </c>
      <c r="BG230" s="27">
        <v>46021</v>
      </c>
      <c r="BH230" s="35">
        <f>+Tabla3[[#This Row],[FECHA TERMINACION
(INICIAL)]]-Tabla3[[#This Row],[FECHA INICIO]]</f>
        <v>334</v>
      </c>
      <c r="BI230" s="35">
        <f>+Tabla3[[#This Row],[PLAZO DE EJECUCIÓN EN DÍAS (INICIAL)]]/30</f>
        <v>11.133333333333333</v>
      </c>
      <c r="BJ230" t="s">
        <v>1805</v>
      </c>
      <c r="BK230" s="30">
        <f>+[1]BD_2!E228</f>
        <v>0</v>
      </c>
      <c r="BL230" s="30">
        <f>+[1]BD_2!BA228</f>
        <v>0</v>
      </c>
      <c r="BM230" s="23">
        <f>+[1]BD_2!BZ228</f>
        <v>0</v>
      </c>
      <c r="BN230" s="23">
        <f>+COUNTIF(Tabla3[[#This Row],[VALOR REDUCIDO]:[TOTAL TIEMPO PRORROGADO EN DÍAS
]],"&lt;&gt;0")</f>
        <v>0</v>
      </c>
      <c r="BO230" s="23" t="str">
        <f>+[1]BD_2!CA228</f>
        <v>2 NO</v>
      </c>
      <c r="BP230" s="27" t="str">
        <f>+[1]BD_2!CF228</f>
        <v>2 NO</v>
      </c>
      <c r="BQ230" s="23" t="s">
        <v>106</v>
      </c>
      <c r="BR230">
        <f t="shared" si="50"/>
        <v>334</v>
      </c>
      <c r="BS230" s="36">
        <f t="shared" si="51"/>
        <v>45687</v>
      </c>
      <c r="BT230" s="36">
        <f t="shared" si="52"/>
        <v>46021</v>
      </c>
      <c r="BU230" s="37">
        <f t="shared" ca="1" si="53"/>
        <v>0.77844311377245512</v>
      </c>
      <c r="BV230" s="30">
        <f t="shared" si="54"/>
        <v>104816667</v>
      </c>
      <c r="BW230" s="23" t="str">
        <f t="shared" ref="BW230:BW293" ca="1" si="56">+IF(BP230="1 SI","FINALIZADO",IF($BT230&lt;=$C$1,"FINALIZADO","EJECUCIÓN"))</f>
        <v>EJECUCIÓN</v>
      </c>
      <c r="BX230" s="23">
        <v>57316667</v>
      </c>
      <c r="BY230" s="23">
        <v>47500000</v>
      </c>
      <c r="BZ230" s="23" t="s">
        <v>106</v>
      </c>
      <c r="CA230" s="23" t="str">
        <f t="shared" si="55"/>
        <v>enero</v>
      </c>
      <c r="CB230" s="23" t="s">
        <v>121</v>
      </c>
      <c r="CC230" s="23" t="s">
        <v>121</v>
      </c>
      <c r="CD230" s="23" t="s">
        <v>121</v>
      </c>
      <c r="CE230" t="s">
        <v>125</v>
      </c>
      <c r="CF230" t="s">
        <v>126</v>
      </c>
    </row>
    <row r="231" spans="1:84" x14ac:dyDescent="0.25">
      <c r="A231" s="23" t="str">
        <f t="shared" si="43"/>
        <v/>
      </c>
      <c r="B231" s="23" t="str">
        <f t="shared" si="44"/>
        <v/>
      </c>
      <c r="C231" s="24" t="str">
        <f t="shared" ca="1" si="45"/>
        <v>E</v>
      </c>
      <c r="D231" s="25" t="str">
        <f t="shared" ca="1" si="46"/>
        <v/>
      </c>
      <c r="E231" s="25" t="str">
        <f t="shared" si="47"/>
        <v/>
      </c>
      <c r="F231" s="23" t="str">
        <f t="shared" si="48"/>
        <v/>
      </c>
      <c r="G231" s="25" t="str">
        <f t="shared" si="49"/>
        <v/>
      </c>
      <c r="H231" s="23">
        <v>2025</v>
      </c>
      <c r="I231" s="26">
        <v>226</v>
      </c>
      <c r="J231" s="23" t="s">
        <v>95</v>
      </c>
      <c r="K231" t="s">
        <v>96</v>
      </c>
      <c r="L231" t="s">
        <v>97</v>
      </c>
      <c r="M231" t="s">
        <v>98</v>
      </c>
      <c r="N231" t="s">
        <v>99</v>
      </c>
      <c r="O231" s="23" t="s">
        <v>100</v>
      </c>
      <c r="P231" s="23" t="s">
        <v>138</v>
      </c>
      <c r="Q231" t="s">
        <v>1806</v>
      </c>
      <c r="R231" s="23" t="s">
        <v>103</v>
      </c>
      <c r="S231" s="20" t="s">
        <v>1807</v>
      </c>
      <c r="T231" s="29" t="s">
        <v>1808</v>
      </c>
      <c r="U231" s="23" t="s">
        <v>1436</v>
      </c>
      <c r="V231" s="23" t="s">
        <v>106</v>
      </c>
      <c r="W231" s="20" t="s">
        <v>888</v>
      </c>
      <c r="X231" s="20" t="s">
        <v>888</v>
      </c>
      <c r="Y231" t="s">
        <v>1809</v>
      </c>
      <c r="Z231" s="52" t="s">
        <v>1810</v>
      </c>
      <c r="AA231" t="s">
        <v>1811</v>
      </c>
      <c r="AB231" s="6">
        <v>85000000</v>
      </c>
      <c r="AC231" s="6">
        <v>85000000</v>
      </c>
      <c r="AD231" s="30">
        <v>7500000</v>
      </c>
      <c r="AE231" s="30">
        <v>0</v>
      </c>
      <c r="AF231" s="23" t="s">
        <v>112</v>
      </c>
      <c r="AG231" t="s">
        <v>106</v>
      </c>
      <c r="AH231" t="s">
        <v>113</v>
      </c>
      <c r="AI231" s="31">
        <f>+Tabla3[[#This Row],[VALOR DEL CONTRATO
(EN NUMEROS)]]-Tabla3[[#This Row],[VALOR RECURSOS (MADS/FONAM)]]</f>
        <v>0</v>
      </c>
      <c r="AJ231" s="25">
        <v>7625</v>
      </c>
      <c r="AK231" s="32">
        <v>45665</v>
      </c>
      <c r="AL231">
        <v>22725</v>
      </c>
      <c r="AM231" s="27">
        <v>45678</v>
      </c>
      <c r="AN231" s="33" t="s">
        <v>114</v>
      </c>
      <c r="AO231" t="s">
        <v>751</v>
      </c>
      <c r="AP231" s="39">
        <v>202400000000095</v>
      </c>
      <c r="AQ231" t="s">
        <v>106</v>
      </c>
      <c r="AR231" s="27">
        <v>45677</v>
      </c>
      <c r="AS231" s="23" t="s">
        <v>116</v>
      </c>
      <c r="AT231" s="23" t="s">
        <v>116</v>
      </c>
      <c r="AU231" t="s">
        <v>117</v>
      </c>
      <c r="AV231" t="s">
        <v>1237</v>
      </c>
      <c r="AW231" t="s">
        <v>1238</v>
      </c>
      <c r="AX231" t="s">
        <v>888</v>
      </c>
      <c r="AY231" s="23">
        <v>80111600</v>
      </c>
      <c r="AZ231" t="s">
        <v>1812</v>
      </c>
      <c r="BA231" s="23" t="s">
        <v>295</v>
      </c>
      <c r="BB231" s="20" t="s">
        <v>122</v>
      </c>
      <c r="BC231" s="27">
        <v>45678</v>
      </c>
      <c r="BD231" s="20" t="s">
        <v>123</v>
      </c>
      <c r="BE231" s="27">
        <v>45678</v>
      </c>
      <c r="BF231" s="27">
        <v>45678</v>
      </c>
      <c r="BG231" s="27">
        <v>46021</v>
      </c>
      <c r="BH231" s="35">
        <f>+Tabla3[[#This Row],[FECHA TERMINACION
(INICIAL)]]-Tabla3[[#This Row],[FECHA INICIO]]</f>
        <v>343</v>
      </c>
      <c r="BI231" s="35">
        <f>+Tabla3[[#This Row],[PLAZO DE EJECUCIÓN EN DÍAS (INICIAL)]]/30</f>
        <v>11.433333333333334</v>
      </c>
      <c r="BJ231" t="s">
        <v>1813</v>
      </c>
      <c r="BK231" s="30">
        <f>+[1]BD_2!E229</f>
        <v>0</v>
      </c>
      <c r="BL231" s="30">
        <f>+[1]BD_2!BA229</f>
        <v>0</v>
      </c>
      <c r="BM231" s="23">
        <f>+[1]BD_2!BZ229</f>
        <v>0</v>
      </c>
      <c r="BN231" s="23">
        <f>+COUNTIF(Tabla3[[#This Row],[VALOR REDUCIDO]:[TOTAL TIEMPO PRORROGADO EN DÍAS
]],"&lt;&gt;0")</f>
        <v>0</v>
      </c>
      <c r="BO231" s="23" t="str">
        <f>+[1]BD_2!CA229</f>
        <v>2 NO</v>
      </c>
      <c r="BP231" s="27" t="str">
        <f>+[1]BD_2!CF229</f>
        <v>2 NO</v>
      </c>
      <c r="BQ231" s="23" t="s">
        <v>106</v>
      </c>
      <c r="BR231">
        <f t="shared" si="50"/>
        <v>343</v>
      </c>
      <c r="BS231" s="36">
        <f t="shared" si="51"/>
        <v>45678</v>
      </c>
      <c r="BT231" s="36">
        <f t="shared" si="52"/>
        <v>46021</v>
      </c>
      <c r="BU231" s="37">
        <f t="shared" ca="1" si="53"/>
        <v>0.78425655976676389</v>
      </c>
      <c r="BV231" s="30">
        <f t="shared" si="54"/>
        <v>85000000</v>
      </c>
      <c r="BW231" s="23" t="str">
        <f t="shared" ca="1" si="56"/>
        <v>EJECUCIÓN</v>
      </c>
      <c r="BX231" s="23">
        <v>47500000</v>
      </c>
      <c r="BY231" s="23">
        <v>37500000</v>
      </c>
      <c r="BZ231" s="23" t="s">
        <v>106</v>
      </c>
      <c r="CA231" s="23" t="str">
        <f t="shared" si="55"/>
        <v>enero</v>
      </c>
      <c r="CB231" s="23" t="s">
        <v>121</v>
      </c>
      <c r="CC231" s="23" t="s">
        <v>121</v>
      </c>
      <c r="CD231" s="23" t="s">
        <v>121</v>
      </c>
      <c r="CE231" t="s">
        <v>125</v>
      </c>
      <c r="CF231" t="s">
        <v>126</v>
      </c>
    </row>
    <row r="232" spans="1:84" x14ac:dyDescent="0.25">
      <c r="A232" s="23" t="str">
        <f t="shared" si="43"/>
        <v/>
      </c>
      <c r="B232" s="23" t="str">
        <f t="shared" si="44"/>
        <v/>
      </c>
      <c r="C232" s="24" t="str">
        <f t="shared" ca="1" si="45"/>
        <v>E</v>
      </c>
      <c r="D232" s="25" t="str">
        <f t="shared" ca="1" si="46"/>
        <v/>
      </c>
      <c r="E232" s="25" t="str">
        <f t="shared" si="47"/>
        <v/>
      </c>
      <c r="F232" s="23" t="str">
        <f t="shared" si="48"/>
        <v/>
      </c>
      <c r="G232" s="25" t="str">
        <f t="shared" si="49"/>
        <v/>
      </c>
      <c r="H232" s="23">
        <v>2025</v>
      </c>
      <c r="I232" s="26">
        <v>227</v>
      </c>
      <c r="J232" s="23" t="s">
        <v>95</v>
      </c>
      <c r="K232" t="s">
        <v>96</v>
      </c>
      <c r="L232" t="s">
        <v>97</v>
      </c>
      <c r="M232" t="s">
        <v>98</v>
      </c>
      <c r="N232" t="s">
        <v>99</v>
      </c>
      <c r="O232" s="23" t="s">
        <v>100</v>
      </c>
      <c r="P232" s="23" t="s">
        <v>101</v>
      </c>
      <c r="Q232" t="s">
        <v>1814</v>
      </c>
      <c r="R232" s="23" t="s">
        <v>103</v>
      </c>
      <c r="S232" s="20" t="s">
        <v>1815</v>
      </c>
      <c r="T232" s="29" t="s">
        <v>1816</v>
      </c>
      <c r="U232" s="23" t="s">
        <v>1436</v>
      </c>
      <c r="V232" s="23" t="s">
        <v>106</v>
      </c>
      <c r="W232" s="20" t="s">
        <v>888</v>
      </c>
      <c r="X232" s="20" t="s">
        <v>888</v>
      </c>
      <c r="Y232" t="s">
        <v>1817</v>
      </c>
      <c r="Z232" s="74" t="s">
        <v>1818</v>
      </c>
      <c r="AA232" t="s">
        <v>1819</v>
      </c>
      <c r="AB232" s="6">
        <v>41366667</v>
      </c>
      <c r="AC232" s="6">
        <v>41366667</v>
      </c>
      <c r="AD232" s="30">
        <v>3650000</v>
      </c>
      <c r="AE232" s="30">
        <v>0</v>
      </c>
      <c r="AF232" s="23" t="s">
        <v>112</v>
      </c>
      <c r="AG232" t="s">
        <v>106</v>
      </c>
      <c r="AH232" t="s">
        <v>113</v>
      </c>
      <c r="AI232" s="31">
        <f>+Tabla3[[#This Row],[VALOR DEL CONTRATO
(EN NUMEROS)]]-Tabla3[[#This Row],[VALOR RECURSOS (MADS/FONAM)]]</f>
        <v>0</v>
      </c>
      <c r="AJ232" s="25">
        <v>7625</v>
      </c>
      <c r="AK232" s="32">
        <v>45665</v>
      </c>
      <c r="AL232">
        <v>24225</v>
      </c>
      <c r="AM232" s="27">
        <v>45678</v>
      </c>
      <c r="AN232" s="33" t="s">
        <v>114</v>
      </c>
      <c r="AO232" t="s">
        <v>751</v>
      </c>
      <c r="AP232" s="39">
        <v>202400000000095</v>
      </c>
      <c r="AQ232" t="s">
        <v>106</v>
      </c>
      <c r="AR232" s="27">
        <v>45677</v>
      </c>
      <c r="AS232" s="23" t="s">
        <v>116</v>
      </c>
      <c r="AT232" s="23" t="s">
        <v>116</v>
      </c>
      <c r="AU232" t="s">
        <v>117</v>
      </c>
      <c r="AV232" t="s">
        <v>1237</v>
      </c>
      <c r="AW232" t="s">
        <v>1238</v>
      </c>
      <c r="AX232" t="s">
        <v>888</v>
      </c>
      <c r="AY232" s="23">
        <v>80111600</v>
      </c>
      <c r="AZ232" t="s">
        <v>1820</v>
      </c>
      <c r="BA232" s="23" t="s">
        <v>295</v>
      </c>
      <c r="BB232" s="20" t="s">
        <v>122</v>
      </c>
      <c r="BC232" s="27">
        <v>45678</v>
      </c>
      <c r="BD232" s="20" t="s">
        <v>123</v>
      </c>
      <c r="BE232" s="27">
        <v>45678</v>
      </c>
      <c r="BF232" s="27">
        <v>45678</v>
      </c>
      <c r="BG232" s="27">
        <v>46021</v>
      </c>
      <c r="BH232" s="35">
        <f>+Tabla3[[#This Row],[FECHA TERMINACION
(INICIAL)]]-Tabla3[[#This Row],[FECHA INICIO]]</f>
        <v>343</v>
      </c>
      <c r="BI232" s="35">
        <f>+Tabla3[[#This Row],[PLAZO DE EJECUCIÓN EN DÍAS (INICIAL)]]/30</f>
        <v>11.433333333333334</v>
      </c>
      <c r="BJ232" t="s">
        <v>1813</v>
      </c>
      <c r="BK232" s="30">
        <f>+[1]BD_2!E230</f>
        <v>0</v>
      </c>
      <c r="BL232" s="30">
        <f>+[1]BD_2!BA230</f>
        <v>0</v>
      </c>
      <c r="BM232" s="23">
        <f>+[1]BD_2!BZ230</f>
        <v>0</v>
      </c>
      <c r="BN232" s="23">
        <f>+COUNTIF(Tabla3[[#This Row],[VALOR REDUCIDO]:[TOTAL TIEMPO PRORROGADO EN DÍAS
]],"&lt;&gt;0")</f>
        <v>0</v>
      </c>
      <c r="BO232" s="23" t="str">
        <f>+[1]BD_2!CA230</f>
        <v>2 NO</v>
      </c>
      <c r="BP232" s="27" t="str">
        <f>+[1]BD_2!CF230</f>
        <v>2 NO</v>
      </c>
      <c r="BQ232" s="23" t="s">
        <v>106</v>
      </c>
      <c r="BR232">
        <f t="shared" si="50"/>
        <v>343</v>
      </c>
      <c r="BS232" s="36">
        <f t="shared" si="51"/>
        <v>45678</v>
      </c>
      <c r="BT232" s="36">
        <f t="shared" si="52"/>
        <v>46021</v>
      </c>
      <c r="BU232" s="37">
        <f t="shared" ca="1" si="53"/>
        <v>0.78425655976676389</v>
      </c>
      <c r="BV232" s="30">
        <f t="shared" si="54"/>
        <v>41366667</v>
      </c>
      <c r="BW232" s="23" t="str">
        <f t="shared" ca="1" si="56"/>
        <v>EJECUCIÓN</v>
      </c>
      <c r="BX232" s="23">
        <v>23116667</v>
      </c>
      <c r="BY232" s="23">
        <v>18250000</v>
      </c>
      <c r="BZ232" s="23" t="s">
        <v>106</v>
      </c>
      <c r="CA232" s="23" t="str">
        <f t="shared" si="55"/>
        <v>enero</v>
      </c>
      <c r="CB232" s="23" t="s">
        <v>121</v>
      </c>
      <c r="CC232" s="23" t="s">
        <v>121</v>
      </c>
      <c r="CD232" s="23" t="s">
        <v>121</v>
      </c>
      <c r="CE232" t="s">
        <v>125</v>
      </c>
      <c r="CF232" t="s">
        <v>126</v>
      </c>
    </row>
    <row r="233" spans="1:84" x14ac:dyDescent="0.25">
      <c r="A233" s="23" t="str">
        <f t="shared" si="43"/>
        <v/>
      </c>
      <c r="B233" s="23" t="str">
        <f t="shared" si="44"/>
        <v/>
      </c>
      <c r="C233" s="24" t="str">
        <f t="shared" ca="1" si="45"/>
        <v>E</v>
      </c>
      <c r="D233" s="25" t="str">
        <f t="shared" ca="1" si="46"/>
        <v/>
      </c>
      <c r="E233" s="25" t="str">
        <f t="shared" si="47"/>
        <v/>
      </c>
      <c r="F233" s="23" t="str">
        <f t="shared" si="48"/>
        <v/>
      </c>
      <c r="G233" s="25" t="str">
        <f t="shared" si="49"/>
        <v/>
      </c>
      <c r="H233" s="23">
        <v>2025</v>
      </c>
      <c r="I233" s="26">
        <v>228</v>
      </c>
      <c r="J233" s="23" t="s">
        <v>95</v>
      </c>
      <c r="K233" t="s">
        <v>96</v>
      </c>
      <c r="L233" t="s">
        <v>97</v>
      </c>
      <c r="M233" t="s">
        <v>98</v>
      </c>
      <c r="N233" t="s">
        <v>99</v>
      </c>
      <c r="O233" s="23" t="s">
        <v>100</v>
      </c>
      <c r="P233" s="23" t="s">
        <v>138</v>
      </c>
      <c r="Q233" t="s">
        <v>1821</v>
      </c>
      <c r="R233" s="23" t="s">
        <v>103</v>
      </c>
      <c r="S233" s="20" t="s">
        <v>389</v>
      </c>
      <c r="T233" s="29" t="s">
        <v>1822</v>
      </c>
      <c r="U233" s="23" t="s">
        <v>1436</v>
      </c>
      <c r="V233" s="23" t="s">
        <v>106</v>
      </c>
      <c r="W233" s="20" t="s">
        <v>888</v>
      </c>
      <c r="X233" s="20" t="s">
        <v>888</v>
      </c>
      <c r="Y233" t="s">
        <v>1823</v>
      </c>
      <c r="Z233" t="s">
        <v>1824</v>
      </c>
      <c r="AA233" t="s">
        <v>1825</v>
      </c>
      <c r="AB233" s="6">
        <v>99146667</v>
      </c>
      <c r="AC233" s="6">
        <v>99146667</v>
      </c>
      <c r="AD233" s="30">
        <v>8800000</v>
      </c>
      <c r="AE233" s="30">
        <v>0</v>
      </c>
      <c r="AF233" s="23" t="s">
        <v>112</v>
      </c>
      <c r="AG233" t="s">
        <v>106</v>
      </c>
      <c r="AH233" t="s">
        <v>113</v>
      </c>
      <c r="AI233" s="31">
        <f>+Tabla3[[#This Row],[VALOR DEL CONTRATO
(EN NUMEROS)]]-Tabla3[[#This Row],[VALOR RECURSOS (MADS/FONAM)]]</f>
        <v>0</v>
      </c>
      <c r="AJ233" s="25">
        <v>7625</v>
      </c>
      <c r="AK233" s="32">
        <v>45665</v>
      </c>
      <c r="AL233">
        <v>31425</v>
      </c>
      <c r="AM233" s="27">
        <v>45680</v>
      </c>
      <c r="AN233" s="33" t="s">
        <v>114</v>
      </c>
      <c r="AO233" t="s">
        <v>751</v>
      </c>
      <c r="AP233" s="39">
        <v>202400000000095</v>
      </c>
      <c r="AQ233" t="s">
        <v>106</v>
      </c>
      <c r="AR233" s="27">
        <v>45679</v>
      </c>
      <c r="AS233" s="23" t="s">
        <v>116</v>
      </c>
      <c r="AT233" s="23" t="s">
        <v>116</v>
      </c>
      <c r="AU233" t="s">
        <v>117</v>
      </c>
      <c r="AV233" t="s">
        <v>1237</v>
      </c>
      <c r="AW233" t="s">
        <v>1238</v>
      </c>
      <c r="AX233" t="s">
        <v>888</v>
      </c>
      <c r="AY233" s="23">
        <v>80111600</v>
      </c>
      <c r="AZ233" t="s">
        <v>1826</v>
      </c>
      <c r="BA233" s="23" t="s">
        <v>121</v>
      </c>
      <c r="BB233" s="20" t="s">
        <v>122</v>
      </c>
      <c r="BC233" s="27">
        <v>45680</v>
      </c>
      <c r="BD233" s="20" t="s">
        <v>123</v>
      </c>
      <c r="BE233" s="27">
        <v>45680</v>
      </c>
      <c r="BF233" s="27">
        <v>45680</v>
      </c>
      <c r="BG233" s="27">
        <v>46021</v>
      </c>
      <c r="BH233" s="35">
        <f>+Tabla3[[#This Row],[FECHA TERMINACION
(INICIAL)]]-Tabla3[[#This Row],[FECHA INICIO]]</f>
        <v>341</v>
      </c>
      <c r="BI233" s="35">
        <f>+Tabla3[[#This Row],[PLAZO DE EJECUCIÓN EN DÍAS (INICIAL)]]/30</f>
        <v>11.366666666666667</v>
      </c>
      <c r="BJ233" t="s">
        <v>1827</v>
      </c>
      <c r="BK233" s="30">
        <f>+[1]BD_2!E231</f>
        <v>0</v>
      </c>
      <c r="BL233" s="30">
        <f>+[1]BD_2!BA231</f>
        <v>0</v>
      </c>
      <c r="BM233" s="23">
        <f>+[1]BD_2!BZ231</f>
        <v>0</v>
      </c>
      <c r="BN233" s="23">
        <f>+COUNTIF(Tabla3[[#This Row],[VALOR REDUCIDO]:[TOTAL TIEMPO PRORROGADO EN DÍAS
]],"&lt;&gt;0")</f>
        <v>0</v>
      </c>
      <c r="BO233" s="23" t="str">
        <f>+[1]BD_2!CA231</f>
        <v>2 NO</v>
      </c>
      <c r="BP233" s="27" t="str">
        <f>+[1]BD_2!CF231</f>
        <v>2 NO</v>
      </c>
      <c r="BQ233" s="23" t="s">
        <v>106</v>
      </c>
      <c r="BR233">
        <f t="shared" si="50"/>
        <v>341</v>
      </c>
      <c r="BS233" s="36">
        <f t="shared" si="51"/>
        <v>45680</v>
      </c>
      <c r="BT233" s="36">
        <f t="shared" si="52"/>
        <v>46021</v>
      </c>
      <c r="BU233" s="37">
        <f t="shared" ca="1" si="53"/>
        <v>0.78299120234604103</v>
      </c>
      <c r="BV233" s="30">
        <f t="shared" si="54"/>
        <v>99146667</v>
      </c>
      <c r="BW233" s="23" t="str">
        <f t="shared" ca="1" si="56"/>
        <v>EJECUCIÓN</v>
      </c>
      <c r="BX233" s="23">
        <v>55146667</v>
      </c>
      <c r="BY233" s="23">
        <v>44000000</v>
      </c>
      <c r="BZ233" s="23" t="s">
        <v>106</v>
      </c>
      <c r="CA233" s="23" t="str">
        <f t="shared" si="55"/>
        <v>enero</v>
      </c>
      <c r="CB233" s="23" t="s">
        <v>121</v>
      </c>
      <c r="CC233" s="23" t="s">
        <v>121</v>
      </c>
      <c r="CD233" s="23" t="s">
        <v>121</v>
      </c>
      <c r="CE233" t="s">
        <v>125</v>
      </c>
      <c r="CF233" t="s">
        <v>126</v>
      </c>
    </row>
    <row r="234" spans="1:84" x14ac:dyDescent="0.25">
      <c r="A234" s="23" t="str">
        <f t="shared" si="43"/>
        <v/>
      </c>
      <c r="B234" s="23" t="str">
        <f t="shared" si="44"/>
        <v/>
      </c>
      <c r="C234" s="24" t="str">
        <f t="shared" ca="1" si="45"/>
        <v>E</v>
      </c>
      <c r="D234" s="25" t="str">
        <f t="shared" ca="1" si="46"/>
        <v/>
      </c>
      <c r="E234" s="25" t="str">
        <f t="shared" si="47"/>
        <v/>
      </c>
      <c r="F234" s="23" t="str">
        <f t="shared" si="48"/>
        <v/>
      </c>
      <c r="G234" s="25" t="str">
        <f t="shared" si="49"/>
        <v/>
      </c>
      <c r="H234" s="23">
        <v>2025</v>
      </c>
      <c r="I234" s="26">
        <v>229</v>
      </c>
      <c r="J234" s="23" t="s">
        <v>95</v>
      </c>
      <c r="K234" t="s">
        <v>96</v>
      </c>
      <c r="L234" t="s">
        <v>97</v>
      </c>
      <c r="M234" t="s">
        <v>98</v>
      </c>
      <c r="N234" t="s">
        <v>99</v>
      </c>
      <c r="O234" s="23" t="s">
        <v>100</v>
      </c>
      <c r="P234" s="23" t="s">
        <v>138</v>
      </c>
      <c r="Q234" t="s">
        <v>1828</v>
      </c>
      <c r="R234" s="23" t="s">
        <v>103</v>
      </c>
      <c r="S234" s="20" t="s">
        <v>1325</v>
      </c>
      <c r="T234" s="29" t="s">
        <v>1829</v>
      </c>
      <c r="U234" s="23" t="s">
        <v>1436</v>
      </c>
      <c r="V234" s="23" t="s">
        <v>106</v>
      </c>
      <c r="W234" s="20" t="s">
        <v>516</v>
      </c>
      <c r="X234" s="20" t="s">
        <v>516</v>
      </c>
      <c r="Y234" t="s">
        <v>1830</v>
      </c>
      <c r="Z234" s="50" t="s">
        <v>1831</v>
      </c>
      <c r="AA234" t="s">
        <v>1573</v>
      </c>
      <c r="AB234" s="6">
        <v>105000000</v>
      </c>
      <c r="AC234" s="6">
        <v>105000000</v>
      </c>
      <c r="AD234" s="30">
        <v>10500000</v>
      </c>
      <c r="AE234" s="30">
        <v>0</v>
      </c>
      <c r="AF234" s="23" t="s">
        <v>112</v>
      </c>
      <c r="AG234" t="s">
        <v>106</v>
      </c>
      <c r="AH234" t="s">
        <v>113</v>
      </c>
      <c r="AI234" s="31">
        <f>+Tabla3[[#This Row],[VALOR DEL CONTRATO
(EN NUMEROS)]]-Tabla3[[#This Row],[VALOR RECURSOS (MADS/FONAM)]]</f>
        <v>0</v>
      </c>
      <c r="AJ234" s="25">
        <v>8825</v>
      </c>
      <c r="AK234" s="32">
        <v>45665</v>
      </c>
      <c r="AL234">
        <v>30925</v>
      </c>
      <c r="AM234" s="27">
        <v>45680</v>
      </c>
      <c r="AN234" s="33" t="s">
        <v>114</v>
      </c>
      <c r="AO234" t="s">
        <v>520</v>
      </c>
      <c r="AP234" s="39">
        <v>202300000000177</v>
      </c>
      <c r="AQ234" t="s">
        <v>106</v>
      </c>
      <c r="AR234" s="27">
        <v>45679</v>
      </c>
      <c r="AS234" s="23" t="s">
        <v>116</v>
      </c>
      <c r="AT234" s="23" t="s">
        <v>116</v>
      </c>
      <c r="AU234" t="s">
        <v>117</v>
      </c>
      <c r="AV234" t="s">
        <v>1124</v>
      </c>
      <c r="AW234" t="s">
        <v>1125</v>
      </c>
      <c r="AX234" t="s">
        <v>516</v>
      </c>
      <c r="AY234" s="23">
        <v>80111600</v>
      </c>
      <c r="AZ234" t="s">
        <v>1832</v>
      </c>
      <c r="BA234" s="23" t="s">
        <v>121</v>
      </c>
      <c r="BB234" s="20" t="s">
        <v>122</v>
      </c>
      <c r="BC234" s="27">
        <v>45679</v>
      </c>
      <c r="BD234" s="20" t="s">
        <v>136</v>
      </c>
      <c r="BE234" s="27">
        <v>45679</v>
      </c>
      <c r="BF234" s="27">
        <v>45680</v>
      </c>
      <c r="BG234" s="27">
        <v>45983</v>
      </c>
      <c r="BH234" s="35">
        <f>+Tabla3[[#This Row],[FECHA TERMINACION
(INICIAL)]]-Tabla3[[#This Row],[FECHA INICIO]]</f>
        <v>303</v>
      </c>
      <c r="BI234" s="35">
        <f>+Tabla3[[#This Row],[PLAZO DE EJECUCIÓN EN DÍAS (INICIAL)]]/30</f>
        <v>10.1</v>
      </c>
      <c r="BJ234" t="s">
        <v>1116</v>
      </c>
      <c r="BK234" s="30">
        <f>+[1]BD_2!E232</f>
        <v>0</v>
      </c>
      <c r="BL234" s="30">
        <f>+[1]BD_2!BA232</f>
        <v>0</v>
      </c>
      <c r="BM234" s="23">
        <f>+[1]BD_2!BZ232</f>
        <v>0</v>
      </c>
      <c r="BN234" s="23">
        <f>+COUNTIF(Tabla3[[#This Row],[VALOR REDUCIDO]:[TOTAL TIEMPO PRORROGADO EN DÍAS
]],"&lt;&gt;0")</f>
        <v>0</v>
      </c>
      <c r="BO234" s="23" t="str">
        <f>+[1]BD_2!CA232</f>
        <v>2 NO</v>
      </c>
      <c r="BP234" s="27" t="str">
        <f>+[1]BD_2!CF232</f>
        <v>2 NO</v>
      </c>
      <c r="BQ234" s="23" t="s">
        <v>106</v>
      </c>
      <c r="BR234">
        <f t="shared" si="50"/>
        <v>303</v>
      </c>
      <c r="BS234" s="36">
        <f t="shared" si="51"/>
        <v>45680</v>
      </c>
      <c r="BT234" s="36">
        <f t="shared" si="52"/>
        <v>45983</v>
      </c>
      <c r="BU234" s="37">
        <f t="shared" ca="1" si="53"/>
        <v>0.88118811881188119</v>
      </c>
      <c r="BV234" s="30">
        <f t="shared" si="54"/>
        <v>105000000</v>
      </c>
      <c r="BW234" s="23" t="str">
        <f t="shared" ca="1" si="56"/>
        <v>EJECUCIÓN</v>
      </c>
      <c r="BX234" s="23">
        <v>65800000</v>
      </c>
      <c r="BY234" s="23">
        <v>39200000</v>
      </c>
      <c r="BZ234" s="23" t="s">
        <v>106</v>
      </c>
      <c r="CA234" s="23" t="str">
        <f t="shared" si="55"/>
        <v>enero</v>
      </c>
      <c r="CB234" s="23" t="s">
        <v>121</v>
      </c>
      <c r="CC234" s="23" t="s">
        <v>121</v>
      </c>
      <c r="CD234" s="23" t="s">
        <v>121</v>
      </c>
      <c r="CE234" t="s">
        <v>125</v>
      </c>
      <c r="CF234" t="s">
        <v>126</v>
      </c>
    </row>
    <row r="235" spans="1:84" x14ac:dyDescent="0.25">
      <c r="A235" s="23" t="str">
        <f t="shared" si="43"/>
        <v/>
      </c>
      <c r="B235" s="23" t="str">
        <f t="shared" si="44"/>
        <v/>
      </c>
      <c r="C235" s="24" t="str">
        <f t="shared" ca="1" si="45"/>
        <v>E</v>
      </c>
      <c r="D235" s="25" t="str">
        <f t="shared" ca="1" si="46"/>
        <v/>
      </c>
      <c r="E235" s="25" t="str">
        <f t="shared" si="47"/>
        <v/>
      </c>
      <c r="F235" s="23" t="str">
        <f t="shared" si="48"/>
        <v/>
      </c>
      <c r="G235" s="25" t="str">
        <f t="shared" si="49"/>
        <v/>
      </c>
      <c r="H235" s="23">
        <v>2025</v>
      </c>
      <c r="I235" s="26">
        <v>230</v>
      </c>
      <c r="J235" s="23" t="s">
        <v>95</v>
      </c>
      <c r="K235" t="s">
        <v>96</v>
      </c>
      <c r="L235" t="s">
        <v>97</v>
      </c>
      <c r="M235" t="s">
        <v>98</v>
      </c>
      <c r="N235" t="s">
        <v>99</v>
      </c>
      <c r="O235" s="23" t="s">
        <v>100</v>
      </c>
      <c r="P235" s="23" t="s">
        <v>138</v>
      </c>
      <c r="Q235" t="s">
        <v>1833</v>
      </c>
      <c r="R235" s="23" t="s">
        <v>103</v>
      </c>
      <c r="S235" s="20" t="s">
        <v>233</v>
      </c>
      <c r="T235" s="29" t="s">
        <v>1834</v>
      </c>
      <c r="U235" s="23" t="s">
        <v>1436</v>
      </c>
      <c r="V235" s="23" t="s">
        <v>106</v>
      </c>
      <c r="W235" s="20" t="s">
        <v>776</v>
      </c>
      <c r="X235" s="20" t="s">
        <v>776</v>
      </c>
      <c r="Y235" t="s">
        <v>1835</v>
      </c>
      <c r="Z235" t="s">
        <v>1836</v>
      </c>
      <c r="AA235" t="s">
        <v>1837</v>
      </c>
      <c r="AB235" s="6">
        <v>99000000</v>
      </c>
      <c r="AC235" s="6">
        <v>99000000</v>
      </c>
      <c r="AD235" s="30">
        <v>9000000</v>
      </c>
      <c r="AE235" s="30">
        <v>0</v>
      </c>
      <c r="AF235" s="23" t="s">
        <v>112</v>
      </c>
      <c r="AG235" t="s">
        <v>106</v>
      </c>
      <c r="AH235" t="s">
        <v>113</v>
      </c>
      <c r="AI235" s="31">
        <f>+Tabla3[[#This Row],[VALOR DEL CONTRATO
(EN NUMEROS)]]-Tabla3[[#This Row],[VALOR RECURSOS (MADS/FONAM)]]</f>
        <v>0</v>
      </c>
      <c r="AJ235" s="25">
        <v>7325</v>
      </c>
      <c r="AK235" s="32">
        <v>45665</v>
      </c>
      <c r="AL235">
        <v>20825</v>
      </c>
      <c r="AM235" s="27">
        <v>45678</v>
      </c>
      <c r="AN235" s="33" t="s">
        <v>114</v>
      </c>
      <c r="AO235" t="s">
        <v>911</v>
      </c>
      <c r="AP235" s="39">
        <v>202400000000078</v>
      </c>
      <c r="AQ235" t="s">
        <v>106</v>
      </c>
      <c r="AR235" s="27">
        <v>45674</v>
      </c>
      <c r="AS235" s="23" t="s">
        <v>116</v>
      </c>
      <c r="AT235" s="23" t="s">
        <v>116</v>
      </c>
      <c r="AU235" t="s">
        <v>117</v>
      </c>
      <c r="AV235" t="s">
        <v>781</v>
      </c>
      <c r="AW235" t="s">
        <v>782</v>
      </c>
      <c r="AX235" t="s">
        <v>783</v>
      </c>
      <c r="AY235" s="23">
        <v>80111600</v>
      </c>
      <c r="AZ235" t="s">
        <v>1838</v>
      </c>
      <c r="BA235" s="23" t="s">
        <v>121</v>
      </c>
      <c r="BB235" s="20" t="s">
        <v>122</v>
      </c>
      <c r="BC235" s="27">
        <v>45677</v>
      </c>
      <c r="BD235" s="20" t="s">
        <v>123</v>
      </c>
      <c r="BE235" s="27">
        <v>45677</v>
      </c>
      <c r="BF235" s="27">
        <v>45678</v>
      </c>
      <c r="BG235" s="27">
        <v>46011</v>
      </c>
      <c r="BH235" s="35">
        <f>+Tabla3[[#This Row],[FECHA TERMINACION
(INICIAL)]]-Tabla3[[#This Row],[FECHA INICIO]]</f>
        <v>333</v>
      </c>
      <c r="BI235" s="35">
        <f>+Tabla3[[#This Row],[PLAZO DE EJECUCIÓN EN DÍAS (INICIAL)]]/30</f>
        <v>11.1</v>
      </c>
      <c r="BJ235" t="s">
        <v>786</v>
      </c>
      <c r="BK235" s="30">
        <f>+[1]BD_2!E233</f>
        <v>0</v>
      </c>
      <c r="BL235" s="30">
        <f>+[1]BD_2!BA233</f>
        <v>0</v>
      </c>
      <c r="BM235" s="23">
        <f>+[1]BD_2!BZ233</f>
        <v>0</v>
      </c>
      <c r="BN235" s="23">
        <f>+COUNTIF(Tabla3[[#This Row],[VALOR REDUCIDO]:[TOTAL TIEMPO PRORROGADO EN DÍAS
]],"&lt;&gt;0")</f>
        <v>0</v>
      </c>
      <c r="BO235" s="23" t="str">
        <f>+[1]BD_2!CA233</f>
        <v>2 NO</v>
      </c>
      <c r="BP235" s="27" t="str">
        <f>+[1]BD_2!CF233</f>
        <v>2 NO</v>
      </c>
      <c r="BQ235" s="23" t="s">
        <v>106</v>
      </c>
      <c r="BR235">
        <f t="shared" si="50"/>
        <v>333</v>
      </c>
      <c r="BS235" s="36">
        <f t="shared" si="51"/>
        <v>45678</v>
      </c>
      <c r="BT235" s="36">
        <f t="shared" si="52"/>
        <v>46011</v>
      </c>
      <c r="BU235" s="37">
        <f t="shared" ca="1" si="53"/>
        <v>0.80780780780780781</v>
      </c>
      <c r="BV235" s="30">
        <f t="shared" si="54"/>
        <v>99000000</v>
      </c>
      <c r="BW235" s="23" t="str">
        <f t="shared" ca="1" si="56"/>
        <v>EJECUCIÓN</v>
      </c>
      <c r="BX235" s="23">
        <v>57000000</v>
      </c>
      <c r="BY235" s="23">
        <v>42000000</v>
      </c>
      <c r="BZ235" s="23" t="s">
        <v>106</v>
      </c>
      <c r="CA235" s="23" t="str">
        <f t="shared" si="55"/>
        <v>enero</v>
      </c>
      <c r="CB235" s="23" t="s">
        <v>121</v>
      </c>
      <c r="CC235" s="23" t="s">
        <v>121</v>
      </c>
      <c r="CD235" s="23" t="s">
        <v>121</v>
      </c>
      <c r="CE235" t="s">
        <v>125</v>
      </c>
      <c r="CF235" t="s">
        <v>126</v>
      </c>
    </row>
    <row r="236" spans="1:84" x14ac:dyDescent="0.25">
      <c r="A236" s="23" t="str">
        <f t="shared" si="43"/>
        <v/>
      </c>
      <c r="B236" s="23" t="str">
        <f t="shared" si="44"/>
        <v/>
      </c>
      <c r="C236" s="24" t="str">
        <f t="shared" ca="1" si="45"/>
        <v>E</v>
      </c>
      <c r="D236" s="25" t="str">
        <f t="shared" ca="1" si="46"/>
        <v/>
      </c>
      <c r="E236" s="25" t="str">
        <f t="shared" si="47"/>
        <v/>
      </c>
      <c r="F236" s="23" t="str">
        <f t="shared" si="48"/>
        <v/>
      </c>
      <c r="G236" s="25" t="str">
        <f t="shared" si="49"/>
        <v/>
      </c>
      <c r="H236" s="23">
        <v>2025</v>
      </c>
      <c r="I236" s="26">
        <v>231</v>
      </c>
      <c r="J236" s="23" t="s">
        <v>95</v>
      </c>
      <c r="K236" t="s">
        <v>96</v>
      </c>
      <c r="L236" t="s">
        <v>97</v>
      </c>
      <c r="M236" t="s">
        <v>98</v>
      </c>
      <c r="N236" t="s">
        <v>99</v>
      </c>
      <c r="O236" s="23" t="s">
        <v>100</v>
      </c>
      <c r="P236" s="23" t="s">
        <v>138</v>
      </c>
      <c r="Q236" t="s">
        <v>1839</v>
      </c>
      <c r="R236" s="23" t="s">
        <v>103</v>
      </c>
      <c r="S236" s="20" t="s">
        <v>158</v>
      </c>
      <c r="T236" s="29" t="s">
        <v>1840</v>
      </c>
      <c r="U236" s="23" t="s">
        <v>1436</v>
      </c>
      <c r="V236" s="23" t="s">
        <v>106</v>
      </c>
      <c r="W236" s="20" t="s">
        <v>516</v>
      </c>
      <c r="X236" s="20" t="s">
        <v>516</v>
      </c>
      <c r="Y236" t="s">
        <v>1841</v>
      </c>
      <c r="Z236" s="52" t="s">
        <v>1842</v>
      </c>
      <c r="AA236" t="s">
        <v>1573</v>
      </c>
      <c r="AB236" s="6">
        <v>105000000</v>
      </c>
      <c r="AC236" s="6">
        <v>105000000</v>
      </c>
      <c r="AD236" s="30">
        <v>10500000</v>
      </c>
      <c r="AE236" s="30">
        <v>0</v>
      </c>
      <c r="AF236" s="23" t="s">
        <v>112</v>
      </c>
      <c r="AG236" t="s">
        <v>106</v>
      </c>
      <c r="AH236" t="s">
        <v>113</v>
      </c>
      <c r="AI236" s="31">
        <f>+Tabla3[[#This Row],[VALOR DEL CONTRATO
(EN NUMEROS)]]-Tabla3[[#This Row],[VALOR RECURSOS (MADS/FONAM)]]</f>
        <v>0</v>
      </c>
      <c r="AJ236" s="25">
        <v>8825</v>
      </c>
      <c r="AK236" s="32">
        <v>45665</v>
      </c>
      <c r="AL236">
        <v>28525</v>
      </c>
      <c r="AM236" s="27">
        <v>45680</v>
      </c>
      <c r="AN236" s="33" t="s">
        <v>114</v>
      </c>
      <c r="AO236" t="s">
        <v>520</v>
      </c>
      <c r="AP236" s="39">
        <v>202300000000177</v>
      </c>
      <c r="AQ236" t="s">
        <v>106</v>
      </c>
      <c r="AR236" s="27">
        <v>45679</v>
      </c>
      <c r="AS236" s="23" t="s">
        <v>116</v>
      </c>
      <c r="AT236" s="23" t="s">
        <v>116</v>
      </c>
      <c r="AU236" t="s">
        <v>117</v>
      </c>
      <c r="AV236" t="s">
        <v>521</v>
      </c>
      <c r="AW236" t="s">
        <v>522</v>
      </c>
      <c r="AX236" t="s">
        <v>516</v>
      </c>
      <c r="AY236" s="23">
        <v>80111600</v>
      </c>
      <c r="AZ236" t="s">
        <v>1843</v>
      </c>
      <c r="BA236" s="23" t="s">
        <v>121</v>
      </c>
      <c r="BB236" s="20" t="s">
        <v>122</v>
      </c>
      <c r="BC236" s="27">
        <v>45679</v>
      </c>
      <c r="BD236" s="20" t="s">
        <v>136</v>
      </c>
      <c r="BE236" s="27">
        <v>45679</v>
      </c>
      <c r="BF236" s="27">
        <v>45680</v>
      </c>
      <c r="BG236" s="27">
        <v>45983</v>
      </c>
      <c r="BH236" s="35">
        <f>+Tabla3[[#This Row],[FECHA TERMINACION
(INICIAL)]]-Tabla3[[#This Row],[FECHA INICIO]]</f>
        <v>303</v>
      </c>
      <c r="BI236" s="35">
        <f>+Tabla3[[#This Row],[PLAZO DE EJECUCIÓN EN DÍAS (INICIAL)]]/30</f>
        <v>10.1</v>
      </c>
      <c r="BJ236" t="s">
        <v>1116</v>
      </c>
      <c r="BK236" s="30">
        <f>+[1]BD_2!E234</f>
        <v>0</v>
      </c>
      <c r="BL236" s="30">
        <f>+[1]BD_2!BA234</f>
        <v>0</v>
      </c>
      <c r="BM236" s="23">
        <f>+[1]BD_2!BZ234</f>
        <v>0</v>
      </c>
      <c r="BN236" s="23">
        <f>+COUNTIF(Tabla3[[#This Row],[VALOR REDUCIDO]:[TOTAL TIEMPO PRORROGADO EN DÍAS
]],"&lt;&gt;0")</f>
        <v>0</v>
      </c>
      <c r="BO236" s="23" t="str">
        <f>+[1]BD_2!CA234</f>
        <v>2 NO</v>
      </c>
      <c r="BP236" s="27" t="str">
        <f>+[1]BD_2!CF234</f>
        <v>2 NO</v>
      </c>
      <c r="BQ236" s="23" t="s">
        <v>106</v>
      </c>
      <c r="BR236">
        <f t="shared" si="50"/>
        <v>303</v>
      </c>
      <c r="BS236" s="36">
        <f t="shared" si="51"/>
        <v>45680</v>
      </c>
      <c r="BT236" s="36">
        <f t="shared" si="52"/>
        <v>45983</v>
      </c>
      <c r="BU236" s="37">
        <f t="shared" ca="1" si="53"/>
        <v>0.88118811881188119</v>
      </c>
      <c r="BV236" s="30">
        <f t="shared" si="54"/>
        <v>105000000</v>
      </c>
      <c r="BW236" s="23" t="str">
        <f t="shared" ca="1" si="56"/>
        <v>EJECUCIÓN</v>
      </c>
      <c r="BX236" s="23">
        <v>65800000</v>
      </c>
      <c r="BY236" s="23">
        <v>39200000</v>
      </c>
      <c r="BZ236" s="23" t="s">
        <v>106</v>
      </c>
      <c r="CA236" s="23" t="str">
        <f t="shared" si="55"/>
        <v>enero</v>
      </c>
      <c r="CB236" s="23" t="s">
        <v>121</v>
      </c>
      <c r="CC236" s="23" t="s">
        <v>121</v>
      </c>
      <c r="CD236" s="23" t="s">
        <v>121</v>
      </c>
      <c r="CE236" t="s">
        <v>125</v>
      </c>
      <c r="CF236" t="s">
        <v>126</v>
      </c>
    </row>
    <row r="237" spans="1:84" x14ac:dyDescent="0.25">
      <c r="A237" s="23" t="str">
        <f t="shared" si="43"/>
        <v/>
      </c>
      <c r="B237" s="23" t="str">
        <f t="shared" si="44"/>
        <v/>
      </c>
      <c r="C237" s="24" t="str">
        <f t="shared" ca="1" si="45"/>
        <v>E</v>
      </c>
      <c r="D237" s="25" t="str">
        <f t="shared" ca="1" si="46"/>
        <v/>
      </c>
      <c r="E237" s="25" t="str">
        <f t="shared" si="47"/>
        <v/>
      </c>
      <c r="F237" s="23" t="str">
        <f t="shared" si="48"/>
        <v/>
      </c>
      <c r="G237" s="25" t="str">
        <f t="shared" si="49"/>
        <v/>
      </c>
      <c r="H237" s="23">
        <v>2025</v>
      </c>
      <c r="I237" s="26">
        <v>232</v>
      </c>
      <c r="J237" s="23" t="s">
        <v>95</v>
      </c>
      <c r="K237" t="s">
        <v>96</v>
      </c>
      <c r="L237" t="s">
        <v>97</v>
      </c>
      <c r="M237" t="s">
        <v>98</v>
      </c>
      <c r="N237" t="s">
        <v>99</v>
      </c>
      <c r="O237" s="23" t="s">
        <v>100</v>
      </c>
      <c r="P237" s="23" t="s">
        <v>138</v>
      </c>
      <c r="Q237" t="s">
        <v>1844</v>
      </c>
      <c r="R237" s="23" t="s">
        <v>103</v>
      </c>
      <c r="S237" s="20" t="s">
        <v>165</v>
      </c>
      <c r="T237" s="44" t="s">
        <v>1845</v>
      </c>
      <c r="U237" s="23" t="s">
        <v>1436</v>
      </c>
      <c r="V237" s="23" t="s">
        <v>106</v>
      </c>
      <c r="W237" s="20" t="s">
        <v>516</v>
      </c>
      <c r="X237" s="20" t="s">
        <v>516</v>
      </c>
      <c r="Y237" t="s">
        <v>1846</v>
      </c>
      <c r="Z237" t="s">
        <v>1847</v>
      </c>
      <c r="AA237" t="s">
        <v>1848</v>
      </c>
      <c r="AB237" s="6">
        <v>115500000</v>
      </c>
      <c r="AC237" s="6">
        <v>115500000</v>
      </c>
      <c r="AD237" s="30">
        <v>11550000</v>
      </c>
      <c r="AE237" s="30">
        <v>0</v>
      </c>
      <c r="AF237" s="23" t="s">
        <v>112</v>
      </c>
      <c r="AG237" t="s">
        <v>106</v>
      </c>
      <c r="AH237" t="s">
        <v>113</v>
      </c>
      <c r="AI237" s="31">
        <f>+Tabla3[[#This Row],[VALOR DEL CONTRATO
(EN NUMEROS)]]-Tabla3[[#This Row],[VALOR RECURSOS (MADS/FONAM)]]</f>
        <v>0</v>
      </c>
      <c r="AJ237" s="25">
        <v>8825</v>
      </c>
      <c r="AK237" s="32">
        <v>45665</v>
      </c>
      <c r="AL237">
        <v>31025</v>
      </c>
      <c r="AM237" s="27">
        <v>45680</v>
      </c>
      <c r="AN237" s="33" t="s">
        <v>114</v>
      </c>
      <c r="AO237" t="s">
        <v>1123</v>
      </c>
      <c r="AP237" s="39">
        <v>202300000000177</v>
      </c>
      <c r="AQ237" t="s">
        <v>106</v>
      </c>
      <c r="AR237" s="27">
        <v>45679</v>
      </c>
      <c r="AS237" s="23" t="s">
        <v>116</v>
      </c>
      <c r="AT237" s="23" t="s">
        <v>116</v>
      </c>
      <c r="AU237" t="s">
        <v>117</v>
      </c>
      <c r="AV237" t="s">
        <v>1849</v>
      </c>
      <c r="AW237" t="s">
        <v>1850</v>
      </c>
      <c r="AX237" t="s">
        <v>516</v>
      </c>
      <c r="AY237" s="23">
        <v>80111600</v>
      </c>
      <c r="AZ237" t="s">
        <v>1851</v>
      </c>
      <c r="BA237" s="23" t="s">
        <v>121</v>
      </c>
      <c r="BB237" s="20" t="s">
        <v>122</v>
      </c>
      <c r="BC237" s="27">
        <v>45679</v>
      </c>
      <c r="BD237" s="20" t="s">
        <v>136</v>
      </c>
      <c r="BE237" s="27">
        <v>45679</v>
      </c>
      <c r="BF237" s="27">
        <v>45680</v>
      </c>
      <c r="BG237" s="27">
        <v>45983</v>
      </c>
      <c r="BH237" s="35">
        <f>+Tabla3[[#This Row],[FECHA TERMINACION
(INICIAL)]]-Tabla3[[#This Row],[FECHA INICIO]]</f>
        <v>303</v>
      </c>
      <c r="BI237" s="35">
        <f>+Tabla3[[#This Row],[PLAZO DE EJECUCIÓN EN DÍAS (INICIAL)]]/30</f>
        <v>10.1</v>
      </c>
      <c r="BJ237" t="s">
        <v>1116</v>
      </c>
      <c r="BK237" s="30">
        <f>+[1]BD_2!E235</f>
        <v>0</v>
      </c>
      <c r="BL237" s="30">
        <f>+[1]BD_2!BA235</f>
        <v>0</v>
      </c>
      <c r="BM237" s="23">
        <f>+[1]BD_2!BZ235</f>
        <v>0</v>
      </c>
      <c r="BN237" s="23">
        <f>+COUNTIF(Tabla3[[#This Row],[VALOR REDUCIDO]:[TOTAL TIEMPO PRORROGADO EN DÍAS
]],"&lt;&gt;0")</f>
        <v>0</v>
      </c>
      <c r="BO237" s="23" t="str">
        <f>+[1]BD_2!CA235</f>
        <v>2 NO</v>
      </c>
      <c r="BP237" s="27" t="str">
        <f>+[1]BD_2!CF235</f>
        <v>2 NO</v>
      </c>
      <c r="BQ237" s="23" t="s">
        <v>106</v>
      </c>
      <c r="BR237">
        <f t="shared" si="50"/>
        <v>303</v>
      </c>
      <c r="BS237" s="36">
        <f t="shared" si="51"/>
        <v>45680</v>
      </c>
      <c r="BT237" s="36">
        <f t="shared" si="52"/>
        <v>45983</v>
      </c>
      <c r="BU237" s="37">
        <f t="shared" ca="1" si="53"/>
        <v>0.88118811881188119</v>
      </c>
      <c r="BV237" s="30">
        <f t="shared" si="54"/>
        <v>115500000</v>
      </c>
      <c r="BW237" s="23" t="str">
        <f t="shared" ca="1" si="56"/>
        <v>EJECUCIÓN</v>
      </c>
      <c r="BX237" s="23">
        <v>72380000</v>
      </c>
      <c r="BY237" s="23">
        <v>43120000</v>
      </c>
      <c r="BZ237" s="23" t="s">
        <v>106</v>
      </c>
      <c r="CA237" s="23" t="str">
        <f t="shared" si="55"/>
        <v>enero</v>
      </c>
      <c r="CB237" s="23" t="s">
        <v>121</v>
      </c>
      <c r="CC237" s="23" t="s">
        <v>121</v>
      </c>
      <c r="CD237" s="23" t="s">
        <v>121</v>
      </c>
      <c r="CE237" t="s">
        <v>125</v>
      </c>
      <c r="CF237" t="s">
        <v>126</v>
      </c>
    </row>
    <row r="238" spans="1:84" x14ac:dyDescent="0.25">
      <c r="A238" s="23" t="str">
        <f t="shared" si="43"/>
        <v/>
      </c>
      <c r="B238" s="23" t="str">
        <f t="shared" si="44"/>
        <v/>
      </c>
      <c r="C238" s="24" t="str">
        <f t="shared" ca="1" si="45"/>
        <v>E</v>
      </c>
      <c r="D238" s="25" t="str">
        <f t="shared" ca="1" si="46"/>
        <v/>
      </c>
      <c r="E238" s="25" t="str">
        <f t="shared" si="47"/>
        <v/>
      </c>
      <c r="F238" s="23" t="str">
        <f t="shared" si="48"/>
        <v/>
      </c>
      <c r="G238" s="25" t="str">
        <f t="shared" si="49"/>
        <v/>
      </c>
      <c r="H238" s="23">
        <v>2025</v>
      </c>
      <c r="I238" s="26">
        <v>233</v>
      </c>
      <c r="J238" s="23" t="s">
        <v>95</v>
      </c>
      <c r="K238" t="s">
        <v>96</v>
      </c>
      <c r="L238" t="s">
        <v>97</v>
      </c>
      <c r="M238" t="s">
        <v>98</v>
      </c>
      <c r="N238" t="s">
        <v>99</v>
      </c>
      <c r="O238" s="23" t="s">
        <v>100</v>
      </c>
      <c r="P238" s="23" t="s">
        <v>138</v>
      </c>
      <c r="Q238" t="s">
        <v>1852</v>
      </c>
      <c r="R238" s="23" t="s">
        <v>103</v>
      </c>
      <c r="S238" s="20" t="s">
        <v>926</v>
      </c>
      <c r="T238" s="29" t="s">
        <v>1853</v>
      </c>
      <c r="U238" s="23" t="s">
        <v>1436</v>
      </c>
      <c r="V238" s="23" t="s">
        <v>106</v>
      </c>
      <c r="W238" s="20" t="s">
        <v>516</v>
      </c>
      <c r="X238" s="20" t="s">
        <v>516</v>
      </c>
      <c r="Y238" t="s">
        <v>1846</v>
      </c>
      <c r="Z238" t="s">
        <v>1854</v>
      </c>
      <c r="AA238" t="s">
        <v>1855</v>
      </c>
      <c r="AB238" s="6">
        <v>115500000</v>
      </c>
      <c r="AC238" s="6">
        <v>115500000</v>
      </c>
      <c r="AD238" s="30">
        <v>11550000</v>
      </c>
      <c r="AE238" s="30">
        <v>0</v>
      </c>
      <c r="AF238" s="23" t="s">
        <v>112</v>
      </c>
      <c r="AG238" t="s">
        <v>106</v>
      </c>
      <c r="AH238" t="s">
        <v>113</v>
      </c>
      <c r="AI238" s="31">
        <f>+Tabla3[[#This Row],[VALOR DEL CONTRATO
(EN NUMEROS)]]-Tabla3[[#This Row],[VALOR RECURSOS (MADS/FONAM)]]</f>
        <v>0</v>
      </c>
      <c r="AJ238" s="25">
        <v>8825</v>
      </c>
      <c r="AK238" s="32">
        <v>45665</v>
      </c>
      <c r="AL238">
        <v>30625</v>
      </c>
      <c r="AM238" s="27">
        <v>45680</v>
      </c>
      <c r="AN238" s="33" t="s">
        <v>114</v>
      </c>
      <c r="AO238" t="s">
        <v>1123</v>
      </c>
      <c r="AP238" s="39">
        <v>202300000000177</v>
      </c>
      <c r="AQ238" t="s">
        <v>106</v>
      </c>
      <c r="AR238" s="27">
        <v>45679</v>
      </c>
      <c r="AS238" s="23" t="s">
        <v>116</v>
      </c>
      <c r="AT238" s="23" t="s">
        <v>116</v>
      </c>
      <c r="AU238" t="s">
        <v>117</v>
      </c>
      <c r="AV238" t="s">
        <v>1113</v>
      </c>
      <c r="AW238" t="s">
        <v>1114</v>
      </c>
      <c r="AX238" t="s">
        <v>516</v>
      </c>
      <c r="AY238" s="23">
        <v>80111600</v>
      </c>
      <c r="AZ238" t="s">
        <v>1856</v>
      </c>
      <c r="BA238" s="23" t="s">
        <v>121</v>
      </c>
      <c r="BB238" s="20" t="s">
        <v>122</v>
      </c>
      <c r="BC238" s="27">
        <v>45678</v>
      </c>
      <c r="BD238" s="20" t="s">
        <v>136</v>
      </c>
      <c r="BE238" s="27">
        <v>45678</v>
      </c>
      <c r="BF238" s="27">
        <v>45680</v>
      </c>
      <c r="BG238" s="27">
        <v>45983</v>
      </c>
      <c r="BH238" s="35">
        <f>+Tabla3[[#This Row],[FECHA TERMINACION
(INICIAL)]]-Tabla3[[#This Row],[FECHA INICIO]]</f>
        <v>303</v>
      </c>
      <c r="BI238" s="35">
        <f>+Tabla3[[#This Row],[PLAZO DE EJECUCIÓN EN DÍAS (INICIAL)]]/30</f>
        <v>10.1</v>
      </c>
      <c r="BJ238" t="s">
        <v>1116</v>
      </c>
      <c r="BK238" s="30">
        <f>+[1]BD_2!E236</f>
        <v>0</v>
      </c>
      <c r="BL238" s="30">
        <f>+[1]BD_2!BA236</f>
        <v>0</v>
      </c>
      <c r="BM238" s="23">
        <f>+[1]BD_2!BZ236</f>
        <v>0</v>
      </c>
      <c r="BN238" s="23">
        <f>+COUNTIF(Tabla3[[#This Row],[VALOR REDUCIDO]:[TOTAL TIEMPO PRORROGADO EN DÍAS
]],"&lt;&gt;0")</f>
        <v>0</v>
      </c>
      <c r="BO238" s="23" t="str">
        <f>+[1]BD_2!CA236</f>
        <v>2 NO</v>
      </c>
      <c r="BP238" s="27" t="str">
        <f>+[1]BD_2!CF236</f>
        <v>2 NO</v>
      </c>
      <c r="BQ238" s="23" t="s">
        <v>106</v>
      </c>
      <c r="BR238">
        <f t="shared" si="50"/>
        <v>303</v>
      </c>
      <c r="BS238" s="36">
        <f t="shared" si="51"/>
        <v>45680</v>
      </c>
      <c r="BT238" s="36">
        <f t="shared" si="52"/>
        <v>45983</v>
      </c>
      <c r="BU238" s="37">
        <f t="shared" ca="1" si="53"/>
        <v>0.88118811881188119</v>
      </c>
      <c r="BV238" s="30">
        <f t="shared" si="54"/>
        <v>115500000</v>
      </c>
      <c r="BW238" s="23" t="str">
        <f t="shared" ca="1" si="56"/>
        <v>EJECUCIÓN</v>
      </c>
      <c r="BX238" s="23">
        <v>72380000</v>
      </c>
      <c r="BY238" s="23">
        <v>43120000</v>
      </c>
      <c r="BZ238" s="23" t="s">
        <v>106</v>
      </c>
      <c r="CA238" s="23" t="str">
        <f t="shared" si="55"/>
        <v>enero</v>
      </c>
      <c r="CB238" s="23" t="s">
        <v>121</v>
      </c>
      <c r="CC238" s="23" t="s">
        <v>121</v>
      </c>
      <c r="CD238" s="23" t="s">
        <v>121</v>
      </c>
      <c r="CE238" t="s">
        <v>125</v>
      </c>
      <c r="CF238" t="s">
        <v>126</v>
      </c>
    </row>
    <row r="239" spans="1:84" x14ac:dyDescent="0.25">
      <c r="A239" s="23" t="str">
        <f t="shared" si="43"/>
        <v/>
      </c>
      <c r="B239" s="23" t="str">
        <f t="shared" si="44"/>
        <v/>
      </c>
      <c r="C239" s="24" t="str">
        <f t="shared" ca="1" si="45"/>
        <v>E</v>
      </c>
      <c r="D239" s="25" t="str">
        <f t="shared" si="46"/>
        <v/>
      </c>
      <c r="E239" s="25" t="str">
        <f t="shared" si="47"/>
        <v/>
      </c>
      <c r="F239" s="23" t="str">
        <f t="shared" si="48"/>
        <v/>
      </c>
      <c r="G239" s="25" t="str">
        <f t="shared" si="49"/>
        <v/>
      </c>
      <c r="H239" s="23">
        <v>2025</v>
      </c>
      <c r="I239" s="26">
        <v>234</v>
      </c>
      <c r="J239" s="23" t="s">
        <v>95</v>
      </c>
      <c r="K239" t="s">
        <v>96</v>
      </c>
      <c r="L239" t="s">
        <v>97</v>
      </c>
      <c r="M239" t="s">
        <v>98</v>
      </c>
      <c r="N239" t="s">
        <v>99</v>
      </c>
      <c r="O239" s="23" t="s">
        <v>100</v>
      </c>
      <c r="P239" s="23" t="s">
        <v>138</v>
      </c>
      <c r="Q239" t="s">
        <v>1857</v>
      </c>
      <c r="R239" s="23" t="s">
        <v>103</v>
      </c>
      <c r="S239" s="20" t="s">
        <v>1858</v>
      </c>
      <c r="T239" s="29" t="s">
        <v>1859</v>
      </c>
      <c r="U239" s="23" t="s">
        <v>1436</v>
      </c>
      <c r="V239" s="23" t="s">
        <v>106</v>
      </c>
      <c r="W239" s="20" t="s">
        <v>776</v>
      </c>
      <c r="X239" s="20" t="s">
        <v>776</v>
      </c>
      <c r="Y239" t="s">
        <v>1860</v>
      </c>
      <c r="Z239" t="s">
        <v>1861</v>
      </c>
      <c r="AA239" t="s">
        <v>1862</v>
      </c>
      <c r="AB239" s="6">
        <v>118965000</v>
      </c>
      <c r="AC239" s="6">
        <v>118965000</v>
      </c>
      <c r="AD239" s="30">
        <v>10815000</v>
      </c>
      <c r="AE239" s="30">
        <v>0</v>
      </c>
      <c r="AF239" s="23" t="s">
        <v>112</v>
      </c>
      <c r="AG239" t="s">
        <v>106</v>
      </c>
      <c r="AH239" t="s">
        <v>113</v>
      </c>
      <c r="AI239" s="31">
        <f>+Tabla3[[#This Row],[VALOR DEL CONTRATO
(EN NUMEROS)]]-Tabla3[[#This Row],[VALOR RECURSOS (MADS/FONAM)]]</f>
        <v>0</v>
      </c>
      <c r="AJ239" s="25">
        <v>7325</v>
      </c>
      <c r="AK239" s="32">
        <v>45665</v>
      </c>
      <c r="AL239">
        <v>26425</v>
      </c>
      <c r="AM239" s="27">
        <v>45679</v>
      </c>
      <c r="AN239" s="33" t="s">
        <v>114</v>
      </c>
      <c r="AO239" t="s">
        <v>911</v>
      </c>
      <c r="AP239" s="39">
        <v>202400000000078</v>
      </c>
      <c r="AQ239" t="s">
        <v>106</v>
      </c>
      <c r="AR239" s="27">
        <v>45677</v>
      </c>
      <c r="AS239" s="23" t="s">
        <v>116</v>
      </c>
      <c r="AT239" s="23" t="s">
        <v>116</v>
      </c>
      <c r="AU239" t="s">
        <v>117</v>
      </c>
      <c r="AV239" t="s">
        <v>781</v>
      </c>
      <c r="AW239" t="s">
        <v>782</v>
      </c>
      <c r="AX239" t="s">
        <v>783</v>
      </c>
      <c r="AY239" s="23" t="s">
        <v>784</v>
      </c>
      <c r="AZ239" t="s">
        <v>1863</v>
      </c>
      <c r="BA239" s="23" t="s">
        <v>121</v>
      </c>
      <c r="BB239" s="20" t="s">
        <v>122</v>
      </c>
      <c r="BC239" s="27">
        <v>45678</v>
      </c>
      <c r="BD239" s="20" t="s">
        <v>123</v>
      </c>
      <c r="BE239" s="27">
        <v>45678</v>
      </c>
      <c r="BF239" s="27">
        <v>45679</v>
      </c>
      <c r="BG239" s="27">
        <v>46012</v>
      </c>
      <c r="BH239" s="35">
        <f>+Tabla3[[#This Row],[FECHA TERMINACION
(INICIAL)]]-Tabla3[[#This Row],[FECHA INICIO]]</f>
        <v>333</v>
      </c>
      <c r="BI239" s="35">
        <f>+Tabla3[[#This Row],[PLAZO DE EJECUCIÓN EN DÍAS (INICIAL)]]/30</f>
        <v>11.1</v>
      </c>
      <c r="BJ239" t="s">
        <v>786</v>
      </c>
      <c r="BK239" s="30">
        <f>+[1]BD_2!E237</f>
        <v>0</v>
      </c>
      <c r="BL239" s="30">
        <f>+[1]BD_2!BA237</f>
        <v>0</v>
      </c>
      <c r="BM239" s="23">
        <f>+[1]BD_2!BZ237</f>
        <v>0</v>
      </c>
      <c r="BN239" s="23">
        <f>+COUNTIF(Tabla3[[#This Row],[VALOR REDUCIDO]:[TOTAL TIEMPO PRORROGADO EN DÍAS
]],"&lt;&gt;0")</f>
        <v>0</v>
      </c>
      <c r="BO239" s="23" t="str">
        <f>+[1]BD_2!CA237</f>
        <v>2 NO</v>
      </c>
      <c r="BP239" s="27" t="str">
        <f>+[1]BD_2!CF237</f>
        <v>1 SI</v>
      </c>
      <c r="BQ239" s="23" t="s">
        <v>106</v>
      </c>
      <c r="BR239">
        <f t="shared" si="50"/>
        <v>333</v>
      </c>
      <c r="BS239" s="36">
        <f t="shared" si="51"/>
        <v>45679</v>
      </c>
      <c r="BT239" s="36">
        <f t="shared" si="52"/>
        <v>46012</v>
      </c>
      <c r="BU239" s="37">
        <f t="shared" ca="1" si="53"/>
        <v>0.80480480480480476</v>
      </c>
      <c r="BV239" s="30">
        <f t="shared" si="54"/>
        <v>118965000</v>
      </c>
      <c r="BW239" s="23" t="str">
        <f t="shared" si="56"/>
        <v>FINALIZADO</v>
      </c>
      <c r="BX239" s="23">
        <v>46144000</v>
      </c>
      <c r="BY239" s="23">
        <v>72821000</v>
      </c>
      <c r="BZ239" s="23" t="s">
        <v>106</v>
      </c>
      <c r="CA239" s="23" t="str">
        <f t="shared" si="55"/>
        <v>enero</v>
      </c>
      <c r="CB239" s="23" t="s">
        <v>121</v>
      </c>
      <c r="CC239" s="23" t="s">
        <v>121</v>
      </c>
      <c r="CD239" s="23" t="s">
        <v>121</v>
      </c>
      <c r="CE239" t="s">
        <v>125</v>
      </c>
      <c r="CF239" t="s">
        <v>126</v>
      </c>
    </row>
    <row r="240" spans="1:84" x14ac:dyDescent="0.25">
      <c r="A240" s="23" t="str">
        <f t="shared" si="43"/>
        <v/>
      </c>
      <c r="B240" s="23" t="str">
        <f t="shared" si="44"/>
        <v/>
      </c>
      <c r="C240" s="24" t="str">
        <f t="shared" ca="1" si="45"/>
        <v>E</v>
      </c>
      <c r="D240" s="25" t="str">
        <f t="shared" ca="1" si="46"/>
        <v/>
      </c>
      <c r="E240" s="25" t="str">
        <f t="shared" si="47"/>
        <v/>
      </c>
      <c r="F240" s="23" t="str">
        <f t="shared" si="48"/>
        <v/>
      </c>
      <c r="G240" s="25" t="str">
        <f t="shared" si="49"/>
        <v/>
      </c>
      <c r="H240" s="23">
        <v>2025</v>
      </c>
      <c r="I240" s="26">
        <v>235</v>
      </c>
      <c r="J240" s="23" t="s">
        <v>95</v>
      </c>
      <c r="K240" t="s">
        <v>96</v>
      </c>
      <c r="L240" t="s">
        <v>97</v>
      </c>
      <c r="M240" t="s">
        <v>98</v>
      </c>
      <c r="N240" t="s">
        <v>99</v>
      </c>
      <c r="O240" s="23" t="s">
        <v>100</v>
      </c>
      <c r="P240" s="23" t="s">
        <v>138</v>
      </c>
      <c r="Q240" t="s">
        <v>1864</v>
      </c>
      <c r="R240" s="23" t="s">
        <v>103</v>
      </c>
      <c r="S240" s="20" t="s">
        <v>233</v>
      </c>
      <c r="T240" s="29" t="s">
        <v>1865</v>
      </c>
      <c r="U240" s="23" t="s">
        <v>1436</v>
      </c>
      <c r="V240" s="23" t="s">
        <v>106</v>
      </c>
      <c r="W240" s="20" t="s">
        <v>776</v>
      </c>
      <c r="X240" s="20" t="s">
        <v>776</v>
      </c>
      <c r="Y240" t="s">
        <v>1866</v>
      </c>
      <c r="Z240" t="s">
        <v>1867</v>
      </c>
      <c r="AA240" t="s">
        <v>1868</v>
      </c>
      <c r="AB240" s="6">
        <v>62315000</v>
      </c>
      <c r="AC240" s="6">
        <v>62315000</v>
      </c>
      <c r="AD240" s="30">
        <v>5665000</v>
      </c>
      <c r="AE240" s="30">
        <v>0</v>
      </c>
      <c r="AF240" s="23" t="s">
        <v>112</v>
      </c>
      <c r="AG240" t="s">
        <v>106</v>
      </c>
      <c r="AH240" t="s">
        <v>113</v>
      </c>
      <c r="AI240" s="31">
        <f>+Tabla3[[#This Row],[VALOR DEL CONTRATO
(EN NUMEROS)]]-Tabla3[[#This Row],[VALOR RECURSOS (MADS/FONAM)]]</f>
        <v>0</v>
      </c>
      <c r="AJ240" s="25">
        <v>7325</v>
      </c>
      <c r="AK240" s="32">
        <v>45665</v>
      </c>
      <c r="AL240">
        <v>26025</v>
      </c>
      <c r="AM240" s="27">
        <v>45679</v>
      </c>
      <c r="AN240" s="33" t="s">
        <v>114</v>
      </c>
      <c r="AO240" t="s">
        <v>911</v>
      </c>
      <c r="AP240" s="39">
        <v>202400000000078</v>
      </c>
      <c r="AQ240" t="s">
        <v>106</v>
      </c>
      <c r="AR240" s="27">
        <v>45677</v>
      </c>
      <c r="AS240" s="23" t="s">
        <v>116</v>
      </c>
      <c r="AT240" s="23" t="s">
        <v>116</v>
      </c>
      <c r="AU240" t="s">
        <v>117</v>
      </c>
      <c r="AV240" t="s">
        <v>781</v>
      </c>
      <c r="AW240" t="s">
        <v>782</v>
      </c>
      <c r="AX240" t="s">
        <v>783</v>
      </c>
      <c r="AY240" s="23" t="s">
        <v>784</v>
      </c>
      <c r="AZ240" t="s">
        <v>1869</v>
      </c>
      <c r="BA240" s="23" t="s">
        <v>121</v>
      </c>
      <c r="BB240" s="20" t="s">
        <v>122</v>
      </c>
      <c r="BC240" s="27">
        <v>45678</v>
      </c>
      <c r="BD240" s="20" t="s">
        <v>123</v>
      </c>
      <c r="BE240" s="27">
        <v>45678</v>
      </c>
      <c r="BF240" s="27">
        <v>45679</v>
      </c>
      <c r="BG240" s="27">
        <v>46012</v>
      </c>
      <c r="BH240" s="35">
        <f>+Tabla3[[#This Row],[FECHA TERMINACION
(INICIAL)]]-Tabla3[[#This Row],[FECHA INICIO]]</f>
        <v>333</v>
      </c>
      <c r="BI240" s="35">
        <f>+Tabla3[[#This Row],[PLAZO DE EJECUCIÓN EN DÍAS (INICIAL)]]/30</f>
        <v>11.1</v>
      </c>
      <c r="BJ240" t="s">
        <v>786</v>
      </c>
      <c r="BK240" s="30">
        <f>+[1]BD_2!E238</f>
        <v>0</v>
      </c>
      <c r="BL240" s="30">
        <f>+[1]BD_2!BA238</f>
        <v>0</v>
      </c>
      <c r="BM240" s="23">
        <f>+[1]BD_2!BZ238</f>
        <v>0</v>
      </c>
      <c r="BN240" s="23">
        <f>+COUNTIF(Tabla3[[#This Row],[VALOR REDUCIDO]:[TOTAL TIEMPO PRORROGADO EN DÍAS
]],"&lt;&gt;0")</f>
        <v>0</v>
      </c>
      <c r="BO240" s="23" t="str">
        <f>+[1]BD_2!CA238</f>
        <v>2 NO</v>
      </c>
      <c r="BP240" s="27" t="str">
        <f>+[1]BD_2!CF238</f>
        <v>2 NO</v>
      </c>
      <c r="BQ240" s="23" t="s">
        <v>106</v>
      </c>
      <c r="BR240">
        <f t="shared" si="50"/>
        <v>333</v>
      </c>
      <c r="BS240" s="36">
        <f t="shared" si="51"/>
        <v>45679</v>
      </c>
      <c r="BT240" s="36">
        <f t="shared" si="52"/>
        <v>46012</v>
      </c>
      <c r="BU240" s="37">
        <f t="shared" ca="1" si="53"/>
        <v>0.80480480480480476</v>
      </c>
      <c r="BV240" s="30">
        <f t="shared" si="54"/>
        <v>62315000</v>
      </c>
      <c r="BW240" s="23" t="str">
        <f t="shared" ca="1" si="56"/>
        <v>EJECUCIÓN</v>
      </c>
      <c r="BX240" s="23">
        <v>35689500</v>
      </c>
      <c r="BY240" s="23">
        <v>26625500</v>
      </c>
      <c r="BZ240" s="23" t="s">
        <v>106</v>
      </c>
      <c r="CA240" s="23" t="str">
        <f t="shared" si="55"/>
        <v>enero</v>
      </c>
      <c r="CB240" s="23" t="s">
        <v>121</v>
      </c>
      <c r="CC240" s="23" t="s">
        <v>121</v>
      </c>
      <c r="CD240" s="23" t="s">
        <v>121</v>
      </c>
      <c r="CE240" t="s">
        <v>125</v>
      </c>
      <c r="CF240" t="s">
        <v>126</v>
      </c>
    </row>
    <row r="241" spans="1:84" x14ac:dyDescent="0.25">
      <c r="A241" s="23" t="str">
        <f t="shared" si="43"/>
        <v/>
      </c>
      <c r="B241" s="23" t="str">
        <f t="shared" si="44"/>
        <v/>
      </c>
      <c r="C241" s="24" t="str">
        <f t="shared" ca="1" si="45"/>
        <v>E</v>
      </c>
      <c r="D241" s="25" t="str">
        <f t="shared" ca="1" si="46"/>
        <v/>
      </c>
      <c r="E241" s="25" t="str">
        <f t="shared" si="47"/>
        <v/>
      </c>
      <c r="F241" s="23" t="str">
        <f t="shared" si="48"/>
        <v/>
      </c>
      <c r="G241" s="25" t="str">
        <f t="shared" si="49"/>
        <v/>
      </c>
      <c r="H241" s="23">
        <v>2025</v>
      </c>
      <c r="I241" s="26">
        <v>236</v>
      </c>
      <c r="J241" s="23" t="s">
        <v>95</v>
      </c>
      <c r="K241" t="s">
        <v>96</v>
      </c>
      <c r="L241" t="s">
        <v>97</v>
      </c>
      <c r="M241" t="s">
        <v>98</v>
      </c>
      <c r="N241" t="s">
        <v>99</v>
      </c>
      <c r="O241" s="23" t="s">
        <v>100</v>
      </c>
      <c r="P241" s="23" t="s">
        <v>138</v>
      </c>
      <c r="Q241" t="s">
        <v>1870</v>
      </c>
      <c r="R241" s="23" t="s">
        <v>103</v>
      </c>
      <c r="S241" s="20" t="s">
        <v>525</v>
      </c>
      <c r="T241" s="29" t="s">
        <v>1871</v>
      </c>
      <c r="U241" s="23" t="s">
        <v>1436</v>
      </c>
      <c r="V241" s="23" t="s">
        <v>106</v>
      </c>
      <c r="W241" s="20" t="s">
        <v>1369</v>
      </c>
      <c r="X241" s="20" t="s">
        <v>1369</v>
      </c>
      <c r="Y241" t="s">
        <v>1872</v>
      </c>
      <c r="Z241" t="s">
        <v>1873</v>
      </c>
      <c r="AA241" t="s">
        <v>1874</v>
      </c>
      <c r="AB241" s="6">
        <v>116116000</v>
      </c>
      <c r="AC241" s="6">
        <v>116116000</v>
      </c>
      <c r="AD241" s="30">
        <v>10556000</v>
      </c>
      <c r="AE241" s="30">
        <v>0</v>
      </c>
      <c r="AF241" s="23" t="s">
        <v>112</v>
      </c>
      <c r="AG241" t="s">
        <v>106</v>
      </c>
      <c r="AH241" t="s">
        <v>113</v>
      </c>
      <c r="AI241" s="31">
        <f>+Tabla3[[#This Row],[VALOR DEL CONTRATO
(EN NUMEROS)]]-Tabla3[[#This Row],[VALOR RECURSOS (MADS/FONAM)]]</f>
        <v>0</v>
      </c>
      <c r="AJ241" s="25">
        <v>11125</v>
      </c>
      <c r="AK241" s="32">
        <v>45665</v>
      </c>
      <c r="AL241">
        <v>28825</v>
      </c>
      <c r="AM241" s="27">
        <v>45680</v>
      </c>
      <c r="AN241" s="33" t="s">
        <v>114</v>
      </c>
      <c r="AO241" t="s">
        <v>931</v>
      </c>
      <c r="AP241" s="39">
        <v>202400000000078</v>
      </c>
      <c r="AQ241" t="s">
        <v>106</v>
      </c>
      <c r="AR241" s="27">
        <v>45679</v>
      </c>
      <c r="AS241" s="23" t="s">
        <v>116</v>
      </c>
      <c r="AT241" s="23" t="s">
        <v>116</v>
      </c>
      <c r="AU241" t="s">
        <v>117</v>
      </c>
      <c r="AV241" t="s">
        <v>1875</v>
      </c>
      <c r="AW241" t="s">
        <v>1876</v>
      </c>
      <c r="AX241" t="s">
        <v>1375</v>
      </c>
      <c r="AY241" s="23">
        <v>80111600</v>
      </c>
      <c r="AZ241" t="s">
        <v>1877</v>
      </c>
      <c r="BA241" s="23" t="s">
        <v>121</v>
      </c>
      <c r="BB241" s="20" t="s">
        <v>122</v>
      </c>
      <c r="BC241" s="27">
        <v>45679</v>
      </c>
      <c r="BD241" s="20" t="s">
        <v>123</v>
      </c>
      <c r="BE241" s="27">
        <v>45679</v>
      </c>
      <c r="BF241" s="27">
        <v>45680</v>
      </c>
      <c r="BG241" s="27">
        <v>46013</v>
      </c>
      <c r="BH241" s="35">
        <f>+Tabla3[[#This Row],[FECHA TERMINACION
(INICIAL)]]-Tabla3[[#This Row],[FECHA INICIO]]</f>
        <v>333</v>
      </c>
      <c r="BI241" s="35">
        <f>+Tabla3[[#This Row],[PLAZO DE EJECUCIÓN EN DÍAS (INICIAL)]]/30</f>
        <v>11.1</v>
      </c>
      <c r="BJ241" t="s">
        <v>1759</v>
      </c>
      <c r="BK241" s="30">
        <f>+[1]BD_2!E239</f>
        <v>0</v>
      </c>
      <c r="BL241" s="30">
        <f>+[1]BD_2!BA239</f>
        <v>0</v>
      </c>
      <c r="BM241" s="23">
        <f>+[1]BD_2!BZ239</f>
        <v>0</v>
      </c>
      <c r="BN241" s="23">
        <f>+COUNTIF(Tabla3[[#This Row],[VALOR REDUCIDO]:[TOTAL TIEMPO PRORROGADO EN DÍAS
]],"&lt;&gt;0")</f>
        <v>0</v>
      </c>
      <c r="BO241" s="23" t="str">
        <f>+[1]BD_2!CA239</f>
        <v>2 NO</v>
      </c>
      <c r="BP241" s="27" t="str">
        <f>+[1]BD_2!CF239</f>
        <v>2 NO</v>
      </c>
      <c r="BQ241" s="23" t="s">
        <v>106</v>
      </c>
      <c r="BR241">
        <f t="shared" si="50"/>
        <v>333</v>
      </c>
      <c r="BS241" s="36">
        <f t="shared" si="51"/>
        <v>45680</v>
      </c>
      <c r="BT241" s="36">
        <f t="shared" si="52"/>
        <v>46013</v>
      </c>
      <c r="BU241" s="37">
        <f t="shared" ca="1" si="53"/>
        <v>0.80180180180180183</v>
      </c>
      <c r="BV241" s="30">
        <f t="shared" si="54"/>
        <v>116116000</v>
      </c>
      <c r="BW241" s="23" t="str">
        <f t="shared" ca="1" si="56"/>
        <v>EJECUCIÓN</v>
      </c>
      <c r="BX241" s="23">
        <v>66150933</v>
      </c>
      <c r="BY241" s="23">
        <v>49965067</v>
      </c>
      <c r="BZ241" s="23" t="s">
        <v>106</v>
      </c>
      <c r="CA241" s="23" t="str">
        <f t="shared" si="55"/>
        <v>enero</v>
      </c>
      <c r="CB241" s="23" t="s">
        <v>121</v>
      </c>
      <c r="CC241" s="23" t="s">
        <v>121</v>
      </c>
      <c r="CD241" s="23" t="s">
        <v>121</v>
      </c>
      <c r="CE241" t="s">
        <v>125</v>
      </c>
      <c r="CF241" t="s">
        <v>126</v>
      </c>
    </row>
    <row r="242" spans="1:84" x14ac:dyDescent="0.25">
      <c r="A242" s="23" t="str">
        <f t="shared" si="43"/>
        <v/>
      </c>
      <c r="B242" s="23" t="str">
        <f t="shared" si="44"/>
        <v/>
      </c>
      <c r="C242" s="24" t="str">
        <f t="shared" ca="1" si="45"/>
        <v>E</v>
      </c>
      <c r="D242" s="25" t="str">
        <f t="shared" ca="1" si="46"/>
        <v/>
      </c>
      <c r="E242" s="25" t="str">
        <f t="shared" si="47"/>
        <v/>
      </c>
      <c r="F242" s="23" t="str">
        <f t="shared" si="48"/>
        <v/>
      </c>
      <c r="G242" s="25" t="str">
        <f t="shared" si="49"/>
        <v/>
      </c>
      <c r="H242" s="23">
        <v>2025</v>
      </c>
      <c r="I242" s="26">
        <v>237</v>
      </c>
      <c r="J242" s="23" t="s">
        <v>95</v>
      </c>
      <c r="K242" t="s">
        <v>96</v>
      </c>
      <c r="L242" t="s">
        <v>97</v>
      </c>
      <c r="M242" t="s">
        <v>98</v>
      </c>
      <c r="N242" t="s">
        <v>99</v>
      </c>
      <c r="O242" s="23" t="s">
        <v>100</v>
      </c>
      <c r="P242" s="23" t="s">
        <v>138</v>
      </c>
      <c r="Q242" t="s">
        <v>1878</v>
      </c>
      <c r="R242" s="23" t="s">
        <v>103</v>
      </c>
      <c r="S242" s="20" t="s">
        <v>1879</v>
      </c>
      <c r="T242" s="29" t="s">
        <v>1880</v>
      </c>
      <c r="U242" s="23" t="s">
        <v>1436</v>
      </c>
      <c r="V242" s="23" t="s">
        <v>106</v>
      </c>
      <c r="W242" s="20" t="s">
        <v>888</v>
      </c>
      <c r="X242" s="20" t="s">
        <v>888</v>
      </c>
      <c r="Y242" t="s">
        <v>1881</v>
      </c>
      <c r="Z242" t="s">
        <v>1882</v>
      </c>
      <c r="AA242" t="s">
        <v>1883</v>
      </c>
      <c r="AB242" s="6">
        <v>95200000</v>
      </c>
      <c r="AC242" s="6">
        <v>95200000</v>
      </c>
      <c r="AD242" s="30">
        <v>8500000</v>
      </c>
      <c r="AE242" s="30">
        <v>0</v>
      </c>
      <c r="AF242" s="23" t="s">
        <v>112</v>
      </c>
      <c r="AG242" t="s">
        <v>106</v>
      </c>
      <c r="AH242" t="s">
        <v>113</v>
      </c>
      <c r="AI242" s="31">
        <f>+Tabla3[[#This Row],[VALOR DEL CONTRATO
(EN NUMEROS)]]-Tabla3[[#This Row],[VALOR RECURSOS (MADS/FONAM)]]</f>
        <v>0</v>
      </c>
      <c r="AJ242" s="25">
        <v>7625</v>
      </c>
      <c r="AK242" s="32">
        <v>45665</v>
      </c>
      <c r="AL242">
        <v>239250</v>
      </c>
      <c r="AM242" s="27">
        <v>45678</v>
      </c>
      <c r="AN242" s="33" t="s">
        <v>114</v>
      </c>
      <c r="AO242" t="s">
        <v>751</v>
      </c>
      <c r="AP242" s="39">
        <v>202400000000095</v>
      </c>
      <c r="AQ242" t="s">
        <v>106</v>
      </c>
      <c r="AR242" s="27">
        <v>45677</v>
      </c>
      <c r="AS242" s="23" t="s">
        <v>116</v>
      </c>
      <c r="AT242" s="23" t="s">
        <v>116</v>
      </c>
      <c r="AU242" t="s">
        <v>117</v>
      </c>
      <c r="AV242" t="s">
        <v>1237</v>
      </c>
      <c r="AW242" t="s">
        <v>1238</v>
      </c>
      <c r="AX242" t="s">
        <v>888</v>
      </c>
      <c r="AY242" s="23">
        <v>80111600</v>
      </c>
      <c r="AZ242" t="s">
        <v>1884</v>
      </c>
      <c r="BA242" s="23" t="s">
        <v>121</v>
      </c>
      <c r="BB242" s="20" t="s">
        <v>122</v>
      </c>
      <c r="BC242" s="27">
        <v>45678</v>
      </c>
      <c r="BD242" s="20" t="s">
        <v>123</v>
      </c>
      <c r="BE242" s="27">
        <v>45678</v>
      </c>
      <c r="BF242" s="27">
        <v>45678</v>
      </c>
      <c r="BG242" s="27">
        <v>46017</v>
      </c>
      <c r="BH242" s="35">
        <f>+Tabla3[[#This Row],[FECHA TERMINACION
(INICIAL)]]-Tabla3[[#This Row],[FECHA INICIO]]</f>
        <v>339</v>
      </c>
      <c r="BI242" s="35">
        <f>+Tabla3[[#This Row],[PLAZO DE EJECUCIÓN EN DÍAS (INICIAL)]]/30</f>
        <v>11.3</v>
      </c>
      <c r="BJ242" t="s">
        <v>1885</v>
      </c>
      <c r="BK242" s="30">
        <f>+[1]BD_2!E240</f>
        <v>0</v>
      </c>
      <c r="BL242" s="30">
        <f>+[1]BD_2!BA240</f>
        <v>0</v>
      </c>
      <c r="BM242" s="23">
        <f>+[1]BD_2!BZ240</f>
        <v>0</v>
      </c>
      <c r="BN242" s="23">
        <f>+COUNTIF(Tabla3[[#This Row],[VALOR REDUCIDO]:[TOTAL TIEMPO PRORROGADO EN DÍAS
]],"&lt;&gt;0")</f>
        <v>0</v>
      </c>
      <c r="BO242" s="23" t="str">
        <f>+[1]BD_2!CA240</f>
        <v>2 NO</v>
      </c>
      <c r="BP242" s="27" t="str">
        <f>+[1]BD_2!CF240</f>
        <v>2 NO</v>
      </c>
      <c r="BQ242" s="23" t="s">
        <v>106</v>
      </c>
      <c r="BR242">
        <f t="shared" si="50"/>
        <v>339</v>
      </c>
      <c r="BS242" s="36">
        <f t="shared" si="51"/>
        <v>45678</v>
      </c>
      <c r="BT242" s="36">
        <f t="shared" si="52"/>
        <v>46017</v>
      </c>
      <c r="BU242" s="37">
        <f t="shared" ca="1" si="53"/>
        <v>0.79351032448377579</v>
      </c>
      <c r="BV242" s="30">
        <f t="shared" si="54"/>
        <v>95200000</v>
      </c>
      <c r="BW242" s="23" t="str">
        <f t="shared" ca="1" si="56"/>
        <v>EJECUCIÓN</v>
      </c>
      <c r="BX242" s="23">
        <v>53833333</v>
      </c>
      <c r="BY242" s="23">
        <v>41366667</v>
      </c>
      <c r="BZ242" s="23" t="s">
        <v>106</v>
      </c>
      <c r="CA242" s="23" t="str">
        <f t="shared" si="55"/>
        <v>enero</v>
      </c>
      <c r="CB242" s="23" t="s">
        <v>121</v>
      </c>
      <c r="CC242" s="23" t="s">
        <v>121</v>
      </c>
      <c r="CD242" s="23" t="s">
        <v>121</v>
      </c>
      <c r="CE242" t="s">
        <v>125</v>
      </c>
      <c r="CF242" t="s">
        <v>126</v>
      </c>
    </row>
    <row r="243" spans="1:84" x14ac:dyDescent="0.25">
      <c r="A243" s="23" t="str">
        <f t="shared" si="43"/>
        <v/>
      </c>
      <c r="B243" s="23" t="str">
        <f t="shared" si="44"/>
        <v/>
      </c>
      <c r="C243" s="24" t="str">
        <f t="shared" ca="1" si="45"/>
        <v>E</v>
      </c>
      <c r="D243" s="25" t="str">
        <f t="shared" ca="1" si="46"/>
        <v/>
      </c>
      <c r="E243" s="25" t="str">
        <f t="shared" si="47"/>
        <v/>
      </c>
      <c r="F243" s="23" t="str">
        <f t="shared" si="48"/>
        <v/>
      </c>
      <c r="G243" s="25" t="str">
        <f t="shared" si="49"/>
        <v/>
      </c>
      <c r="H243" s="23">
        <v>2025</v>
      </c>
      <c r="I243" s="26">
        <v>238</v>
      </c>
      <c r="J243" s="23" t="s">
        <v>95</v>
      </c>
      <c r="K243" t="s">
        <v>96</v>
      </c>
      <c r="L243" t="s">
        <v>97</v>
      </c>
      <c r="M243" t="s">
        <v>98</v>
      </c>
      <c r="N243" t="s">
        <v>99</v>
      </c>
      <c r="O243" s="23" t="s">
        <v>100</v>
      </c>
      <c r="P243" s="23" t="s">
        <v>138</v>
      </c>
      <c r="Q243" t="s">
        <v>1886</v>
      </c>
      <c r="R243" s="23" t="s">
        <v>103</v>
      </c>
      <c r="S243" s="20" t="s">
        <v>1799</v>
      </c>
      <c r="T243" s="29" t="s">
        <v>1887</v>
      </c>
      <c r="U243" s="23" t="s">
        <v>1436</v>
      </c>
      <c r="V243" s="23" t="s">
        <v>106</v>
      </c>
      <c r="W243" s="20" t="s">
        <v>888</v>
      </c>
      <c r="X243" s="20" t="s">
        <v>888</v>
      </c>
      <c r="Y243" t="s">
        <v>1888</v>
      </c>
      <c r="Z243" t="s">
        <v>1889</v>
      </c>
      <c r="AA243" t="s">
        <v>1890</v>
      </c>
      <c r="AB243" s="6">
        <v>80640000</v>
      </c>
      <c r="AC243" s="6">
        <v>80640000</v>
      </c>
      <c r="AD243" s="30">
        <v>7200000</v>
      </c>
      <c r="AE243" s="30">
        <v>0</v>
      </c>
      <c r="AF243" s="23" t="s">
        <v>112</v>
      </c>
      <c r="AG243" t="s">
        <v>106</v>
      </c>
      <c r="AH243" t="s">
        <v>113</v>
      </c>
      <c r="AI243" s="31">
        <f>+Tabla3[[#This Row],[VALOR DEL CONTRATO
(EN NUMEROS)]]-Tabla3[[#This Row],[VALOR RECURSOS (MADS/FONAM)]]</f>
        <v>0</v>
      </c>
      <c r="AJ243" s="25">
        <v>7625</v>
      </c>
      <c r="AK243" s="32">
        <v>45665</v>
      </c>
      <c r="AL243">
        <v>35725</v>
      </c>
      <c r="AM243" s="27">
        <v>45684</v>
      </c>
      <c r="AN243" s="33" t="s">
        <v>114</v>
      </c>
      <c r="AO243" t="s">
        <v>751</v>
      </c>
      <c r="AP243" s="39">
        <v>202400000000095</v>
      </c>
      <c r="AQ243" t="s">
        <v>106</v>
      </c>
      <c r="AR243" s="27">
        <v>45680</v>
      </c>
      <c r="AS243" s="23" t="s">
        <v>116</v>
      </c>
      <c r="AT243" s="23" t="s">
        <v>116</v>
      </c>
      <c r="AU243" t="s">
        <v>117</v>
      </c>
      <c r="AV243" t="s">
        <v>1237</v>
      </c>
      <c r="AW243" t="s">
        <v>1238</v>
      </c>
      <c r="AX243" t="s">
        <v>888</v>
      </c>
      <c r="AY243" s="23">
        <v>80111600</v>
      </c>
      <c r="AZ243" t="s">
        <v>1891</v>
      </c>
      <c r="BA243" s="23" t="s">
        <v>121</v>
      </c>
      <c r="BB243" s="20" t="s">
        <v>122</v>
      </c>
      <c r="BC243" s="27">
        <v>45681</v>
      </c>
      <c r="BD243" s="20" t="s">
        <v>123</v>
      </c>
      <c r="BE243" s="27">
        <v>45681</v>
      </c>
      <c r="BF243" s="27">
        <v>45684</v>
      </c>
      <c r="BG243" s="27">
        <v>46021</v>
      </c>
      <c r="BH243" s="35">
        <f>+Tabla3[[#This Row],[FECHA TERMINACION
(INICIAL)]]-Tabla3[[#This Row],[FECHA INICIO]]</f>
        <v>337</v>
      </c>
      <c r="BI243" s="35">
        <f>+Tabla3[[#This Row],[PLAZO DE EJECUCIÓN EN DÍAS (INICIAL)]]/30</f>
        <v>11.233333333333333</v>
      </c>
      <c r="BJ243" t="s">
        <v>1885</v>
      </c>
      <c r="BK243" s="30">
        <f>+[1]BD_2!E241</f>
        <v>480000</v>
      </c>
      <c r="BL243" s="30">
        <f>+[1]BD_2!BA241</f>
        <v>0</v>
      </c>
      <c r="BM243" s="23">
        <f>+[1]BD_2!BZ241</f>
        <v>0</v>
      </c>
      <c r="BN243" s="23">
        <f>+COUNTIF(Tabla3[[#This Row],[VALOR REDUCIDO]:[TOTAL TIEMPO PRORROGADO EN DÍAS
]],"&lt;&gt;0")</f>
        <v>1</v>
      </c>
      <c r="BO243" s="23" t="str">
        <f>+[1]BD_2!CA241</f>
        <v>2 NO</v>
      </c>
      <c r="BP243" s="27" t="str">
        <f>+[1]BD_2!CF241</f>
        <v>2 NO</v>
      </c>
      <c r="BQ243" s="23" t="s">
        <v>106</v>
      </c>
      <c r="BR243">
        <f t="shared" si="50"/>
        <v>337</v>
      </c>
      <c r="BS243" s="36">
        <f t="shared" si="51"/>
        <v>45684</v>
      </c>
      <c r="BT243" s="36">
        <f t="shared" si="52"/>
        <v>46021</v>
      </c>
      <c r="BU243" s="37">
        <f t="shared" ca="1" si="53"/>
        <v>0.78041543026706228</v>
      </c>
      <c r="BV243" s="30">
        <f t="shared" si="54"/>
        <v>80160000</v>
      </c>
      <c r="BW243" s="23" t="str">
        <f t="shared" ca="1" si="56"/>
        <v>EJECUCIÓN</v>
      </c>
      <c r="BX243" s="23">
        <v>44160000</v>
      </c>
      <c r="BY243" s="23">
        <v>36000000</v>
      </c>
      <c r="BZ243" s="23" t="s">
        <v>106</v>
      </c>
      <c r="CA243" s="23" t="str">
        <f t="shared" si="55"/>
        <v>enero</v>
      </c>
      <c r="CB243" s="23" t="s">
        <v>121</v>
      </c>
      <c r="CC243" s="23" t="s">
        <v>121</v>
      </c>
      <c r="CD243" s="23" t="s">
        <v>121</v>
      </c>
      <c r="CE243" t="s">
        <v>125</v>
      </c>
      <c r="CF243" t="s">
        <v>126</v>
      </c>
    </row>
    <row r="244" spans="1:84" x14ac:dyDescent="0.25">
      <c r="A244" s="23" t="str">
        <f t="shared" si="43"/>
        <v/>
      </c>
      <c r="B244" s="23" t="str">
        <f t="shared" si="44"/>
        <v/>
      </c>
      <c r="C244" s="24" t="str">
        <f t="shared" ca="1" si="45"/>
        <v>E</v>
      </c>
      <c r="D244" s="25" t="str">
        <f t="shared" ca="1" si="46"/>
        <v/>
      </c>
      <c r="E244" s="25" t="str">
        <f t="shared" si="47"/>
        <v/>
      </c>
      <c r="F244" s="23" t="str">
        <f t="shared" si="48"/>
        <v/>
      </c>
      <c r="G244" s="25" t="str">
        <f t="shared" si="49"/>
        <v/>
      </c>
      <c r="H244" s="23">
        <v>2025</v>
      </c>
      <c r="I244" s="26">
        <v>239</v>
      </c>
      <c r="J244" s="23" t="s">
        <v>95</v>
      </c>
      <c r="K244" t="s">
        <v>96</v>
      </c>
      <c r="L244" t="s">
        <v>97</v>
      </c>
      <c r="M244" t="s">
        <v>98</v>
      </c>
      <c r="N244" t="s">
        <v>99</v>
      </c>
      <c r="O244" s="23" t="s">
        <v>100</v>
      </c>
      <c r="P244" s="23" t="s">
        <v>138</v>
      </c>
      <c r="Q244" t="s">
        <v>1892</v>
      </c>
      <c r="R244" s="23" t="s">
        <v>103</v>
      </c>
      <c r="S244" s="20" t="s">
        <v>1893</v>
      </c>
      <c r="T244" s="44" t="s">
        <v>1894</v>
      </c>
      <c r="U244" s="23" t="s">
        <v>1436</v>
      </c>
      <c r="V244" s="23" t="s">
        <v>106</v>
      </c>
      <c r="W244" s="20" t="s">
        <v>888</v>
      </c>
      <c r="X244" s="20" t="s">
        <v>888</v>
      </c>
      <c r="Y244" t="s">
        <v>1895</v>
      </c>
      <c r="Z244" t="s">
        <v>1896</v>
      </c>
      <c r="AA244" t="s">
        <v>1897</v>
      </c>
      <c r="AB244" s="6">
        <v>95766667</v>
      </c>
      <c r="AC244" s="6">
        <v>95766667</v>
      </c>
      <c r="AD244" s="30">
        <v>8500000</v>
      </c>
      <c r="AE244" s="30">
        <v>0</v>
      </c>
      <c r="AF244" s="23" t="s">
        <v>112</v>
      </c>
      <c r="AG244" t="s">
        <v>106</v>
      </c>
      <c r="AH244" t="s">
        <v>113</v>
      </c>
      <c r="AI244" s="31">
        <f>+Tabla3[[#This Row],[VALOR DEL CONTRATO
(EN NUMEROS)]]-Tabla3[[#This Row],[VALOR RECURSOS (MADS/FONAM)]]</f>
        <v>0</v>
      </c>
      <c r="AJ244" s="25">
        <v>7625</v>
      </c>
      <c r="AK244" s="32">
        <v>45665</v>
      </c>
      <c r="AL244">
        <v>31525</v>
      </c>
      <c r="AM244" s="27">
        <v>45680</v>
      </c>
      <c r="AN244" s="33" t="s">
        <v>114</v>
      </c>
      <c r="AO244" t="s">
        <v>751</v>
      </c>
      <c r="AP244" s="39">
        <v>202400000000095</v>
      </c>
      <c r="AQ244" t="s">
        <v>106</v>
      </c>
      <c r="AR244" s="27">
        <v>45679</v>
      </c>
      <c r="AS244" s="23" t="s">
        <v>116</v>
      </c>
      <c r="AT244" s="23" t="s">
        <v>116</v>
      </c>
      <c r="AU244" t="s">
        <v>117</v>
      </c>
      <c r="AV244" t="s">
        <v>1237</v>
      </c>
      <c r="AW244" t="s">
        <v>1238</v>
      </c>
      <c r="AX244" t="s">
        <v>888</v>
      </c>
      <c r="AY244" s="23">
        <v>80111600</v>
      </c>
      <c r="AZ244" t="s">
        <v>1898</v>
      </c>
      <c r="BA244" s="23" t="s">
        <v>121</v>
      </c>
      <c r="BB244" s="20" t="s">
        <v>122</v>
      </c>
      <c r="BC244" s="27">
        <v>45680</v>
      </c>
      <c r="BD244" s="20" t="s">
        <v>123</v>
      </c>
      <c r="BE244" s="27">
        <v>45680</v>
      </c>
      <c r="BF244" s="27">
        <v>45680</v>
      </c>
      <c r="BG244" s="27">
        <v>46021</v>
      </c>
      <c r="BH244" s="35">
        <f>+Tabla3[[#This Row],[FECHA TERMINACION
(INICIAL)]]-Tabla3[[#This Row],[FECHA INICIO]]</f>
        <v>341</v>
      </c>
      <c r="BI244" s="35">
        <f>+Tabla3[[#This Row],[PLAZO DE EJECUCIÓN EN DÍAS (INICIAL)]]/30</f>
        <v>11.366666666666667</v>
      </c>
      <c r="BJ244" t="s">
        <v>1827</v>
      </c>
      <c r="BK244" s="30">
        <f>+[1]BD_2!E242</f>
        <v>0</v>
      </c>
      <c r="BL244" s="30">
        <f>+[1]BD_2!BA242</f>
        <v>0</v>
      </c>
      <c r="BM244" s="23">
        <f>+[1]BD_2!BZ242</f>
        <v>0</v>
      </c>
      <c r="BN244" s="23">
        <f>+COUNTIF(Tabla3[[#This Row],[VALOR REDUCIDO]:[TOTAL TIEMPO PRORROGADO EN DÍAS
]],"&lt;&gt;0")</f>
        <v>0</v>
      </c>
      <c r="BO244" s="23" t="str">
        <f>+[1]BD_2!CA242</f>
        <v>2 NO</v>
      </c>
      <c r="BP244" s="27" t="str">
        <f>+[1]BD_2!CF242</f>
        <v>2 NO</v>
      </c>
      <c r="BQ244" s="23" t="s">
        <v>106</v>
      </c>
      <c r="BR244">
        <f t="shared" si="50"/>
        <v>341</v>
      </c>
      <c r="BS244" s="36">
        <f t="shared" si="51"/>
        <v>45680</v>
      </c>
      <c r="BT244" s="36">
        <f t="shared" si="52"/>
        <v>46021</v>
      </c>
      <c r="BU244" s="37">
        <f t="shared" ca="1" si="53"/>
        <v>0.78299120234604103</v>
      </c>
      <c r="BV244" s="30">
        <f t="shared" si="54"/>
        <v>95766667</v>
      </c>
      <c r="BW244" s="23" t="str">
        <f t="shared" ca="1" si="56"/>
        <v>EJECUCIÓN</v>
      </c>
      <c r="BX244" s="23">
        <v>53266667</v>
      </c>
      <c r="BY244" s="23">
        <v>42500000</v>
      </c>
      <c r="BZ244" s="23" t="s">
        <v>106</v>
      </c>
      <c r="CA244" s="23" t="str">
        <f t="shared" si="55"/>
        <v>enero</v>
      </c>
      <c r="CB244" s="23" t="s">
        <v>121</v>
      </c>
      <c r="CC244" s="23" t="s">
        <v>121</v>
      </c>
      <c r="CD244" s="23" t="s">
        <v>121</v>
      </c>
      <c r="CE244" t="s">
        <v>125</v>
      </c>
      <c r="CF244" t="s">
        <v>126</v>
      </c>
    </row>
    <row r="245" spans="1:84" x14ac:dyDescent="0.25">
      <c r="A245" s="23" t="str">
        <f t="shared" si="43"/>
        <v/>
      </c>
      <c r="B245" s="23" t="str">
        <f t="shared" si="44"/>
        <v/>
      </c>
      <c r="C245" s="24" t="str">
        <f t="shared" ca="1" si="45"/>
        <v>E</v>
      </c>
      <c r="D245" s="25" t="str">
        <f t="shared" ca="1" si="46"/>
        <v/>
      </c>
      <c r="E245" s="25" t="str">
        <f t="shared" si="47"/>
        <v/>
      </c>
      <c r="F245" s="23" t="str">
        <f t="shared" si="48"/>
        <v/>
      </c>
      <c r="G245" s="25" t="str">
        <f t="shared" si="49"/>
        <v/>
      </c>
      <c r="H245" s="23">
        <v>2025</v>
      </c>
      <c r="I245" s="26">
        <v>240</v>
      </c>
      <c r="J245" s="23" t="s">
        <v>95</v>
      </c>
      <c r="K245" t="s">
        <v>96</v>
      </c>
      <c r="L245" t="s">
        <v>97</v>
      </c>
      <c r="M245" t="s">
        <v>98</v>
      </c>
      <c r="N245" t="s">
        <v>99</v>
      </c>
      <c r="O245" s="23" t="s">
        <v>100</v>
      </c>
      <c r="P245" s="23" t="s">
        <v>138</v>
      </c>
      <c r="Q245" t="s">
        <v>1899</v>
      </c>
      <c r="R245" s="23" t="s">
        <v>103</v>
      </c>
      <c r="S245" s="20" t="s">
        <v>1900</v>
      </c>
      <c r="T245" s="29" t="s">
        <v>1901</v>
      </c>
      <c r="U245" s="23" t="s">
        <v>1436</v>
      </c>
      <c r="V245" s="23" t="s">
        <v>106</v>
      </c>
      <c r="W245" s="20" t="s">
        <v>907</v>
      </c>
      <c r="X245" s="20" t="s">
        <v>907</v>
      </c>
      <c r="Y245" t="s">
        <v>1902</v>
      </c>
      <c r="Z245" t="s">
        <v>1903</v>
      </c>
      <c r="AA245" t="s">
        <v>1904</v>
      </c>
      <c r="AB245" s="6">
        <v>99427548</v>
      </c>
      <c r="AC245" s="6">
        <v>99427548</v>
      </c>
      <c r="AD245" s="30">
        <v>9038868</v>
      </c>
      <c r="AE245" s="30">
        <v>0</v>
      </c>
      <c r="AF245" s="23" t="s">
        <v>112</v>
      </c>
      <c r="AG245" t="s">
        <v>106</v>
      </c>
      <c r="AH245" t="s">
        <v>113</v>
      </c>
      <c r="AI245" s="31">
        <f>+Tabla3[[#This Row],[VALOR DEL CONTRATO
(EN NUMEROS)]]-Tabla3[[#This Row],[VALOR RECURSOS (MADS/FONAM)]]</f>
        <v>0</v>
      </c>
      <c r="AJ245" s="25">
        <v>10125</v>
      </c>
      <c r="AK245" s="32">
        <v>45665</v>
      </c>
      <c r="AL245">
        <v>23225</v>
      </c>
      <c r="AM245" s="27">
        <v>45678</v>
      </c>
      <c r="AN245" s="33" t="s">
        <v>114</v>
      </c>
      <c r="AO245" t="s">
        <v>911</v>
      </c>
      <c r="AP245" s="39">
        <v>202400000000078</v>
      </c>
      <c r="AQ245" t="s">
        <v>106</v>
      </c>
      <c r="AR245" s="27">
        <v>45676</v>
      </c>
      <c r="AS245" s="23" t="s">
        <v>116</v>
      </c>
      <c r="AT245" s="23" t="s">
        <v>116</v>
      </c>
      <c r="AU245" t="s">
        <v>117</v>
      </c>
      <c r="AV245" t="s">
        <v>912</v>
      </c>
      <c r="AW245" t="s">
        <v>913</v>
      </c>
      <c r="AX245" s="20" t="s">
        <v>914</v>
      </c>
      <c r="AY245" s="23">
        <v>80111600</v>
      </c>
      <c r="AZ245" t="s">
        <v>1905</v>
      </c>
      <c r="BA245" s="23" t="s">
        <v>121</v>
      </c>
      <c r="BB245" s="20" t="s">
        <v>122</v>
      </c>
      <c r="BC245" s="27">
        <v>45677</v>
      </c>
      <c r="BD245" s="20" t="s">
        <v>123</v>
      </c>
      <c r="BE245" s="27">
        <v>45677</v>
      </c>
      <c r="BF245" s="27">
        <v>45678</v>
      </c>
      <c r="BG245" s="27">
        <v>46011</v>
      </c>
      <c r="BH245" s="35">
        <f>+Tabla3[[#This Row],[FECHA TERMINACION
(INICIAL)]]-Tabla3[[#This Row],[FECHA INICIO]]</f>
        <v>333</v>
      </c>
      <c r="BI245" s="35">
        <f>+Tabla3[[#This Row],[PLAZO DE EJECUCIÓN EN DÍAS (INICIAL)]]/30</f>
        <v>11.1</v>
      </c>
      <c r="BJ245" t="s">
        <v>1759</v>
      </c>
      <c r="BK245" s="30">
        <f>+[1]BD_2!E243</f>
        <v>0</v>
      </c>
      <c r="BL245" s="30">
        <f>+[1]BD_2!BA243</f>
        <v>0</v>
      </c>
      <c r="BM245" s="23">
        <f>+[1]BD_2!BZ243</f>
        <v>0</v>
      </c>
      <c r="BN245" s="23">
        <f>+COUNTIF(Tabla3[[#This Row],[VALOR REDUCIDO]:[TOTAL TIEMPO PRORROGADO EN DÍAS
]],"&lt;&gt;0")</f>
        <v>0</v>
      </c>
      <c r="BO245" s="23" t="str">
        <f>+[1]BD_2!CA243</f>
        <v>2 NO</v>
      </c>
      <c r="BP245" s="27" t="str">
        <f>+[1]BD_2!CF243</f>
        <v>2 NO</v>
      </c>
      <c r="BQ245" s="23" t="s">
        <v>106</v>
      </c>
      <c r="BR245">
        <f t="shared" si="50"/>
        <v>333</v>
      </c>
      <c r="BS245" s="36">
        <f t="shared" si="51"/>
        <v>45678</v>
      </c>
      <c r="BT245" s="36">
        <f t="shared" si="52"/>
        <v>46011</v>
      </c>
      <c r="BU245" s="37">
        <f t="shared" ca="1" si="53"/>
        <v>0.80780780780780781</v>
      </c>
      <c r="BV245" s="30">
        <f t="shared" si="54"/>
        <v>99427548</v>
      </c>
      <c r="BW245" s="23" t="str">
        <f t="shared" ca="1" si="56"/>
        <v>EJECUCIÓN</v>
      </c>
      <c r="BX245" s="23">
        <v>57246164</v>
      </c>
      <c r="BY245" s="23">
        <v>42181384</v>
      </c>
      <c r="BZ245" s="23" t="s">
        <v>106</v>
      </c>
      <c r="CA245" s="23" t="str">
        <f t="shared" si="55"/>
        <v>enero</v>
      </c>
      <c r="CB245" s="23" t="s">
        <v>121</v>
      </c>
      <c r="CC245" s="23" t="s">
        <v>121</v>
      </c>
      <c r="CD245" s="23" t="s">
        <v>121</v>
      </c>
      <c r="CE245" t="s">
        <v>125</v>
      </c>
      <c r="CF245" t="s">
        <v>126</v>
      </c>
    </row>
    <row r="246" spans="1:84" x14ac:dyDescent="0.25">
      <c r="A246" s="23" t="str">
        <f t="shared" si="43"/>
        <v/>
      </c>
      <c r="B246" s="23" t="str">
        <f t="shared" si="44"/>
        <v/>
      </c>
      <c r="C246" s="24" t="str">
        <f t="shared" ca="1" si="45"/>
        <v>E</v>
      </c>
      <c r="D246" s="25" t="str">
        <f t="shared" ca="1" si="46"/>
        <v/>
      </c>
      <c r="E246" s="25" t="str">
        <f t="shared" si="47"/>
        <v/>
      </c>
      <c r="F246" s="23" t="str">
        <f t="shared" si="48"/>
        <v/>
      </c>
      <c r="G246" s="25" t="str">
        <f t="shared" si="49"/>
        <v/>
      </c>
      <c r="H246" s="23">
        <v>2025</v>
      </c>
      <c r="I246" s="26">
        <v>241</v>
      </c>
      <c r="J246" s="23" t="s">
        <v>95</v>
      </c>
      <c r="K246" t="s">
        <v>96</v>
      </c>
      <c r="L246" t="s">
        <v>97</v>
      </c>
      <c r="M246" t="s">
        <v>98</v>
      </c>
      <c r="N246" t="s">
        <v>99</v>
      </c>
      <c r="O246" s="23" t="s">
        <v>100</v>
      </c>
      <c r="P246" s="23" t="s">
        <v>101</v>
      </c>
      <c r="Q246" t="s">
        <v>1906</v>
      </c>
      <c r="R246" s="23" t="s">
        <v>103</v>
      </c>
      <c r="S246" s="20" t="s">
        <v>104</v>
      </c>
      <c r="T246" s="29" t="s">
        <v>1907</v>
      </c>
      <c r="U246" s="23" t="s">
        <v>1436</v>
      </c>
      <c r="V246" s="23" t="s">
        <v>106</v>
      </c>
      <c r="W246" s="20" t="s">
        <v>907</v>
      </c>
      <c r="X246" s="20" t="s">
        <v>907</v>
      </c>
      <c r="Y246" t="s">
        <v>1908</v>
      </c>
      <c r="Z246" t="s">
        <v>1909</v>
      </c>
      <c r="AA246" t="s">
        <v>1147</v>
      </c>
      <c r="AB246" s="6">
        <v>55660000</v>
      </c>
      <c r="AC246" s="6">
        <v>55660000</v>
      </c>
      <c r="AD246" s="30">
        <v>5060000</v>
      </c>
      <c r="AE246" s="30">
        <v>0</v>
      </c>
      <c r="AF246" s="23" t="s">
        <v>112</v>
      </c>
      <c r="AG246" t="s">
        <v>106</v>
      </c>
      <c r="AH246" t="s">
        <v>113</v>
      </c>
      <c r="AI246" s="31">
        <f>+Tabla3[[#This Row],[VALOR DEL CONTRATO
(EN NUMEROS)]]-Tabla3[[#This Row],[VALOR RECURSOS (MADS/FONAM)]]</f>
        <v>0</v>
      </c>
      <c r="AJ246" s="25">
        <v>10125</v>
      </c>
      <c r="AK246" s="32">
        <v>45665</v>
      </c>
      <c r="AL246">
        <v>22825</v>
      </c>
      <c r="AM246" s="27">
        <v>45678</v>
      </c>
      <c r="AN246" s="33" t="s">
        <v>114</v>
      </c>
      <c r="AO246" t="s">
        <v>911</v>
      </c>
      <c r="AP246" s="39">
        <v>202400000000078</v>
      </c>
      <c r="AQ246" t="s">
        <v>106</v>
      </c>
      <c r="AR246" s="27">
        <v>45676</v>
      </c>
      <c r="AS246" s="23" t="s">
        <v>116</v>
      </c>
      <c r="AT246" s="23" t="s">
        <v>116</v>
      </c>
      <c r="AU246" t="s">
        <v>117</v>
      </c>
      <c r="AV246" t="s">
        <v>912</v>
      </c>
      <c r="AW246" t="s">
        <v>913</v>
      </c>
      <c r="AX246" t="s">
        <v>914</v>
      </c>
      <c r="AY246" s="23">
        <v>80111600</v>
      </c>
      <c r="AZ246" t="s">
        <v>1910</v>
      </c>
      <c r="BA246" s="23" t="s">
        <v>121</v>
      </c>
      <c r="BB246" s="20" t="s">
        <v>122</v>
      </c>
      <c r="BC246" s="27">
        <v>45677</v>
      </c>
      <c r="BD246" s="20" t="s">
        <v>123</v>
      </c>
      <c r="BE246" s="27">
        <v>45677</v>
      </c>
      <c r="BF246" s="27">
        <v>45678</v>
      </c>
      <c r="BG246" s="27">
        <v>46011</v>
      </c>
      <c r="BH246" s="35">
        <f>+Tabla3[[#This Row],[FECHA TERMINACION
(INICIAL)]]-Tabla3[[#This Row],[FECHA INICIO]]</f>
        <v>333</v>
      </c>
      <c r="BI246" s="35">
        <f>+Tabla3[[#This Row],[PLAZO DE EJECUCIÓN EN DÍAS (INICIAL)]]/30</f>
        <v>11.1</v>
      </c>
      <c r="BJ246" t="s">
        <v>1759</v>
      </c>
      <c r="BK246" s="30">
        <f>+[1]BD_2!E244</f>
        <v>0</v>
      </c>
      <c r="BL246" s="30">
        <f>+[1]BD_2!BA244</f>
        <v>0</v>
      </c>
      <c r="BM246" s="23">
        <f>+[1]BD_2!BZ244</f>
        <v>0</v>
      </c>
      <c r="BN246" s="23">
        <f>+COUNTIF(Tabla3[[#This Row],[VALOR REDUCIDO]:[TOTAL TIEMPO PRORROGADO EN DÍAS
]],"&lt;&gt;0")</f>
        <v>0</v>
      </c>
      <c r="BO246" s="23" t="str">
        <f>+[1]BD_2!CA244</f>
        <v>2 NO</v>
      </c>
      <c r="BP246" s="27" t="str">
        <f>+[1]BD_2!CF244</f>
        <v>2 NO</v>
      </c>
      <c r="BQ246" s="23" t="s">
        <v>106</v>
      </c>
      <c r="BR246">
        <f t="shared" si="50"/>
        <v>333</v>
      </c>
      <c r="BS246" s="36">
        <f t="shared" si="51"/>
        <v>45678</v>
      </c>
      <c r="BT246" s="36">
        <f t="shared" si="52"/>
        <v>46011</v>
      </c>
      <c r="BU246" s="37">
        <f t="shared" ca="1" si="53"/>
        <v>0.80780780780780781</v>
      </c>
      <c r="BV246" s="30">
        <f t="shared" si="54"/>
        <v>55660000</v>
      </c>
      <c r="BW246" s="23" t="str">
        <f t="shared" ca="1" si="56"/>
        <v>EJECUCIÓN</v>
      </c>
      <c r="BX246" s="23">
        <v>32046667</v>
      </c>
      <c r="BY246" s="23">
        <v>23613333</v>
      </c>
      <c r="BZ246" s="23" t="s">
        <v>106</v>
      </c>
      <c r="CA246" s="23" t="str">
        <f t="shared" si="55"/>
        <v>enero</v>
      </c>
      <c r="CB246" s="23" t="s">
        <v>121</v>
      </c>
      <c r="CC246" s="23" t="s">
        <v>121</v>
      </c>
      <c r="CD246" s="23" t="s">
        <v>121</v>
      </c>
      <c r="CE246" t="s">
        <v>125</v>
      </c>
      <c r="CF246" t="s">
        <v>126</v>
      </c>
    </row>
    <row r="247" spans="1:84" x14ac:dyDescent="0.25">
      <c r="A247" s="23" t="str">
        <f t="shared" si="43"/>
        <v/>
      </c>
      <c r="B247" s="23" t="str">
        <f t="shared" si="44"/>
        <v>C</v>
      </c>
      <c r="C247" s="24" t="str">
        <f t="shared" ca="1" si="45"/>
        <v>F</v>
      </c>
      <c r="D247" s="25" t="str">
        <f t="shared" ca="1" si="46"/>
        <v/>
      </c>
      <c r="E247" s="25" t="str">
        <f t="shared" si="47"/>
        <v/>
      </c>
      <c r="F247" s="23" t="str">
        <f t="shared" si="48"/>
        <v/>
      </c>
      <c r="G247" s="25" t="str">
        <f t="shared" si="49"/>
        <v/>
      </c>
      <c r="H247" s="23">
        <v>2025</v>
      </c>
      <c r="I247" s="26">
        <v>242</v>
      </c>
      <c r="J247" s="23" t="s">
        <v>95</v>
      </c>
      <c r="K247" t="s">
        <v>96</v>
      </c>
      <c r="L247" t="s">
        <v>97</v>
      </c>
      <c r="M247" t="s">
        <v>98</v>
      </c>
      <c r="N247" t="s">
        <v>99</v>
      </c>
      <c r="O247" s="23" t="s">
        <v>100</v>
      </c>
      <c r="P247" s="23" t="s">
        <v>138</v>
      </c>
      <c r="Q247" t="s">
        <v>1911</v>
      </c>
      <c r="R247" s="23" t="s">
        <v>103</v>
      </c>
      <c r="S247" s="20" t="s">
        <v>158</v>
      </c>
      <c r="T247" s="29" t="s">
        <v>1912</v>
      </c>
      <c r="U247" s="23" t="s">
        <v>1436</v>
      </c>
      <c r="V247" s="23" t="s">
        <v>106</v>
      </c>
      <c r="W247" s="20" t="s">
        <v>245</v>
      </c>
      <c r="X247" s="20" t="s">
        <v>245</v>
      </c>
      <c r="Y247" t="s">
        <v>666</v>
      </c>
      <c r="Z247" t="s">
        <v>635</v>
      </c>
      <c r="AA247" t="s">
        <v>1913</v>
      </c>
      <c r="AB247" s="6">
        <v>77000000</v>
      </c>
      <c r="AC247" s="6">
        <v>77000000</v>
      </c>
      <c r="AD247" s="30">
        <v>7000000</v>
      </c>
      <c r="AE247" s="30">
        <v>0</v>
      </c>
      <c r="AF247" s="23" t="s">
        <v>112</v>
      </c>
      <c r="AG247" t="s">
        <v>106</v>
      </c>
      <c r="AH247" t="s">
        <v>113</v>
      </c>
      <c r="AI247" s="31">
        <f>+Tabla3[[#This Row],[VALOR DEL CONTRATO
(EN NUMEROS)]]-Tabla3[[#This Row],[VALOR RECURSOS (MADS/FONAM)]]</f>
        <v>0</v>
      </c>
      <c r="AJ247" s="25">
        <v>6525</v>
      </c>
      <c r="AK247" s="32">
        <v>45665</v>
      </c>
      <c r="AL247">
        <v>22325</v>
      </c>
      <c r="AM247" s="27">
        <v>45678</v>
      </c>
      <c r="AN247" s="33" t="s">
        <v>114</v>
      </c>
      <c r="AO247" t="s">
        <v>248</v>
      </c>
      <c r="AP247" s="39">
        <v>202400000000095</v>
      </c>
      <c r="AQ247" t="s">
        <v>106</v>
      </c>
      <c r="AR247" s="27">
        <v>45677</v>
      </c>
      <c r="AS247" s="23" t="s">
        <v>116</v>
      </c>
      <c r="AT247" s="23" t="s">
        <v>116</v>
      </c>
      <c r="AU247" t="s">
        <v>117</v>
      </c>
      <c r="AV247" t="s">
        <v>576</v>
      </c>
      <c r="AW247" t="s">
        <v>401</v>
      </c>
      <c r="AX247" t="s">
        <v>245</v>
      </c>
      <c r="AY247" s="23">
        <v>80111600</v>
      </c>
      <c r="AZ247" t="s">
        <v>1914</v>
      </c>
      <c r="BA247" s="23" t="s">
        <v>121</v>
      </c>
      <c r="BB247" s="20" t="s">
        <v>122</v>
      </c>
      <c r="BC247" s="27">
        <v>45677</v>
      </c>
      <c r="BD247" s="20" t="s">
        <v>136</v>
      </c>
      <c r="BE247" s="27">
        <v>45677</v>
      </c>
      <c r="BF247" s="27">
        <v>45678</v>
      </c>
      <c r="BG247" s="27">
        <v>45847</v>
      </c>
      <c r="BH247" s="35">
        <f>+Tabla3[[#This Row],[FECHA TERMINACION
(INICIAL)]]-Tabla3[[#This Row],[FECHA INICIO]]</f>
        <v>169</v>
      </c>
      <c r="BI247" s="35">
        <f>+Tabla3[[#This Row],[PLAZO DE EJECUCIÓN EN DÍAS (INICIAL)]]/30</f>
        <v>5.6333333333333337</v>
      </c>
      <c r="BJ247" t="s">
        <v>1915</v>
      </c>
      <c r="BK247" s="30">
        <f>+[1]BD_2!E245</f>
        <v>0</v>
      </c>
      <c r="BL247" s="30">
        <f>+[1]BD_2!BA245</f>
        <v>0</v>
      </c>
      <c r="BM247" s="23">
        <f>+[1]BD_2!BZ245</f>
        <v>0</v>
      </c>
      <c r="BN247" s="23">
        <f>+COUNTIF(Tabla3[[#This Row],[VALOR REDUCIDO]:[TOTAL TIEMPO PRORROGADO EN DÍAS
]],"&lt;&gt;0")</f>
        <v>0</v>
      </c>
      <c r="BO247" s="23" t="str">
        <f>+[1]BD_2!CA245</f>
        <v>2 NO</v>
      </c>
      <c r="BP247" s="27" t="str">
        <f>+[1]BD_2!CF245</f>
        <v>2 NO</v>
      </c>
      <c r="BQ247" s="23" t="s">
        <v>121</v>
      </c>
      <c r="BR247">
        <f t="shared" si="50"/>
        <v>169</v>
      </c>
      <c r="BS247" s="36">
        <f t="shared" si="51"/>
        <v>45678</v>
      </c>
      <c r="BT247" s="36">
        <f t="shared" si="52"/>
        <v>45847</v>
      </c>
      <c r="BU247" s="37">
        <f t="shared" ca="1" si="53"/>
        <v>1</v>
      </c>
      <c r="BV247" s="30">
        <f t="shared" si="54"/>
        <v>77000000</v>
      </c>
      <c r="BW247" s="23" t="str">
        <f t="shared" ca="1" si="56"/>
        <v>FINALIZADO</v>
      </c>
      <c r="BX247" s="23">
        <v>39433333</v>
      </c>
      <c r="BY247" s="23">
        <v>37566667</v>
      </c>
      <c r="BZ247" s="23" t="s">
        <v>106</v>
      </c>
      <c r="CA247" s="23" t="str">
        <f t="shared" si="55"/>
        <v>enero</v>
      </c>
      <c r="CB247" s="23" t="s">
        <v>121</v>
      </c>
      <c r="CC247" s="23" t="s">
        <v>121</v>
      </c>
      <c r="CD247" s="23" t="s">
        <v>121</v>
      </c>
      <c r="CE247" t="s">
        <v>125</v>
      </c>
      <c r="CF247" t="s">
        <v>126</v>
      </c>
    </row>
    <row r="248" spans="1:84" x14ac:dyDescent="0.25">
      <c r="A248" s="23" t="str">
        <f t="shared" si="43"/>
        <v/>
      </c>
      <c r="B248" s="23" t="str">
        <f t="shared" si="44"/>
        <v/>
      </c>
      <c r="C248" s="24" t="str">
        <f t="shared" ca="1" si="45"/>
        <v>E</v>
      </c>
      <c r="D248" s="25" t="str">
        <f t="shared" ca="1" si="46"/>
        <v/>
      </c>
      <c r="E248" s="25" t="str">
        <f t="shared" si="47"/>
        <v/>
      </c>
      <c r="F248" s="23" t="str">
        <f t="shared" si="48"/>
        <v/>
      </c>
      <c r="G248" s="25" t="str">
        <f t="shared" si="49"/>
        <v/>
      </c>
      <c r="H248" s="23">
        <v>2025</v>
      </c>
      <c r="I248" s="26" t="s">
        <v>1916</v>
      </c>
      <c r="J248" s="23" t="s">
        <v>95</v>
      </c>
      <c r="K248" t="s">
        <v>96</v>
      </c>
      <c r="L248" t="s">
        <v>97</v>
      </c>
      <c r="M248" t="s">
        <v>98</v>
      </c>
      <c r="N248" t="s">
        <v>99</v>
      </c>
      <c r="O248" s="23" t="s">
        <v>100</v>
      </c>
      <c r="P248" s="23" t="s">
        <v>138</v>
      </c>
      <c r="Q248" t="s">
        <v>1917</v>
      </c>
      <c r="R248" s="23" t="s">
        <v>103</v>
      </c>
      <c r="S248" s="20" t="s">
        <v>158</v>
      </c>
      <c r="T248" s="29" t="s">
        <v>7151</v>
      </c>
      <c r="U248" s="23" t="s">
        <v>1436</v>
      </c>
      <c r="V248" s="23" t="s">
        <v>106</v>
      </c>
      <c r="W248" s="20" t="s">
        <v>245</v>
      </c>
      <c r="X248" s="20" t="s">
        <v>245</v>
      </c>
      <c r="Y248" t="s">
        <v>666</v>
      </c>
      <c r="Z248" t="s">
        <v>635</v>
      </c>
      <c r="AA248" t="s">
        <v>1918</v>
      </c>
      <c r="AB248" s="6">
        <v>37566667</v>
      </c>
      <c r="AC248" s="6">
        <v>37566667</v>
      </c>
      <c r="AD248" s="30">
        <v>7000000</v>
      </c>
      <c r="AE248" s="30"/>
      <c r="AF248" s="23" t="s">
        <v>112</v>
      </c>
      <c r="AG248" t="s">
        <v>106</v>
      </c>
      <c r="AH248" t="s">
        <v>113</v>
      </c>
      <c r="AI248" s="31">
        <f>+Tabla3[[#This Row],[VALOR DEL CONTRATO
(EN NUMEROS)]]-Tabla3[[#This Row],[VALOR RECURSOS (MADS/FONAM)]]</f>
        <v>0</v>
      </c>
      <c r="AJ248" s="25">
        <v>6525</v>
      </c>
      <c r="AK248" s="32">
        <v>45665</v>
      </c>
      <c r="AL248">
        <v>270925</v>
      </c>
      <c r="AM248" s="27">
        <v>45848</v>
      </c>
      <c r="AN248" s="33" t="s">
        <v>114</v>
      </c>
      <c r="AO248" t="s">
        <v>248</v>
      </c>
      <c r="AP248" s="39">
        <v>202400000000095</v>
      </c>
      <c r="AQ248" t="s">
        <v>106</v>
      </c>
      <c r="AR248" s="27">
        <v>45848</v>
      </c>
      <c r="AS248" s="23" t="s">
        <v>116</v>
      </c>
      <c r="AT248" s="23" t="s">
        <v>116</v>
      </c>
      <c r="AU248" t="s">
        <v>117</v>
      </c>
      <c r="AV248" t="s">
        <v>1919</v>
      </c>
      <c r="AW248" t="s">
        <v>1920</v>
      </c>
      <c r="AX248" t="s">
        <v>245</v>
      </c>
      <c r="AY248" s="23">
        <v>80111600</v>
      </c>
      <c r="AZ248" t="s">
        <v>1914</v>
      </c>
      <c r="BA248" s="23" t="s">
        <v>121</v>
      </c>
      <c r="BB248" s="20" t="s">
        <v>122</v>
      </c>
      <c r="BC248" s="27">
        <v>45848</v>
      </c>
      <c r="BD248" s="20" t="s">
        <v>136</v>
      </c>
      <c r="BE248" s="27">
        <v>45848</v>
      </c>
      <c r="BF248" s="27">
        <v>45848</v>
      </c>
      <c r="BG248" s="27">
        <v>46011</v>
      </c>
      <c r="BH248" s="35">
        <f>+Tabla3[[#This Row],[FECHA TERMINACION
(INICIAL)]]-Tabla3[[#This Row],[FECHA INICIO]]</f>
        <v>163</v>
      </c>
      <c r="BI248" s="35">
        <f>+Tabla3[[#This Row],[PLAZO DE EJECUCIÓN EN DÍAS (INICIAL)]]/30</f>
        <v>5.4333333333333336</v>
      </c>
      <c r="BJ248" t="s">
        <v>1921</v>
      </c>
      <c r="BK248" s="30">
        <f>+[1]BD_2!E246</f>
        <v>0</v>
      </c>
      <c r="BL248" s="30">
        <f>+[1]BD_2!BA246</f>
        <v>0</v>
      </c>
      <c r="BM248" s="23">
        <f>+[1]BD_2!BZ246</f>
        <v>0</v>
      </c>
      <c r="BN248" s="23">
        <f>+COUNTIF(Tabla3[[#This Row],[VALOR REDUCIDO]:[TOTAL TIEMPO PRORROGADO EN DÍAS
]],"&lt;&gt;0")</f>
        <v>0</v>
      </c>
      <c r="BO248" s="23" t="str">
        <f>+[1]BD_2!CA246</f>
        <v>2 NO</v>
      </c>
      <c r="BP248" s="27" t="str">
        <f>+[1]BD_2!CF246</f>
        <v>2 NO</v>
      </c>
      <c r="BQ248" s="23" t="s">
        <v>106</v>
      </c>
      <c r="BR248">
        <f t="shared" si="50"/>
        <v>163</v>
      </c>
      <c r="BS248" s="36">
        <f t="shared" si="51"/>
        <v>45848</v>
      </c>
      <c r="BT248" s="36">
        <f t="shared" si="52"/>
        <v>46011</v>
      </c>
      <c r="BU248" s="37">
        <f t="shared" ca="1" si="53"/>
        <v>0.6073619631901841</v>
      </c>
      <c r="BV248" s="30">
        <f t="shared" si="54"/>
        <v>37566667</v>
      </c>
      <c r="BW248" s="23" t="str">
        <f t="shared" ca="1" si="56"/>
        <v>EJECUCIÓN</v>
      </c>
      <c r="BX248" s="23">
        <v>4900000</v>
      </c>
      <c r="BY248" s="23">
        <v>32666667</v>
      </c>
      <c r="BZ248" s="23" t="s">
        <v>106</v>
      </c>
      <c r="CA248" s="23" t="str">
        <f t="shared" si="55"/>
        <v>julio</v>
      </c>
      <c r="CB248" s="23" t="s">
        <v>121</v>
      </c>
      <c r="CC248" s="23" t="s">
        <v>121</v>
      </c>
      <c r="CD248" s="23" t="s">
        <v>121</v>
      </c>
      <c r="CE248" t="s">
        <v>125</v>
      </c>
      <c r="CF248" t="s">
        <v>126</v>
      </c>
    </row>
    <row r="249" spans="1:84" x14ac:dyDescent="0.25">
      <c r="A249" s="23" t="str">
        <f t="shared" si="43"/>
        <v/>
      </c>
      <c r="B249" s="23" t="str">
        <f t="shared" si="44"/>
        <v/>
      </c>
      <c r="C249" s="24" t="str">
        <f t="shared" ca="1" si="45"/>
        <v>E</v>
      </c>
      <c r="D249" s="25" t="str">
        <f t="shared" ca="1" si="46"/>
        <v/>
      </c>
      <c r="E249" s="25" t="str">
        <f t="shared" si="47"/>
        <v/>
      </c>
      <c r="F249" s="23" t="str">
        <f t="shared" si="48"/>
        <v/>
      </c>
      <c r="G249" s="25" t="str">
        <f t="shared" si="49"/>
        <v/>
      </c>
      <c r="H249" s="23">
        <v>2025</v>
      </c>
      <c r="I249" s="26">
        <v>243</v>
      </c>
      <c r="J249" s="23" t="s">
        <v>95</v>
      </c>
      <c r="K249" t="s">
        <v>96</v>
      </c>
      <c r="L249" t="s">
        <v>97</v>
      </c>
      <c r="M249" t="s">
        <v>98</v>
      </c>
      <c r="N249" t="s">
        <v>99</v>
      </c>
      <c r="O249" s="23" t="s">
        <v>100</v>
      </c>
      <c r="P249" s="23" t="s">
        <v>138</v>
      </c>
      <c r="Q249" t="s">
        <v>1922</v>
      </c>
      <c r="R249" s="23" t="s">
        <v>103</v>
      </c>
      <c r="S249" s="20" t="s">
        <v>165</v>
      </c>
      <c r="T249" s="29" t="s">
        <v>1923</v>
      </c>
      <c r="U249" s="23" t="s">
        <v>1436</v>
      </c>
      <c r="V249" s="23" t="s">
        <v>106</v>
      </c>
      <c r="W249" s="20" t="s">
        <v>776</v>
      </c>
      <c r="X249" s="20" t="s">
        <v>776</v>
      </c>
      <c r="Y249" t="s">
        <v>1924</v>
      </c>
      <c r="Z249" t="s">
        <v>1925</v>
      </c>
      <c r="AA249" t="s">
        <v>1926</v>
      </c>
      <c r="AB249" s="6">
        <v>121231000</v>
      </c>
      <c r="AC249" s="6">
        <v>121231000</v>
      </c>
      <c r="AD249" s="30">
        <v>11021000</v>
      </c>
      <c r="AE249" s="30">
        <v>0</v>
      </c>
      <c r="AF249" s="23" t="s">
        <v>112</v>
      </c>
      <c r="AG249" t="s">
        <v>106</v>
      </c>
      <c r="AH249" t="s">
        <v>113</v>
      </c>
      <c r="AI249" s="31">
        <f>+Tabla3[[#This Row],[VALOR DEL CONTRATO
(EN NUMEROS)]]-Tabla3[[#This Row],[VALOR RECURSOS (MADS/FONAM)]]</f>
        <v>0</v>
      </c>
      <c r="AJ249" s="25">
        <v>13125</v>
      </c>
      <c r="AK249" s="32">
        <v>45666</v>
      </c>
      <c r="AL249">
        <v>22925</v>
      </c>
      <c r="AM249" s="27">
        <v>45678</v>
      </c>
      <c r="AN249" s="33" t="s">
        <v>114</v>
      </c>
      <c r="AO249" t="s">
        <v>931</v>
      </c>
      <c r="AP249" s="39">
        <v>202400000000078</v>
      </c>
      <c r="AQ249" t="s">
        <v>106</v>
      </c>
      <c r="AR249" s="27">
        <v>45677</v>
      </c>
      <c r="AS249" s="23" t="s">
        <v>116</v>
      </c>
      <c r="AT249" s="23" t="s">
        <v>116</v>
      </c>
      <c r="AU249" t="s">
        <v>117</v>
      </c>
      <c r="AV249" t="s">
        <v>781</v>
      </c>
      <c r="AW249" t="s">
        <v>782</v>
      </c>
      <c r="AX249" t="s">
        <v>783</v>
      </c>
      <c r="AY249" s="23">
        <v>80111600</v>
      </c>
      <c r="AZ249" t="s">
        <v>1927</v>
      </c>
      <c r="BA249" s="23" t="s">
        <v>121</v>
      </c>
      <c r="BB249" s="20" t="s">
        <v>122</v>
      </c>
      <c r="BC249" s="27">
        <v>45677</v>
      </c>
      <c r="BD249" s="20" t="s">
        <v>123</v>
      </c>
      <c r="BE249" s="27">
        <v>45677</v>
      </c>
      <c r="BF249" s="27">
        <v>45678</v>
      </c>
      <c r="BG249" s="27">
        <v>46011</v>
      </c>
      <c r="BH249" s="35">
        <f>+Tabla3[[#This Row],[FECHA TERMINACION
(INICIAL)]]-Tabla3[[#This Row],[FECHA INICIO]]</f>
        <v>333</v>
      </c>
      <c r="BI249" s="35">
        <f>+Tabla3[[#This Row],[PLAZO DE EJECUCIÓN EN DÍAS (INICIAL)]]/30</f>
        <v>11.1</v>
      </c>
      <c r="BJ249" t="s">
        <v>786</v>
      </c>
      <c r="BK249" s="30">
        <f>+[1]BD_2!E247</f>
        <v>0</v>
      </c>
      <c r="BL249" s="30">
        <f>+[1]BD_2!BA247</f>
        <v>0</v>
      </c>
      <c r="BM249" s="23">
        <f>+[1]BD_2!BZ247</f>
        <v>0</v>
      </c>
      <c r="BN249" s="23">
        <f>+COUNTIF(Tabla3[[#This Row],[VALOR REDUCIDO]:[TOTAL TIEMPO PRORROGADO EN DÍAS
]],"&lt;&gt;0")</f>
        <v>0</v>
      </c>
      <c r="BO249" s="23" t="str">
        <f>+[1]BD_2!CA247</f>
        <v>2 NO</v>
      </c>
      <c r="BP249" s="27" t="str">
        <f>+[1]BD_2!CF247</f>
        <v>2 NO</v>
      </c>
      <c r="BQ249" s="23" t="s">
        <v>106</v>
      </c>
      <c r="BR249">
        <f t="shared" si="50"/>
        <v>333</v>
      </c>
      <c r="BS249" s="36">
        <f t="shared" si="51"/>
        <v>45678</v>
      </c>
      <c r="BT249" s="36">
        <f t="shared" si="52"/>
        <v>46011</v>
      </c>
      <c r="BU249" s="37">
        <f t="shared" ca="1" si="53"/>
        <v>0.80780780780780781</v>
      </c>
      <c r="BV249" s="30">
        <f t="shared" si="54"/>
        <v>121231000</v>
      </c>
      <c r="BW249" s="23" t="str">
        <f t="shared" ca="1" si="56"/>
        <v>EJECUCIÓN</v>
      </c>
      <c r="BX249" s="23">
        <v>69799667</v>
      </c>
      <c r="BY249" s="23">
        <v>51431333</v>
      </c>
      <c r="BZ249" s="23" t="s">
        <v>106</v>
      </c>
      <c r="CA249" s="23" t="str">
        <f t="shared" si="55"/>
        <v>enero</v>
      </c>
      <c r="CB249" s="23" t="s">
        <v>121</v>
      </c>
      <c r="CC249" s="23" t="s">
        <v>121</v>
      </c>
      <c r="CD249" s="23" t="s">
        <v>121</v>
      </c>
      <c r="CE249" t="s">
        <v>125</v>
      </c>
      <c r="CF249" t="s">
        <v>126</v>
      </c>
    </row>
    <row r="250" spans="1:84" x14ac:dyDescent="0.25">
      <c r="A250" s="23" t="str">
        <f t="shared" si="43"/>
        <v/>
      </c>
      <c r="B250" s="23" t="str">
        <f t="shared" si="44"/>
        <v/>
      </c>
      <c r="C250" s="24" t="str">
        <f t="shared" ca="1" si="45"/>
        <v>E</v>
      </c>
      <c r="D250" s="25" t="str">
        <f t="shared" ca="1" si="46"/>
        <v/>
      </c>
      <c r="E250" s="25" t="str">
        <f t="shared" si="47"/>
        <v/>
      </c>
      <c r="F250" s="23" t="str">
        <f t="shared" si="48"/>
        <v/>
      </c>
      <c r="G250" s="25" t="str">
        <f t="shared" si="49"/>
        <v/>
      </c>
      <c r="H250" s="23">
        <v>2025</v>
      </c>
      <c r="I250" s="26">
        <v>244</v>
      </c>
      <c r="J250" s="23" t="s">
        <v>95</v>
      </c>
      <c r="K250" t="s">
        <v>96</v>
      </c>
      <c r="L250" t="s">
        <v>97</v>
      </c>
      <c r="M250" t="s">
        <v>98</v>
      </c>
      <c r="N250" t="s">
        <v>99</v>
      </c>
      <c r="O250" s="23" t="s">
        <v>100</v>
      </c>
      <c r="P250" s="23" t="s">
        <v>101</v>
      </c>
      <c r="Q250" t="s">
        <v>1928</v>
      </c>
      <c r="R250" s="23" t="s">
        <v>103</v>
      </c>
      <c r="S250" s="20" t="s">
        <v>1404</v>
      </c>
      <c r="T250" s="29" t="s">
        <v>1929</v>
      </c>
      <c r="U250" s="23" t="s">
        <v>1436</v>
      </c>
      <c r="V250" s="23" t="s">
        <v>106</v>
      </c>
      <c r="W250" s="20" t="s">
        <v>245</v>
      </c>
      <c r="X250" s="20" t="s">
        <v>245</v>
      </c>
      <c r="Y250" t="s">
        <v>1930</v>
      </c>
      <c r="Z250" t="s">
        <v>1931</v>
      </c>
      <c r="AA250" t="s">
        <v>1932</v>
      </c>
      <c r="AB250" s="6">
        <v>56666667</v>
      </c>
      <c r="AC250" s="6">
        <v>56666667</v>
      </c>
      <c r="AD250" s="30">
        <v>5000000</v>
      </c>
      <c r="AE250" s="30">
        <v>0</v>
      </c>
      <c r="AF250" s="23" t="s">
        <v>112</v>
      </c>
      <c r="AG250" t="s">
        <v>106</v>
      </c>
      <c r="AH250" t="s">
        <v>113</v>
      </c>
      <c r="AI250" s="31">
        <f>+Tabla3[[#This Row],[VALOR DEL CONTRATO
(EN NUMEROS)]]-Tabla3[[#This Row],[VALOR RECURSOS (MADS/FONAM)]]</f>
        <v>0</v>
      </c>
      <c r="AJ250" s="25">
        <v>6525</v>
      </c>
      <c r="AK250" s="32">
        <v>45665</v>
      </c>
      <c r="AL250">
        <v>21525</v>
      </c>
      <c r="AM250" s="27">
        <v>45678</v>
      </c>
      <c r="AN250" s="33" t="s">
        <v>114</v>
      </c>
      <c r="AO250" t="s">
        <v>248</v>
      </c>
      <c r="AP250" s="39">
        <v>202400000000095</v>
      </c>
      <c r="AQ250" t="s">
        <v>106</v>
      </c>
      <c r="AR250" s="27">
        <v>45676</v>
      </c>
      <c r="AS250" s="23" t="s">
        <v>116</v>
      </c>
      <c r="AT250" s="23" t="s">
        <v>116</v>
      </c>
      <c r="AU250" t="s">
        <v>117</v>
      </c>
      <c r="AV250" t="s">
        <v>249</v>
      </c>
      <c r="AW250" t="s">
        <v>250</v>
      </c>
      <c r="AX250" t="s">
        <v>245</v>
      </c>
      <c r="AY250" s="23">
        <v>80111600</v>
      </c>
      <c r="AZ250" t="s">
        <v>1933</v>
      </c>
      <c r="BA250" s="23" t="s">
        <v>121</v>
      </c>
      <c r="BB250" s="20" t="s">
        <v>122</v>
      </c>
      <c r="BC250" s="27">
        <v>45677</v>
      </c>
      <c r="BD250" s="20" t="s">
        <v>136</v>
      </c>
      <c r="BE250" s="27">
        <v>45677</v>
      </c>
      <c r="BF250" s="27">
        <v>45678</v>
      </c>
      <c r="BG250" s="27">
        <v>46021</v>
      </c>
      <c r="BH250" s="35">
        <f>+Tabla3[[#This Row],[FECHA TERMINACION
(INICIAL)]]-Tabla3[[#This Row],[FECHA INICIO]]</f>
        <v>343</v>
      </c>
      <c r="BI250" s="35">
        <f>+Tabla3[[#This Row],[PLAZO DE EJECUCIÓN EN DÍAS (INICIAL)]]/30</f>
        <v>11.433333333333334</v>
      </c>
      <c r="BJ250" t="s">
        <v>1934</v>
      </c>
      <c r="BK250" s="30">
        <f>+[1]BD_2!E248</f>
        <v>0</v>
      </c>
      <c r="BL250" s="30">
        <f>+[1]BD_2!BA248</f>
        <v>0</v>
      </c>
      <c r="BM250" s="23">
        <f>+[1]BD_2!BZ248</f>
        <v>0</v>
      </c>
      <c r="BN250" s="23">
        <f>+COUNTIF(Tabla3[[#This Row],[VALOR REDUCIDO]:[TOTAL TIEMPO PRORROGADO EN DÍAS
]],"&lt;&gt;0")</f>
        <v>0</v>
      </c>
      <c r="BO250" s="23" t="str">
        <f>+[1]BD_2!CA248</f>
        <v>2 NO</v>
      </c>
      <c r="BP250" s="27" t="str">
        <f>+[1]BD_2!CF248</f>
        <v>2 NO</v>
      </c>
      <c r="BQ250" s="23" t="s">
        <v>106</v>
      </c>
      <c r="BR250">
        <f t="shared" si="50"/>
        <v>343</v>
      </c>
      <c r="BS250" s="36">
        <f t="shared" si="51"/>
        <v>45678</v>
      </c>
      <c r="BT250" s="36">
        <f t="shared" si="52"/>
        <v>46021</v>
      </c>
      <c r="BU250" s="37">
        <f t="shared" ca="1" si="53"/>
        <v>0.78425655976676389</v>
      </c>
      <c r="BV250" s="30">
        <f t="shared" si="54"/>
        <v>56666667</v>
      </c>
      <c r="BW250" s="23" t="str">
        <f t="shared" ca="1" si="56"/>
        <v>EJECUCIÓN</v>
      </c>
      <c r="BX250" s="23">
        <v>31666667</v>
      </c>
      <c r="BY250" s="23">
        <v>25000000</v>
      </c>
      <c r="BZ250" s="23" t="s">
        <v>106</v>
      </c>
      <c r="CA250" s="23" t="str">
        <f t="shared" si="55"/>
        <v>enero</v>
      </c>
      <c r="CB250" s="23" t="s">
        <v>121</v>
      </c>
      <c r="CC250" s="23" t="s">
        <v>121</v>
      </c>
      <c r="CD250" s="23" t="s">
        <v>121</v>
      </c>
      <c r="CE250" t="s">
        <v>125</v>
      </c>
      <c r="CF250" t="s">
        <v>126</v>
      </c>
    </row>
    <row r="251" spans="1:84" x14ac:dyDescent="0.25">
      <c r="A251" s="23" t="str">
        <f t="shared" si="43"/>
        <v/>
      </c>
      <c r="B251" s="23" t="str">
        <f t="shared" si="44"/>
        <v/>
      </c>
      <c r="C251" s="24" t="str">
        <f t="shared" ca="1" si="45"/>
        <v>E</v>
      </c>
      <c r="D251" s="25" t="str">
        <f t="shared" ca="1" si="46"/>
        <v/>
      </c>
      <c r="E251" s="25" t="str">
        <f t="shared" si="47"/>
        <v/>
      </c>
      <c r="F251" s="23" t="str">
        <f t="shared" si="48"/>
        <v/>
      </c>
      <c r="G251" s="25" t="str">
        <f t="shared" si="49"/>
        <v/>
      </c>
      <c r="H251" s="23">
        <v>2025</v>
      </c>
      <c r="I251" s="26">
        <v>245</v>
      </c>
      <c r="J251" s="23" t="s">
        <v>95</v>
      </c>
      <c r="K251" t="s">
        <v>96</v>
      </c>
      <c r="L251" t="s">
        <v>97</v>
      </c>
      <c r="M251" t="s">
        <v>98</v>
      </c>
      <c r="N251" t="s">
        <v>99</v>
      </c>
      <c r="O251" s="23" t="s">
        <v>100</v>
      </c>
      <c r="P251" s="23" t="s">
        <v>101</v>
      </c>
      <c r="Q251" t="s">
        <v>1935</v>
      </c>
      <c r="R251" s="23" t="s">
        <v>103</v>
      </c>
      <c r="S251" s="20" t="s">
        <v>104</v>
      </c>
      <c r="T251" s="44" t="s">
        <v>1936</v>
      </c>
      <c r="U251" s="23" t="s">
        <v>1436</v>
      </c>
      <c r="V251" s="23" t="s">
        <v>106</v>
      </c>
      <c r="W251" s="20" t="s">
        <v>245</v>
      </c>
      <c r="X251" s="20" t="s">
        <v>245</v>
      </c>
      <c r="Y251" t="s">
        <v>1937</v>
      </c>
      <c r="Z251" t="s">
        <v>1938</v>
      </c>
      <c r="AA251" t="s">
        <v>1939</v>
      </c>
      <c r="AB251" s="6">
        <v>56213333</v>
      </c>
      <c r="AC251" s="6">
        <v>56213333</v>
      </c>
      <c r="AD251" s="30">
        <v>4960000</v>
      </c>
      <c r="AE251" s="30">
        <v>0</v>
      </c>
      <c r="AF251" s="23" t="s">
        <v>112</v>
      </c>
      <c r="AG251" t="s">
        <v>106</v>
      </c>
      <c r="AH251" t="s">
        <v>113</v>
      </c>
      <c r="AI251" s="31">
        <f>+Tabla3[[#This Row],[VALOR DEL CONTRATO
(EN NUMEROS)]]-Tabla3[[#This Row],[VALOR RECURSOS (MADS/FONAM)]]</f>
        <v>0</v>
      </c>
      <c r="AJ251" s="25">
        <v>6525</v>
      </c>
      <c r="AK251" s="32">
        <v>45665</v>
      </c>
      <c r="AL251">
        <v>22225</v>
      </c>
      <c r="AM251" s="27"/>
      <c r="AN251" s="33" t="s">
        <v>114</v>
      </c>
      <c r="AO251" t="s">
        <v>248</v>
      </c>
      <c r="AP251" s="39">
        <v>202400000000095</v>
      </c>
      <c r="AQ251" t="s">
        <v>106</v>
      </c>
      <c r="AR251" s="27">
        <v>45677</v>
      </c>
      <c r="AS251" s="23" t="s">
        <v>116</v>
      </c>
      <c r="AT251" s="23" t="s">
        <v>116</v>
      </c>
      <c r="AU251" t="s">
        <v>117</v>
      </c>
      <c r="AV251" t="s">
        <v>576</v>
      </c>
      <c r="AW251" t="s">
        <v>401</v>
      </c>
      <c r="AX251" t="s">
        <v>245</v>
      </c>
      <c r="AY251" s="23">
        <v>80111600</v>
      </c>
      <c r="AZ251" t="s">
        <v>1940</v>
      </c>
      <c r="BA251" s="23" t="s">
        <v>121</v>
      </c>
      <c r="BB251" s="20" t="s">
        <v>122</v>
      </c>
      <c r="BC251" s="27">
        <v>45677</v>
      </c>
      <c r="BD251" s="20" t="s">
        <v>136</v>
      </c>
      <c r="BE251" s="27">
        <v>45677</v>
      </c>
      <c r="BF251" s="27">
        <v>45678</v>
      </c>
      <c r="BG251" s="27">
        <v>46021</v>
      </c>
      <c r="BH251" s="35">
        <f>+Tabla3[[#This Row],[FECHA TERMINACION
(INICIAL)]]-Tabla3[[#This Row],[FECHA INICIO]]</f>
        <v>343</v>
      </c>
      <c r="BI251" s="35">
        <f>+Tabla3[[#This Row],[PLAZO DE EJECUCIÓN EN DÍAS (INICIAL)]]/30</f>
        <v>11.433333333333334</v>
      </c>
      <c r="BJ251" t="s">
        <v>1941</v>
      </c>
      <c r="BK251" s="30">
        <f>+[1]BD_2!E249</f>
        <v>0</v>
      </c>
      <c r="BL251" s="30">
        <f>+[1]BD_2!BA249</f>
        <v>0</v>
      </c>
      <c r="BM251" s="23">
        <f>+[1]BD_2!BZ249</f>
        <v>0</v>
      </c>
      <c r="BN251" s="23">
        <f>+COUNTIF(Tabla3[[#This Row],[VALOR REDUCIDO]:[TOTAL TIEMPO PRORROGADO EN DÍAS
]],"&lt;&gt;0")</f>
        <v>0</v>
      </c>
      <c r="BO251" s="23" t="str">
        <f>+[1]BD_2!CA249</f>
        <v>2 NO</v>
      </c>
      <c r="BP251" s="27" t="str">
        <f>+[1]BD_2!CF249</f>
        <v>2 NO</v>
      </c>
      <c r="BQ251" s="23" t="s">
        <v>106</v>
      </c>
      <c r="BR251">
        <f t="shared" si="50"/>
        <v>343</v>
      </c>
      <c r="BS251" s="36">
        <f t="shared" si="51"/>
        <v>45678</v>
      </c>
      <c r="BT251" s="36">
        <f t="shared" si="52"/>
        <v>46021</v>
      </c>
      <c r="BU251" s="37">
        <f t="shared" ca="1" si="53"/>
        <v>0.78425655976676389</v>
      </c>
      <c r="BV251" s="30">
        <f t="shared" si="54"/>
        <v>56213333</v>
      </c>
      <c r="BW251" s="23" t="str">
        <f t="shared" ca="1" si="56"/>
        <v>EJECUCIÓN</v>
      </c>
      <c r="BX251" s="23">
        <v>31413333</v>
      </c>
      <c r="BY251" s="23">
        <v>24800000</v>
      </c>
      <c r="BZ251" s="23" t="s">
        <v>106</v>
      </c>
      <c r="CA251" s="23" t="str">
        <f t="shared" si="55"/>
        <v>enero</v>
      </c>
      <c r="CB251" s="23" t="s">
        <v>121</v>
      </c>
      <c r="CC251" s="23" t="s">
        <v>121</v>
      </c>
      <c r="CD251" s="23" t="s">
        <v>121</v>
      </c>
      <c r="CE251" t="s">
        <v>125</v>
      </c>
      <c r="CF251" t="s">
        <v>126</v>
      </c>
    </row>
    <row r="252" spans="1:84" x14ac:dyDescent="0.25">
      <c r="A252" s="23" t="str">
        <f t="shared" si="43"/>
        <v/>
      </c>
      <c r="B252" s="23" t="str">
        <f t="shared" si="44"/>
        <v/>
      </c>
      <c r="C252" s="24" t="str">
        <f t="shared" ca="1" si="45"/>
        <v>E</v>
      </c>
      <c r="D252" s="25" t="str">
        <f t="shared" ca="1" si="46"/>
        <v/>
      </c>
      <c r="E252" s="25" t="str">
        <f t="shared" si="47"/>
        <v/>
      </c>
      <c r="F252" s="23" t="str">
        <f t="shared" si="48"/>
        <v/>
      </c>
      <c r="G252" s="25" t="str">
        <f t="shared" si="49"/>
        <v/>
      </c>
      <c r="H252" s="23">
        <v>2025</v>
      </c>
      <c r="I252" s="26">
        <v>246</v>
      </c>
      <c r="J252" s="23" t="s">
        <v>95</v>
      </c>
      <c r="K252" t="s">
        <v>96</v>
      </c>
      <c r="L252" t="s">
        <v>97</v>
      </c>
      <c r="M252" t="s">
        <v>98</v>
      </c>
      <c r="N252" t="s">
        <v>99</v>
      </c>
      <c r="O252" s="23" t="s">
        <v>100</v>
      </c>
      <c r="P252" s="23" t="s">
        <v>138</v>
      </c>
      <c r="Q252" t="s">
        <v>1942</v>
      </c>
      <c r="R252" s="23" t="s">
        <v>103</v>
      </c>
      <c r="S252" s="20" t="s">
        <v>158</v>
      </c>
      <c r="T252" s="29" t="s">
        <v>1943</v>
      </c>
      <c r="U252" s="23" t="s">
        <v>1436</v>
      </c>
      <c r="V252" s="23" t="s">
        <v>106</v>
      </c>
      <c r="W252" s="20" t="s">
        <v>245</v>
      </c>
      <c r="X252" s="20" t="s">
        <v>245</v>
      </c>
      <c r="Y252" t="s">
        <v>641</v>
      </c>
      <c r="Z252" s="74" t="s">
        <v>1944</v>
      </c>
      <c r="AA252" t="s">
        <v>1945</v>
      </c>
      <c r="AB252" s="6">
        <v>90640000</v>
      </c>
      <c r="AC252" s="6">
        <v>90640000</v>
      </c>
      <c r="AD252" s="30">
        <v>8240000</v>
      </c>
      <c r="AE252" s="30">
        <v>0</v>
      </c>
      <c r="AF252" s="23" t="s">
        <v>112</v>
      </c>
      <c r="AG252" t="s">
        <v>106</v>
      </c>
      <c r="AH252" t="s">
        <v>113</v>
      </c>
      <c r="AI252" s="31">
        <f>+Tabla3[[#This Row],[VALOR DEL CONTRATO
(EN NUMEROS)]]-Tabla3[[#This Row],[VALOR RECURSOS (MADS/FONAM)]]</f>
        <v>0</v>
      </c>
      <c r="AJ252" s="25">
        <v>6525</v>
      </c>
      <c r="AK252" s="32">
        <v>45665</v>
      </c>
      <c r="AL252">
        <v>31125</v>
      </c>
      <c r="AM252" s="27">
        <v>45680</v>
      </c>
      <c r="AN252" s="33" t="s">
        <v>114</v>
      </c>
      <c r="AO252" t="s">
        <v>248</v>
      </c>
      <c r="AP252" s="39">
        <v>202400000000095</v>
      </c>
      <c r="AQ252" t="s">
        <v>106</v>
      </c>
      <c r="AR252" s="27">
        <v>45679</v>
      </c>
      <c r="AS252" s="23" t="s">
        <v>116</v>
      </c>
      <c r="AT252" s="23" t="s">
        <v>116</v>
      </c>
      <c r="AU252" t="s">
        <v>117</v>
      </c>
      <c r="AV252" t="s">
        <v>576</v>
      </c>
      <c r="AW252" t="s">
        <v>401</v>
      </c>
      <c r="AX252" t="s">
        <v>245</v>
      </c>
      <c r="AY252" s="23">
        <v>80111600</v>
      </c>
      <c r="AZ252" t="s">
        <v>1946</v>
      </c>
      <c r="BA252" s="23" t="s">
        <v>121</v>
      </c>
      <c r="BB252" s="20" t="s">
        <v>122</v>
      </c>
      <c r="BC252" s="27">
        <v>45679</v>
      </c>
      <c r="BD252" s="20" t="s">
        <v>136</v>
      </c>
      <c r="BE252" s="27">
        <v>45679</v>
      </c>
      <c r="BF252" s="27">
        <v>45680</v>
      </c>
      <c r="BG252" s="27">
        <v>46013</v>
      </c>
      <c r="BH252" s="35">
        <f>+Tabla3[[#This Row],[FECHA TERMINACION
(INICIAL)]]-Tabla3[[#This Row],[FECHA INICIO]]</f>
        <v>333</v>
      </c>
      <c r="BI252" s="35">
        <f>+Tabla3[[#This Row],[PLAZO DE EJECUCIÓN EN DÍAS (INICIAL)]]/30</f>
        <v>11.1</v>
      </c>
      <c r="BJ252" t="s">
        <v>1915</v>
      </c>
      <c r="BK252" s="30">
        <f>+[1]BD_2!E250</f>
        <v>0</v>
      </c>
      <c r="BL252" s="30">
        <f>+[1]BD_2!BA250</f>
        <v>0</v>
      </c>
      <c r="BM252" s="23">
        <f>+[1]BD_2!BZ250</f>
        <v>0</v>
      </c>
      <c r="BN252" s="23">
        <f>+COUNTIF(Tabla3[[#This Row],[VALOR REDUCIDO]:[TOTAL TIEMPO PRORROGADO EN DÍAS
]],"&lt;&gt;0")</f>
        <v>0</v>
      </c>
      <c r="BO252" s="23" t="str">
        <f>+[1]BD_2!CA250</f>
        <v>2 NO</v>
      </c>
      <c r="BP252" s="27" t="str">
        <f>+[1]BD_2!CF250</f>
        <v>2 NO</v>
      </c>
      <c r="BQ252" s="23" t="s">
        <v>106</v>
      </c>
      <c r="BR252">
        <f t="shared" si="50"/>
        <v>333</v>
      </c>
      <c r="BS252" s="36">
        <f t="shared" si="51"/>
        <v>45680</v>
      </c>
      <c r="BT252" s="36">
        <f t="shared" si="52"/>
        <v>46013</v>
      </c>
      <c r="BU252" s="37">
        <f t="shared" ca="1" si="53"/>
        <v>0.80180180180180183</v>
      </c>
      <c r="BV252" s="30">
        <f t="shared" si="54"/>
        <v>90640000</v>
      </c>
      <c r="BW252" s="23" t="str">
        <f t="shared" ca="1" si="56"/>
        <v>EJECUCIÓN</v>
      </c>
      <c r="BX252" s="23">
        <v>51637333</v>
      </c>
      <c r="BY252" s="23">
        <v>39002667</v>
      </c>
      <c r="BZ252" s="23" t="s">
        <v>106</v>
      </c>
      <c r="CA252" s="23" t="str">
        <f t="shared" si="55"/>
        <v>enero</v>
      </c>
      <c r="CB252" s="23" t="s">
        <v>121</v>
      </c>
      <c r="CC252" s="23" t="s">
        <v>121</v>
      </c>
      <c r="CD252" s="23" t="s">
        <v>121</v>
      </c>
      <c r="CE252" t="s">
        <v>125</v>
      </c>
      <c r="CF252" t="s">
        <v>126</v>
      </c>
    </row>
    <row r="253" spans="1:84" x14ac:dyDescent="0.25">
      <c r="A253" s="23" t="str">
        <f t="shared" si="43"/>
        <v/>
      </c>
      <c r="B253" s="23" t="str">
        <f t="shared" si="44"/>
        <v/>
      </c>
      <c r="C253" s="24" t="str">
        <f t="shared" ca="1" si="45"/>
        <v>E</v>
      </c>
      <c r="D253" s="25" t="str">
        <f t="shared" ca="1" si="46"/>
        <v/>
      </c>
      <c r="E253" s="25" t="str">
        <f t="shared" si="47"/>
        <v/>
      </c>
      <c r="F253" s="23" t="str">
        <f t="shared" si="48"/>
        <v/>
      </c>
      <c r="G253" s="25" t="str">
        <f t="shared" si="49"/>
        <v/>
      </c>
      <c r="H253" s="23">
        <v>2025</v>
      </c>
      <c r="I253" s="26">
        <v>247</v>
      </c>
      <c r="J253" s="23" t="s">
        <v>95</v>
      </c>
      <c r="K253" t="s">
        <v>96</v>
      </c>
      <c r="L253" t="s">
        <v>97</v>
      </c>
      <c r="M253" t="s">
        <v>98</v>
      </c>
      <c r="N253" t="s">
        <v>99</v>
      </c>
      <c r="O253" s="23" t="s">
        <v>100</v>
      </c>
      <c r="P253" s="23" t="s">
        <v>138</v>
      </c>
      <c r="Q253" t="s">
        <v>1947</v>
      </c>
      <c r="R253" s="23" t="s">
        <v>103</v>
      </c>
      <c r="S253" s="20" t="s">
        <v>158</v>
      </c>
      <c r="T253" s="29" t="s">
        <v>1948</v>
      </c>
      <c r="U253" s="23" t="s">
        <v>1436</v>
      </c>
      <c r="V253" s="23" t="s">
        <v>106</v>
      </c>
      <c r="W253" s="20" t="s">
        <v>245</v>
      </c>
      <c r="X253" s="20" t="s">
        <v>245</v>
      </c>
      <c r="Y253" t="s">
        <v>666</v>
      </c>
      <c r="Z253" s="74" t="s">
        <v>1949</v>
      </c>
      <c r="AA253" t="s">
        <v>1950</v>
      </c>
      <c r="AB253" s="6">
        <v>66000000</v>
      </c>
      <c r="AC253" s="6">
        <v>66000000</v>
      </c>
      <c r="AD253" s="30">
        <v>6000000</v>
      </c>
      <c r="AE253" s="30">
        <v>0</v>
      </c>
      <c r="AF253" s="23" t="s">
        <v>112</v>
      </c>
      <c r="AG253" t="s">
        <v>106</v>
      </c>
      <c r="AH253" t="s">
        <v>113</v>
      </c>
      <c r="AI253" s="31">
        <f>+Tabla3[[#This Row],[VALOR DEL CONTRATO
(EN NUMEROS)]]-Tabla3[[#This Row],[VALOR RECURSOS (MADS/FONAM)]]</f>
        <v>0</v>
      </c>
      <c r="AJ253" s="25">
        <v>6525</v>
      </c>
      <c r="AK253" s="32">
        <v>45665</v>
      </c>
      <c r="AL253">
        <v>31225</v>
      </c>
      <c r="AM253" s="27">
        <v>45680</v>
      </c>
      <c r="AN253" s="33" t="s">
        <v>114</v>
      </c>
      <c r="AO253" t="s">
        <v>248</v>
      </c>
      <c r="AP253" s="39">
        <v>202400000000095</v>
      </c>
      <c r="AQ253" t="s">
        <v>106</v>
      </c>
      <c r="AR253" s="27">
        <v>45679</v>
      </c>
      <c r="AS253" s="23" t="s">
        <v>116</v>
      </c>
      <c r="AT253" s="23" t="s">
        <v>116</v>
      </c>
      <c r="AU253" t="s">
        <v>117</v>
      </c>
      <c r="AV253" t="s">
        <v>576</v>
      </c>
      <c r="AW253" t="s">
        <v>401</v>
      </c>
      <c r="AX253" t="s">
        <v>245</v>
      </c>
      <c r="AY253" s="23">
        <v>80111600</v>
      </c>
      <c r="AZ253" t="s">
        <v>1951</v>
      </c>
      <c r="BA253" s="23" t="s">
        <v>121</v>
      </c>
      <c r="BB253" s="20" t="s">
        <v>122</v>
      </c>
      <c r="BC253" s="27">
        <v>45680</v>
      </c>
      <c r="BD253" s="20" t="s">
        <v>136</v>
      </c>
      <c r="BE253" s="27">
        <v>45680</v>
      </c>
      <c r="BF253" s="27">
        <v>45680</v>
      </c>
      <c r="BG253" s="27">
        <v>46013</v>
      </c>
      <c r="BH253" s="35">
        <f>+Tabla3[[#This Row],[FECHA TERMINACION
(INICIAL)]]-Tabla3[[#This Row],[FECHA INICIO]]</f>
        <v>333</v>
      </c>
      <c r="BI253" s="35">
        <f>+Tabla3[[#This Row],[PLAZO DE EJECUCIÓN EN DÍAS (INICIAL)]]/30</f>
        <v>11.1</v>
      </c>
      <c r="BJ253" t="s">
        <v>1915</v>
      </c>
      <c r="BK253" s="30">
        <f>+[1]BD_2!E251</f>
        <v>0</v>
      </c>
      <c r="BL253" s="30">
        <f>+[1]BD_2!BA251</f>
        <v>0</v>
      </c>
      <c r="BM253" s="23">
        <f>+[1]BD_2!BZ251</f>
        <v>0</v>
      </c>
      <c r="BN253" s="23">
        <f>+COUNTIF(Tabla3[[#This Row],[VALOR REDUCIDO]:[TOTAL TIEMPO PRORROGADO EN DÍAS
]],"&lt;&gt;0")</f>
        <v>0</v>
      </c>
      <c r="BO253" s="23" t="str">
        <f>+[1]BD_2!CA251</f>
        <v>2 NO</v>
      </c>
      <c r="BP253" s="27" t="str">
        <f>+[1]BD_2!CF251</f>
        <v>2 NO</v>
      </c>
      <c r="BQ253" s="23" t="s">
        <v>106</v>
      </c>
      <c r="BR253">
        <f t="shared" si="50"/>
        <v>333</v>
      </c>
      <c r="BS253" s="36">
        <f t="shared" si="51"/>
        <v>45680</v>
      </c>
      <c r="BT253" s="36">
        <f t="shared" si="52"/>
        <v>46013</v>
      </c>
      <c r="BU253" s="37">
        <f t="shared" ca="1" si="53"/>
        <v>0.80180180180180183</v>
      </c>
      <c r="BV253" s="30">
        <f t="shared" si="54"/>
        <v>66000000</v>
      </c>
      <c r="BW253" s="23" t="str">
        <f t="shared" ca="1" si="56"/>
        <v>EJECUCIÓN</v>
      </c>
      <c r="BX253" s="23">
        <v>37600000</v>
      </c>
      <c r="BY253" s="23">
        <v>28400000</v>
      </c>
      <c r="BZ253" s="23" t="s">
        <v>106</v>
      </c>
      <c r="CA253" s="23" t="str">
        <f t="shared" si="55"/>
        <v>enero</v>
      </c>
      <c r="CB253" s="23" t="s">
        <v>121</v>
      </c>
      <c r="CC253" s="23" t="s">
        <v>121</v>
      </c>
      <c r="CD253" s="23" t="s">
        <v>121</v>
      </c>
      <c r="CE253" t="s">
        <v>125</v>
      </c>
      <c r="CF253" t="s">
        <v>126</v>
      </c>
    </row>
    <row r="254" spans="1:84" x14ac:dyDescent="0.25">
      <c r="A254" s="23" t="str">
        <f t="shared" si="43"/>
        <v/>
      </c>
      <c r="B254" s="23" t="str">
        <f t="shared" si="44"/>
        <v/>
      </c>
      <c r="C254" s="24" t="str">
        <f t="shared" ca="1" si="45"/>
        <v>E</v>
      </c>
      <c r="D254" s="25" t="str">
        <f t="shared" ca="1" si="46"/>
        <v/>
      </c>
      <c r="E254" s="25" t="str">
        <f t="shared" si="47"/>
        <v/>
      </c>
      <c r="F254" s="23" t="str">
        <f t="shared" si="48"/>
        <v/>
      </c>
      <c r="G254" s="25" t="str">
        <f t="shared" si="49"/>
        <v/>
      </c>
      <c r="H254" s="23">
        <v>2025</v>
      </c>
      <c r="I254" s="26">
        <v>248</v>
      </c>
      <c r="J254" s="23" t="s">
        <v>95</v>
      </c>
      <c r="K254" t="s">
        <v>96</v>
      </c>
      <c r="L254" t="s">
        <v>97</v>
      </c>
      <c r="M254" t="s">
        <v>98</v>
      </c>
      <c r="N254" t="s">
        <v>99</v>
      </c>
      <c r="O254" s="23" t="s">
        <v>100</v>
      </c>
      <c r="P254" s="23" t="s">
        <v>138</v>
      </c>
      <c r="Q254" t="s">
        <v>1952</v>
      </c>
      <c r="R254" s="23" t="s">
        <v>103</v>
      </c>
      <c r="S254" s="20" t="s">
        <v>1953</v>
      </c>
      <c r="T254" s="29" t="s">
        <v>1954</v>
      </c>
      <c r="U254" s="23" t="s">
        <v>1436</v>
      </c>
      <c r="V254" s="23" t="s">
        <v>106</v>
      </c>
      <c r="W254" s="20" t="s">
        <v>888</v>
      </c>
      <c r="X254" s="20" t="s">
        <v>888</v>
      </c>
      <c r="Y254" t="s">
        <v>1955</v>
      </c>
      <c r="Z254" s="75" t="s">
        <v>1956</v>
      </c>
      <c r="AA254" t="s">
        <v>1957</v>
      </c>
      <c r="AB254" s="6">
        <v>84750000</v>
      </c>
      <c r="AC254" s="6">
        <v>84750000</v>
      </c>
      <c r="AD254" s="30">
        <v>7500000</v>
      </c>
      <c r="AE254" s="30">
        <v>0</v>
      </c>
      <c r="AF254" s="23" t="s">
        <v>112</v>
      </c>
      <c r="AG254" t="s">
        <v>106</v>
      </c>
      <c r="AH254" t="s">
        <v>113</v>
      </c>
      <c r="AI254" s="31">
        <f>+Tabla3[[#This Row],[VALOR DEL CONTRATO
(EN NUMEROS)]]-Tabla3[[#This Row],[VALOR RECURSOS (MADS/FONAM)]]</f>
        <v>0</v>
      </c>
      <c r="AJ254" s="25">
        <v>7625</v>
      </c>
      <c r="AK254" s="32">
        <v>45665</v>
      </c>
      <c r="AL254">
        <v>23525</v>
      </c>
      <c r="AM254" s="27">
        <v>45678</v>
      </c>
      <c r="AN254" s="33" t="s">
        <v>114</v>
      </c>
      <c r="AO254" t="s">
        <v>751</v>
      </c>
      <c r="AP254" s="39">
        <v>202400000000095</v>
      </c>
      <c r="AQ254" t="s">
        <v>106</v>
      </c>
      <c r="AR254" s="27">
        <v>45677</v>
      </c>
      <c r="AS254" s="23" t="s">
        <v>116</v>
      </c>
      <c r="AT254" s="23" t="s">
        <v>116</v>
      </c>
      <c r="AU254" t="s">
        <v>117</v>
      </c>
      <c r="AV254" t="s">
        <v>1237</v>
      </c>
      <c r="AW254" t="s">
        <v>1238</v>
      </c>
      <c r="AX254" s="20" t="s">
        <v>888</v>
      </c>
      <c r="AY254" s="23">
        <v>80111600</v>
      </c>
      <c r="AZ254" s="41" t="s">
        <v>1958</v>
      </c>
      <c r="BA254" s="23" t="s">
        <v>121</v>
      </c>
      <c r="BB254" s="20" t="s">
        <v>122</v>
      </c>
      <c r="BC254" s="27">
        <v>45678</v>
      </c>
      <c r="BD254" s="20" t="s">
        <v>123</v>
      </c>
      <c r="BE254" s="27">
        <v>45678</v>
      </c>
      <c r="BF254" s="27">
        <v>45678</v>
      </c>
      <c r="BG254" s="27">
        <v>46020</v>
      </c>
      <c r="BH254" s="35">
        <f>+Tabla3[[#This Row],[FECHA TERMINACION
(INICIAL)]]-Tabla3[[#This Row],[FECHA INICIO]]</f>
        <v>342</v>
      </c>
      <c r="BI254" s="35">
        <f>+Tabla3[[#This Row],[PLAZO DE EJECUCIÓN EN DÍAS (INICIAL)]]/30</f>
        <v>11.4</v>
      </c>
      <c r="BJ254" t="s">
        <v>1959</v>
      </c>
      <c r="BK254" s="30">
        <f>+[1]BD_2!E252</f>
        <v>0</v>
      </c>
      <c r="BL254" s="30">
        <f>+[1]BD_2!BA252</f>
        <v>0</v>
      </c>
      <c r="BM254" s="23">
        <f>+[1]BD_2!BZ252</f>
        <v>0</v>
      </c>
      <c r="BN254" s="23">
        <f>+COUNTIF(Tabla3[[#This Row],[VALOR REDUCIDO]:[TOTAL TIEMPO PRORROGADO EN DÍAS
]],"&lt;&gt;0")</f>
        <v>0</v>
      </c>
      <c r="BO254" s="23" t="str">
        <f>+[1]BD_2!CA252</f>
        <v>2 NO</v>
      </c>
      <c r="BP254" s="27" t="str">
        <f>+[1]BD_2!CF252</f>
        <v>2 NO</v>
      </c>
      <c r="BQ254" s="23" t="s">
        <v>106</v>
      </c>
      <c r="BR254">
        <f t="shared" si="50"/>
        <v>342</v>
      </c>
      <c r="BS254" s="36">
        <f t="shared" si="51"/>
        <v>45678</v>
      </c>
      <c r="BT254" s="36">
        <f t="shared" si="52"/>
        <v>46020</v>
      </c>
      <c r="BU254" s="37">
        <f t="shared" ca="1" si="53"/>
        <v>0.78654970760233922</v>
      </c>
      <c r="BV254" s="30">
        <f t="shared" si="54"/>
        <v>84750000</v>
      </c>
      <c r="BW254" s="23" t="str">
        <f t="shared" ca="1" si="56"/>
        <v>EJECUCIÓN</v>
      </c>
      <c r="BX254" s="23">
        <v>55000000</v>
      </c>
      <c r="BY254" s="23">
        <v>29750000</v>
      </c>
      <c r="BZ254" s="23" t="s">
        <v>106</v>
      </c>
      <c r="CA254" s="23" t="str">
        <f t="shared" si="55"/>
        <v>enero</v>
      </c>
      <c r="CB254" s="23" t="s">
        <v>121</v>
      </c>
      <c r="CC254" s="23" t="s">
        <v>121</v>
      </c>
      <c r="CD254" s="23" t="s">
        <v>121</v>
      </c>
      <c r="CE254" t="s">
        <v>125</v>
      </c>
      <c r="CF254" t="s">
        <v>126</v>
      </c>
    </row>
    <row r="255" spans="1:84" x14ac:dyDescent="0.25">
      <c r="A255" s="23" t="str">
        <f t="shared" si="43"/>
        <v/>
      </c>
      <c r="B255" s="23" t="str">
        <f t="shared" si="44"/>
        <v/>
      </c>
      <c r="C255" s="24" t="str">
        <f t="shared" ca="1" si="45"/>
        <v>E</v>
      </c>
      <c r="D255" s="25" t="str">
        <f t="shared" ca="1" si="46"/>
        <v/>
      </c>
      <c r="E255" s="25" t="str">
        <f t="shared" si="47"/>
        <v/>
      </c>
      <c r="F255" s="23" t="str">
        <f t="shared" si="48"/>
        <v/>
      </c>
      <c r="G255" s="25" t="str">
        <f t="shared" si="49"/>
        <v/>
      </c>
      <c r="H255" s="23">
        <v>2025</v>
      </c>
      <c r="I255" s="26">
        <v>249</v>
      </c>
      <c r="J255" s="23" t="s">
        <v>95</v>
      </c>
      <c r="K255" t="s">
        <v>96</v>
      </c>
      <c r="L255" t="s">
        <v>97</v>
      </c>
      <c r="M255" t="s">
        <v>98</v>
      </c>
      <c r="N255" t="s">
        <v>99</v>
      </c>
      <c r="O255" s="23" t="s">
        <v>100</v>
      </c>
      <c r="P255" s="23" t="s">
        <v>138</v>
      </c>
      <c r="Q255" t="s">
        <v>1960</v>
      </c>
      <c r="R255" s="23" t="s">
        <v>103</v>
      </c>
      <c r="S255" s="20" t="s">
        <v>1961</v>
      </c>
      <c r="T255" s="29" t="s">
        <v>1962</v>
      </c>
      <c r="U255" s="23" t="s">
        <v>1436</v>
      </c>
      <c r="V255" s="23" t="s">
        <v>106</v>
      </c>
      <c r="W255" s="20" t="s">
        <v>490</v>
      </c>
      <c r="X255" s="20" t="s">
        <v>490</v>
      </c>
      <c r="Y255" t="s">
        <v>1963</v>
      </c>
      <c r="Z255" s="50" t="s">
        <v>1964</v>
      </c>
      <c r="AA255" t="s">
        <v>1965</v>
      </c>
      <c r="AB255" s="6">
        <v>119350000</v>
      </c>
      <c r="AC255" s="6">
        <v>119350000</v>
      </c>
      <c r="AD255" s="30">
        <v>10850000</v>
      </c>
      <c r="AE255" s="30">
        <v>0</v>
      </c>
      <c r="AF255" s="23" t="s">
        <v>112</v>
      </c>
      <c r="AG255" t="s">
        <v>106</v>
      </c>
      <c r="AH255" t="s">
        <v>113</v>
      </c>
      <c r="AI255" s="31">
        <f>+Tabla3[[#This Row],[VALOR DEL CONTRATO
(EN NUMEROS)]]-Tabla3[[#This Row],[VALOR RECURSOS (MADS/FONAM)]]</f>
        <v>0</v>
      </c>
      <c r="AJ255" s="25">
        <v>9025</v>
      </c>
      <c r="AK255" s="32">
        <v>45665</v>
      </c>
      <c r="AL255">
        <v>29925</v>
      </c>
      <c r="AM255" s="27">
        <v>45680</v>
      </c>
      <c r="AN255" s="33" t="s">
        <v>114</v>
      </c>
      <c r="AO255" t="s">
        <v>986</v>
      </c>
      <c r="AP255" s="39">
        <v>202300000000041</v>
      </c>
      <c r="AQ255" t="s">
        <v>106</v>
      </c>
      <c r="AR255" s="27">
        <v>45679</v>
      </c>
      <c r="AS255" s="23" t="s">
        <v>116</v>
      </c>
      <c r="AT255" s="23" t="s">
        <v>116</v>
      </c>
      <c r="AU255" t="s">
        <v>117</v>
      </c>
      <c r="AV255" t="s">
        <v>1966</v>
      </c>
      <c r="AW255" t="s">
        <v>1967</v>
      </c>
      <c r="AX255" t="s">
        <v>490</v>
      </c>
      <c r="AY255" s="23">
        <v>80111600</v>
      </c>
      <c r="AZ255" s="41" t="s">
        <v>1968</v>
      </c>
      <c r="BA255" s="23" t="s">
        <v>121</v>
      </c>
      <c r="BB255" s="20" t="s">
        <v>122</v>
      </c>
      <c r="BC255" s="27">
        <v>45679</v>
      </c>
      <c r="BD255" s="20" t="s">
        <v>123</v>
      </c>
      <c r="BE255" s="27">
        <v>45679</v>
      </c>
      <c r="BF255" s="27">
        <v>45680</v>
      </c>
      <c r="BG255" s="27">
        <v>46013</v>
      </c>
      <c r="BH255" s="35">
        <f>+Tabla3[[#This Row],[FECHA TERMINACION
(INICIAL)]]-Tabla3[[#This Row],[FECHA INICIO]]</f>
        <v>333</v>
      </c>
      <c r="BI255" s="35">
        <f>+Tabla3[[#This Row],[PLAZO DE EJECUCIÓN EN DÍAS (INICIAL)]]/30</f>
        <v>11.1</v>
      </c>
      <c r="BJ255" t="s">
        <v>1657</v>
      </c>
      <c r="BK255" s="30">
        <f>+[1]BD_2!E253</f>
        <v>0</v>
      </c>
      <c r="BL255" s="30">
        <f>+[1]BD_2!BA253</f>
        <v>0</v>
      </c>
      <c r="BM255" s="23">
        <f>+[1]BD_2!BZ253</f>
        <v>0</v>
      </c>
      <c r="BN255" s="23">
        <f>+COUNTIF(Tabla3[[#This Row],[VALOR REDUCIDO]:[TOTAL TIEMPO PRORROGADO EN DÍAS
]],"&lt;&gt;0")</f>
        <v>0</v>
      </c>
      <c r="BO255" s="23" t="str">
        <f>+[1]BD_2!CA253</f>
        <v>2 NO</v>
      </c>
      <c r="BP255" s="27" t="str">
        <f>+[1]BD_2!CF253</f>
        <v>2 NO</v>
      </c>
      <c r="BQ255" s="23" t="s">
        <v>106</v>
      </c>
      <c r="BR255">
        <f t="shared" si="50"/>
        <v>333</v>
      </c>
      <c r="BS255" s="36">
        <f t="shared" si="51"/>
        <v>45680</v>
      </c>
      <c r="BT255" s="36">
        <f t="shared" si="52"/>
        <v>46013</v>
      </c>
      <c r="BU255" s="37">
        <f t="shared" ca="1" si="53"/>
        <v>0.80180180180180183</v>
      </c>
      <c r="BV255" s="30">
        <f t="shared" si="54"/>
        <v>119350000</v>
      </c>
      <c r="BW255" s="23" t="str">
        <f t="shared" ca="1" si="56"/>
        <v>EJECUCIÓN</v>
      </c>
      <c r="BX255" s="23">
        <v>67993333</v>
      </c>
      <c r="BY255" s="23">
        <v>51356667</v>
      </c>
      <c r="BZ255" s="23" t="s">
        <v>106</v>
      </c>
      <c r="CA255" s="23" t="str">
        <f t="shared" si="55"/>
        <v>enero</v>
      </c>
      <c r="CB255" s="23" t="s">
        <v>121</v>
      </c>
      <c r="CC255" s="23" t="s">
        <v>121</v>
      </c>
      <c r="CD255" s="23" t="s">
        <v>121</v>
      </c>
      <c r="CE255" t="s">
        <v>125</v>
      </c>
      <c r="CF255" t="s">
        <v>126</v>
      </c>
    </row>
    <row r="256" spans="1:84" x14ac:dyDescent="0.25">
      <c r="A256" s="23" t="str">
        <f t="shared" si="43"/>
        <v/>
      </c>
      <c r="B256" s="23" t="str">
        <f t="shared" si="44"/>
        <v/>
      </c>
      <c r="C256" s="24" t="str">
        <f t="shared" ca="1" si="45"/>
        <v>E</v>
      </c>
      <c r="D256" s="25" t="str">
        <f t="shared" ca="1" si="46"/>
        <v/>
      </c>
      <c r="E256" s="25" t="str">
        <f t="shared" si="47"/>
        <v/>
      </c>
      <c r="F256" s="23" t="str">
        <f t="shared" si="48"/>
        <v/>
      </c>
      <c r="G256" s="25" t="str">
        <f t="shared" si="49"/>
        <v/>
      </c>
      <c r="H256" s="23">
        <v>2025</v>
      </c>
      <c r="I256" s="26">
        <v>250</v>
      </c>
      <c r="J256" s="23" t="s">
        <v>95</v>
      </c>
      <c r="K256" t="s">
        <v>96</v>
      </c>
      <c r="L256" t="s">
        <v>97</v>
      </c>
      <c r="M256" t="s">
        <v>98</v>
      </c>
      <c r="N256" t="s">
        <v>99</v>
      </c>
      <c r="O256" s="23" t="s">
        <v>100</v>
      </c>
      <c r="P256" s="23" t="s">
        <v>138</v>
      </c>
      <c r="Q256" t="s">
        <v>1969</v>
      </c>
      <c r="R256" s="23" t="s">
        <v>103</v>
      </c>
      <c r="S256" s="20" t="s">
        <v>193</v>
      </c>
      <c r="T256" s="29" t="s">
        <v>1970</v>
      </c>
      <c r="U256" s="23" t="s">
        <v>1436</v>
      </c>
      <c r="V256" s="23" t="s">
        <v>106</v>
      </c>
      <c r="W256" s="20" t="s">
        <v>490</v>
      </c>
      <c r="X256" s="20" t="s">
        <v>490</v>
      </c>
      <c r="Y256" t="s">
        <v>1971</v>
      </c>
      <c r="Z256" s="52" t="s">
        <v>1972</v>
      </c>
      <c r="AA256" t="s">
        <v>1973</v>
      </c>
      <c r="AB256" s="6">
        <v>84700000</v>
      </c>
      <c r="AC256" s="6">
        <v>84700000</v>
      </c>
      <c r="AD256" s="30">
        <v>7700000</v>
      </c>
      <c r="AE256" s="30">
        <v>0</v>
      </c>
      <c r="AF256" s="23" t="s">
        <v>112</v>
      </c>
      <c r="AG256" t="s">
        <v>106</v>
      </c>
      <c r="AH256" t="s">
        <v>113</v>
      </c>
      <c r="AI256" s="31">
        <f>+Tabla3[[#This Row],[VALOR DEL CONTRATO
(EN NUMEROS)]]-Tabla3[[#This Row],[VALOR RECURSOS (MADS/FONAM)]]</f>
        <v>0</v>
      </c>
      <c r="AJ256" s="25">
        <v>9025</v>
      </c>
      <c r="AK256" s="32">
        <v>45665</v>
      </c>
      <c r="AL256">
        <v>34625</v>
      </c>
      <c r="AM256" s="27">
        <v>45684</v>
      </c>
      <c r="AN256" s="33" t="s">
        <v>114</v>
      </c>
      <c r="AO256" t="s">
        <v>1974</v>
      </c>
      <c r="AP256" s="39">
        <v>202300000000041</v>
      </c>
      <c r="AQ256" t="s">
        <v>106</v>
      </c>
      <c r="AR256" s="27">
        <v>45679</v>
      </c>
      <c r="AS256" s="23" t="s">
        <v>116</v>
      </c>
      <c r="AT256" s="23" t="s">
        <v>116</v>
      </c>
      <c r="AU256" t="s">
        <v>117</v>
      </c>
      <c r="AV256" t="s">
        <v>1015</v>
      </c>
      <c r="AW256" t="s">
        <v>1040</v>
      </c>
      <c r="AX256" t="s">
        <v>490</v>
      </c>
      <c r="AY256" s="23">
        <v>80111600</v>
      </c>
      <c r="AZ256" s="41" t="s">
        <v>1975</v>
      </c>
      <c r="BA256" s="23" t="s">
        <v>121</v>
      </c>
      <c r="BB256" s="20" t="s">
        <v>122</v>
      </c>
      <c r="BC256" s="27">
        <v>45679</v>
      </c>
      <c r="BD256" s="20" t="s">
        <v>123</v>
      </c>
      <c r="BE256" s="27">
        <v>45679</v>
      </c>
      <c r="BF256" s="27">
        <v>45684</v>
      </c>
      <c r="BG256" s="27">
        <v>46017</v>
      </c>
      <c r="BH256" s="35">
        <f>+Tabla3[[#This Row],[FECHA TERMINACION
(INICIAL)]]-Tabla3[[#This Row],[FECHA INICIO]]</f>
        <v>333</v>
      </c>
      <c r="BI256" s="35">
        <f>+Tabla3[[#This Row],[PLAZO DE EJECUCIÓN EN DÍAS (INICIAL)]]/30</f>
        <v>11.1</v>
      </c>
      <c r="BJ256" t="s">
        <v>1657</v>
      </c>
      <c r="BK256" s="30">
        <f>+[1]BD_2!E254</f>
        <v>0</v>
      </c>
      <c r="BL256" s="30">
        <f>+[1]BD_2!BA254</f>
        <v>0</v>
      </c>
      <c r="BM256" s="23">
        <f>+[1]BD_2!BZ254</f>
        <v>0</v>
      </c>
      <c r="BN256" s="23">
        <f>+COUNTIF(Tabla3[[#This Row],[VALOR REDUCIDO]:[TOTAL TIEMPO PRORROGADO EN DÍAS
]],"&lt;&gt;0")</f>
        <v>0</v>
      </c>
      <c r="BO256" s="23" t="str">
        <f>+[1]BD_2!CA254</f>
        <v>2 NO</v>
      </c>
      <c r="BP256" s="27" t="str">
        <f>+[1]BD_2!CF254</f>
        <v>2 NO</v>
      </c>
      <c r="BQ256" s="23" t="s">
        <v>106</v>
      </c>
      <c r="BR256">
        <f t="shared" si="50"/>
        <v>333</v>
      </c>
      <c r="BS256" s="36">
        <f t="shared" si="51"/>
        <v>45684</v>
      </c>
      <c r="BT256" s="36">
        <f t="shared" si="52"/>
        <v>46017</v>
      </c>
      <c r="BU256" s="37">
        <f t="shared" ca="1" si="53"/>
        <v>0.78978978978978975</v>
      </c>
      <c r="BV256" s="30">
        <f t="shared" si="54"/>
        <v>84700000</v>
      </c>
      <c r="BW256" s="23" t="str">
        <f t="shared" ca="1" si="56"/>
        <v>EJECUCIÓN</v>
      </c>
      <c r="BX256" s="23">
        <v>47226667</v>
      </c>
      <c r="BY256" s="23">
        <v>37473333</v>
      </c>
      <c r="BZ256" s="23" t="s">
        <v>106</v>
      </c>
      <c r="CA256" s="23" t="str">
        <f t="shared" si="55"/>
        <v>enero</v>
      </c>
      <c r="CB256" s="23" t="s">
        <v>121</v>
      </c>
      <c r="CC256" s="23" t="s">
        <v>121</v>
      </c>
      <c r="CD256" s="23" t="s">
        <v>121</v>
      </c>
      <c r="CE256" t="s">
        <v>125</v>
      </c>
      <c r="CF256" t="s">
        <v>126</v>
      </c>
    </row>
    <row r="257" spans="1:84" x14ac:dyDescent="0.25">
      <c r="A257" s="23" t="str">
        <f t="shared" si="43"/>
        <v/>
      </c>
      <c r="B257" s="23" t="str">
        <f t="shared" si="44"/>
        <v/>
      </c>
      <c r="C257" s="24" t="str">
        <f t="shared" ca="1" si="45"/>
        <v>E</v>
      </c>
      <c r="D257" s="25" t="str">
        <f t="shared" ca="1" si="46"/>
        <v/>
      </c>
      <c r="E257" s="25" t="str">
        <f t="shared" si="47"/>
        <v/>
      </c>
      <c r="F257" s="23" t="str">
        <f t="shared" si="48"/>
        <v/>
      </c>
      <c r="G257" s="25" t="str">
        <f t="shared" si="49"/>
        <v/>
      </c>
      <c r="H257" s="23">
        <v>2025</v>
      </c>
      <c r="I257" s="26">
        <v>251</v>
      </c>
      <c r="J257" s="23" t="s">
        <v>95</v>
      </c>
      <c r="K257" t="s">
        <v>96</v>
      </c>
      <c r="L257" t="s">
        <v>97</v>
      </c>
      <c r="M257" t="s">
        <v>98</v>
      </c>
      <c r="N257" t="s">
        <v>99</v>
      </c>
      <c r="O257" s="23" t="s">
        <v>100</v>
      </c>
      <c r="P257" s="23" t="s">
        <v>138</v>
      </c>
      <c r="Q257" t="s">
        <v>1976</v>
      </c>
      <c r="R257" s="23" t="s">
        <v>103</v>
      </c>
      <c r="S257" s="20" t="s">
        <v>1977</v>
      </c>
      <c r="T257" s="29" t="s">
        <v>1978</v>
      </c>
      <c r="U257" s="23" t="s">
        <v>1436</v>
      </c>
      <c r="V257" s="23" t="s">
        <v>106</v>
      </c>
      <c r="W257" s="20" t="s">
        <v>490</v>
      </c>
      <c r="X257" s="20" t="s">
        <v>490</v>
      </c>
      <c r="Y257" t="s">
        <v>1979</v>
      </c>
      <c r="Z257" s="52" t="s">
        <v>1980</v>
      </c>
      <c r="AA257" t="s">
        <v>1000</v>
      </c>
      <c r="AB257" s="6">
        <v>88000000</v>
      </c>
      <c r="AC257" s="6">
        <v>88000000</v>
      </c>
      <c r="AD257" s="30">
        <v>8000000</v>
      </c>
      <c r="AE257" s="30">
        <v>0</v>
      </c>
      <c r="AF257" s="23" t="s">
        <v>112</v>
      </c>
      <c r="AG257" t="s">
        <v>106</v>
      </c>
      <c r="AH257" t="s">
        <v>113</v>
      </c>
      <c r="AI257" s="31">
        <f>+Tabla3[[#This Row],[VALOR DEL CONTRATO
(EN NUMEROS)]]-Tabla3[[#This Row],[VALOR RECURSOS (MADS/FONAM)]]</f>
        <v>0</v>
      </c>
      <c r="AJ257" s="25">
        <v>9025</v>
      </c>
      <c r="AK257" s="32">
        <v>45665</v>
      </c>
      <c r="AL257">
        <v>29624</v>
      </c>
      <c r="AM257" s="27">
        <v>45680</v>
      </c>
      <c r="AN257" s="33" t="s">
        <v>114</v>
      </c>
      <c r="AO257" t="s">
        <v>1974</v>
      </c>
      <c r="AP257" s="39">
        <v>202300000000041</v>
      </c>
      <c r="AQ257" t="s">
        <v>106</v>
      </c>
      <c r="AR257" s="27">
        <v>45678</v>
      </c>
      <c r="AS257" s="23" t="s">
        <v>116</v>
      </c>
      <c r="AT257" s="23" t="s">
        <v>116</v>
      </c>
      <c r="AU257" t="s">
        <v>117</v>
      </c>
      <c r="AV257" t="s">
        <v>1981</v>
      </c>
      <c r="AW257" t="s">
        <v>1982</v>
      </c>
      <c r="AX257" t="s">
        <v>490</v>
      </c>
      <c r="AY257" s="23">
        <v>80111600</v>
      </c>
      <c r="AZ257" s="41" t="s">
        <v>1983</v>
      </c>
      <c r="BA257" s="23" t="s">
        <v>121</v>
      </c>
      <c r="BB257" s="20" t="s">
        <v>122</v>
      </c>
      <c r="BC257" s="27">
        <v>45678</v>
      </c>
      <c r="BD257" s="20" t="s">
        <v>123</v>
      </c>
      <c r="BE257" s="27">
        <v>45678</v>
      </c>
      <c r="BF257" s="27">
        <v>45680</v>
      </c>
      <c r="BG257" s="27">
        <v>46013</v>
      </c>
      <c r="BH257" s="35">
        <f>+Tabla3[[#This Row],[FECHA TERMINACION
(INICIAL)]]-Tabla3[[#This Row],[FECHA INICIO]]</f>
        <v>333</v>
      </c>
      <c r="BI257" s="35">
        <f>+Tabla3[[#This Row],[PLAZO DE EJECUCIÓN EN DÍAS (INICIAL)]]/30</f>
        <v>11.1</v>
      </c>
      <c r="BJ257" t="s">
        <v>1657</v>
      </c>
      <c r="BK257" s="30">
        <f>+[1]BD_2!E255</f>
        <v>0</v>
      </c>
      <c r="BL257" s="30">
        <f>+[1]BD_2!BA255</f>
        <v>0</v>
      </c>
      <c r="BM257" s="23">
        <f>+[1]BD_2!BZ255</f>
        <v>0</v>
      </c>
      <c r="BN257" s="23">
        <f>+COUNTIF(Tabla3[[#This Row],[VALOR REDUCIDO]:[TOTAL TIEMPO PRORROGADO EN DÍAS
]],"&lt;&gt;0")</f>
        <v>0</v>
      </c>
      <c r="BO257" s="23" t="str">
        <f>+[1]BD_2!CA255</f>
        <v>2 NO</v>
      </c>
      <c r="BP257" s="27" t="str">
        <f>+[1]BD_2!CF255</f>
        <v>2 NO</v>
      </c>
      <c r="BQ257" s="23" t="s">
        <v>106</v>
      </c>
      <c r="BR257">
        <f t="shared" si="50"/>
        <v>333</v>
      </c>
      <c r="BS257" s="36">
        <f t="shared" si="51"/>
        <v>45680</v>
      </c>
      <c r="BT257" s="36">
        <f t="shared" si="52"/>
        <v>46013</v>
      </c>
      <c r="BU257" s="37">
        <f t="shared" ca="1" si="53"/>
        <v>0.80180180180180183</v>
      </c>
      <c r="BV257" s="30">
        <f t="shared" si="54"/>
        <v>88000000</v>
      </c>
      <c r="BW257" s="23" t="str">
        <f t="shared" ca="1" si="56"/>
        <v>EJECUCIÓN</v>
      </c>
      <c r="BX257" s="23">
        <v>50133333</v>
      </c>
      <c r="BY257" s="23">
        <v>37866667</v>
      </c>
      <c r="BZ257" s="23" t="s">
        <v>106</v>
      </c>
      <c r="CA257" s="23" t="str">
        <f t="shared" si="55"/>
        <v>enero</v>
      </c>
      <c r="CB257" s="23" t="s">
        <v>121</v>
      </c>
      <c r="CC257" s="23" t="s">
        <v>121</v>
      </c>
      <c r="CD257" s="23" t="s">
        <v>121</v>
      </c>
      <c r="CE257" t="s">
        <v>125</v>
      </c>
      <c r="CF257" t="s">
        <v>126</v>
      </c>
    </row>
    <row r="258" spans="1:84" x14ac:dyDescent="0.25">
      <c r="A258" s="23" t="str">
        <f t="shared" si="43"/>
        <v/>
      </c>
      <c r="B258" s="23" t="str">
        <f t="shared" si="44"/>
        <v/>
      </c>
      <c r="C258" s="24" t="str">
        <f t="shared" ca="1" si="45"/>
        <v>E</v>
      </c>
      <c r="D258" s="25" t="str">
        <f t="shared" ca="1" si="46"/>
        <v/>
      </c>
      <c r="E258" s="25" t="str">
        <f t="shared" si="47"/>
        <v/>
      </c>
      <c r="F258" s="23" t="str">
        <f t="shared" si="48"/>
        <v/>
      </c>
      <c r="G258" s="25" t="str">
        <f t="shared" si="49"/>
        <v/>
      </c>
      <c r="H258" s="23">
        <v>2025</v>
      </c>
      <c r="I258" s="26">
        <v>252</v>
      </c>
      <c r="J258" s="23" t="s">
        <v>95</v>
      </c>
      <c r="K258" t="s">
        <v>96</v>
      </c>
      <c r="L258" t="s">
        <v>97</v>
      </c>
      <c r="M258" t="s">
        <v>98</v>
      </c>
      <c r="N258" t="s">
        <v>99</v>
      </c>
      <c r="O258" s="23" t="s">
        <v>100</v>
      </c>
      <c r="P258" s="23" t="s">
        <v>138</v>
      </c>
      <c r="Q258" t="s">
        <v>1984</v>
      </c>
      <c r="R258" s="23" t="s">
        <v>103</v>
      </c>
      <c r="S258" s="20" t="s">
        <v>262</v>
      </c>
      <c r="T258" s="29" t="s">
        <v>1985</v>
      </c>
      <c r="U258" s="23" t="s">
        <v>1436</v>
      </c>
      <c r="V258" s="23" t="s">
        <v>106</v>
      </c>
      <c r="W258" s="20" t="s">
        <v>711</v>
      </c>
      <c r="X258" s="20" t="s">
        <v>108</v>
      </c>
      <c r="Y258" t="s">
        <v>1986</v>
      </c>
      <c r="Z258" s="52" t="s">
        <v>1987</v>
      </c>
      <c r="AA258" t="s">
        <v>1988</v>
      </c>
      <c r="AB258" s="6">
        <v>78829333</v>
      </c>
      <c r="AC258" s="6">
        <v>78829333</v>
      </c>
      <c r="AD258" s="30">
        <v>7210000</v>
      </c>
      <c r="AE258" s="30">
        <v>0</v>
      </c>
      <c r="AF258" s="23" t="s">
        <v>112</v>
      </c>
      <c r="AG258" t="s">
        <v>106</v>
      </c>
      <c r="AH258" t="s">
        <v>113</v>
      </c>
      <c r="AI258" s="31">
        <f>+Tabla3[[#This Row],[VALOR DEL CONTRATO
(EN NUMEROS)]]-Tabla3[[#This Row],[VALOR RECURSOS (MADS/FONAM)]]</f>
        <v>0</v>
      </c>
      <c r="AJ258" s="25">
        <v>9525</v>
      </c>
      <c r="AK258" s="32">
        <v>45665</v>
      </c>
      <c r="AL258">
        <v>27225</v>
      </c>
      <c r="AM258" s="27">
        <v>45679</v>
      </c>
      <c r="AN258" s="33" t="s">
        <v>114</v>
      </c>
      <c r="AO258" t="s">
        <v>115</v>
      </c>
      <c r="AP258" s="39">
        <v>202400000000095</v>
      </c>
      <c r="AQ258" t="s">
        <v>106</v>
      </c>
      <c r="AR258" s="27">
        <v>45678</v>
      </c>
      <c r="AS258" s="23" t="s">
        <v>116</v>
      </c>
      <c r="AT258" s="23" t="s">
        <v>116</v>
      </c>
      <c r="AU258" t="s">
        <v>117</v>
      </c>
      <c r="AV258" t="s">
        <v>529</v>
      </c>
      <c r="AW258" t="s">
        <v>620</v>
      </c>
      <c r="AX258" t="s">
        <v>108</v>
      </c>
      <c r="AY258" s="23">
        <v>80111600</v>
      </c>
      <c r="AZ258" s="41" t="s">
        <v>1989</v>
      </c>
      <c r="BA258" s="23" t="s">
        <v>121</v>
      </c>
      <c r="BB258" s="20" t="s">
        <v>122</v>
      </c>
      <c r="BC258" s="27">
        <v>45678</v>
      </c>
      <c r="BD258" s="20" t="s">
        <v>123</v>
      </c>
      <c r="BE258" s="27">
        <v>45678</v>
      </c>
      <c r="BF258" s="27">
        <v>45679</v>
      </c>
      <c r="BG258" s="27">
        <v>46010</v>
      </c>
      <c r="BH258" s="35">
        <f>+Tabla3[[#This Row],[FECHA TERMINACION
(INICIAL)]]-Tabla3[[#This Row],[FECHA INICIO]]</f>
        <v>331</v>
      </c>
      <c r="BI258" s="35">
        <f>+Tabla3[[#This Row],[PLAZO DE EJECUCIÓN EN DÍAS (INICIAL)]]/30</f>
        <v>11.033333333333333</v>
      </c>
      <c r="BJ258" t="s">
        <v>725</v>
      </c>
      <c r="BK258" s="30">
        <f>+[1]BD_2!E256</f>
        <v>0</v>
      </c>
      <c r="BL258" s="30">
        <f>+[1]BD_2!BA256</f>
        <v>0</v>
      </c>
      <c r="BM258" s="23">
        <f>+[1]BD_2!BZ256</f>
        <v>0</v>
      </c>
      <c r="BN258" s="23">
        <f>+COUNTIF(Tabla3[[#This Row],[VALOR REDUCIDO]:[TOTAL TIEMPO PRORROGADO EN DÍAS
]],"&lt;&gt;0")</f>
        <v>0</v>
      </c>
      <c r="BO258" s="23" t="str">
        <f>+[1]BD_2!CA256</f>
        <v>2 NO</v>
      </c>
      <c r="BP258" s="27" t="str">
        <f>+[1]BD_2!CF256</f>
        <v>2 NO</v>
      </c>
      <c r="BQ258" s="23" t="s">
        <v>106</v>
      </c>
      <c r="BR258">
        <f t="shared" si="50"/>
        <v>331</v>
      </c>
      <c r="BS258" s="36">
        <f t="shared" si="51"/>
        <v>45679</v>
      </c>
      <c r="BT258" s="36">
        <f t="shared" si="52"/>
        <v>46010</v>
      </c>
      <c r="BU258" s="37">
        <f t="shared" ca="1" si="53"/>
        <v>0.80966767371601212</v>
      </c>
      <c r="BV258" s="30">
        <f t="shared" si="54"/>
        <v>78829333</v>
      </c>
      <c r="BW258" s="23" t="str">
        <f t="shared" ca="1" si="56"/>
        <v>EJECUCIÓN</v>
      </c>
      <c r="BX258" s="23">
        <v>52633000</v>
      </c>
      <c r="BY258" s="23">
        <v>26196333</v>
      </c>
      <c r="BZ258" s="23" t="s">
        <v>106</v>
      </c>
      <c r="CA258" s="23" t="str">
        <f t="shared" si="55"/>
        <v>enero</v>
      </c>
      <c r="CB258" s="23" t="s">
        <v>121</v>
      </c>
      <c r="CC258" s="23" t="s">
        <v>121</v>
      </c>
      <c r="CD258" s="23" t="s">
        <v>121</v>
      </c>
      <c r="CE258" t="s">
        <v>125</v>
      </c>
      <c r="CF258" t="s">
        <v>126</v>
      </c>
    </row>
    <row r="259" spans="1:84" x14ac:dyDescent="0.25">
      <c r="A259" s="23" t="str">
        <f t="shared" si="43"/>
        <v/>
      </c>
      <c r="B259" s="23" t="str">
        <f t="shared" si="44"/>
        <v/>
      </c>
      <c r="C259" s="24" t="str">
        <f t="shared" ca="1" si="45"/>
        <v>E</v>
      </c>
      <c r="D259" s="25" t="str">
        <f t="shared" ca="1" si="46"/>
        <v/>
      </c>
      <c r="E259" s="25" t="str">
        <f t="shared" si="47"/>
        <v/>
      </c>
      <c r="F259" s="23" t="str">
        <f t="shared" si="48"/>
        <v/>
      </c>
      <c r="G259" s="25" t="str">
        <f t="shared" si="49"/>
        <v/>
      </c>
      <c r="H259" s="23">
        <v>2025</v>
      </c>
      <c r="I259" s="26">
        <v>253</v>
      </c>
      <c r="J259" s="23" t="s">
        <v>95</v>
      </c>
      <c r="K259" t="s">
        <v>96</v>
      </c>
      <c r="L259" t="s">
        <v>97</v>
      </c>
      <c r="M259" t="s">
        <v>98</v>
      </c>
      <c r="N259" t="s">
        <v>99</v>
      </c>
      <c r="O259" s="23" t="s">
        <v>100</v>
      </c>
      <c r="P259" s="23" t="s">
        <v>138</v>
      </c>
      <c r="Q259" t="s">
        <v>1990</v>
      </c>
      <c r="R259" s="23" t="s">
        <v>103</v>
      </c>
      <c r="S259" s="20" t="s">
        <v>158</v>
      </c>
      <c r="T259" s="29" t="s">
        <v>1991</v>
      </c>
      <c r="U259" s="23" t="s">
        <v>1436</v>
      </c>
      <c r="V259" s="23" t="s">
        <v>106</v>
      </c>
      <c r="W259" s="20" t="s">
        <v>747</v>
      </c>
      <c r="X259" s="20" t="s">
        <v>747</v>
      </c>
      <c r="Y259" t="s">
        <v>1992</v>
      </c>
      <c r="Z259" t="s">
        <v>1993</v>
      </c>
      <c r="AA259" t="s">
        <v>1994</v>
      </c>
      <c r="AB259" s="6">
        <v>132980000</v>
      </c>
      <c r="AC259" s="6">
        <v>132980000</v>
      </c>
      <c r="AD259" s="30">
        <v>12200000</v>
      </c>
      <c r="AE259" s="30">
        <v>0</v>
      </c>
      <c r="AF259" s="23" t="s">
        <v>112</v>
      </c>
      <c r="AG259" t="s">
        <v>106</v>
      </c>
      <c r="AH259" t="s">
        <v>113</v>
      </c>
      <c r="AI259" s="31">
        <f>+Tabla3[[#This Row],[VALOR DEL CONTRATO
(EN NUMEROS)]]-Tabla3[[#This Row],[VALOR RECURSOS (MADS/FONAM)]]</f>
        <v>0</v>
      </c>
      <c r="AJ259" s="25">
        <v>3325</v>
      </c>
      <c r="AK259" s="32">
        <v>45664</v>
      </c>
      <c r="AL259">
        <v>29025</v>
      </c>
      <c r="AM259" s="27">
        <v>45680</v>
      </c>
      <c r="AN259" s="33" t="s">
        <v>114</v>
      </c>
      <c r="AO259" t="s">
        <v>751</v>
      </c>
      <c r="AP259" s="39">
        <v>202400000000095</v>
      </c>
      <c r="AQ259" t="s">
        <v>106</v>
      </c>
      <c r="AR259" s="27">
        <v>45678</v>
      </c>
      <c r="AS259" s="23" t="s">
        <v>116</v>
      </c>
      <c r="AT259" s="23" t="s">
        <v>116</v>
      </c>
      <c r="AU259" t="s">
        <v>117</v>
      </c>
      <c r="AV259" t="s">
        <v>752</v>
      </c>
      <c r="AW259" t="s">
        <v>753</v>
      </c>
      <c r="AX259" t="s">
        <v>747</v>
      </c>
      <c r="AY259" s="23">
        <v>80111600</v>
      </c>
      <c r="AZ259" s="41" t="s">
        <v>1995</v>
      </c>
      <c r="BA259" s="23" t="s">
        <v>121</v>
      </c>
      <c r="BB259" s="20" t="s">
        <v>122</v>
      </c>
      <c r="BC259" s="27">
        <v>45679</v>
      </c>
      <c r="BD259" s="20" t="s">
        <v>123</v>
      </c>
      <c r="BE259" s="27">
        <v>45679</v>
      </c>
      <c r="BF259" s="27">
        <v>45680</v>
      </c>
      <c r="BG259" s="27">
        <v>46010</v>
      </c>
      <c r="BH259" s="35">
        <f>+Tabla3[[#This Row],[FECHA TERMINACION
(INICIAL)]]-Tabla3[[#This Row],[FECHA INICIO]]</f>
        <v>330</v>
      </c>
      <c r="BI259" s="35">
        <f>+Tabla3[[#This Row],[PLAZO DE EJECUCIÓN EN DÍAS (INICIAL)]]/30</f>
        <v>11</v>
      </c>
      <c r="BJ259" t="s">
        <v>1996</v>
      </c>
      <c r="BK259" s="30">
        <f>+[1]BD_2!E257</f>
        <v>0</v>
      </c>
      <c r="BL259" s="30">
        <f>+[1]BD_2!BA257</f>
        <v>0</v>
      </c>
      <c r="BM259" s="23">
        <f>+[1]BD_2!BZ257</f>
        <v>0</v>
      </c>
      <c r="BN259" s="23">
        <f>+COUNTIF(Tabla3[[#This Row],[VALOR REDUCIDO]:[TOTAL TIEMPO PRORROGADO EN DÍAS
]],"&lt;&gt;0")</f>
        <v>0</v>
      </c>
      <c r="BO259" s="23" t="str">
        <f>+[1]BD_2!CA257</f>
        <v>2 NO</v>
      </c>
      <c r="BP259" s="27" t="str">
        <f>+[1]BD_2!CF257</f>
        <v>2 NO</v>
      </c>
      <c r="BQ259" s="23" t="s">
        <v>106</v>
      </c>
      <c r="BR259">
        <f t="shared" si="50"/>
        <v>330</v>
      </c>
      <c r="BS259" s="36">
        <f t="shared" si="51"/>
        <v>45680</v>
      </c>
      <c r="BT259" s="36">
        <f t="shared" si="52"/>
        <v>46010</v>
      </c>
      <c r="BU259" s="37">
        <f t="shared" ca="1" si="53"/>
        <v>0.80909090909090908</v>
      </c>
      <c r="BV259" s="30">
        <f t="shared" si="54"/>
        <v>132980000</v>
      </c>
      <c r="BW259" s="23" t="str">
        <f t="shared" ca="1" si="56"/>
        <v>EJECUCIÓN</v>
      </c>
      <c r="BX259" s="23">
        <v>76453333</v>
      </c>
      <c r="BY259" s="23">
        <v>56526667</v>
      </c>
      <c r="BZ259" s="23" t="s">
        <v>106</v>
      </c>
      <c r="CA259" s="23" t="str">
        <f t="shared" si="55"/>
        <v>enero</v>
      </c>
      <c r="CB259" s="23" t="s">
        <v>121</v>
      </c>
      <c r="CC259" s="23" t="s">
        <v>121</v>
      </c>
      <c r="CD259" s="23" t="s">
        <v>121</v>
      </c>
      <c r="CE259" t="s">
        <v>125</v>
      </c>
      <c r="CF259" t="s">
        <v>126</v>
      </c>
    </row>
    <row r="260" spans="1:84" x14ac:dyDescent="0.25">
      <c r="A260" s="23" t="str">
        <f t="shared" ref="A260:A323" si="57">+IF($BO260="1 SI","S","")</f>
        <v/>
      </c>
      <c r="B260" s="23" t="str">
        <f t="shared" ref="B260:B323" si="58">+IF(BQ260="1 SI","C","")</f>
        <v/>
      </c>
      <c r="C260" s="24" t="str">
        <f t="shared" ref="C260:C323" ca="1" si="59">+IF($BT260&lt;=$C$1,"F","E")</f>
        <v>E</v>
      </c>
      <c r="D260" s="25" t="str">
        <f t="shared" ref="D260:D323" ca="1" si="60">+IF($BW260="MUTUO ACUERDO", "L","")</f>
        <v/>
      </c>
      <c r="E260" s="25" t="str">
        <f t="shared" ref="E260:E323" si="61">IF($CB260="1 SI","","NE")</f>
        <v/>
      </c>
      <c r="F260" s="23" t="str">
        <f t="shared" ref="F260:F323" si="62">IF(BZ260="1. SI","ANU","")</f>
        <v/>
      </c>
      <c r="G260" s="25" t="str">
        <f t="shared" ref="G260:G323" si="63">IF($CC260="1 SI","","NE")</f>
        <v/>
      </c>
      <c r="H260" s="23">
        <v>2025</v>
      </c>
      <c r="I260" s="26">
        <v>254</v>
      </c>
      <c r="J260" s="23" t="s">
        <v>95</v>
      </c>
      <c r="K260" t="s">
        <v>96</v>
      </c>
      <c r="L260" t="s">
        <v>97</v>
      </c>
      <c r="M260" t="s">
        <v>98</v>
      </c>
      <c r="N260" t="s">
        <v>99</v>
      </c>
      <c r="O260" s="23" t="s">
        <v>100</v>
      </c>
      <c r="P260" s="23" t="s">
        <v>138</v>
      </c>
      <c r="Q260" t="s">
        <v>1997</v>
      </c>
      <c r="R260" s="23" t="s">
        <v>103</v>
      </c>
      <c r="S260" s="20" t="s">
        <v>262</v>
      </c>
      <c r="T260" s="29" t="s">
        <v>1998</v>
      </c>
      <c r="U260" s="23" t="s">
        <v>1436</v>
      </c>
      <c r="V260" s="23" t="s">
        <v>106</v>
      </c>
      <c r="W260" s="20" t="s">
        <v>747</v>
      </c>
      <c r="X260" s="20" t="s">
        <v>747</v>
      </c>
      <c r="Y260" t="s">
        <v>1999</v>
      </c>
      <c r="Z260" t="s">
        <v>2000</v>
      </c>
      <c r="AA260" t="s">
        <v>2001</v>
      </c>
      <c r="AB260" s="6">
        <v>88726000</v>
      </c>
      <c r="AC260" s="6">
        <v>88726000</v>
      </c>
      <c r="AD260" s="30">
        <v>8140000</v>
      </c>
      <c r="AE260" s="30">
        <v>0</v>
      </c>
      <c r="AF260" s="23" t="s">
        <v>112</v>
      </c>
      <c r="AG260" t="s">
        <v>106</v>
      </c>
      <c r="AH260" t="s">
        <v>113</v>
      </c>
      <c r="AI260" s="31">
        <f>+Tabla3[[#This Row],[VALOR DEL CONTRATO
(EN NUMEROS)]]-Tabla3[[#This Row],[VALOR RECURSOS (MADS/FONAM)]]</f>
        <v>0</v>
      </c>
      <c r="AJ260" s="25">
        <v>3325</v>
      </c>
      <c r="AK260" s="32">
        <v>45664</v>
      </c>
      <c r="AL260">
        <v>30125</v>
      </c>
      <c r="AM260" s="27">
        <v>45680</v>
      </c>
      <c r="AN260" s="33" t="s">
        <v>114</v>
      </c>
      <c r="AO260" t="s">
        <v>751</v>
      </c>
      <c r="AP260" s="39">
        <v>202400000000095</v>
      </c>
      <c r="AQ260" t="s">
        <v>106</v>
      </c>
      <c r="AR260" s="27">
        <v>45678</v>
      </c>
      <c r="AS260" s="23" t="s">
        <v>116</v>
      </c>
      <c r="AT260" s="23" t="s">
        <v>116</v>
      </c>
      <c r="AU260" t="s">
        <v>117</v>
      </c>
      <c r="AV260" t="s">
        <v>2002</v>
      </c>
      <c r="AW260" t="s">
        <v>2003</v>
      </c>
      <c r="AX260" t="s">
        <v>747</v>
      </c>
      <c r="AY260" s="23">
        <v>80111600</v>
      </c>
      <c r="AZ260" s="41" t="s">
        <v>2004</v>
      </c>
      <c r="BA260" s="23" t="s">
        <v>121</v>
      </c>
      <c r="BB260" s="20" t="s">
        <v>122</v>
      </c>
      <c r="BC260" s="27">
        <v>45678</v>
      </c>
      <c r="BD260" s="20" t="s">
        <v>123</v>
      </c>
      <c r="BE260" s="27">
        <v>45678</v>
      </c>
      <c r="BF260" s="27">
        <v>45680</v>
      </c>
      <c r="BG260" s="27">
        <v>46010</v>
      </c>
      <c r="BH260" s="35">
        <f>+Tabla3[[#This Row],[FECHA TERMINACION
(INICIAL)]]-Tabla3[[#This Row],[FECHA INICIO]]</f>
        <v>330</v>
      </c>
      <c r="BI260" s="35">
        <f>+Tabla3[[#This Row],[PLAZO DE EJECUCIÓN EN DÍAS (INICIAL)]]/30</f>
        <v>11</v>
      </c>
      <c r="BJ260" t="s">
        <v>1996</v>
      </c>
      <c r="BK260" s="30">
        <f>+[1]BD_2!E258</f>
        <v>0</v>
      </c>
      <c r="BL260" s="30">
        <f>+[1]BD_2!BA258</f>
        <v>0</v>
      </c>
      <c r="BM260" s="23">
        <f>+[1]BD_2!BZ258</f>
        <v>0</v>
      </c>
      <c r="BN260" s="23">
        <f>+COUNTIF(Tabla3[[#This Row],[VALOR REDUCIDO]:[TOTAL TIEMPO PRORROGADO EN DÍAS
]],"&lt;&gt;0")</f>
        <v>0</v>
      </c>
      <c r="BO260" s="23" t="str">
        <f>+[1]BD_2!CA258</f>
        <v>2 NO</v>
      </c>
      <c r="BP260" s="27" t="str">
        <f>+[1]BD_2!CF258</f>
        <v>2 NO</v>
      </c>
      <c r="BQ260" s="23" t="s">
        <v>106</v>
      </c>
      <c r="BR260">
        <f t="shared" ref="BR260:BR323" si="64">$BT260-$BS260</f>
        <v>330</v>
      </c>
      <c r="BS260" s="36">
        <f t="shared" ref="BS260:BS323" si="65">$BF260</f>
        <v>45680</v>
      </c>
      <c r="BT260" s="36">
        <f t="shared" ref="BT260:BT323" si="66">$BG260+$BM260</f>
        <v>46010</v>
      </c>
      <c r="BU260" s="37">
        <f t="shared" ref="BU260:BU323" ca="1" si="67">IF((($C$1-$BS260)/($BT260-$BS260))&gt;=100%,100%,(($C$1-$BS260)/($BT260-$BS260)))</f>
        <v>0.80909090909090908</v>
      </c>
      <c r="BV260" s="30">
        <f t="shared" ref="BV260:BV323" si="68">$AC260+$BL260-$BK260</f>
        <v>88726000</v>
      </c>
      <c r="BW260" s="23" t="str">
        <f t="shared" ca="1" si="56"/>
        <v>EJECUCIÓN</v>
      </c>
      <c r="BX260" s="23">
        <v>59150667</v>
      </c>
      <c r="BY260" s="23">
        <v>29575333</v>
      </c>
      <c r="BZ260" s="23" t="s">
        <v>106</v>
      </c>
      <c r="CA260" s="23" t="str">
        <f t="shared" ref="CA260:CA323" si="69">TEXT(AR260,"MMMM")</f>
        <v>enero</v>
      </c>
      <c r="CB260" s="23" t="s">
        <v>121</v>
      </c>
      <c r="CC260" s="23" t="s">
        <v>121</v>
      </c>
      <c r="CD260" s="23" t="s">
        <v>121</v>
      </c>
      <c r="CE260" t="s">
        <v>125</v>
      </c>
      <c r="CF260" t="s">
        <v>126</v>
      </c>
    </row>
    <row r="261" spans="1:84" x14ac:dyDescent="0.25">
      <c r="A261" s="23" t="str">
        <f t="shared" si="57"/>
        <v/>
      </c>
      <c r="B261" s="23" t="str">
        <f t="shared" si="58"/>
        <v/>
      </c>
      <c r="C261" s="24" t="str">
        <f t="shared" ca="1" si="59"/>
        <v>E</v>
      </c>
      <c r="D261" s="25" t="str">
        <f t="shared" ca="1" si="60"/>
        <v/>
      </c>
      <c r="E261" s="25" t="str">
        <f t="shared" si="61"/>
        <v/>
      </c>
      <c r="F261" s="23" t="str">
        <f t="shared" si="62"/>
        <v/>
      </c>
      <c r="G261" s="25" t="str">
        <f t="shared" si="63"/>
        <v/>
      </c>
      <c r="H261" s="23">
        <v>2025</v>
      </c>
      <c r="I261" s="26">
        <v>255</v>
      </c>
      <c r="J261" s="23" t="s">
        <v>95</v>
      </c>
      <c r="K261" t="s">
        <v>96</v>
      </c>
      <c r="L261" t="s">
        <v>97</v>
      </c>
      <c r="M261" t="s">
        <v>98</v>
      </c>
      <c r="N261" t="s">
        <v>99</v>
      </c>
      <c r="O261" s="23" t="s">
        <v>100</v>
      </c>
      <c r="P261" s="23" t="s">
        <v>138</v>
      </c>
      <c r="Q261" t="s">
        <v>2005</v>
      </c>
      <c r="R261" s="23" t="s">
        <v>103</v>
      </c>
      <c r="S261" s="20" t="s">
        <v>262</v>
      </c>
      <c r="T261" s="29" t="s">
        <v>2006</v>
      </c>
      <c r="U261" s="23" t="s">
        <v>1436</v>
      </c>
      <c r="V261" s="23" t="s">
        <v>106</v>
      </c>
      <c r="W261" s="20" t="s">
        <v>747</v>
      </c>
      <c r="X261" s="20" t="s">
        <v>747</v>
      </c>
      <c r="Y261" t="s">
        <v>2007</v>
      </c>
      <c r="Z261" t="s">
        <v>2008</v>
      </c>
      <c r="AA261" t="s">
        <v>2009</v>
      </c>
      <c r="AB261" s="6">
        <v>91560000</v>
      </c>
      <c r="AC261" s="6">
        <v>91560000</v>
      </c>
      <c r="AD261" s="30">
        <v>8400000</v>
      </c>
      <c r="AE261" s="30">
        <v>0</v>
      </c>
      <c r="AF261" s="23" t="s">
        <v>112</v>
      </c>
      <c r="AG261" t="s">
        <v>106</v>
      </c>
      <c r="AH261" t="s">
        <v>113</v>
      </c>
      <c r="AI261" s="31">
        <f>+Tabla3[[#This Row],[VALOR DEL CONTRATO
(EN NUMEROS)]]-Tabla3[[#This Row],[VALOR RECURSOS (MADS/FONAM)]]</f>
        <v>0</v>
      </c>
      <c r="AJ261" s="25">
        <v>3325</v>
      </c>
      <c r="AK261" s="32">
        <v>45664</v>
      </c>
      <c r="AL261">
        <v>29125</v>
      </c>
      <c r="AM261" s="27">
        <v>45680</v>
      </c>
      <c r="AN261" s="33" t="s">
        <v>114</v>
      </c>
      <c r="AO261" t="s">
        <v>751</v>
      </c>
      <c r="AP261" s="39">
        <v>202400000000095</v>
      </c>
      <c r="AQ261" t="s">
        <v>106</v>
      </c>
      <c r="AR261" s="27">
        <v>45678</v>
      </c>
      <c r="AS261" s="23" t="s">
        <v>116</v>
      </c>
      <c r="AT261" s="23" t="s">
        <v>116</v>
      </c>
      <c r="AU261" t="s">
        <v>117</v>
      </c>
      <c r="AV261" t="s">
        <v>2010</v>
      </c>
      <c r="AW261" t="s">
        <v>2011</v>
      </c>
      <c r="AX261" t="s">
        <v>747</v>
      </c>
      <c r="AY261" s="23">
        <v>80111600</v>
      </c>
      <c r="AZ261" s="41" t="s">
        <v>2012</v>
      </c>
      <c r="BA261" s="23" t="s">
        <v>121</v>
      </c>
      <c r="BB261" s="20" t="s">
        <v>122</v>
      </c>
      <c r="BC261" s="27">
        <v>45679</v>
      </c>
      <c r="BD261" s="20" t="s">
        <v>123</v>
      </c>
      <c r="BE261" s="27">
        <v>45679</v>
      </c>
      <c r="BF261" s="27">
        <v>45680</v>
      </c>
      <c r="BG261" s="27">
        <v>46010</v>
      </c>
      <c r="BH261" s="35">
        <f>+Tabla3[[#This Row],[FECHA TERMINACION
(INICIAL)]]-Tabla3[[#This Row],[FECHA INICIO]]</f>
        <v>330</v>
      </c>
      <c r="BI261" s="35">
        <f>+Tabla3[[#This Row],[PLAZO DE EJECUCIÓN EN DÍAS (INICIAL)]]/30</f>
        <v>11</v>
      </c>
      <c r="BJ261" t="s">
        <v>1996</v>
      </c>
      <c r="BK261" s="30">
        <f>+[1]BD_2!E259</f>
        <v>0</v>
      </c>
      <c r="BL261" s="30">
        <f>+[1]BD_2!BA259</f>
        <v>0</v>
      </c>
      <c r="BM261" s="23">
        <f>+[1]BD_2!BZ259</f>
        <v>0</v>
      </c>
      <c r="BN261" s="23">
        <f>+COUNTIF(Tabla3[[#This Row],[VALOR REDUCIDO]:[TOTAL TIEMPO PRORROGADO EN DÍAS
]],"&lt;&gt;0")</f>
        <v>0</v>
      </c>
      <c r="BO261" s="23" t="str">
        <f>+[1]BD_2!CA259</f>
        <v>2 NO</v>
      </c>
      <c r="BP261" s="27" t="str">
        <f>+[1]BD_2!CF259</f>
        <v>2 NO</v>
      </c>
      <c r="BQ261" s="23" t="s">
        <v>106</v>
      </c>
      <c r="BR261">
        <f t="shared" si="64"/>
        <v>330</v>
      </c>
      <c r="BS261" s="36">
        <f t="shared" si="65"/>
        <v>45680</v>
      </c>
      <c r="BT261" s="36">
        <f t="shared" si="66"/>
        <v>46010</v>
      </c>
      <c r="BU261" s="37">
        <f t="shared" ca="1" si="67"/>
        <v>0.80909090909090908</v>
      </c>
      <c r="BV261" s="30">
        <f t="shared" si="68"/>
        <v>91560000</v>
      </c>
      <c r="BW261" s="23" t="str">
        <f t="shared" ca="1" si="56"/>
        <v>EJECUCIÓN</v>
      </c>
      <c r="BX261" s="23">
        <v>52640000</v>
      </c>
      <c r="BY261" s="23">
        <v>38920000</v>
      </c>
      <c r="BZ261" s="23" t="s">
        <v>106</v>
      </c>
      <c r="CA261" s="23" t="str">
        <f t="shared" si="69"/>
        <v>enero</v>
      </c>
      <c r="CB261" s="23" t="s">
        <v>121</v>
      </c>
      <c r="CC261" s="23" t="s">
        <v>121</v>
      </c>
      <c r="CD261" s="23" t="s">
        <v>121</v>
      </c>
      <c r="CE261" t="s">
        <v>125</v>
      </c>
      <c r="CF261" t="s">
        <v>126</v>
      </c>
    </row>
    <row r="262" spans="1:84" x14ac:dyDescent="0.25">
      <c r="A262" s="23" t="str">
        <f t="shared" si="57"/>
        <v/>
      </c>
      <c r="B262" s="23" t="str">
        <f t="shared" si="58"/>
        <v/>
      </c>
      <c r="C262" s="24" t="str">
        <f t="shared" ca="1" si="59"/>
        <v>E</v>
      </c>
      <c r="D262" s="25" t="str">
        <f t="shared" ca="1" si="60"/>
        <v/>
      </c>
      <c r="E262" s="25" t="str">
        <f t="shared" si="61"/>
        <v/>
      </c>
      <c r="F262" s="23" t="str">
        <f t="shared" si="62"/>
        <v/>
      </c>
      <c r="G262" s="25" t="str">
        <f t="shared" si="63"/>
        <v/>
      </c>
      <c r="H262" s="23">
        <v>2025</v>
      </c>
      <c r="I262" s="26">
        <v>256</v>
      </c>
      <c r="J262" s="23" t="s">
        <v>95</v>
      </c>
      <c r="K262" t="s">
        <v>96</v>
      </c>
      <c r="L262" t="s">
        <v>97</v>
      </c>
      <c r="M262" t="s">
        <v>98</v>
      </c>
      <c r="N262" t="s">
        <v>99</v>
      </c>
      <c r="O262" s="23" t="s">
        <v>100</v>
      </c>
      <c r="P262" s="23" t="s">
        <v>138</v>
      </c>
      <c r="Q262" t="s">
        <v>2013</v>
      </c>
      <c r="R262" s="23" t="s">
        <v>103</v>
      </c>
      <c r="S262" s="20" t="s">
        <v>165</v>
      </c>
      <c r="T262" s="29" t="s">
        <v>2014</v>
      </c>
      <c r="U262" s="23" t="s">
        <v>1436</v>
      </c>
      <c r="V262" s="23" t="s">
        <v>106</v>
      </c>
      <c r="W262" s="20" t="s">
        <v>907</v>
      </c>
      <c r="X262" s="20" t="s">
        <v>907</v>
      </c>
      <c r="Y262" t="s">
        <v>2015</v>
      </c>
      <c r="Z262" t="s">
        <v>2016</v>
      </c>
      <c r="AA262" t="s">
        <v>2017</v>
      </c>
      <c r="AB262" s="6">
        <v>74800000</v>
      </c>
      <c r="AC262" s="6">
        <v>74800000</v>
      </c>
      <c r="AD262" s="30">
        <v>6800000</v>
      </c>
      <c r="AE262" s="30">
        <v>0</v>
      </c>
      <c r="AF262" s="23" t="s">
        <v>112</v>
      </c>
      <c r="AG262" t="s">
        <v>106</v>
      </c>
      <c r="AH262" t="s">
        <v>113</v>
      </c>
      <c r="AI262" s="31">
        <f>+Tabla3[[#This Row],[VALOR DEL CONTRATO
(EN NUMEROS)]]-Tabla3[[#This Row],[VALOR RECURSOS (MADS/FONAM)]]</f>
        <v>0</v>
      </c>
      <c r="AJ262" s="25">
        <v>10125</v>
      </c>
      <c r="AK262" s="32">
        <v>45665</v>
      </c>
      <c r="AL262">
        <v>25425</v>
      </c>
      <c r="AM262" s="27">
        <v>45679</v>
      </c>
      <c r="AN262" s="33" t="s">
        <v>114</v>
      </c>
      <c r="AO262" t="s">
        <v>911</v>
      </c>
      <c r="AP262" s="39">
        <v>202400000000078</v>
      </c>
      <c r="AQ262" t="s">
        <v>106</v>
      </c>
      <c r="AR262" s="27">
        <v>45677</v>
      </c>
      <c r="AS262" s="23" t="s">
        <v>116</v>
      </c>
      <c r="AT262" s="23" t="s">
        <v>116</v>
      </c>
      <c r="AU262" t="s">
        <v>117</v>
      </c>
      <c r="AV262" t="s">
        <v>912</v>
      </c>
      <c r="AW262" t="s">
        <v>913</v>
      </c>
      <c r="AX262" t="s">
        <v>914</v>
      </c>
      <c r="AY262" s="23">
        <v>80111600</v>
      </c>
      <c r="AZ262" s="41" t="s">
        <v>2018</v>
      </c>
      <c r="BA262" s="23" t="s">
        <v>121</v>
      </c>
      <c r="BB262" s="20" t="s">
        <v>122</v>
      </c>
      <c r="BC262" s="27">
        <v>45677</v>
      </c>
      <c r="BD262" s="20" t="s">
        <v>123</v>
      </c>
      <c r="BE262" s="27">
        <v>45677</v>
      </c>
      <c r="BF262" s="27">
        <v>45679</v>
      </c>
      <c r="BG262" s="27">
        <v>46012</v>
      </c>
      <c r="BH262" s="35">
        <f>+Tabla3[[#This Row],[FECHA TERMINACION
(INICIAL)]]-Tabla3[[#This Row],[FECHA INICIO]]</f>
        <v>333</v>
      </c>
      <c r="BI262" s="35">
        <f>+Tabla3[[#This Row],[PLAZO DE EJECUCIÓN EN DÍAS (INICIAL)]]/30</f>
        <v>11.1</v>
      </c>
      <c r="BJ262" t="s">
        <v>1915</v>
      </c>
      <c r="BK262" s="30">
        <f>+[1]BD_2!E260</f>
        <v>0</v>
      </c>
      <c r="BL262" s="30">
        <f>+[1]BD_2!BA260</f>
        <v>0</v>
      </c>
      <c r="BM262" s="23">
        <f>+[1]BD_2!BZ260</f>
        <v>0</v>
      </c>
      <c r="BN262" s="23">
        <f>+COUNTIF(Tabla3[[#This Row],[VALOR REDUCIDO]:[TOTAL TIEMPO PRORROGADO EN DÍAS
]],"&lt;&gt;0")</f>
        <v>0</v>
      </c>
      <c r="BO262" s="23" t="str">
        <f>+[1]BD_2!CA260</f>
        <v>2 NO</v>
      </c>
      <c r="BP262" s="27" t="str">
        <f>+[1]BD_2!CF260</f>
        <v>2 NO</v>
      </c>
      <c r="BQ262" s="23" t="s">
        <v>106</v>
      </c>
      <c r="BR262">
        <f t="shared" si="64"/>
        <v>333</v>
      </c>
      <c r="BS262" s="36">
        <f t="shared" si="65"/>
        <v>45679</v>
      </c>
      <c r="BT262" s="36">
        <f t="shared" si="66"/>
        <v>46012</v>
      </c>
      <c r="BU262" s="37">
        <f t="shared" ca="1" si="67"/>
        <v>0.80480480480480476</v>
      </c>
      <c r="BV262" s="30">
        <f t="shared" si="68"/>
        <v>74800000</v>
      </c>
      <c r="BW262" s="23" t="str">
        <f t="shared" ca="1" si="56"/>
        <v>EJECUCIÓN</v>
      </c>
      <c r="BX262" s="23">
        <v>42840000</v>
      </c>
      <c r="BY262" s="23">
        <v>31960000</v>
      </c>
      <c r="BZ262" s="23" t="s">
        <v>106</v>
      </c>
      <c r="CA262" s="23" t="str">
        <f t="shared" si="69"/>
        <v>enero</v>
      </c>
      <c r="CB262" s="23" t="s">
        <v>121</v>
      </c>
      <c r="CC262" s="23" t="s">
        <v>121</v>
      </c>
      <c r="CD262" s="23" t="s">
        <v>121</v>
      </c>
      <c r="CE262" t="s">
        <v>125</v>
      </c>
      <c r="CF262" t="s">
        <v>126</v>
      </c>
    </row>
    <row r="263" spans="1:84" x14ac:dyDescent="0.25">
      <c r="A263" s="23" t="str">
        <f t="shared" si="57"/>
        <v/>
      </c>
      <c r="B263" s="23" t="str">
        <f t="shared" si="58"/>
        <v/>
      </c>
      <c r="C263" s="24" t="str">
        <f t="shared" ca="1" si="59"/>
        <v>E</v>
      </c>
      <c r="D263" s="25" t="str">
        <f t="shared" ca="1" si="60"/>
        <v/>
      </c>
      <c r="E263" s="25" t="str">
        <f t="shared" si="61"/>
        <v/>
      </c>
      <c r="F263" s="23" t="str">
        <f t="shared" si="62"/>
        <v/>
      </c>
      <c r="G263" s="25" t="str">
        <f t="shared" si="63"/>
        <v/>
      </c>
      <c r="H263" s="23">
        <v>2025</v>
      </c>
      <c r="I263" s="26">
        <v>257</v>
      </c>
      <c r="J263" s="23" t="s">
        <v>95</v>
      </c>
      <c r="K263" t="s">
        <v>96</v>
      </c>
      <c r="L263" t="s">
        <v>97</v>
      </c>
      <c r="M263" t="s">
        <v>98</v>
      </c>
      <c r="N263" t="s">
        <v>99</v>
      </c>
      <c r="O263" s="23" t="s">
        <v>100</v>
      </c>
      <c r="P263" s="23" t="s">
        <v>138</v>
      </c>
      <c r="Q263" t="s">
        <v>2019</v>
      </c>
      <c r="R263" s="23" t="s">
        <v>103</v>
      </c>
      <c r="S263" s="20" t="s">
        <v>525</v>
      </c>
      <c r="T263" s="29" t="s">
        <v>2020</v>
      </c>
      <c r="U263" s="23" t="s">
        <v>1436</v>
      </c>
      <c r="V263" s="23" t="s">
        <v>106</v>
      </c>
      <c r="W263" s="20" t="s">
        <v>747</v>
      </c>
      <c r="X263" s="20" t="s">
        <v>747</v>
      </c>
      <c r="Y263" t="s">
        <v>2021</v>
      </c>
      <c r="Z263" t="s">
        <v>2022</v>
      </c>
      <c r="AA263" t="s">
        <v>2023</v>
      </c>
      <c r="AB263" s="6">
        <v>89268667</v>
      </c>
      <c r="AC263" s="6">
        <v>89268667</v>
      </c>
      <c r="AD263" s="30">
        <v>8140000</v>
      </c>
      <c r="AE263" s="30">
        <v>0</v>
      </c>
      <c r="AF263" s="23" t="s">
        <v>112</v>
      </c>
      <c r="AG263" t="s">
        <v>106</v>
      </c>
      <c r="AH263" t="s">
        <v>113</v>
      </c>
      <c r="AI263" s="31">
        <f>+Tabla3[[#This Row],[VALOR DEL CONTRATO
(EN NUMEROS)]]-Tabla3[[#This Row],[VALOR RECURSOS (MADS/FONAM)]]</f>
        <v>0</v>
      </c>
      <c r="AJ263" s="25">
        <v>3325</v>
      </c>
      <c r="AK263" s="32">
        <v>45664</v>
      </c>
      <c r="AL263">
        <v>28625</v>
      </c>
      <c r="AM263" s="27">
        <v>45680</v>
      </c>
      <c r="AN263" s="33" t="s">
        <v>114</v>
      </c>
      <c r="AO263" t="s">
        <v>751</v>
      </c>
      <c r="AP263" s="39">
        <v>202400000000095</v>
      </c>
      <c r="AQ263" t="s">
        <v>106</v>
      </c>
      <c r="AR263" s="27">
        <v>45678</v>
      </c>
      <c r="AS263" s="23" t="s">
        <v>116</v>
      </c>
      <c r="AT263" s="23" t="s">
        <v>116</v>
      </c>
      <c r="AU263" t="s">
        <v>117</v>
      </c>
      <c r="AV263" t="s">
        <v>2024</v>
      </c>
      <c r="AW263" t="s">
        <v>2025</v>
      </c>
      <c r="AX263" t="s">
        <v>747</v>
      </c>
      <c r="AY263" s="23">
        <v>80111600</v>
      </c>
      <c r="AZ263" s="41" t="s">
        <v>2026</v>
      </c>
      <c r="BA263" s="23" t="s">
        <v>121</v>
      </c>
      <c r="BB263" s="20" t="s">
        <v>122</v>
      </c>
      <c r="BC263" s="27">
        <v>45678</v>
      </c>
      <c r="BD263" s="20" t="s">
        <v>123</v>
      </c>
      <c r="BE263" s="27">
        <v>45678</v>
      </c>
      <c r="BF263" s="27">
        <v>45680</v>
      </c>
      <c r="BG263" s="27">
        <v>46012</v>
      </c>
      <c r="BH263" s="35">
        <f>+Tabla3[[#This Row],[FECHA TERMINACION
(INICIAL)]]-Tabla3[[#This Row],[FECHA INICIO]]</f>
        <v>332</v>
      </c>
      <c r="BI263" s="35">
        <f>+Tabla3[[#This Row],[PLAZO DE EJECUCIÓN EN DÍAS (INICIAL)]]/30</f>
        <v>11.066666666666666</v>
      </c>
      <c r="BJ263" t="s">
        <v>2027</v>
      </c>
      <c r="BK263" s="30">
        <f>+[1]BD_2!E261</f>
        <v>0</v>
      </c>
      <c r="BL263" s="30">
        <f>+[1]BD_2!BA261</f>
        <v>0</v>
      </c>
      <c r="BM263" s="23">
        <f>+[1]BD_2!BZ261</f>
        <v>0</v>
      </c>
      <c r="BN263" s="23">
        <f>+COUNTIF(Tabla3[[#This Row],[VALOR REDUCIDO]:[TOTAL TIEMPO PRORROGADO EN DÍAS
]],"&lt;&gt;0")</f>
        <v>0</v>
      </c>
      <c r="BO263" s="23" t="str">
        <f>+[1]BD_2!CA261</f>
        <v>2 NO</v>
      </c>
      <c r="BP263" s="27" t="str">
        <f>+[1]BD_2!CF261</f>
        <v>2 NO</v>
      </c>
      <c r="BQ263" s="23" t="s">
        <v>106</v>
      </c>
      <c r="BR263">
        <f t="shared" si="64"/>
        <v>332</v>
      </c>
      <c r="BS263" s="36">
        <f t="shared" si="65"/>
        <v>45680</v>
      </c>
      <c r="BT263" s="36">
        <f t="shared" si="66"/>
        <v>46012</v>
      </c>
      <c r="BU263" s="37">
        <f t="shared" ca="1" si="67"/>
        <v>0.80421686746987953</v>
      </c>
      <c r="BV263" s="30">
        <f t="shared" si="68"/>
        <v>89268667</v>
      </c>
      <c r="BW263" s="23" t="str">
        <f t="shared" ca="1" si="56"/>
        <v>EJECUCIÓN</v>
      </c>
      <c r="BX263" s="23">
        <v>51010667</v>
      </c>
      <c r="BY263" s="23">
        <v>38258000</v>
      </c>
      <c r="BZ263" s="23" t="s">
        <v>106</v>
      </c>
      <c r="CA263" s="23" t="str">
        <f t="shared" si="69"/>
        <v>enero</v>
      </c>
      <c r="CB263" s="23" t="s">
        <v>121</v>
      </c>
      <c r="CC263" s="23" t="s">
        <v>121</v>
      </c>
      <c r="CD263" s="23" t="s">
        <v>121</v>
      </c>
      <c r="CE263" t="s">
        <v>125</v>
      </c>
      <c r="CF263" t="s">
        <v>126</v>
      </c>
    </row>
    <row r="264" spans="1:84" x14ac:dyDescent="0.25">
      <c r="A264" s="23" t="str">
        <f t="shared" si="57"/>
        <v/>
      </c>
      <c r="B264" s="23" t="str">
        <f t="shared" si="58"/>
        <v/>
      </c>
      <c r="C264" s="24" t="str">
        <f t="shared" ca="1" si="59"/>
        <v>E</v>
      </c>
      <c r="D264" s="25" t="str">
        <f t="shared" ca="1" si="60"/>
        <v/>
      </c>
      <c r="E264" s="25" t="str">
        <f t="shared" si="61"/>
        <v/>
      </c>
      <c r="F264" s="23" t="str">
        <f t="shared" si="62"/>
        <v/>
      </c>
      <c r="G264" s="25" t="str">
        <f t="shared" si="63"/>
        <v/>
      </c>
      <c r="H264" s="23">
        <v>2025</v>
      </c>
      <c r="I264" s="26">
        <v>258</v>
      </c>
      <c r="J264" s="23" t="s">
        <v>95</v>
      </c>
      <c r="K264" t="s">
        <v>96</v>
      </c>
      <c r="L264" t="s">
        <v>97</v>
      </c>
      <c r="M264" t="s">
        <v>98</v>
      </c>
      <c r="N264" t="s">
        <v>99</v>
      </c>
      <c r="O264" s="23" t="s">
        <v>100</v>
      </c>
      <c r="P264" s="23" t="s">
        <v>138</v>
      </c>
      <c r="Q264" t="s">
        <v>2028</v>
      </c>
      <c r="R264" s="23" t="s">
        <v>103</v>
      </c>
      <c r="S264" s="20" t="s">
        <v>2029</v>
      </c>
      <c r="T264" s="29" t="s">
        <v>2030</v>
      </c>
      <c r="U264" s="23" t="s">
        <v>1436</v>
      </c>
      <c r="V264" s="23" t="s">
        <v>106</v>
      </c>
      <c r="W264" s="20" t="s">
        <v>747</v>
      </c>
      <c r="X264" s="20" t="s">
        <v>747</v>
      </c>
      <c r="Y264" t="s">
        <v>2031</v>
      </c>
      <c r="Z264" t="s">
        <v>2032</v>
      </c>
      <c r="AA264" t="s">
        <v>2033</v>
      </c>
      <c r="AB264" s="6">
        <v>101400000</v>
      </c>
      <c r="AC264" s="6">
        <v>101400000</v>
      </c>
      <c r="AD264" s="30">
        <v>9000000</v>
      </c>
      <c r="AE264" s="30">
        <v>0</v>
      </c>
      <c r="AF264" s="23" t="s">
        <v>112</v>
      </c>
      <c r="AG264" t="s">
        <v>106</v>
      </c>
      <c r="AH264" t="s">
        <v>113</v>
      </c>
      <c r="AI264" s="31">
        <f>+Tabla3[[#This Row],[VALOR DEL CONTRATO
(EN NUMEROS)]]-Tabla3[[#This Row],[VALOR RECURSOS (MADS/FONAM)]]</f>
        <v>0</v>
      </c>
      <c r="AJ264" s="25">
        <v>3325</v>
      </c>
      <c r="AK264" s="32">
        <v>45664</v>
      </c>
      <c r="AL264">
        <v>28925</v>
      </c>
      <c r="AM264" s="27">
        <v>45680</v>
      </c>
      <c r="AN264" s="33" t="s">
        <v>114</v>
      </c>
      <c r="AO264" t="s">
        <v>751</v>
      </c>
      <c r="AP264" s="39">
        <v>202400000000095</v>
      </c>
      <c r="AQ264" t="s">
        <v>106</v>
      </c>
      <c r="AR264" s="27">
        <v>45677</v>
      </c>
      <c r="AS264" s="23" t="s">
        <v>116</v>
      </c>
      <c r="AT264" s="23" t="s">
        <v>116</v>
      </c>
      <c r="AU264" t="s">
        <v>117</v>
      </c>
      <c r="AV264" t="s">
        <v>2002</v>
      </c>
      <c r="AW264" t="s">
        <v>2003</v>
      </c>
      <c r="AX264" t="s">
        <v>747</v>
      </c>
      <c r="AY264" s="23">
        <v>80111600</v>
      </c>
      <c r="AZ264" s="41" t="s">
        <v>2034</v>
      </c>
      <c r="BA264" s="23" t="s">
        <v>121</v>
      </c>
      <c r="BB264" s="20" t="s">
        <v>122</v>
      </c>
      <c r="BC264" s="27">
        <v>45678</v>
      </c>
      <c r="BD264" s="20" t="s">
        <v>123</v>
      </c>
      <c r="BE264" s="27">
        <v>45678</v>
      </c>
      <c r="BF264" s="27">
        <v>45680</v>
      </c>
      <c r="BG264" s="27">
        <v>46021</v>
      </c>
      <c r="BH264" s="35">
        <f>+Tabla3[[#This Row],[FECHA TERMINACION
(INICIAL)]]-Tabla3[[#This Row],[FECHA INICIO]]</f>
        <v>341</v>
      </c>
      <c r="BI264" s="35">
        <f>+Tabla3[[#This Row],[PLAZO DE EJECUCIÓN EN DÍAS (INICIAL)]]/30</f>
        <v>11.366666666666667</v>
      </c>
      <c r="BJ264" t="s">
        <v>2035</v>
      </c>
      <c r="BK264" s="30">
        <f>+[1]BD_2!E262</f>
        <v>0</v>
      </c>
      <c r="BL264" s="30">
        <f>+[1]BD_2!BA262</f>
        <v>0</v>
      </c>
      <c r="BM264" s="23">
        <f>+[1]BD_2!BZ262</f>
        <v>0</v>
      </c>
      <c r="BN264" s="23">
        <f>+COUNTIF(Tabla3[[#This Row],[VALOR REDUCIDO]:[TOTAL TIEMPO PRORROGADO EN DÍAS
]],"&lt;&gt;0")</f>
        <v>0</v>
      </c>
      <c r="BO264" s="23" t="str">
        <f>+[1]BD_2!CA262</f>
        <v>2 NO</v>
      </c>
      <c r="BP264" s="27" t="str">
        <f>+[1]BD_2!CF262</f>
        <v>2 NO</v>
      </c>
      <c r="BQ264" s="23" t="s">
        <v>106</v>
      </c>
      <c r="BR264">
        <f t="shared" si="64"/>
        <v>341</v>
      </c>
      <c r="BS264" s="36">
        <f t="shared" si="65"/>
        <v>45680</v>
      </c>
      <c r="BT264" s="36">
        <f t="shared" si="66"/>
        <v>46021</v>
      </c>
      <c r="BU264" s="37">
        <f t="shared" ca="1" si="67"/>
        <v>0.78299120234604103</v>
      </c>
      <c r="BV264" s="30">
        <f t="shared" si="68"/>
        <v>101400000</v>
      </c>
      <c r="BW264" s="23" t="str">
        <f t="shared" ca="1" si="56"/>
        <v>EJECUCIÓN</v>
      </c>
      <c r="BX264" s="23">
        <v>56400000</v>
      </c>
      <c r="BY264" s="23">
        <v>45000000</v>
      </c>
      <c r="BZ264" s="23" t="s">
        <v>106</v>
      </c>
      <c r="CA264" s="23" t="str">
        <f t="shared" si="69"/>
        <v>enero</v>
      </c>
      <c r="CB264" s="23" t="s">
        <v>121</v>
      </c>
      <c r="CC264" s="23" t="s">
        <v>121</v>
      </c>
      <c r="CD264" s="23" t="s">
        <v>121</v>
      </c>
      <c r="CE264" t="s">
        <v>125</v>
      </c>
      <c r="CF264" t="s">
        <v>126</v>
      </c>
    </row>
    <row r="265" spans="1:84" x14ac:dyDescent="0.25">
      <c r="A265" s="23" t="str">
        <f t="shared" si="57"/>
        <v/>
      </c>
      <c r="B265" s="23" t="str">
        <f t="shared" si="58"/>
        <v/>
      </c>
      <c r="C265" s="24" t="str">
        <f t="shared" ca="1" si="59"/>
        <v>E</v>
      </c>
      <c r="D265" s="25" t="str">
        <f t="shared" ca="1" si="60"/>
        <v/>
      </c>
      <c r="E265" s="25" t="str">
        <f t="shared" si="61"/>
        <v/>
      </c>
      <c r="F265" s="23" t="str">
        <f t="shared" si="62"/>
        <v/>
      </c>
      <c r="G265" s="25" t="str">
        <f t="shared" si="63"/>
        <v/>
      </c>
      <c r="H265" s="23">
        <v>2025</v>
      </c>
      <c r="I265" s="26">
        <v>259</v>
      </c>
      <c r="J265" s="23" t="s">
        <v>95</v>
      </c>
      <c r="K265" t="s">
        <v>96</v>
      </c>
      <c r="L265" t="s">
        <v>97</v>
      </c>
      <c r="M265" t="s">
        <v>98</v>
      </c>
      <c r="N265" t="s">
        <v>99</v>
      </c>
      <c r="O265" s="23" t="s">
        <v>100</v>
      </c>
      <c r="P265" s="23" t="s">
        <v>138</v>
      </c>
      <c r="Q265" t="s">
        <v>2036</v>
      </c>
      <c r="R265" s="23" t="s">
        <v>103</v>
      </c>
      <c r="S265" s="20" t="s">
        <v>202</v>
      </c>
      <c r="T265" s="29" t="s">
        <v>2037</v>
      </c>
      <c r="U265" s="23" t="s">
        <v>1436</v>
      </c>
      <c r="V265" s="23" t="s">
        <v>106</v>
      </c>
      <c r="W265" s="20" t="s">
        <v>183</v>
      </c>
      <c r="X265" s="20" t="s">
        <v>183</v>
      </c>
      <c r="Y265" t="s">
        <v>2038</v>
      </c>
      <c r="Z265" t="s">
        <v>2039</v>
      </c>
      <c r="AA265" t="s">
        <v>2040</v>
      </c>
      <c r="AB265" s="30">
        <v>129780000</v>
      </c>
      <c r="AC265" s="30">
        <v>129780000</v>
      </c>
      <c r="AD265" s="46">
        <v>12360000</v>
      </c>
      <c r="AE265" s="46">
        <v>0</v>
      </c>
      <c r="AF265" s="23" t="s">
        <v>112</v>
      </c>
      <c r="AG265" t="s">
        <v>106</v>
      </c>
      <c r="AH265" t="s">
        <v>113</v>
      </c>
      <c r="AI265" s="31">
        <f>+Tabla3[[#This Row],[VALOR DEL CONTRATO
(EN NUMEROS)]]-Tabla3[[#This Row],[VALOR RECURSOS (MADS/FONAM)]]</f>
        <v>0</v>
      </c>
      <c r="AJ265" s="25">
        <v>5625</v>
      </c>
      <c r="AK265" s="32">
        <v>45664</v>
      </c>
      <c r="AL265">
        <v>62025</v>
      </c>
      <c r="AM265" s="27">
        <v>45694</v>
      </c>
      <c r="AN265" s="33" t="s">
        <v>114</v>
      </c>
      <c r="AO265" t="s">
        <v>323</v>
      </c>
      <c r="AP265" s="39">
        <v>202400000000055</v>
      </c>
      <c r="AQ265" t="s">
        <v>106</v>
      </c>
      <c r="AR265" s="42">
        <v>45692</v>
      </c>
      <c r="AS265" s="23" t="s">
        <v>116</v>
      </c>
      <c r="AT265" s="23" t="s">
        <v>116</v>
      </c>
      <c r="AU265" t="s">
        <v>117</v>
      </c>
      <c r="AV265" t="s">
        <v>292</v>
      </c>
      <c r="AW265" t="s">
        <v>293</v>
      </c>
      <c r="AX265" t="s">
        <v>189</v>
      </c>
      <c r="AY265" s="23">
        <v>80111600</v>
      </c>
      <c r="AZ265" s="20" t="s">
        <v>2041</v>
      </c>
      <c r="BA265" s="23" t="s">
        <v>121</v>
      </c>
      <c r="BB265" s="20" t="s">
        <v>122</v>
      </c>
      <c r="BC265" s="42">
        <v>45693</v>
      </c>
      <c r="BD265" s="23" t="s">
        <v>123</v>
      </c>
      <c r="BE265" s="42">
        <v>45693</v>
      </c>
      <c r="BF265" s="27">
        <v>45694</v>
      </c>
      <c r="BG265" s="27">
        <v>46011</v>
      </c>
      <c r="BH265" s="35">
        <f>+Tabla3[[#This Row],[FECHA TERMINACION
(INICIAL)]]-Tabla3[[#This Row],[FECHA INICIO]]</f>
        <v>317</v>
      </c>
      <c r="BI265" s="35">
        <f>+Tabla3[[#This Row],[PLAZO DE EJECUCIÓN EN DÍAS (INICIAL)]]/30</f>
        <v>10.566666666666666</v>
      </c>
      <c r="BJ265" t="s">
        <v>296</v>
      </c>
      <c r="BK265" s="30">
        <f>+[1]BD_2!E263</f>
        <v>0</v>
      </c>
      <c r="BL265" s="30">
        <f>+[1]BD_2!BA263</f>
        <v>0</v>
      </c>
      <c r="BM265" s="23">
        <f>+[1]BD_2!BZ263</f>
        <v>0</v>
      </c>
      <c r="BN265" s="23">
        <f>+COUNTIF(Tabla3[[#This Row],[VALOR REDUCIDO]:[TOTAL TIEMPO PRORROGADO EN DÍAS
]],"&lt;&gt;0")</f>
        <v>0</v>
      </c>
      <c r="BO265" s="23" t="str">
        <f>+[1]BD_2!CA263</f>
        <v>2 NO</v>
      </c>
      <c r="BP265" s="27" t="str">
        <f>+[1]BD_2!CF263</f>
        <v>2 NO</v>
      </c>
      <c r="BQ265" s="23" t="s">
        <v>106</v>
      </c>
      <c r="BR265">
        <f t="shared" si="64"/>
        <v>317</v>
      </c>
      <c r="BS265" s="36">
        <f t="shared" si="65"/>
        <v>45694</v>
      </c>
      <c r="BT265" s="36">
        <f t="shared" si="66"/>
        <v>46011</v>
      </c>
      <c r="BU265" s="37">
        <f t="shared" ca="1" si="67"/>
        <v>0.79810725552050477</v>
      </c>
      <c r="BV265" s="30">
        <f t="shared" si="68"/>
        <v>129780000</v>
      </c>
      <c r="BW265" s="23" t="str">
        <f t="shared" ca="1" si="56"/>
        <v>EJECUCIÓN</v>
      </c>
      <c r="BX265" s="23">
        <v>72100000</v>
      </c>
      <c r="BY265" s="23">
        <v>57680000</v>
      </c>
      <c r="BZ265" s="23" t="s">
        <v>106</v>
      </c>
      <c r="CA265" s="23" t="str">
        <f t="shared" si="69"/>
        <v>febrero</v>
      </c>
      <c r="CB265" s="23" t="s">
        <v>121</v>
      </c>
      <c r="CC265" s="23" t="s">
        <v>121</v>
      </c>
      <c r="CD265" s="23" t="s">
        <v>121</v>
      </c>
      <c r="CE265" t="s">
        <v>125</v>
      </c>
      <c r="CF265" t="s">
        <v>126</v>
      </c>
    </row>
    <row r="266" spans="1:84" x14ac:dyDescent="0.25">
      <c r="A266" s="23" t="str">
        <f t="shared" si="57"/>
        <v/>
      </c>
      <c r="B266" s="23" t="str">
        <f t="shared" si="58"/>
        <v/>
      </c>
      <c r="C266" s="24" t="str">
        <f t="shared" ca="1" si="59"/>
        <v>E</v>
      </c>
      <c r="D266" s="25" t="str">
        <f t="shared" ca="1" si="60"/>
        <v/>
      </c>
      <c r="E266" s="25" t="str">
        <f t="shared" si="61"/>
        <v/>
      </c>
      <c r="F266" s="23" t="str">
        <f t="shared" si="62"/>
        <v/>
      </c>
      <c r="G266" s="25" t="str">
        <f t="shared" si="63"/>
        <v/>
      </c>
      <c r="H266" s="23">
        <v>2025</v>
      </c>
      <c r="I266" s="26">
        <v>260</v>
      </c>
      <c r="J266" s="23" t="s">
        <v>95</v>
      </c>
      <c r="K266" t="s">
        <v>96</v>
      </c>
      <c r="L266" t="s">
        <v>97</v>
      </c>
      <c r="M266" t="s">
        <v>98</v>
      </c>
      <c r="N266" t="s">
        <v>99</v>
      </c>
      <c r="O266" s="23" t="s">
        <v>100</v>
      </c>
      <c r="P266" s="23" t="s">
        <v>138</v>
      </c>
      <c r="Q266" t="s">
        <v>2042</v>
      </c>
      <c r="R266" s="23" t="s">
        <v>103</v>
      </c>
      <c r="S266" s="20" t="s">
        <v>982</v>
      </c>
      <c r="T266" s="29" t="s">
        <v>2043</v>
      </c>
      <c r="U266" s="23" t="s">
        <v>1436</v>
      </c>
      <c r="V266" s="23" t="s">
        <v>106</v>
      </c>
      <c r="W266" s="20" t="s">
        <v>183</v>
      </c>
      <c r="X266" s="20" t="s">
        <v>183</v>
      </c>
      <c r="Y266" t="s">
        <v>797</v>
      </c>
      <c r="Z266" t="s">
        <v>798</v>
      </c>
      <c r="AA266" t="s">
        <v>799</v>
      </c>
      <c r="AB266" s="6">
        <v>90640000</v>
      </c>
      <c r="AC266" s="6">
        <v>90640000</v>
      </c>
      <c r="AD266" s="30">
        <v>8240000</v>
      </c>
      <c r="AE266" s="30">
        <v>0</v>
      </c>
      <c r="AF266" s="23" t="s">
        <v>112</v>
      </c>
      <c r="AG266" t="s">
        <v>106</v>
      </c>
      <c r="AH266" t="s">
        <v>113</v>
      </c>
      <c r="AI266" s="31">
        <f>+Tabla3[[#This Row],[VALOR DEL CONTRATO
(EN NUMEROS)]]-Tabla3[[#This Row],[VALOR RECURSOS (MADS/FONAM)]]</f>
        <v>0</v>
      </c>
      <c r="AJ266" s="25">
        <v>2625</v>
      </c>
      <c r="AK266" s="32">
        <v>45664</v>
      </c>
      <c r="AL266">
        <v>30425</v>
      </c>
      <c r="AM266" s="27">
        <v>45680</v>
      </c>
      <c r="AN266" s="33" t="s">
        <v>114</v>
      </c>
      <c r="AO266" t="s">
        <v>215</v>
      </c>
      <c r="AP266" s="39">
        <v>202400000000071</v>
      </c>
      <c r="AQ266" t="s">
        <v>106</v>
      </c>
      <c r="AR266" s="27">
        <v>45678</v>
      </c>
      <c r="AS266" s="23" t="s">
        <v>116</v>
      </c>
      <c r="AT266" s="23" t="s">
        <v>116</v>
      </c>
      <c r="AU266" t="s">
        <v>117</v>
      </c>
      <c r="AV266" t="s">
        <v>800</v>
      </c>
      <c r="AW266" t="s">
        <v>801</v>
      </c>
      <c r="AX266" s="23" t="s">
        <v>189</v>
      </c>
      <c r="AY266" s="23">
        <v>80111600</v>
      </c>
      <c r="AZ266" s="41" t="s">
        <v>2044</v>
      </c>
      <c r="BA266" s="23" t="s">
        <v>121</v>
      </c>
      <c r="BB266" s="20" t="s">
        <v>122</v>
      </c>
      <c r="BC266" s="27">
        <v>45678</v>
      </c>
      <c r="BD266" s="20" t="s">
        <v>123</v>
      </c>
      <c r="BE266" s="27">
        <v>45678</v>
      </c>
      <c r="BF266" s="27">
        <v>45680</v>
      </c>
      <c r="BG266" s="27">
        <v>46013</v>
      </c>
      <c r="BH266" s="35">
        <f>+Tabla3[[#This Row],[FECHA TERMINACION
(INICIAL)]]-Tabla3[[#This Row],[FECHA INICIO]]</f>
        <v>333</v>
      </c>
      <c r="BI266" s="35">
        <f>+Tabla3[[#This Row],[PLAZO DE EJECUCIÓN EN DÍAS (INICIAL)]]/30</f>
        <v>11.1</v>
      </c>
      <c r="BJ266" t="s">
        <v>219</v>
      </c>
      <c r="BK266" s="30">
        <f>+[1]BD_2!E264</f>
        <v>0</v>
      </c>
      <c r="BL266" s="30">
        <f>+[1]BD_2!BA264</f>
        <v>0</v>
      </c>
      <c r="BM266" s="23">
        <f>+[1]BD_2!BZ264</f>
        <v>0</v>
      </c>
      <c r="BN266" s="23">
        <f>+COUNTIF(Tabla3[[#This Row],[VALOR REDUCIDO]:[TOTAL TIEMPO PRORROGADO EN DÍAS
]],"&lt;&gt;0")</f>
        <v>0</v>
      </c>
      <c r="BO266" s="23" t="str">
        <f>+[1]BD_2!CA264</f>
        <v>2 NO</v>
      </c>
      <c r="BP266" s="27" t="str">
        <f>+[1]BD_2!CF264</f>
        <v>2 NO</v>
      </c>
      <c r="BQ266" s="23" t="s">
        <v>106</v>
      </c>
      <c r="BR266">
        <f t="shared" si="64"/>
        <v>333</v>
      </c>
      <c r="BS266" s="36">
        <f t="shared" si="65"/>
        <v>45680</v>
      </c>
      <c r="BT266" s="36">
        <f t="shared" si="66"/>
        <v>46013</v>
      </c>
      <c r="BU266" s="37">
        <f t="shared" ca="1" si="67"/>
        <v>0.80180180180180183</v>
      </c>
      <c r="BV266" s="30">
        <f t="shared" si="68"/>
        <v>90640000</v>
      </c>
      <c r="BW266" s="23" t="str">
        <f t="shared" ca="1" si="56"/>
        <v>EJECUCIÓN</v>
      </c>
      <c r="BX266" s="23">
        <v>51637333</v>
      </c>
      <c r="BY266" s="23">
        <v>39002667</v>
      </c>
      <c r="BZ266" s="23" t="s">
        <v>106</v>
      </c>
      <c r="CA266" s="23" t="str">
        <f t="shared" si="69"/>
        <v>enero</v>
      </c>
      <c r="CB266" s="23" t="s">
        <v>121</v>
      </c>
      <c r="CC266" s="23" t="s">
        <v>121</v>
      </c>
      <c r="CD266" s="23" t="s">
        <v>121</v>
      </c>
      <c r="CE266" t="s">
        <v>125</v>
      </c>
      <c r="CF266" t="s">
        <v>126</v>
      </c>
    </row>
    <row r="267" spans="1:84" x14ac:dyDescent="0.25">
      <c r="A267" s="23" t="str">
        <f t="shared" si="57"/>
        <v/>
      </c>
      <c r="B267" s="23" t="str">
        <f t="shared" si="58"/>
        <v/>
      </c>
      <c r="C267" s="24" t="str">
        <f t="shared" ca="1" si="59"/>
        <v>E</v>
      </c>
      <c r="D267" s="25" t="str">
        <f t="shared" ca="1" si="60"/>
        <v/>
      </c>
      <c r="E267" s="25" t="str">
        <f t="shared" si="61"/>
        <v/>
      </c>
      <c r="F267" s="23" t="str">
        <f t="shared" si="62"/>
        <v/>
      </c>
      <c r="G267" s="25" t="str">
        <f t="shared" si="63"/>
        <v/>
      </c>
      <c r="H267" s="23">
        <v>2025</v>
      </c>
      <c r="I267" s="26">
        <v>261</v>
      </c>
      <c r="J267" s="23" t="s">
        <v>95</v>
      </c>
      <c r="K267" t="s">
        <v>96</v>
      </c>
      <c r="L267" t="s">
        <v>97</v>
      </c>
      <c r="M267" t="s">
        <v>98</v>
      </c>
      <c r="N267" t="s">
        <v>99</v>
      </c>
      <c r="O267" s="23" t="s">
        <v>100</v>
      </c>
      <c r="P267" s="23" t="s">
        <v>138</v>
      </c>
      <c r="Q267" t="s">
        <v>2045</v>
      </c>
      <c r="R267" s="23" t="s">
        <v>103</v>
      </c>
      <c r="S267" s="20" t="s">
        <v>1391</v>
      </c>
      <c r="T267" s="29" t="s">
        <v>2046</v>
      </c>
      <c r="U267" s="23" t="s">
        <v>1436</v>
      </c>
      <c r="V267" s="23" t="s">
        <v>106</v>
      </c>
      <c r="W267" s="20" t="s">
        <v>183</v>
      </c>
      <c r="X267" s="20" t="s">
        <v>183</v>
      </c>
      <c r="Y267" t="s">
        <v>2047</v>
      </c>
      <c r="Z267" t="s">
        <v>2048</v>
      </c>
      <c r="AA267" t="s">
        <v>2049</v>
      </c>
      <c r="AB267" s="6">
        <v>129780000</v>
      </c>
      <c r="AC267" s="6">
        <v>129780000</v>
      </c>
      <c r="AD267" s="30">
        <v>12360000</v>
      </c>
      <c r="AE267" s="30">
        <v>0</v>
      </c>
      <c r="AF267" s="23" t="s">
        <v>112</v>
      </c>
      <c r="AG267" t="s">
        <v>106</v>
      </c>
      <c r="AH267" t="s">
        <v>113</v>
      </c>
      <c r="AI267" s="31">
        <f>+Tabla3[[#This Row],[VALOR DEL CONTRATO
(EN NUMEROS)]]-Tabla3[[#This Row],[VALOR RECURSOS (MADS/FONAM)]]</f>
        <v>0</v>
      </c>
      <c r="AJ267" s="25">
        <v>5625</v>
      </c>
      <c r="AK267" s="32">
        <v>45664</v>
      </c>
      <c r="AL267">
        <v>24925</v>
      </c>
      <c r="AM267" s="27">
        <v>45680</v>
      </c>
      <c r="AN267" s="33" t="s">
        <v>114</v>
      </c>
      <c r="AO267" t="s">
        <v>323</v>
      </c>
      <c r="AP267" s="39">
        <v>202400000000055</v>
      </c>
      <c r="AQ267" t="s">
        <v>106</v>
      </c>
      <c r="AR267" s="27">
        <v>45678</v>
      </c>
      <c r="AS267" s="23" t="s">
        <v>116</v>
      </c>
      <c r="AT267" s="23" t="s">
        <v>116</v>
      </c>
      <c r="AU267" t="s">
        <v>117</v>
      </c>
      <c r="AV267" t="s">
        <v>978</v>
      </c>
      <c r="AW267" t="s">
        <v>979</v>
      </c>
      <c r="AX267" t="s">
        <v>189</v>
      </c>
      <c r="AY267" s="23">
        <v>80111600</v>
      </c>
      <c r="AZ267" s="41" t="s">
        <v>2050</v>
      </c>
      <c r="BA267" s="23" t="s">
        <v>121</v>
      </c>
      <c r="BB267" s="20" t="s">
        <v>122</v>
      </c>
      <c r="BC267" s="27">
        <v>45678</v>
      </c>
      <c r="BD267" s="20" t="s">
        <v>123</v>
      </c>
      <c r="BE267" s="27">
        <v>45678</v>
      </c>
      <c r="BF267" s="27">
        <v>45680</v>
      </c>
      <c r="BG267" s="27">
        <v>45998</v>
      </c>
      <c r="BH267" s="35">
        <f>+Tabla3[[#This Row],[FECHA TERMINACION
(INICIAL)]]-Tabla3[[#This Row],[FECHA INICIO]]</f>
        <v>318</v>
      </c>
      <c r="BI267" s="35">
        <f>+Tabla3[[#This Row],[PLAZO DE EJECUCIÓN EN DÍAS (INICIAL)]]/30</f>
        <v>10.6</v>
      </c>
      <c r="BJ267" t="s">
        <v>296</v>
      </c>
      <c r="BK267" s="30">
        <f>+[1]BD_2!E265</f>
        <v>0</v>
      </c>
      <c r="BL267" s="30">
        <f>+[1]BD_2!BA265</f>
        <v>0</v>
      </c>
      <c r="BM267" s="23">
        <f>+[1]BD_2!BZ265</f>
        <v>0</v>
      </c>
      <c r="BN267" s="23">
        <f>+COUNTIF(Tabla3[[#This Row],[VALOR REDUCIDO]:[TOTAL TIEMPO PRORROGADO EN DÍAS
]],"&lt;&gt;0")</f>
        <v>0</v>
      </c>
      <c r="BO267" s="23" t="str">
        <f>+[1]BD_2!CA265</f>
        <v>2 NO</v>
      </c>
      <c r="BP267" s="27" t="str">
        <f>+[1]BD_2!CF265</f>
        <v>2 NO</v>
      </c>
      <c r="BQ267" s="23" t="s">
        <v>106</v>
      </c>
      <c r="BR267">
        <f t="shared" si="64"/>
        <v>318</v>
      </c>
      <c r="BS267" s="36">
        <f t="shared" si="65"/>
        <v>45680</v>
      </c>
      <c r="BT267" s="36">
        <f t="shared" si="66"/>
        <v>45998</v>
      </c>
      <c r="BU267" s="37">
        <f t="shared" ca="1" si="67"/>
        <v>0.839622641509434</v>
      </c>
      <c r="BV267" s="30">
        <f t="shared" si="68"/>
        <v>129780000</v>
      </c>
      <c r="BW267" s="23" t="str">
        <f t="shared" ca="1" si="56"/>
        <v>EJECUCIÓN</v>
      </c>
      <c r="BX267" s="23">
        <v>77456000</v>
      </c>
      <c r="BY267" s="23">
        <v>52324000</v>
      </c>
      <c r="BZ267" s="23" t="s">
        <v>106</v>
      </c>
      <c r="CA267" s="23" t="str">
        <f t="shared" si="69"/>
        <v>enero</v>
      </c>
      <c r="CB267" s="23" t="s">
        <v>121</v>
      </c>
      <c r="CC267" s="23" t="s">
        <v>121</v>
      </c>
      <c r="CD267" s="23" t="s">
        <v>121</v>
      </c>
      <c r="CE267" t="s">
        <v>125</v>
      </c>
      <c r="CF267" t="s">
        <v>126</v>
      </c>
    </row>
    <row r="268" spans="1:84" x14ac:dyDescent="0.25">
      <c r="A268" s="23" t="str">
        <f t="shared" si="57"/>
        <v/>
      </c>
      <c r="B268" s="23" t="str">
        <f t="shared" si="58"/>
        <v/>
      </c>
      <c r="C268" s="24" t="str">
        <f t="shared" ca="1" si="59"/>
        <v>E</v>
      </c>
      <c r="D268" s="25" t="str">
        <f t="shared" ca="1" si="60"/>
        <v/>
      </c>
      <c r="E268" s="25" t="str">
        <f t="shared" si="61"/>
        <v/>
      </c>
      <c r="F268" s="23" t="str">
        <f t="shared" si="62"/>
        <v/>
      </c>
      <c r="G268" s="25" t="str">
        <f t="shared" si="63"/>
        <v/>
      </c>
      <c r="H268" s="23">
        <v>2025</v>
      </c>
      <c r="I268" s="26">
        <v>262</v>
      </c>
      <c r="J268" s="23" t="s">
        <v>95</v>
      </c>
      <c r="K268" t="s">
        <v>96</v>
      </c>
      <c r="L268" t="s">
        <v>97</v>
      </c>
      <c r="M268" t="s">
        <v>98</v>
      </c>
      <c r="N268" t="s">
        <v>99</v>
      </c>
      <c r="O268" s="23" t="s">
        <v>100</v>
      </c>
      <c r="P268" s="23" t="s">
        <v>101</v>
      </c>
      <c r="Q268" t="s">
        <v>2051</v>
      </c>
      <c r="R268" s="23" t="s">
        <v>103</v>
      </c>
      <c r="S268" s="20" t="s">
        <v>104</v>
      </c>
      <c r="T268" s="29" t="s">
        <v>2052</v>
      </c>
      <c r="U268" s="23" t="s">
        <v>1436</v>
      </c>
      <c r="V268" s="23" t="s">
        <v>106</v>
      </c>
      <c r="W268" s="20" t="s">
        <v>821</v>
      </c>
      <c r="X268" s="20" t="s">
        <v>543</v>
      </c>
      <c r="Y268" t="s">
        <v>1208</v>
      </c>
      <c r="Z268" t="s">
        <v>2053</v>
      </c>
      <c r="AA268" t="s">
        <v>2054</v>
      </c>
      <c r="AB268" s="6">
        <v>32486400</v>
      </c>
      <c r="AC268" s="6">
        <v>32486400</v>
      </c>
      <c r="AD268" s="30">
        <v>3008000</v>
      </c>
      <c r="AE268" s="30">
        <v>0</v>
      </c>
      <c r="AF268" s="23" t="s">
        <v>112</v>
      </c>
      <c r="AG268" t="s">
        <v>106</v>
      </c>
      <c r="AH268" t="s">
        <v>113</v>
      </c>
      <c r="AI268" s="31">
        <f>+Tabla3[[#This Row],[VALOR DEL CONTRATO
(EN NUMEROS)]]-Tabla3[[#This Row],[VALOR RECURSOS (MADS/FONAM)]]</f>
        <v>0</v>
      </c>
      <c r="AJ268" s="25">
        <v>9425</v>
      </c>
      <c r="AK268" s="32">
        <v>45665</v>
      </c>
      <c r="AL268">
        <v>25825</v>
      </c>
      <c r="AM268" s="27">
        <v>45679</v>
      </c>
      <c r="AN268" s="33" t="s">
        <v>114</v>
      </c>
      <c r="AO268" t="s">
        <v>1192</v>
      </c>
      <c r="AP268" s="39">
        <v>202400000000095</v>
      </c>
      <c r="AQ268" t="s">
        <v>106</v>
      </c>
      <c r="AR268" s="27">
        <v>45678</v>
      </c>
      <c r="AS268" s="23" t="s">
        <v>116</v>
      </c>
      <c r="AT268" s="23" t="s">
        <v>116</v>
      </c>
      <c r="AU268" t="s">
        <v>117</v>
      </c>
      <c r="AV268" t="s">
        <v>1193</v>
      </c>
      <c r="AW268" t="s">
        <v>1194</v>
      </c>
      <c r="AX268" t="s">
        <v>543</v>
      </c>
      <c r="AY268" s="23">
        <v>80111600</v>
      </c>
      <c r="AZ268" s="41" t="s">
        <v>2055</v>
      </c>
      <c r="BA268" s="23" t="s">
        <v>121</v>
      </c>
      <c r="BB268" s="20" t="s">
        <v>122</v>
      </c>
      <c r="BC268" s="27">
        <v>45678</v>
      </c>
      <c r="BD268" s="20" t="s">
        <v>136</v>
      </c>
      <c r="BE268" s="27">
        <v>45678</v>
      </c>
      <c r="BF268" s="27">
        <v>45679</v>
      </c>
      <c r="BG268" s="27">
        <v>46006</v>
      </c>
      <c r="BH268" s="35">
        <f>+Tabla3[[#This Row],[FECHA TERMINACION
(INICIAL)]]-Tabla3[[#This Row],[FECHA INICIO]]</f>
        <v>327</v>
      </c>
      <c r="BI268" s="35">
        <f>+Tabla3[[#This Row],[PLAZO DE EJECUCIÓN EN DÍAS (INICIAL)]]/30</f>
        <v>10.9</v>
      </c>
      <c r="BJ268" t="s">
        <v>2056</v>
      </c>
      <c r="BK268" s="30">
        <f>+[1]BD_2!E266</f>
        <v>0</v>
      </c>
      <c r="BL268" s="30">
        <f>+[1]BD_2!BA266</f>
        <v>0</v>
      </c>
      <c r="BM268" s="23">
        <f>+[1]BD_2!BZ266</f>
        <v>0</v>
      </c>
      <c r="BN268" s="23">
        <f>+COUNTIF(Tabla3[[#This Row],[VALOR REDUCIDO]:[TOTAL TIEMPO PRORROGADO EN DÍAS
]],"&lt;&gt;0")</f>
        <v>0</v>
      </c>
      <c r="BO268" s="23" t="str">
        <f>+[1]BD_2!CA266</f>
        <v>2 NO</v>
      </c>
      <c r="BP268" s="27" t="str">
        <f>+[1]BD_2!CF266</f>
        <v>2 NO</v>
      </c>
      <c r="BQ268" s="23" t="s">
        <v>106</v>
      </c>
      <c r="BR268">
        <f t="shared" si="64"/>
        <v>327</v>
      </c>
      <c r="BS268" s="36">
        <f t="shared" si="65"/>
        <v>45679</v>
      </c>
      <c r="BT268" s="36">
        <f t="shared" si="66"/>
        <v>46006</v>
      </c>
      <c r="BU268" s="37">
        <f t="shared" ca="1" si="67"/>
        <v>0.81957186544342508</v>
      </c>
      <c r="BV268" s="30">
        <f t="shared" si="68"/>
        <v>32486400</v>
      </c>
      <c r="BW268" s="23" t="str">
        <f t="shared" ca="1" si="56"/>
        <v>EJECUCIÓN</v>
      </c>
      <c r="BX268" s="23">
        <v>18950400</v>
      </c>
      <c r="BY268" s="23">
        <v>13536000</v>
      </c>
      <c r="BZ268" s="23" t="s">
        <v>106</v>
      </c>
      <c r="CA268" s="23" t="str">
        <f t="shared" si="69"/>
        <v>enero</v>
      </c>
      <c r="CB268" s="23" t="s">
        <v>121</v>
      </c>
      <c r="CC268" s="23" t="s">
        <v>121</v>
      </c>
      <c r="CD268" s="23" t="s">
        <v>121</v>
      </c>
      <c r="CE268" t="s">
        <v>125</v>
      </c>
      <c r="CF268" t="s">
        <v>126</v>
      </c>
    </row>
    <row r="269" spans="1:84" x14ac:dyDescent="0.25">
      <c r="A269" s="23" t="str">
        <f t="shared" si="57"/>
        <v/>
      </c>
      <c r="B269" s="23" t="str">
        <f t="shared" si="58"/>
        <v/>
      </c>
      <c r="C269" s="24" t="str">
        <f t="shared" ca="1" si="59"/>
        <v>E</v>
      </c>
      <c r="D269" s="25" t="str">
        <f t="shared" ca="1" si="60"/>
        <v/>
      </c>
      <c r="E269" s="25" t="str">
        <f t="shared" si="61"/>
        <v/>
      </c>
      <c r="F269" s="23" t="str">
        <f t="shared" si="62"/>
        <v/>
      </c>
      <c r="G269" s="25" t="str">
        <f t="shared" si="63"/>
        <v/>
      </c>
      <c r="H269" s="23">
        <v>2025</v>
      </c>
      <c r="I269" s="26">
        <v>263</v>
      </c>
      <c r="J269" s="23" t="s">
        <v>95</v>
      </c>
      <c r="K269" t="s">
        <v>96</v>
      </c>
      <c r="L269" t="s">
        <v>97</v>
      </c>
      <c r="M269" t="s">
        <v>98</v>
      </c>
      <c r="N269" t="s">
        <v>99</v>
      </c>
      <c r="O269" s="23" t="s">
        <v>100</v>
      </c>
      <c r="P269" s="23" t="s">
        <v>138</v>
      </c>
      <c r="Q269" t="s">
        <v>2057</v>
      </c>
      <c r="R269" s="23" t="s">
        <v>103</v>
      </c>
      <c r="S269" s="20" t="s">
        <v>2058</v>
      </c>
      <c r="T269" s="29" t="s">
        <v>2059</v>
      </c>
      <c r="U269" s="23" t="s">
        <v>1436</v>
      </c>
      <c r="V269" s="23" t="s">
        <v>106</v>
      </c>
      <c r="W269" s="20" t="s">
        <v>430</v>
      </c>
      <c r="X269" s="20" t="s">
        <v>430</v>
      </c>
      <c r="Y269" t="s">
        <v>2060</v>
      </c>
      <c r="Z269" t="s">
        <v>2061</v>
      </c>
      <c r="AA269" t="s">
        <v>2062</v>
      </c>
      <c r="AB269" s="6">
        <v>62500000</v>
      </c>
      <c r="AC269" s="6">
        <v>62500000</v>
      </c>
      <c r="AD269" s="30">
        <v>6250000</v>
      </c>
      <c r="AE269" s="30">
        <v>0</v>
      </c>
      <c r="AF269" s="23" t="s">
        <v>112</v>
      </c>
      <c r="AG269" t="s">
        <v>106</v>
      </c>
      <c r="AH269" t="s">
        <v>113</v>
      </c>
      <c r="AI269" s="31">
        <f>+Tabla3[[#This Row],[VALOR DEL CONTRATO
(EN NUMEROS)]]-Tabla3[[#This Row],[VALOR RECURSOS (MADS/FONAM)]]</f>
        <v>0</v>
      </c>
      <c r="AJ269" s="25">
        <v>4425</v>
      </c>
      <c r="AK269" s="32">
        <v>45664</v>
      </c>
      <c r="AL269">
        <v>24925</v>
      </c>
      <c r="AM269" s="27">
        <v>45679</v>
      </c>
      <c r="AN269" s="33" t="s">
        <v>114</v>
      </c>
      <c r="AO269" t="s">
        <v>434</v>
      </c>
      <c r="AP269" s="39">
        <v>202400000000074</v>
      </c>
      <c r="AQ269" t="s">
        <v>106</v>
      </c>
      <c r="AR269" s="27">
        <v>45677</v>
      </c>
      <c r="AS269" s="23" t="s">
        <v>116</v>
      </c>
      <c r="AT269" s="23" t="s">
        <v>116</v>
      </c>
      <c r="AU269" t="s">
        <v>117</v>
      </c>
      <c r="AV269" t="s">
        <v>435</v>
      </c>
      <c r="AW269" t="s">
        <v>436</v>
      </c>
      <c r="AX269" t="s">
        <v>436</v>
      </c>
      <c r="AY269" s="23">
        <v>80111600</v>
      </c>
      <c r="AZ269" s="41" t="s">
        <v>2063</v>
      </c>
      <c r="BA269" s="23" t="s">
        <v>121</v>
      </c>
      <c r="BB269" s="20" t="s">
        <v>122</v>
      </c>
      <c r="BC269" s="27">
        <v>45678</v>
      </c>
      <c r="BD269" s="20" t="s">
        <v>123</v>
      </c>
      <c r="BE269" s="27">
        <v>45678</v>
      </c>
      <c r="BF269" s="27">
        <v>45679</v>
      </c>
      <c r="BG269" s="27">
        <v>45982</v>
      </c>
      <c r="BH269" s="35">
        <f>+Tabla3[[#This Row],[FECHA TERMINACION
(INICIAL)]]-Tabla3[[#This Row],[FECHA INICIO]]</f>
        <v>303</v>
      </c>
      <c r="BI269" s="35">
        <f>+Tabla3[[#This Row],[PLAZO DE EJECUCIÓN EN DÍAS (INICIAL)]]/30</f>
        <v>10.1</v>
      </c>
      <c r="BJ269" t="s">
        <v>2064</v>
      </c>
      <c r="BK269" s="30">
        <f>+[1]BD_2!E267</f>
        <v>0</v>
      </c>
      <c r="BL269" s="30">
        <f>+[1]BD_2!BA267</f>
        <v>0</v>
      </c>
      <c r="BM269" s="23">
        <f>+[1]BD_2!BZ267</f>
        <v>0</v>
      </c>
      <c r="BN269" s="23">
        <f>+COUNTIF(Tabla3[[#This Row],[VALOR REDUCIDO]:[TOTAL TIEMPO PRORROGADO EN DÍAS
]],"&lt;&gt;0")</f>
        <v>0</v>
      </c>
      <c r="BO269" s="23" t="str">
        <f>+[1]BD_2!CA267</f>
        <v>2 NO</v>
      </c>
      <c r="BP269" s="27" t="str">
        <f>+[1]BD_2!CF267</f>
        <v>2 NO</v>
      </c>
      <c r="BQ269" s="23" t="s">
        <v>106</v>
      </c>
      <c r="BR269">
        <f t="shared" si="64"/>
        <v>303</v>
      </c>
      <c r="BS269" s="36">
        <f t="shared" si="65"/>
        <v>45679</v>
      </c>
      <c r="BT269" s="36">
        <f t="shared" si="66"/>
        <v>45982</v>
      </c>
      <c r="BU269" s="37">
        <f t="shared" ca="1" si="67"/>
        <v>0.88448844884488453</v>
      </c>
      <c r="BV269" s="30">
        <f t="shared" si="68"/>
        <v>62500000</v>
      </c>
      <c r="BW269" s="23" t="str">
        <f t="shared" ca="1" si="56"/>
        <v>EJECUCIÓN</v>
      </c>
      <c r="BX269" s="23">
        <v>39375000</v>
      </c>
      <c r="BY269" s="23">
        <v>23125000</v>
      </c>
      <c r="BZ269" s="23" t="s">
        <v>106</v>
      </c>
      <c r="CA269" s="23" t="str">
        <f t="shared" si="69"/>
        <v>enero</v>
      </c>
      <c r="CB269" s="23" t="s">
        <v>121</v>
      </c>
      <c r="CC269" s="23" t="s">
        <v>121</v>
      </c>
      <c r="CD269" s="23" t="s">
        <v>121</v>
      </c>
      <c r="CE269" t="s">
        <v>125</v>
      </c>
      <c r="CF269" t="s">
        <v>126</v>
      </c>
    </row>
    <row r="270" spans="1:84" x14ac:dyDescent="0.25">
      <c r="A270" s="23" t="str">
        <f t="shared" si="57"/>
        <v/>
      </c>
      <c r="B270" s="23" t="str">
        <f t="shared" si="58"/>
        <v/>
      </c>
      <c r="C270" s="24" t="str">
        <f t="shared" ca="1" si="59"/>
        <v>E</v>
      </c>
      <c r="D270" s="25" t="str">
        <f t="shared" ca="1" si="60"/>
        <v/>
      </c>
      <c r="E270" s="25" t="str">
        <f t="shared" si="61"/>
        <v/>
      </c>
      <c r="F270" s="23" t="str">
        <f t="shared" si="62"/>
        <v/>
      </c>
      <c r="G270" s="25" t="str">
        <f t="shared" si="63"/>
        <v/>
      </c>
      <c r="H270" s="23">
        <v>2025</v>
      </c>
      <c r="I270" s="26">
        <v>264</v>
      </c>
      <c r="J270" s="23" t="s">
        <v>95</v>
      </c>
      <c r="K270" t="s">
        <v>96</v>
      </c>
      <c r="L270" t="s">
        <v>97</v>
      </c>
      <c r="M270" t="s">
        <v>98</v>
      </c>
      <c r="N270" t="s">
        <v>99</v>
      </c>
      <c r="O270" s="23" t="s">
        <v>100</v>
      </c>
      <c r="P270" s="23" t="s">
        <v>138</v>
      </c>
      <c r="Q270" t="s">
        <v>2065</v>
      </c>
      <c r="R270" s="23" t="s">
        <v>103</v>
      </c>
      <c r="S270" s="20" t="s">
        <v>2066</v>
      </c>
      <c r="T270" s="29" t="s">
        <v>2067</v>
      </c>
      <c r="U270" s="23" t="s">
        <v>1436</v>
      </c>
      <c r="V270" s="23" t="s">
        <v>106</v>
      </c>
      <c r="W270" s="20" t="s">
        <v>108</v>
      </c>
      <c r="X270" s="20" t="s">
        <v>108</v>
      </c>
      <c r="Y270" t="s">
        <v>2068</v>
      </c>
      <c r="Z270" t="s">
        <v>2069</v>
      </c>
      <c r="AA270" t="s">
        <v>2070</v>
      </c>
      <c r="AB270" s="6">
        <v>98400000</v>
      </c>
      <c r="AC270" s="6">
        <v>98400000</v>
      </c>
      <c r="AD270" s="30">
        <v>9000000</v>
      </c>
      <c r="AE270" s="30">
        <v>0</v>
      </c>
      <c r="AF270" s="23" t="s">
        <v>112</v>
      </c>
      <c r="AG270" t="s">
        <v>106</v>
      </c>
      <c r="AH270" t="s">
        <v>113</v>
      </c>
      <c r="AI270" s="31">
        <f>+Tabla3[[#This Row],[VALOR DEL CONTRATO
(EN NUMEROS)]]-Tabla3[[#This Row],[VALOR RECURSOS (MADS/FONAM)]]</f>
        <v>0</v>
      </c>
      <c r="AJ270" s="25">
        <v>9225</v>
      </c>
      <c r="AK270" s="32">
        <v>45665</v>
      </c>
      <c r="AL270">
        <v>25225</v>
      </c>
      <c r="AM270" s="27">
        <v>45679</v>
      </c>
      <c r="AN270" s="33" t="s">
        <v>114</v>
      </c>
      <c r="AO270" t="s">
        <v>115</v>
      </c>
      <c r="AP270" s="39">
        <v>202400000000095</v>
      </c>
      <c r="AQ270" t="s">
        <v>106</v>
      </c>
      <c r="AR270" s="27">
        <v>45678</v>
      </c>
      <c r="AS270" s="23" t="s">
        <v>116</v>
      </c>
      <c r="AT270" s="23" t="s">
        <v>116</v>
      </c>
      <c r="AU270" t="s">
        <v>117</v>
      </c>
      <c r="AV270" t="s">
        <v>732</v>
      </c>
      <c r="AW270" t="s">
        <v>733</v>
      </c>
      <c r="AX270" t="s">
        <v>734</v>
      </c>
      <c r="AY270" s="23">
        <v>80111600</v>
      </c>
      <c r="AZ270" s="41" t="s">
        <v>2071</v>
      </c>
      <c r="BA270" s="23" t="s">
        <v>121</v>
      </c>
      <c r="BB270" s="20" t="s">
        <v>122</v>
      </c>
      <c r="BC270" s="27">
        <v>45678</v>
      </c>
      <c r="BD270" s="20" t="s">
        <v>123</v>
      </c>
      <c r="BE270" s="27">
        <v>45678</v>
      </c>
      <c r="BF270" s="27">
        <v>45679</v>
      </c>
      <c r="BG270" s="27">
        <v>46010</v>
      </c>
      <c r="BH270" s="35">
        <f>+Tabla3[[#This Row],[FECHA TERMINACION
(INICIAL)]]-Tabla3[[#This Row],[FECHA INICIO]]</f>
        <v>331</v>
      </c>
      <c r="BI270" s="35">
        <f>+Tabla3[[#This Row],[PLAZO DE EJECUCIÓN EN DÍAS (INICIAL)]]/30</f>
        <v>11.033333333333333</v>
      </c>
      <c r="BJ270" t="s">
        <v>2072</v>
      </c>
      <c r="BK270" s="30">
        <f>+[1]BD_2!E268</f>
        <v>0</v>
      </c>
      <c r="BL270" s="30">
        <f>+[1]BD_2!BA268</f>
        <v>0</v>
      </c>
      <c r="BM270" s="23">
        <f>+[1]BD_2!BZ268</f>
        <v>0</v>
      </c>
      <c r="BN270" s="23">
        <f>+COUNTIF(Tabla3[[#This Row],[VALOR REDUCIDO]:[TOTAL TIEMPO PRORROGADO EN DÍAS
]],"&lt;&gt;0")</f>
        <v>0</v>
      </c>
      <c r="BO270" s="23" t="str">
        <f>+[1]BD_2!CA268</f>
        <v>2 NO</v>
      </c>
      <c r="BP270" s="27" t="str">
        <f>+[1]BD_2!CF268</f>
        <v>2 NO</v>
      </c>
      <c r="BQ270" s="23" t="s">
        <v>106</v>
      </c>
      <c r="BR270">
        <f t="shared" si="64"/>
        <v>331</v>
      </c>
      <c r="BS270" s="36">
        <f t="shared" si="65"/>
        <v>45679</v>
      </c>
      <c r="BT270" s="36">
        <f t="shared" si="66"/>
        <v>46010</v>
      </c>
      <c r="BU270" s="37">
        <f t="shared" ca="1" si="67"/>
        <v>0.80966767371601212</v>
      </c>
      <c r="BV270" s="30">
        <f t="shared" si="68"/>
        <v>98400000</v>
      </c>
      <c r="BW270" s="23" t="str">
        <f t="shared" ca="1" si="56"/>
        <v>EJECUCIÓN</v>
      </c>
      <c r="BX270" s="23">
        <v>56700000</v>
      </c>
      <c r="BY270" s="23">
        <v>41700000</v>
      </c>
      <c r="BZ270" s="23" t="s">
        <v>106</v>
      </c>
      <c r="CA270" s="23" t="str">
        <f t="shared" si="69"/>
        <v>enero</v>
      </c>
      <c r="CB270" s="23" t="s">
        <v>121</v>
      </c>
      <c r="CC270" s="23" t="s">
        <v>121</v>
      </c>
      <c r="CD270" s="23" t="s">
        <v>121</v>
      </c>
      <c r="CE270" t="s">
        <v>125</v>
      </c>
      <c r="CF270" t="s">
        <v>126</v>
      </c>
    </row>
    <row r="271" spans="1:84" x14ac:dyDescent="0.25">
      <c r="A271" s="23" t="str">
        <f t="shared" si="57"/>
        <v/>
      </c>
      <c r="B271" s="23" t="str">
        <f t="shared" si="58"/>
        <v/>
      </c>
      <c r="C271" s="24" t="str">
        <f t="shared" ca="1" si="59"/>
        <v>E</v>
      </c>
      <c r="D271" s="25" t="str">
        <f t="shared" ca="1" si="60"/>
        <v/>
      </c>
      <c r="E271" s="25" t="str">
        <f t="shared" si="61"/>
        <v/>
      </c>
      <c r="F271" s="23" t="str">
        <f t="shared" si="62"/>
        <v/>
      </c>
      <c r="G271" s="25" t="str">
        <f t="shared" si="63"/>
        <v/>
      </c>
      <c r="H271" s="23">
        <v>2025</v>
      </c>
      <c r="I271" s="26">
        <v>265</v>
      </c>
      <c r="J271" s="23" t="s">
        <v>95</v>
      </c>
      <c r="K271" t="s">
        <v>96</v>
      </c>
      <c r="L271" t="s">
        <v>97</v>
      </c>
      <c r="M271" t="s">
        <v>98</v>
      </c>
      <c r="N271" t="s">
        <v>99</v>
      </c>
      <c r="O271" s="23" t="s">
        <v>100</v>
      </c>
      <c r="P271" s="23" t="s">
        <v>138</v>
      </c>
      <c r="Q271" t="s">
        <v>2073</v>
      </c>
      <c r="R271" s="23" t="s">
        <v>103</v>
      </c>
      <c r="S271" s="20" t="s">
        <v>140</v>
      </c>
      <c r="T271" s="29" t="s">
        <v>2074</v>
      </c>
      <c r="U271" s="23" t="s">
        <v>1436</v>
      </c>
      <c r="V271" s="23" t="s">
        <v>106</v>
      </c>
      <c r="W271" s="20" t="s">
        <v>1369</v>
      </c>
      <c r="X271" s="20" t="s">
        <v>1369</v>
      </c>
      <c r="Y271" t="s">
        <v>2075</v>
      </c>
      <c r="Z271" t="s">
        <v>2076</v>
      </c>
      <c r="AA271" t="s">
        <v>2077</v>
      </c>
      <c r="AB271" s="6">
        <v>89250000</v>
      </c>
      <c r="AC271" s="6">
        <v>89250000</v>
      </c>
      <c r="AD271" s="30">
        <v>8500000</v>
      </c>
      <c r="AE271" s="30">
        <v>0</v>
      </c>
      <c r="AF271" s="23" t="s">
        <v>112</v>
      </c>
      <c r="AG271" t="s">
        <v>106</v>
      </c>
      <c r="AH271" t="s">
        <v>113</v>
      </c>
      <c r="AI271" s="31">
        <f>+Tabla3[[#This Row],[VALOR DEL CONTRATO
(EN NUMEROS)]]-Tabla3[[#This Row],[VALOR RECURSOS (MADS/FONAM)]]</f>
        <v>0</v>
      </c>
      <c r="AJ271" s="25">
        <v>10925</v>
      </c>
      <c r="AK271" s="32">
        <v>45665</v>
      </c>
      <c r="AL271">
        <v>34825</v>
      </c>
      <c r="AM271" s="27">
        <v>45684</v>
      </c>
      <c r="AN271" s="33" t="s">
        <v>114</v>
      </c>
      <c r="AO271" t="s">
        <v>911</v>
      </c>
      <c r="AP271" s="39">
        <v>202400000000078</v>
      </c>
      <c r="AQ271" t="s">
        <v>106</v>
      </c>
      <c r="AR271" s="27">
        <v>45679</v>
      </c>
      <c r="AS271" s="23" t="s">
        <v>116</v>
      </c>
      <c r="AT271" s="23" t="s">
        <v>116</v>
      </c>
      <c r="AU271" t="s">
        <v>117</v>
      </c>
      <c r="AW271" t="s">
        <v>1374</v>
      </c>
      <c r="AX271" t="s">
        <v>1375</v>
      </c>
      <c r="AY271" s="23">
        <v>80111600</v>
      </c>
      <c r="AZ271" s="41" t="s">
        <v>2078</v>
      </c>
      <c r="BA271" s="23" t="s">
        <v>121</v>
      </c>
      <c r="BB271" s="20" t="s">
        <v>122</v>
      </c>
      <c r="BC271" s="27">
        <v>45680</v>
      </c>
      <c r="BD271" s="20" t="s">
        <v>123</v>
      </c>
      <c r="BE271" s="27">
        <v>45680</v>
      </c>
      <c r="BF271" s="27">
        <v>45684</v>
      </c>
      <c r="BG271" s="27">
        <v>46002</v>
      </c>
      <c r="BH271" s="35">
        <f>+Tabla3[[#This Row],[FECHA TERMINACION
(INICIAL)]]-Tabla3[[#This Row],[FECHA INICIO]]</f>
        <v>318</v>
      </c>
      <c r="BI271" s="35">
        <f>+Tabla3[[#This Row],[PLAZO DE EJECUCIÓN EN DÍAS (INICIAL)]]/30</f>
        <v>10.6</v>
      </c>
      <c r="BJ271" t="s">
        <v>2079</v>
      </c>
      <c r="BK271" s="30">
        <f>+[1]BD_2!E269</f>
        <v>0</v>
      </c>
      <c r="BL271" s="30">
        <f>+[1]BD_2!BA269</f>
        <v>0</v>
      </c>
      <c r="BM271" s="23">
        <f>+[1]BD_2!BZ269</f>
        <v>0</v>
      </c>
      <c r="BN271" s="23">
        <f>+COUNTIF(Tabla3[[#This Row],[VALOR REDUCIDO]:[TOTAL TIEMPO PRORROGADO EN DÍAS
]],"&lt;&gt;0")</f>
        <v>0</v>
      </c>
      <c r="BO271" s="23" t="str">
        <f>+[1]BD_2!CA269</f>
        <v>2 NO</v>
      </c>
      <c r="BP271" s="27" t="str">
        <f>+[1]BD_2!CF269</f>
        <v>2 NO</v>
      </c>
      <c r="BQ271" s="23" t="s">
        <v>106</v>
      </c>
      <c r="BR271">
        <f t="shared" si="64"/>
        <v>318</v>
      </c>
      <c r="BS271" s="36">
        <f t="shared" si="65"/>
        <v>45684</v>
      </c>
      <c r="BT271" s="36">
        <f t="shared" si="66"/>
        <v>46002</v>
      </c>
      <c r="BU271" s="37">
        <f t="shared" ca="1" si="67"/>
        <v>0.82704402515723274</v>
      </c>
      <c r="BV271" s="30">
        <f t="shared" si="68"/>
        <v>89250000</v>
      </c>
      <c r="BW271" s="23" t="str">
        <f t="shared" ca="1" si="56"/>
        <v>EJECUCIÓN</v>
      </c>
      <c r="BX271" s="23">
        <v>52133333</v>
      </c>
      <c r="BY271" s="23">
        <v>37116667</v>
      </c>
      <c r="BZ271" s="23" t="s">
        <v>106</v>
      </c>
      <c r="CA271" s="23" t="str">
        <f t="shared" si="69"/>
        <v>enero</v>
      </c>
      <c r="CB271" s="23" t="s">
        <v>121</v>
      </c>
      <c r="CC271" s="23" t="s">
        <v>121</v>
      </c>
      <c r="CD271" s="23" t="s">
        <v>121</v>
      </c>
      <c r="CE271" t="s">
        <v>125</v>
      </c>
      <c r="CF271" t="s">
        <v>126</v>
      </c>
    </row>
    <row r="272" spans="1:84" x14ac:dyDescent="0.25">
      <c r="A272" s="23" t="str">
        <f t="shared" si="57"/>
        <v/>
      </c>
      <c r="B272" s="23" t="str">
        <f t="shared" si="58"/>
        <v/>
      </c>
      <c r="C272" s="24" t="str">
        <f t="shared" ca="1" si="59"/>
        <v>E</v>
      </c>
      <c r="D272" s="25" t="str">
        <f t="shared" ca="1" si="60"/>
        <v/>
      </c>
      <c r="E272" s="25" t="str">
        <f t="shared" si="61"/>
        <v/>
      </c>
      <c r="F272" s="23" t="str">
        <f t="shared" si="62"/>
        <v/>
      </c>
      <c r="G272" s="25" t="str">
        <f t="shared" si="63"/>
        <v/>
      </c>
      <c r="H272" s="23">
        <v>2025</v>
      </c>
      <c r="I272" s="26">
        <v>266</v>
      </c>
      <c r="J272" s="23" t="s">
        <v>95</v>
      </c>
      <c r="K272" t="s">
        <v>96</v>
      </c>
      <c r="L272" t="s">
        <v>97</v>
      </c>
      <c r="M272" t="s">
        <v>98</v>
      </c>
      <c r="N272" t="s">
        <v>99</v>
      </c>
      <c r="O272" s="23" t="s">
        <v>100</v>
      </c>
      <c r="P272" s="23" t="s">
        <v>138</v>
      </c>
      <c r="Q272" t="s">
        <v>2080</v>
      </c>
      <c r="R272" s="23" t="s">
        <v>103</v>
      </c>
      <c r="S272" s="20" t="s">
        <v>525</v>
      </c>
      <c r="T272" s="29" t="s">
        <v>2081</v>
      </c>
      <c r="U272" s="23" t="s">
        <v>1436</v>
      </c>
      <c r="V272" s="23" t="s">
        <v>106</v>
      </c>
      <c r="W272" s="20" t="s">
        <v>747</v>
      </c>
      <c r="X272" s="20" t="s">
        <v>747</v>
      </c>
      <c r="Y272" t="s">
        <v>2082</v>
      </c>
      <c r="Z272" t="s">
        <v>2083</v>
      </c>
      <c r="AA272" t="s">
        <v>2084</v>
      </c>
      <c r="AB272" s="6">
        <v>89268667</v>
      </c>
      <c r="AC272" s="6">
        <v>89268667</v>
      </c>
      <c r="AD272" s="30">
        <v>8140000</v>
      </c>
      <c r="AE272" s="30">
        <v>0</v>
      </c>
      <c r="AF272" s="23" t="s">
        <v>112</v>
      </c>
      <c r="AG272" t="s">
        <v>106</v>
      </c>
      <c r="AH272" t="s">
        <v>113</v>
      </c>
      <c r="AI272" s="31">
        <f>+Tabla3[[#This Row],[VALOR DEL CONTRATO
(EN NUMEROS)]]-Tabla3[[#This Row],[VALOR RECURSOS (MADS/FONAM)]]</f>
        <v>0</v>
      </c>
      <c r="AJ272" s="25">
        <v>3325</v>
      </c>
      <c r="AK272" s="32">
        <v>45664</v>
      </c>
      <c r="AL272">
        <v>32625</v>
      </c>
      <c r="AM272" s="27">
        <v>45681</v>
      </c>
      <c r="AN272" s="33" t="s">
        <v>114</v>
      </c>
      <c r="AO272" t="s">
        <v>751</v>
      </c>
      <c r="AP272" s="39">
        <v>202400000000095</v>
      </c>
      <c r="AQ272" t="s">
        <v>106</v>
      </c>
      <c r="AR272" s="27">
        <v>45679</v>
      </c>
      <c r="AS272" s="23" t="s">
        <v>116</v>
      </c>
      <c r="AT272" s="23" t="s">
        <v>116</v>
      </c>
      <c r="AU272" t="s">
        <v>117</v>
      </c>
      <c r="AV272" t="s">
        <v>2010</v>
      </c>
      <c r="AW272" t="s">
        <v>2011</v>
      </c>
      <c r="AX272" t="s">
        <v>747</v>
      </c>
      <c r="AY272" s="23">
        <v>80111600</v>
      </c>
      <c r="AZ272" s="41" t="s">
        <v>2085</v>
      </c>
      <c r="BA272" s="23" t="s">
        <v>121</v>
      </c>
      <c r="BB272" s="20" t="s">
        <v>122</v>
      </c>
      <c r="BC272" s="27">
        <v>45680</v>
      </c>
      <c r="BD272" s="20" t="s">
        <v>123</v>
      </c>
      <c r="BE272" s="27">
        <v>45680</v>
      </c>
      <c r="BF272" s="27">
        <v>45681</v>
      </c>
      <c r="BG272" s="27">
        <v>46013</v>
      </c>
      <c r="BH272" s="35">
        <f>+Tabla3[[#This Row],[FECHA TERMINACION
(INICIAL)]]-Tabla3[[#This Row],[FECHA INICIO]]</f>
        <v>332</v>
      </c>
      <c r="BI272" s="35">
        <f>+Tabla3[[#This Row],[PLAZO DE EJECUCIÓN EN DÍAS (INICIAL)]]/30</f>
        <v>11.066666666666666</v>
      </c>
      <c r="BJ272" t="s">
        <v>2086</v>
      </c>
      <c r="BK272" s="30">
        <f>+[1]BD_2!E270</f>
        <v>0</v>
      </c>
      <c r="BL272" s="30">
        <f>+[1]BD_2!BA270</f>
        <v>0</v>
      </c>
      <c r="BM272" s="23">
        <f>+[1]BD_2!BZ270</f>
        <v>0</v>
      </c>
      <c r="BN272" s="23">
        <f>+COUNTIF(Tabla3[[#This Row],[VALOR REDUCIDO]:[TOTAL TIEMPO PRORROGADO EN DÍAS
]],"&lt;&gt;0")</f>
        <v>0</v>
      </c>
      <c r="BO272" s="23" t="str">
        <f>+[1]BD_2!CA270</f>
        <v>2 NO</v>
      </c>
      <c r="BP272" s="27" t="str">
        <f>+[1]BD_2!CF270</f>
        <v>2 NO</v>
      </c>
      <c r="BQ272" s="23" t="s">
        <v>106</v>
      </c>
      <c r="BR272">
        <f t="shared" si="64"/>
        <v>332</v>
      </c>
      <c r="BS272" s="36">
        <f t="shared" si="65"/>
        <v>45681</v>
      </c>
      <c r="BT272" s="36">
        <f t="shared" si="66"/>
        <v>46013</v>
      </c>
      <c r="BU272" s="37">
        <f t="shared" ca="1" si="67"/>
        <v>0.8012048192771084</v>
      </c>
      <c r="BV272" s="30">
        <f t="shared" si="68"/>
        <v>89268667</v>
      </c>
      <c r="BW272" s="23" t="str">
        <f t="shared" ca="1" si="56"/>
        <v>EJECUCIÓN</v>
      </c>
      <c r="BX272" s="23">
        <v>50739333</v>
      </c>
      <c r="BY272" s="23">
        <v>38529334</v>
      </c>
      <c r="BZ272" s="23" t="s">
        <v>106</v>
      </c>
      <c r="CA272" s="23" t="str">
        <f t="shared" si="69"/>
        <v>enero</v>
      </c>
      <c r="CB272" s="23" t="s">
        <v>121</v>
      </c>
      <c r="CC272" s="23" t="s">
        <v>121</v>
      </c>
      <c r="CD272" s="23" t="s">
        <v>121</v>
      </c>
      <c r="CE272" t="s">
        <v>125</v>
      </c>
      <c r="CF272" t="s">
        <v>126</v>
      </c>
    </row>
    <row r="273" spans="1:84" x14ac:dyDescent="0.25">
      <c r="A273" s="23" t="str">
        <f t="shared" si="57"/>
        <v/>
      </c>
      <c r="B273" s="23" t="str">
        <f t="shared" si="58"/>
        <v/>
      </c>
      <c r="C273" s="24" t="str">
        <f t="shared" ca="1" si="59"/>
        <v>E</v>
      </c>
      <c r="D273" s="25" t="str">
        <f t="shared" ca="1" si="60"/>
        <v/>
      </c>
      <c r="E273" s="25" t="str">
        <f t="shared" si="61"/>
        <v/>
      </c>
      <c r="F273" s="23" t="str">
        <f t="shared" si="62"/>
        <v/>
      </c>
      <c r="G273" s="25" t="str">
        <f t="shared" si="63"/>
        <v/>
      </c>
      <c r="H273" s="23">
        <v>2025</v>
      </c>
      <c r="I273" s="26">
        <v>267</v>
      </c>
      <c r="J273" s="23" t="s">
        <v>95</v>
      </c>
      <c r="K273" t="s">
        <v>96</v>
      </c>
      <c r="L273" t="s">
        <v>97</v>
      </c>
      <c r="M273" t="s">
        <v>98</v>
      </c>
      <c r="N273" t="s">
        <v>99</v>
      </c>
      <c r="O273" s="23" t="s">
        <v>100</v>
      </c>
      <c r="P273" s="23" t="s">
        <v>138</v>
      </c>
      <c r="Q273" t="s">
        <v>2087</v>
      </c>
      <c r="R273" s="23" t="s">
        <v>103</v>
      </c>
      <c r="S273" s="20" t="s">
        <v>158</v>
      </c>
      <c r="T273" s="29" t="s">
        <v>2088</v>
      </c>
      <c r="U273" s="23" t="s">
        <v>1436</v>
      </c>
      <c r="V273" s="23" t="s">
        <v>106</v>
      </c>
      <c r="W273" s="20" t="s">
        <v>430</v>
      </c>
      <c r="X273" s="20" t="s">
        <v>430</v>
      </c>
      <c r="Y273" t="s">
        <v>2089</v>
      </c>
      <c r="Z273" t="s">
        <v>2090</v>
      </c>
      <c r="AA273" t="s">
        <v>2091</v>
      </c>
      <c r="AB273" s="6">
        <v>69750000</v>
      </c>
      <c r="AC273" s="6">
        <v>69750000</v>
      </c>
      <c r="AD273" s="30">
        <v>7750000</v>
      </c>
      <c r="AE273" s="30">
        <v>0</v>
      </c>
      <c r="AF273" s="23" t="s">
        <v>112</v>
      </c>
      <c r="AG273" t="s">
        <v>106</v>
      </c>
      <c r="AH273" t="s">
        <v>113</v>
      </c>
      <c r="AI273" s="31">
        <f>+Tabla3[[#This Row],[VALOR DEL CONTRATO
(EN NUMEROS)]]-Tabla3[[#This Row],[VALOR RECURSOS (MADS/FONAM)]]</f>
        <v>0</v>
      </c>
      <c r="AJ273" s="25">
        <v>4425</v>
      </c>
      <c r="AK273" s="32">
        <v>45664</v>
      </c>
      <c r="AL273">
        <v>29525</v>
      </c>
      <c r="AM273" s="27">
        <v>45680</v>
      </c>
      <c r="AN273" s="33" t="s">
        <v>114</v>
      </c>
      <c r="AO273" t="s">
        <v>434</v>
      </c>
      <c r="AP273" s="39">
        <v>202400000000074</v>
      </c>
      <c r="AQ273" t="s">
        <v>106</v>
      </c>
      <c r="AR273" s="27">
        <v>45679</v>
      </c>
      <c r="AS273" s="23" t="s">
        <v>116</v>
      </c>
      <c r="AT273" s="23" t="s">
        <v>116</v>
      </c>
      <c r="AU273" t="s">
        <v>117</v>
      </c>
      <c r="AV273" t="s">
        <v>435</v>
      </c>
      <c r="AW273" t="s">
        <v>436</v>
      </c>
      <c r="AX273" t="s">
        <v>436</v>
      </c>
      <c r="AY273" s="23">
        <v>80111600</v>
      </c>
      <c r="AZ273" s="41" t="s">
        <v>2092</v>
      </c>
      <c r="BA273" s="23" t="s">
        <v>295</v>
      </c>
      <c r="BB273" s="20" t="s">
        <v>122</v>
      </c>
      <c r="BC273" s="27">
        <v>45679</v>
      </c>
      <c r="BD273" s="20" t="s">
        <v>123</v>
      </c>
      <c r="BE273" s="27">
        <v>45679</v>
      </c>
      <c r="BF273" s="27">
        <v>45680</v>
      </c>
      <c r="BG273" s="27">
        <v>45952</v>
      </c>
      <c r="BH273" s="35">
        <f>+Tabla3[[#This Row],[FECHA TERMINACION
(INICIAL)]]-Tabla3[[#This Row],[FECHA INICIO]]</f>
        <v>272</v>
      </c>
      <c r="BI273" s="35">
        <f>+Tabla3[[#This Row],[PLAZO DE EJECUCIÓN EN DÍAS (INICIAL)]]/30</f>
        <v>9.0666666666666664</v>
      </c>
      <c r="BJ273" t="s">
        <v>2093</v>
      </c>
      <c r="BK273" s="30">
        <f>+[1]BD_2!E271</f>
        <v>0</v>
      </c>
      <c r="BL273" s="30">
        <f>+[1]BD_2!BA271</f>
        <v>0</v>
      </c>
      <c r="BM273" s="23">
        <f>+[1]BD_2!BZ271</f>
        <v>0</v>
      </c>
      <c r="BN273" s="23">
        <f>+COUNTIF(Tabla3[[#This Row],[VALOR REDUCIDO]:[TOTAL TIEMPO PRORROGADO EN DÍAS
]],"&lt;&gt;0")</f>
        <v>0</v>
      </c>
      <c r="BO273" s="23" t="str">
        <f>+[1]BD_2!CA271</f>
        <v>2 NO</v>
      </c>
      <c r="BP273" s="27" t="str">
        <f>+[1]BD_2!CF271</f>
        <v>2 NO</v>
      </c>
      <c r="BQ273" s="23" t="s">
        <v>106</v>
      </c>
      <c r="BR273">
        <f t="shared" si="64"/>
        <v>272</v>
      </c>
      <c r="BS273" s="36">
        <f t="shared" si="65"/>
        <v>45680</v>
      </c>
      <c r="BT273" s="36">
        <f t="shared" si="66"/>
        <v>45952</v>
      </c>
      <c r="BU273" s="37">
        <f t="shared" ca="1" si="67"/>
        <v>0.98161764705882348</v>
      </c>
      <c r="BV273" s="30">
        <f t="shared" si="68"/>
        <v>69750000</v>
      </c>
      <c r="BW273" s="23" t="str">
        <f t="shared" ca="1" si="56"/>
        <v>EJECUCIÓN</v>
      </c>
      <c r="BX273" s="23">
        <v>48566667</v>
      </c>
      <c r="BY273" s="23">
        <v>21183333</v>
      </c>
      <c r="BZ273" s="23" t="s">
        <v>106</v>
      </c>
      <c r="CA273" s="23" t="str">
        <f t="shared" si="69"/>
        <v>enero</v>
      </c>
      <c r="CB273" s="23" t="s">
        <v>121</v>
      </c>
      <c r="CC273" s="23" t="s">
        <v>121</v>
      </c>
      <c r="CD273" s="23" t="s">
        <v>121</v>
      </c>
      <c r="CE273" t="s">
        <v>125</v>
      </c>
      <c r="CF273" t="s">
        <v>126</v>
      </c>
    </row>
    <row r="274" spans="1:84" x14ac:dyDescent="0.25">
      <c r="A274" s="23" t="str">
        <f t="shared" si="57"/>
        <v/>
      </c>
      <c r="B274" s="23" t="str">
        <f t="shared" si="58"/>
        <v/>
      </c>
      <c r="C274" s="24" t="str">
        <f t="shared" ca="1" si="59"/>
        <v>E</v>
      </c>
      <c r="D274" s="25" t="str">
        <f t="shared" ca="1" si="60"/>
        <v/>
      </c>
      <c r="E274" s="25" t="str">
        <f t="shared" si="61"/>
        <v/>
      </c>
      <c r="F274" s="23" t="str">
        <f t="shared" si="62"/>
        <v/>
      </c>
      <c r="G274" s="25" t="str">
        <f t="shared" si="63"/>
        <v/>
      </c>
      <c r="H274" s="23">
        <v>2025</v>
      </c>
      <c r="I274" s="26">
        <v>268</v>
      </c>
      <c r="J274" s="23" t="s">
        <v>95</v>
      </c>
      <c r="K274" t="s">
        <v>96</v>
      </c>
      <c r="L274" t="s">
        <v>97</v>
      </c>
      <c r="M274" t="s">
        <v>98</v>
      </c>
      <c r="N274" t="s">
        <v>99</v>
      </c>
      <c r="O274" s="23" t="s">
        <v>100</v>
      </c>
      <c r="P274" s="23" t="s">
        <v>138</v>
      </c>
      <c r="Q274" t="s">
        <v>2094</v>
      </c>
      <c r="R274" s="23" t="s">
        <v>103</v>
      </c>
      <c r="S274" s="20" t="s">
        <v>158</v>
      </c>
      <c r="T274" s="29" t="s">
        <v>2095</v>
      </c>
      <c r="U274" s="23" t="s">
        <v>1436</v>
      </c>
      <c r="V274" s="23" t="s">
        <v>106</v>
      </c>
      <c r="W274" s="20" t="s">
        <v>711</v>
      </c>
      <c r="X274" s="20" t="s">
        <v>108</v>
      </c>
      <c r="Y274" t="s">
        <v>2096</v>
      </c>
      <c r="Z274" t="s">
        <v>2097</v>
      </c>
      <c r="AA274" t="s">
        <v>1642</v>
      </c>
      <c r="AB274" s="6">
        <v>76300000</v>
      </c>
      <c r="AC274" s="6">
        <v>76300000</v>
      </c>
      <c r="AD274" s="30">
        <v>7000000</v>
      </c>
      <c r="AE274" s="30">
        <v>0</v>
      </c>
      <c r="AF274" s="23" t="s">
        <v>112</v>
      </c>
      <c r="AG274" t="s">
        <v>106</v>
      </c>
      <c r="AH274" t="s">
        <v>113</v>
      </c>
      <c r="AI274" s="31">
        <f>+Tabla3[[#This Row],[VALOR DEL CONTRATO
(EN NUMEROS)]]-Tabla3[[#This Row],[VALOR RECURSOS (MADS/FONAM)]]</f>
        <v>0</v>
      </c>
      <c r="AJ274" s="25">
        <v>9525</v>
      </c>
      <c r="AK274" s="32">
        <v>45665</v>
      </c>
      <c r="AL274">
        <v>27625</v>
      </c>
      <c r="AM274" s="27">
        <v>45679</v>
      </c>
      <c r="AN274" s="33" t="s">
        <v>114</v>
      </c>
      <c r="AO274" t="s">
        <v>115</v>
      </c>
      <c r="AP274" s="39">
        <v>202400000000095</v>
      </c>
      <c r="AQ274" t="s">
        <v>106</v>
      </c>
      <c r="AR274" s="27">
        <v>45678</v>
      </c>
      <c r="AS274" s="23" t="s">
        <v>116</v>
      </c>
      <c r="AT274" s="23" t="s">
        <v>116</v>
      </c>
      <c r="AU274" t="s">
        <v>117</v>
      </c>
      <c r="AV274" t="s">
        <v>529</v>
      </c>
      <c r="AW274" t="s">
        <v>620</v>
      </c>
      <c r="AX274" t="s">
        <v>108</v>
      </c>
      <c r="AY274" s="23">
        <v>80111600</v>
      </c>
      <c r="AZ274" s="41" t="s">
        <v>2098</v>
      </c>
      <c r="BA274" s="23" t="s">
        <v>121</v>
      </c>
      <c r="BB274" s="20" t="s">
        <v>122</v>
      </c>
      <c r="BC274" s="27">
        <v>45678</v>
      </c>
      <c r="BD274" s="20" t="s">
        <v>123</v>
      </c>
      <c r="BE274" s="27">
        <v>45678</v>
      </c>
      <c r="BF274" s="27">
        <v>45679</v>
      </c>
      <c r="BG274" s="27">
        <v>46009</v>
      </c>
      <c r="BH274" s="35">
        <f>+Tabla3[[#This Row],[FECHA TERMINACION
(INICIAL)]]-Tabla3[[#This Row],[FECHA INICIO]]</f>
        <v>330</v>
      </c>
      <c r="BI274" s="35">
        <f>+Tabla3[[#This Row],[PLAZO DE EJECUCIÓN EN DÍAS (INICIAL)]]/30</f>
        <v>11</v>
      </c>
      <c r="BJ274" t="s">
        <v>2099</v>
      </c>
      <c r="BK274" s="30">
        <f>+[1]BD_2!E272</f>
        <v>0</v>
      </c>
      <c r="BL274" s="30">
        <f>+[1]BD_2!BA272</f>
        <v>0</v>
      </c>
      <c r="BM274" s="23">
        <f>+[1]BD_2!BZ272</f>
        <v>0</v>
      </c>
      <c r="BN274" s="23">
        <f>+COUNTIF(Tabla3[[#This Row],[VALOR REDUCIDO]:[TOTAL TIEMPO PRORROGADO EN DÍAS
]],"&lt;&gt;0")</f>
        <v>0</v>
      </c>
      <c r="BO274" s="23" t="str">
        <f>+[1]BD_2!CA272</f>
        <v>2 NO</v>
      </c>
      <c r="BP274" s="27" t="str">
        <f>+[1]BD_2!CF272</f>
        <v>2 NO</v>
      </c>
      <c r="BQ274" s="23" t="s">
        <v>106</v>
      </c>
      <c r="BR274">
        <f t="shared" si="64"/>
        <v>330</v>
      </c>
      <c r="BS274" s="36">
        <f t="shared" si="65"/>
        <v>45679</v>
      </c>
      <c r="BT274" s="36">
        <f t="shared" si="66"/>
        <v>46009</v>
      </c>
      <c r="BU274" s="37">
        <f t="shared" ca="1" si="67"/>
        <v>0.81212121212121213</v>
      </c>
      <c r="BV274" s="30">
        <f t="shared" si="68"/>
        <v>76300000</v>
      </c>
      <c r="BW274" s="23" t="str">
        <f t="shared" ca="1" si="56"/>
        <v>EJECUCIÓN</v>
      </c>
      <c r="BX274" s="23">
        <v>46200000</v>
      </c>
      <c r="BY274" s="23">
        <v>30100000</v>
      </c>
      <c r="BZ274" s="23" t="s">
        <v>106</v>
      </c>
      <c r="CA274" s="23" t="str">
        <f t="shared" si="69"/>
        <v>enero</v>
      </c>
      <c r="CB274" s="23" t="s">
        <v>121</v>
      </c>
      <c r="CC274" s="23" t="s">
        <v>121</v>
      </c>
      <c r="CD274" s="23" t="s">
        <v>121</v>
      </c>
      <c r="CE274" t="s">
        <v>125</v>
      </c>
      <c r="CF274" t="s">
        <v>126</v>
      </c>
    </row>
    <row r="275" spans="1:84" x14ac:dyDescent="0.25">
      <c r="A275" s="23" t="str">
        <f t="shared" si="57"/>
        <v/>
      </c>
      <c r="B275" s="23" t="str">
        <f t="shared" si="58"/>
        <v/>
      </c>
      <c r="C275" s="24" t="str">
        <f t="shared" ca="1" si="59"/>
        <v>E</v>
      </c>
      <c r="D275" s="25" t="str">
        <f t="shared" ca="1" si="60"/>
        <v/>
      </c>
      <c r="E275" s="25" t="str">
        <f t="shared" si="61"/>
        <v/>
      </c>
      <c r="F275" s="23" t="str">
        <f t="shared" si="62"/>
        <v/>
      </c>
      <c r="G275" s="25" t="str">
        <f t="shared" si="63"/>
        <v/>
      </c>
      <c r="H275" s="23">
        <v>2025</v>
      </c>
      <c r="I275" s="26">
        <v>269</v>
      </c>
      <c r="J275" s="23" t="s">
        <v>95</v>
      </c>
      <c r="K275" t="s">
        <v>96</v>
      </c>
      <c r="L275" t="s">
        <v>97</v>
      </c>
      <c r="M275" t="s">
        <v>98</v>
      </c>
      <c r="N275" t="s">
        <v>99</v>
      </c>
      <c r="O275" s="23" t="s">
        <v>100</v>
      </c>
      <c r="P275" s="23" t="s">
        <v>101</v>
      </c>
      <c r="Q275" t="s">
        <v>2100</v>
      </c>
      <c r="R275" s="23" t="s">
        <v>103</v>
      </c>
      <c r="S275" s="20" t="s">
        <v>2101</v>
      </c>
      <c r="T275" s="29" t="s">
        <v>2102</v>
      </c>
      <c r="U275" s="23" t="s">
        <v>1436</v>
      </c>
      <c r="V275" s="23" t="s">
        <v>106</v>
      </c>
      <c r="W275" s="20" t="s">
        <v>907</v>
      </c>
      <c r="X275" s="20" t="s">
        <v>907</v>
      </c>
      <c r="Y275" t="s">
        <v>2103</v>
      </c>
      <c r="Z275" t="s">
        <v>2104</v>
      </c>
      <c r="AA275" t="s">
        <v>2105</v>
      </c>
      <c r="AB275" s="6">
        <v>53817500</v>
      </c>
      <c r="AC275" s="6">
        <v>53817500</v>
      </c>
      <c r="AD275" s="30">
        <v>4892500</v>
      </c>
      <c r="AE275" s="30">
        <v>0</v>
      </c>
      <c r="AF275" s="23" t="s">
        <v>112</v>
      </c>
      <c r="AG275" t="s">
        <v>106</v>
      </c>
      <c r="AH275" t="s">
        <v>113</v>
      </c>
      <c r="AI275" s="31">
        <f>+Tabla3[[#This Row],[VALOR DEL CONTRATO
(EN NUMEROS)]]-Tabla3[[#This Row],[VALOR RECURSOS (MADS/FONAM)]]</f>
        <v>0</v>
      </c>
      <c r="AJ275" s="25">
        <v>10125</v>
      </c>
      <c r="AK275" s="32">
        <v>45665</v>
      </c>
      <c r="AL275">
        <v>29225</v>
      </c>
      <c r="AM275" s="27">
        <v>45680</v>
      </c>
      <c r="AN275" s="33" t="s">
        <v>114</v>
      </c>
      <c r="AO275" t="s">
        <v>911</v>
      </c>
      <c r="AP275" s="39">
        <v>202400000000078</v>
      </c>
      <c r="AQ275" t="s">
        <v>106</v>
      </c>
      <c r="AR275" s="27">
        <v>45678</v>
      </c>
      <c r="AS275" s="23" t="s">
        <v>116</v>
      </c>
      <c r="AT275" s="23" t="s">
        <v>116</v>
      </c>
      <c r="AU275" t="s">
        <v>117</v>
      </c>
      <c r="AV275" t="s">
        <v>912</v>
      </c>
      <c r="AW275" t="s">
        <v>913</v>
      </c>
      <c r="AX275" t="s">
        <v>914</v>
      </c>
      <c r="AY275" s="23">
        <v>80111600</v>
      </c>
      <c r="AZ275" s="41" t="s">
        <v>2106</v>
      </c>
      <c r="BA275" s="23" t="s">
        <v>121</v>
      </c>
      <c r="BB275" s="20" t="s">
        <v>122</v>
      </c>
      <c r="BC275" s="27">
        <v>45679</v>
      </c>
      <c r="BD275" s="20" t="s">
        <v>123</v>
      </c>
      <c r="BE275" s="27">
        <v>45679</v>
      </c>
      <c r="BF275" s="27">
        <v>45680</v>
      </c>
      <c r="BG275" s="27">
        <v>46013</v>
      </c>
      <c r="BH275" s="35">
        <f>+Tabla3[[#This Row],[FECHA TERMINACION
(INICIAL)]]-Tabla3[[#This Row],[FECHA INICIO]]</f>
        <v>333</v>
      </c>
      <c r="BI275" s="35">
        <f>+Tabla3[[#This Row],[PLAZO DE EJECUCIÓN EN DÍAS (INICIAL)]]/30</f>
        <v>11.1</v>
      </c>
      <c r="BJ275" t="s">
        <v>446</v>
      </c>
      <c r="BK275" s="30">
        <f>+[1]BD_2!E273</f>
        <v>0</v>
      </c>
      <c r="BL275" s="30">
        <f>+[1]BD_2!BA273</f>
        <v>0</v>
      </c>
      <c r="BM275" s="23">
        <f>+[1]BD_2!BZ273</f>
        <v>0</v>
      </c>
      <c r="BN275" s="23">
        <f>+COUNTIF(Tabla3[[#This Row],[VALOR REDUCIDO]:[TOTAL TIEMPO PRORROGADO EN DÍAS
]],"&lt;&gt;0")</f>
        <v>0</v>
      </c>
      <c r="BO275" s="23" t="str">
        <f>+[1]BD_2!CA273</f>
        <v>2 NO</v>
      </c>
      <c r="BP275" s="27" t="str">
        <f>+[1]BD_2!CF273</f>
        <v>2 NO</v>
      </c>
      <c r="BQ275" s="23" t="s">
        <v>106</v>
      </c>
      <c r="BR275">
        <f t="shared" si="64"/>
        <v>333</v>
      </c>
      <c r="BS275" s="36">
        <f t="shared" si="65"/>
        <v>45680</v>
      </c>
      <c r="BT275" s="36">
        <f t="shared" si="66"/>
        <v>46013</v>
      </c>
      <c r="BU275" s="37">
        <f t="shared" ca="1" si="67"/>
        <v>0.80180180180180183</v>
      </c>
      <c r="BV275" s="30">
        <f t="shared" si="68"/>
        <v>53817500</v>
      </c>
      <c r="BW275" s="23" t="str">
        <f t="shared" ca="1" si="56"/>
        <v>EJECUCIÓN</v>
      </c>
      <c r="BX275" s="23">
        <v>30659667</v>
      </c>
      <c r="BY275" s="23">
        <v>23157833</v>
      </c>
      <c r="BZ275" s="23" t="s">
        <v>106</v>
      </c>
      <c r="CA275" s="23" t="str">
        <f t="shared" si="69"/>
        <v>enero</v>
      </c>
      <c r="CB275" s="23" t="s">
        <v>121</v>
      </c>
      <c r="CC275" s="23" t="s">
        <v>121</v>
      </c>
      <c r="CD275" s="23" t="s">
        <v>121</v>
      </c>
      <c r="CE275" t="s">
        <v>125</v>
      </c>
      <c r="CF275" t="s">
        <v>126</v>
      </c>
    </row>
    <row r="276" spans="1:84" x14ac:dyDescent="0.25">
      <c r="A276" s="23" t="str">
        <f t="shared" si="57"/>
        <v/>
      </c>
      <c r="B276" s="23" t="str">
        <f t="shared" si="58"/>
        <v/>
      </c>
      <c r="C276" s="24" t="str">
        <f t="shared" ca="1" si="59"/>
        <v>E</v>
      </c>
      <c r="D276" s="25" t="str">
        <f t="shared" ca="1" si="60"/>
        <v/>
      </c>
      <c r="E276" s="25" t="str">
        <f t="shared" si="61"/>
        <v/>
      </c>
      <c r="F276" s="23" t="str">
        <f t="shared" si="62"/>
        <v/>
      </c>
      <c r="G276" s="25" t="str">
        <f t="shared" si="63"/>
        <v/>
      </c>
      <c r="H276" s="23">
        <v>2025</v>
      </c>
      <c r="I276" s="26">
        <v>270</v>
      </c>
      <c r="J276" s="23" t="s">
        <v>95</v>
      </c>
      <c r="K276" t="s">
        <v>96</v>
      </c>
      <c r="L276" t="s">
        <v>97</v>
      </c>
      <c r="M276" t="s">
        <v>98</v>
      </c>
      <c r="N276" t="s">
        <v>99</v>
      </c>
      <c r="O276" s="23" t="s">
        <v>100</v>
      </c>
      <c r="P276" s="23" t="s">
        <v>138</v>
      </c>
      <c r="Q276" t="s">
        <v>2107</v>
      </c>
      <c r="R276" s="23" t="s">
        <v>103</v>
      </c>
      <c r="S276" s="20" t="s">
        <v>1225</v>
      </c>
      <c r="T276" s="29" t="s">
        <v>2108</v>
      </c>
      <c r="U276" s="23" t="s">
        <v>1436</v>
      </c>
      <c r="V276" s="23" t="s">
        <v>106</v>
      </c>
      <c r="W276" s="20" t="s">
        <v>516</v>
      </c>
      <c r="X276" s="20" t="s">
        <v>516</v>
      </c>
      <c r="Y276" t="s">
        <v>2109</v>
      </c>
      <c r="Z276" t="s">
        <v>2110</v>
      </c>
      <c r="AA276" t="s">
        <v>2111</v>
      </c>
      <c r="AB276" s="6">
        <v>110250000</v>
      </c>
      <c r="AC276" s="6">
        <v>110250000</v>
      </c>
      <c r="AD276" s="30">
        <v>11025000</v>
      </c>
      <c r="AE276" s="30">
        <v>0</v>
      </c>
      <c r="AF276" s="23" t="s">
        <v>112</v>
      </c>
      <c r="AG276" t="s">
        <v>106</v>
      </c>
      <c r="AH276" t="s">
        <v>113</v>
      </c>
      <c r="AI276" s="31">
        <f>+Tabla3[[#This Row],[VALOR DEL CONTRATO
(EN NUMEROS)]]-Tabla3[[#This Row],[VALOR RECURSOS (MADS/FONAM)]]</f>
        <v>0</v>
      </c>
      <c r="AJ276" s="25">
        <v>8825</v>
      </c>
      <c r="AK276" s="32">
        <v>45665</v>
      </c>
      <c r="AL276">
        <v>28225</v>
      </c>
      <c r="AM276" s="27">
        <v>45679</v>
      </c>
      <c r="AN276" s="33" t="s">
        <v>114</v>
      </c>
      <c r="AO276" t="s">
        <v>1574</v>
      </c>
      <c r="AP276" s="39">
        <v>202300000000177</v>
      </c>
      <c r="AQ276" t="s">
        <v>106</v>
      </c>
      <c r="AR276" s="27">
        <v>45678</v>
      </c>
      <c r="AS276" s="23" t="s">
        <v>116</v>
      </c>
      <c r="AT276" s="23" t="s">
        <v>116</v>
      </c>
      <c r="AU276" t="s">
        <v>117</v>
      </c>
      <c r="AV276" t="s">
        <v>521</v>
      </c>
      <c r="AW276" t="s">
        <v>522</v>
      </c>
      <c r="AX276" t="s">
        <v>516</v>
      </c>
      <c r="AY276" s="23">
        <v>80111600</v>
      </c>
      <c r="AZ276" s="41" t="s">
        <v>2112</v>
      </c>
      <c r="BA276" s="23" t="s">
        <v>121</v>
      </c>
      <c r="BB276" s="20" t="s">
        <v>122</v>
      </c>
      <c r="BC276" s="27">
        <v>45679</v>
      </c>
      <c r="BD276" s="20" t="s">
        <v>136</v>
      </c>
      <c r="BE276" s="27">
        <v>45679</v>
      </c>
      <c r="BF276" s="27">
        <v>45679</v>
      </c>
      <c r="BG276" s="27">
        <v>45982</v>
      </c>
      <c r="BH276" s="35">
        <f>+Tabla3[[#This Row],[FECHA TERMINACION
(INICIAL)]]-Tabla3[[#This Row],[FECHA INICIO]]</f>
        <v>303</v>
      </c>
      <c r="BI276" s="35">
        <f>+Tabla3[[#This Row],[PLAZO DE EJECUCIÓN EN DÍAS (INICIAL)]]/30</f>
        <v>10.1</v>
      </c>
      <c r="BJ276" t="s">
        <v>2113</v>
      </c>
      <c r="BK276" s="30">
        <f>+[1]BD_2!E274</f>
        <v>0</v>
      </c>
      <c r="BL276" s="30">
        <f>+[1]BD_2!BA274</f>
        <v>0</v>
      </c>
      <c r="BM276" s="23">
        <f>+[1]BD_2!BZ274</f>
        <v>0</v>
      </c>
      <c r="BN276" s="23">
        <f>+COUNTIF(Tabla3[[#This Row],[VALOR REDUCIDO]:[TOTAL TIEMPO PRORROGADO EN DÍAS
]],"&lt;&gt;0")</f>
        <v>0</v>
      </c>
      <c r="BO276" s="23" t="str">
        <f>+[1]BD_2!CA274</f>
        <v>2 NO</v>
      </c>
      <c r="BP276" s="27" t="str">
        <f>+[1]BD_2!CF274</f>
        <v>2 NO</v>
      </c>
      <c r="BQ276" s="23" t="s">
        <v>106</v>
      </c>
      <c r="BR276">
        <f t="shared" si="64"/>
        <v>303</v>
      </c>
      <c r="BS276" s="36">
        <f t="shared" si="65"/>
        <v>45679</v>
      </c>
      <c r="BT276" s="36">
        <f t="shared" si="66"/>
        <v>45982</v>
      </c>
      <c r="BU276" s="37">
        <f t="shared" ca="1" si="67"/>
        <v>0.88448844884488453</v>
      </c>
      <c r="BV276" s="30">
        <f t="shared" si="68"/>
        <v>110250000</v>
      </c>
      <c r="BW276" s="23" t="str">
        <f t="shared" ca="1" si="56"/>
        <v>EJECUCIÓN</v>
      </c>
      <c r="BX276" s="23">
        <v>69457500</v>
      </c>
      <c r="BY276" s="23">
        <v>40792500</v>
      </c>
      <c r="BZ276" s="23" t="s">
        <v>106</v>
      </c>
      <c r="CA276" s="23" t="str">
        <f t="shared" si="69"/>
        <v>enero</v>
      </c>
      <c r="CB276" s="23" t="s">
        <v>121</v>
      </c>
      <c r="CC276" s="23" t="s">
        <v>121</v>
      </c>
      <c r="CD276" s="23" t="s">
        <v>121</v>
      </c>
      <c r="CE276" t="s">
        <v>125</v>
      </c>
      <c r="CF276" t="s">
        <v>126</v>
      </c>
    </row>
    <row r="277" spans="1:84" x14ac:dyDescent="0.25">
      <c r="A277" s="23" t="str">
        <f t="shared" si="57"/>
        <v/>
      </c>
      <c r="B277" s="23" t="str">
        <f t="shared" si="58"/>
        <v/>
      </c>
      <c r="C277" s="24" t="str">
        <f t="shared" ca="1" si="59"/>
        <v>E</v>
      </c>
      <c r="D277" s="25" t="str">
        <f t="shared" ca="1" si="60"/>
        <v/>
      </c>
      <c r="E277" s="25" t="str">
        <f t="shared" si="61"/>
        <v/>
      </c>
      <c r="F277" s="23" t="str">
        <f t="shared" si="62"/>
        <v/>
      </c>
      <c r="G277" s="25" t="str">
        <f t="shared" si="63"/>
        <v/>
      </c>
      <c r="H277" s="23">
        <v>2025</v>
      </c>
      <c r="I277" s="26">
        <v>271</v>
      </c>
      <c r="J277" s="23" t="s">
        <v>95</v>
      </c>
      <c r="K277" t="s">
        <v>96</v>
      </c>
      <c r="L277" t="s">
        <v>97</v>
      </c>
      <c r="M277" t="s">
        <v>98</v>
      </c>
      <c r="N277" t="s">
        <v>99</v>
      </c>
      <c r="O277" s="23" t="s">
        <v>100</v>
      </c>
      <c r="P277" s="23" t="s">
        <v>138</v>
      </c>
      <c r="Q277" t="s">
        <v>2114</v>
      </c>
      <c r="R277" s="23" t="s">
        <v>103</v>
      </c>
      <c r="S277" s="20" t="s">
        <v>2029</v>
      </c>
      <c r="T277" s="29" t="s">
        <v>2115</v>
      </c>
      <c r="U277" s="23" t="s">
        <v>1436</v>
      </c>
      <c r="V277" s="23" t="s">
        <v>106</v>
      </c>
      <c r="W277" s="20" t="s">
        <v>711</v>
      </c>
      <c r="X277" s="20" t="s">
        <v>108</v>
      </c>
      <c r="Y277" t="s">
        <v>2116</v>
      </c>
      <c r="Z277" t="s">
        <v>2117</v>
      </c>
      <c r="AA277" t="s">
        <v>2118</v>
      </c>
      <c r="AB277" s="6">
        <v>87466667</v>
      </c>
      <c r="AC277" s="6">
        <v>87466667</v>
      </c>
      <c r="AD277" s="30">
        <v>8000000</v>
      </c>
      <c r="AE277" s="30">
        <v>0</v>
      </c>
      <c r="AF277" s="23" t="s">
        <v>112</v>
      </c>
      <c r="AG277" t="s">
        <v>106</v>
      </c>
      <c r="AH277" t="s">
        <v>113</v>
      </c>
      <c r="AI277" s="31">
        <f>+Tabla3[[#This Row],[VALOR DEL CONTRATO
(EN NUMEROS)]]-Tabla3[[#This Row],[VALOR RECURSOS (MADS/FONAM)]]</f>
        <v>0</v>
      </c>
      <c r="AJ277" s="25">
        <v>9525</v>
      </c>
      <c r="AK277" s="32">
        <v>45665</v>
      </c>
      <c r="AL277">
        <v>39125</v>
      </c>
      <c r="AM277" s="27">
        <v>45685</v>
      </c>
      <c r="AN277" s="33" t="s">
        <v>114</v>
      </c>
      <c r="AO277" t="s">
        <v>115</v>
      </c>
      <c r="AP277" s="39">
        <v>202400000000095</v>
      </c>
      <c r="AQ277" t="s">
        <v>106</v>
      </c>
      <c r="AR277" s="27">
        <v>45683</v>
      </c>
      <c r="AS277" s="23" t="s">
        <v>116</v>
      </c>
      <c r="AT277" s="23" t="s">
        <v>116</v>
      </c>
      <c r="AU277" t="s">
        <v>117</v>
      </c>
      <c r="AV277" t="s">
        <v>529</v>
      </c>
      <c r="AW277" t="s">
        <v>620</v>
      </c>
      <c r="AX277" t="s">
        <v>108</v>
      </c>
      <c r="AY277" s="23">
        <v>80111600</v>
      </c>
      <c r="AZ277" s="41" t="s">
        <v>2119</v>
      </c>
      <c r="BA277" s="23" t="s">
        <v>121</v>
      </c>
      <c r="BB277" s="20" t="s">
        <v>122</v>
      </c>
      <c r="BC277" s="27">
        <v>45684</v>
      </c>
      <c r="BD277" s="20" t="s">
        <v>123</v>
      </c>
      <c r="BE277" s="27">
        <v>45684</v>
      </c>
      <c r="BF277" s="27">
        <v>45685</v>
      </c>
      <c r="BG277" s="27">
        <v>46016</v>
      </c>
      <c r="BH277" s="35">
        <f>+Tabla3[[#This Row],[FECHA TERMINACION
(INICIAL)]]-Tabla3[[#This Row],[FECHA INICIO]]</f>
        <v>331</v>
      </c>
      <c r="BI277" s="35">
        <f>+Tabla3[[#This Row],[PLAZO DE EJECUCIÓN EN DÍAS (INICIAL)]]/30</f>
        <v>11.033333333333333</v>
      </c>
      <c r="BJ277" t="s">
        <v>2120</v>
      </c>
      <c r="BK277" s="30">
        <f>+[1]BD_2!E275</f>
        <v>0</v>
      </c>
      <c r="BL277" s="30">
        <f>+[1]BD_2!BA275</f>
        <v>0</v>
      </c>
      <c r="BM277" s="23">
        <f>+[1]BD_2!BZ275</f>
        <v>0</v>
      </c>
      <c r="BN277" s="23">
        <f>+COUNTIF(Tabla3[[#This Row],[VALOR REDUCIDO]:[TOTAL TIEMPO PRORROGADO EN DÍAS
]],"&lt;&gt;0")</f>
        <v>0</v>
      </c>
      <c r="BO277" s="23" t="str">
        <f>+[1]BD_2!CA275</f>
        <v>2 NO</v>
      </c>
      <c r="BP277" s="27" t="str">
        <f>+[1]BD_2!CF275</f>
        <v>2 NO</v>
      </c>
      <c r="BQ277" s="23" t="s">
        <v>106</v>
      </c>
      <c r="BR277">
        <f t="shared" si="64"/>
        <v>331</v>
      </c>
      <c r="BS277" s="36">
        <f t="shared" si="65"/>
        <v>45685</v>
      </c>
      <c r="BT277" s="36">
        <f t="shared" si="66"/>
        <v>46016</v>
      </c>
      <c r="BU277" s="37">
        <f t="shared" ca="1" si="67"/>
        <v>0.79154078549848939</v>
      </c>
      <c r="BV277" s="30">
        <f t="shared" si="68"/>
        <v>87466667</v>
      </c>
      <c r="BW277" s="23" t="str">
        <f t="shared" ca="1" si="56"/>
        <v>EJECUCIÓN</v>
      </c>
      <c r="BX277" s="23">
        <v>48800000</v>
      </c>
      <c r="BY277" s="23">
        <v>38666667</v>
      </c>
      <c r="BZ277" s="23" t="s">
        <v>106</v>
      </c>
      <c r="CA277" s="23" t="str">
        <f t="shared" si="69"/>
        <v>enero</v>
      </c>
      <c r="CB277" s="23" t="s">
        <v>121</v>
      </c>
      <c r="CC277" s="23" t="s">
        <v>121</v>
      </c>
      <c r="CD277" s="23" t="s">
        <v>121</v>
      </c>
      <c r="CE277" t="s">
        <v>125</v>
      </c>
      <c r="CF277" t="s">
        <v>126</v>
      </c>
    </row>
    <row r="278" spans="1:84" x14ac:dyDescent="0.25">
      <c r="A278" s="23" t="str">
        <f t="shared" si="57"/>
        <v/>
      </c>
      <c r="B278" s="23" t="str">
        <f t="shared" si="58"/>
        <v/>
      </c>
      <c r="C278" s="24" t="str">
        <f t="shared" ca="1" si="59"/>
        <v>E</v>
      </c>
      <c r="D278" s="25" t="str">
        <f t="shared" ca="1" si="60"/>
        <v/>
      </c>
      <c r="E278" s="25" t="str">
        <f t="shared" si="61"/>
        <v/>
      </c>
      <c r="F278" s="23" t="str">
        <f t="shared" si="62"/>
        <v/>
      </c>
      <c r="G278" s="25" t="str">
        <f t="shared" si="63"/>
        <v/>
      </c>
      <c r="H278" s="23">
        <v>2025</v>
      </c>
      <c r="I278" s="26">
        <v>272</v>
      </c>
      <c r="J278" s="23" t="s">
        <v>95</v>
      </c>
      <c r="K278" t="s">
        <v>96</v>
      </c>
      <c r="L278" t="s">
        <v>97</v>
      </c>
      <c r="M278" t="s">
        <v>98</v>
      </c>
      <c r="N278" t="s">
        <v>99</v>
      </c>
      <c r="O278" s="23" t="s">
        <v>100</v>
      </c>
      <c r="P278" s="23" t="s">
        <v>138</v>
      </c>
      <c r="Q278" t="s">
        <v>2121</v>
      </c>
      <c r="R278" s="23" t="s">
        <v>103</v>
      </c>
      <c r="S278" s="20" t="s">
        <v>165</v>
      </c>
      <c r="T278" s="29" t="s">
        <v>2122</v>
      </c>
      <c r="U278" s="23" t="s">
        <v>1436</v>
      </c>
      <c r="V278" s="23" t="s">
        <v>106</v>
      </c>
      <c r="W278" s="20" t="s">
        <v>907</v>
      </c>
      <c r="X278" s="20" t="s">
        <v>907</v>
      </c>
      <c r="Y278" t="s">
        <v>2123</v>
      </c>
      <c r="Z278" t="s">
        <v>2124</v>
      </c>
      <c r="AA278" t="s">
        <v>2125</v>
      </c>
      <c r="AB278" s="6">
        <v>66780000</v>
      </c>
      <c r="AC278" s="6">
        <v>66780000</v>
      </c>
      <c r="AD278" s="30">
        <v>6360000</v>
      </c>
      <c r="AE278" s="30">
        <v>0</v>
      </c>
      <c r="AF278" s="23" t="s">
        <v>112</v>
      </c>
      <c r="AG278" t="s">
        <v>106</v>
      </c>
      <c r="AH278" t="s">
        <v>113</v>
      </c>
      <c r="AI278" s="31">
        <f>+Tabla3[[#This Row],[VALOR DEL CONTRATO
(EN NUMEROS)]]-Tabla3[[#This Row],[VALOR RECURSOS (MADS/FONAM)]]</f>
        <v>0</v>
      </c>
      <c r="AJ278" s="25">
        <v>10125</v>
      </c>
      <c r="AK278" s="32">
        <v>45665</v>
      </c>
      <c r="AL278">
        <v>30325</v>
      </c>
      <c r="AM278" s="27">
        <v>45680</v>
      </c>
      <c r="AN278" s="33" t="s">
        <v>114</v>
      </c>
      <c r="AO278" t="s">
        <v>931</v>
      </c>
      <c r="AP278" s="39">
        <v>202400000000078</v>
      </c>
      <c r="AQ278" t="s">
        <v>106</v>
      </c>
      <c r="AR278" s="27">
        <v>45678</v>
      </c>
      <c r="AS278" s="23" t="s">
        <v>116</v>
      </c>
      <c r="AT278" s="23" t="s">
        <v>116</v>
      </c>
      <c r="AU278" t="s">
        <v>117</v>
      </c>
      <c r="AV278" t="s">
        <v>912</v>
      </c>
      <c r="AW278" t="s">
        <v>913</v>
      </c>
      <c r="AX278" t="s">
        <v>914</v>
      </c>
      <c r="AY278" s="23">
        <v>80111600</v>
      </c>
      <c r="AZ278" s="49" t="s">
        <v>2126</v>
      </c>
      <c r="BA278" s="23" t="s">
        <v>121</v>
      </c>
      <c r="BB278" s="20" t="s">
        <v>122</v>
      </c>
      <c r="BC278" s="27">
        <v>45679</v>
      </c>
      <c r="BD278" s="20" t="s">
        <v>123</v>
      </c>
      <c r="BE278" s="27">
        <v>45679</v>
      </c>
      <c r="BF278" s="27">
        <v>45680</v>
      </c>
      <c r="BG278" s="27">
        <v>45998</v>
      </c>
      <c r="BH278" s="35">
        <f>+Tabla3[[#This Row],[FECHA TERMINACION
(INICIAL)]]-Tabla3[[#This Row],[FECHA INICIO]]</f>
        <v>318</v>
      </c>
      <c r="BI278" s="35">
        <f>+Tabla3[[#This Row],[PLAZO DE EJECUCIÓN EN DÍAS (INICIAL)]]/30</f>
        <v>10.6</v>
      </c>
      <c r="BJ278" t="s">
        <v>2127</v>
      </c>
      <c r="BK278" s="30">
        <f>+[1]BD_2!E276</f>
        <v>0</v>
      </c>
      <c r="BL278" s="30">
        <f>+[1]BD_2!BA276</f>
        <v>0</v>
      </c>
      <c r="BM278" s="23">
        <f>+[1]BD_2!BZ276</f>
        <v>0</v>
      </c>
      <c r="BN278" s="23">
        <f>+COUNTIF(Tabla3[[#This Row],[VALOR REDUCIDO]:[TOTAL TIEMPO PRORROGADO EN DÍAS
]],"&lt;&gt;0")</f>
        <v>0</v>
      </c>
      <c r="BO278" s="23" t="str">
        <f>+[1]BD_2!CA276</f>
        <v>2 NO</v>
      </c>
      <c r="BP278" s="27" t="str">
        <f>+[1]BD_2!CF276</f>
        <v>2 NO</v>
      </c>
      <c r="BQ278" s="23" t="s">
        <v>106</v>
      </c>
      <c r="BR278">
        <f t="shared" si="64"/>
        <v>318</v>
      </c>
      <c r="BS278" s="36">
        <f t="shared" si="65"/>
        <v>45680</v>
      </c>
      <c r="BT278" s="36">
        <f t="shared" si="66"/>
        <v>45998</v>
      </c>
      <c r="BU278" s="37">
        <f t="shared" ca="1" si="67"/>
        <v>0.839622641509434</v>
      </c>
      <c r="BV278" s="30">
        <f t="shared" si="68"/>
        <v>66780000</v>
      </c>
      <c r="BW278" s="23" t="str">
        <f t="shared" ca="1" si="56"/>
        <v>EJECUCIÓN</v>
      </c>
      <c r="BX278" s="23">
        <v>39856000</v>
      </c>
      <c r="BY278" s="23">
        <v>26924000</v>
      </c>
      <c r="BZ278" s="23" t="s">
        <v>106</v>
      </c>
      <c r="CA278" s="23" t="str">
        <f t="shared" si="69"/>
        <v>enero</v>
      </c>
      <c r="CB278" s="23" t="s">
        <v>121</v>
      </c>
      <c r="CC278" s="23" t="s">
        <v>121</v>
      </c>
      <c r="CD278" s="23" t="s">
        <v>121</v>
      </c>
      <c r="CE278" t="s">
        <v>125</v>
      </c>
      <c r="CF278" t="s">
        <v>126</v>
      </c>
    </row>
    <row r="279" spans="1:84" x14ac:dyDescent="0.25">
      <c r="A279" s="23" t="str">
        <f t="shared" si="57"/>
        <v/>
      </c>
      <c r="B279" s="23" t="str">
        <f t="shared" si="58"/>
        <v/>
      </c>
      <c r="C279" s="24" t="str">
        <f t="shared" ca="1" si="59"/>
        <v>E</v>
      </c>
      <c r="D279" s="25" t="str">
        <f t="shared" ca="1" si="60"/>
        <v/>
      </c>
      <c r="E279" s="25" t="str">
        <f t="shared" si="61"/>
        <v/>
      </c>
      <c r="F279" s="23" t="str">
        <f t="shared" si="62"/>
        <v/>
      </c>
      <c r="G279" s="25" t="str">
        <f t="shared" si="63"/>
        <v/>
      </c>
      <c r="H279" s="23">
        <v>2025</v>
      </c>
      <c r="I279" s="26">
        <v>273</v>
      </c>
      <c r="J279" s="23" t="s">
        <v>95</v>
      </c>
      <c r="K279" t="s">
        <v>96</v>
      </c>
      <c r="L279" t="s">
        <v>97</v>
      </c>
      <c r="M279" t="s">
        <v>98</v>
      </c>
      <c r="N279" t="s">
        <v>99</v>
      </c>
      <c r="O279" s="23" t="s">
        <v>100</v>
      </c>
      <c r="P279" s="23" t="s">
        <v>138</v>
      </c>
      <c r="Q279" t="s">
        <v>2128</v>
      </c>
      <c r="R279" s="23" t="s">
        <v>103</v>
      </c>
      <c r="S279" s="20" t="s">
        <v>2129</v>
      </c>
      <c r="T279" s="29" t="s">
        <v>2130</v>
      </c>
      <c r="U279" s="23" t="s">
        <v>1436</v>
      </c>
      <c r="V279" s="23" t="s">
        <v>106</v>
      </c>
      <c r="W279" s="20" t="s">
        <v>430</v>
      </c>
      <c r="X279" s="20" t="s">
        <v>430</v>
      </c>
      <c r="Y279" t="s">
        <v>2131</v>
      </c>
      <c r="Z279" t="s">
        <v>2132</v>
      </c>
      <c r="AA279" t="s">
        <v>2133</v>
      </c>
      <c r="AB279" s="6">
        <v>85000000</v>
      </c>
      <c r="AC279" s="6">
        <v>85000000</v>
      </c>
      <c r="AD279" s="30">
        <v>8500000</v>
      </c>
      <c r="AE279" s="30">
        <v>0</v>
      </c>
      <c r="AF279" s="23" t="s">
        <v>112</v>
      </c>
      <c r="AG279" t="s">
        <v>106</v>
      </c>
      <c r="AH279" t="s">
        <v>113</v>
      </c>
      <c r="AI279" s="31">
        <f>+Tabla3[[#This Row],[VALOR DEL CONTRATO
(EN NUMEROS)]]-Tabla3[[#This Row],[VALOR RECURSOS (MADS/FONAM)]]</f>
        <v>0</v>
      </c>
      <c r="AJ279" s="25">
        <v>4825</v>
      </c>
      <c r="AK279" s="32">
        <v>45664</v>
      </c>
      <c r="AL279">
        <v>38225</v>
      </c>
      <c r="AM279" s="27">
        <v>45685</v>
      </c>
      <c r="AN279" s="33" t="s">
        <v>114</v>
      </c>
      <c r="AO279" t="s">
        <v>1265</v>
      </c>
      <c r="AP279" s="39">
        <v>202400000000074</v>
      </c>
      <c r="AQ279" t="s">
        <v>106</v>
      </c>
      <c r="AR279" s="27">
        <v>45683</v>
      </c>
      <c r="AS279" s="23" t="s">
        <v>116</v>
      </c>
      <c r="AT279" s="23" t="s">
        <v>116</v>
      </c>
      <c r="AU279" t="s">
        <v>117</v>
      </c>
      <c r="AV279" t="s">
        <v>435</v>
      </c>
      <c r="AW279" t="s">
        <v>436</v>
      </c>
      <c r="AX279" t="s">
        <v>436</v>
      </c>
      <c r="AY279" s="23">
        <v>80111600</v>
      </c>
      <c r="AZ279" s="41" t="s">
        <v>2134</v>
      </c>
      <c r="BA279" s="23" t="s">
        <v>121</v>
      </c>
      <c r="BB279" s="20" t="s">
        <v>122</v>
      </c>
      <c r="BC279" s="27">
        <v>45684</v>
      </c>
      <c r="BD279" s="20" t="s">
        <v>123</v>
      </c>
      <c r="BE279" s="27">
        <v>45684</v>
      </c>
      <c r="BF279" s="27">
        <v>45685</v>
      </c>
      <c r="BG279" s="27">
        <v>45988</v>
      </c>
      <c r="BH279" s="35">
        <f>+Tabla3[[#This Row],[FECHA TERMINACION
(INICIAL)]]-Tabla3[[#This Row],[FECHA INICIO]]</f>
        <v>303</v>
      </c>
      <c r="BI279" s="35">
        <f>+Tabla3[[#This Row],[PLAZO DE EJECUCIÓN EN DÍAS (INICIAL)]]/30</f>
        <v>10.1</v>
      </c>
      <c r="BJ279" t="s">
        <v>2064</v>
      </c>
      <c r="BK279" s="30">
        <f>+[1]BD_2!E277</f>
        <v>0</v>
      </c>
      <c r="BL279" s="30">
        <f>+[1]BD_2!BA277</f>
        <v>0</v>
      </c>
      <c r="BM279" s="23">
        <f>+[1]BD_2!BZ277</f>
        <v>0</v>
      </c>
      <c r="BN279" s="23">
        <f>+COUNTIF(Tabla3[[#This Row],[VALOR REDUCIDO]:[TOTAL TIEMPO PRORROGADO EN DÍAS
]],"&lt;&gt;0")</f>
        <v>0</v>
      </c>
      <c r="BO279" s="23" t="str">
        <f>+[1]BD_2!CA277</f>
        <v>2 NO</v>
      </c>
      <c r="BP279" s="27" t="str">
        <f>+[1]BD_2!CF277</f>
        <v>2 NO</v>
      </c>
      <c r="BQ279" s="23" t="s">
        <v>106</v>
      </c>
      <c r="BR279">
        <f t="shared" si="64"/>
        <v>303</v>
      </c>
      <c r="BS279" s="36">
        <f t="shared" si="65"/>
        <v>45685</v>
      </c>
      <c r="BT279" s="36">
        <f t="shared" si="66"/>
        <v>45988</v>
      </c>
      <c r="BU279" s="37">
        <f t="shared" ca="1" si="67"/>
        <v>0.86468646864686471</v>
      </c>
      <c r="BV279" s="30">
        <f t="shared" si="68"/>
        <v>85000000</v>
      </c>
      <c r="BW279" s="23" t="str">
        <f t="shared" ca="1" si="56"/>
        <v>EJECUCIÓN</v>
      </c>
      <c r="BX279" s="23">
        <v>51850000</v>
      </c>
      <c r="BY279" s="23">
        <v>33150000</v>
      </c>
      <c r="BZ279" s="23" t="s">
        <v>106</v>
      </c>
      <c r="CA279" s="23" t="str">
        <f t="shared" si="69"/>
        <v>enero</v>
      </c>
      <c r="CB279" s="23" t="s">
        <v>121</v>
      </c>
      <c r="CC279" s="23" t="s">
        <v>121</v>
      </c>
      <c r="CD279" s="23" t="s">
        <v>121</v>
      </c>
      <c r="CE279" t="s">
        <v>125</v>
      </c>
      <c r="CF279" t="s">
        <v>126</v>
      </c>
    </row>
    <row r="280" spans="1:84" x14ac:dyDescent="0.25">
      <c r="A280" s="23" t="str">
        <f t="shared" si="57"/>
        <v/>
      </c>
      <c r="B280" s="23" t="str">
        <f t="shared" si="58"/>
        <v/>
      </c>
      <c r="C280" s="24" t="str">
        <f t="shared" ca="1" si="59"/>
        <v>E</v>
      </c>
      <c r="D280" s="25" t="str">
        <f t="shared" ca="1" si="60"/>
        <v/>
      </c>
      <c r="E280" s="25" t="str">
        <f t="shared" si="61"/>
        <v/>
      </c>
      <c r="F280" s="23" t="str">
        <f t="shared" si="62"/>
        <v/>
      </c>
      <c r="G280" s="25" t="str">
        <f t="shared" si="63"/>
        <v/>
      </c>
      <c r="H280" s="23">
        <v>2025</v>
      </c>
      <c r="I280" s="26">
        <v>274</v>
      </c>
      <c r="J280" s="23" t="s">
        <v>95</v>
      </c>
      <c r="K280" t="s">
        <v>96</v>
      </c>
      <c r="L280" t="s">
        <v>97</v>
      </c>
      <c r="M280" t="s">
        <v>98</v>
      </c>
      <c r="N280" t="s">
        <v>99</v>
      </c>
      <c r="O280" s="23" t="s">
        <v>100</v>
      </c>
      <c r="P280" s="23" t="s">
        <v>101</v>
      </c>
      <c r="Q280" t="s">
        <v>2135</v>
      </c>
      <c r="R280" s="23" t="s">
        <v>103</v>
      </c>
      <c r="S280" s="20" t="s">
        <v>2136</v>
      </c>
      <c r="T280" s="29" t="s">
        <v>2137</v>
      </c>
      <c r="U280" s="23" t="s">
        <v>1436</v>
      </c>
      <c r="V280" s="23" t="s">
        <v>106</v>
      </c>
      <c r="W280" s="20" t="s">
        <v>776</v>
      </c>
      <c r="X280" s="20" t="s">
        <v>776</v>
      </c>
      <c r="Y280" t="s">
        <v>2138</v>
      </c>
      <c r="Z280" t="s">
        <v>2139</v>
      </c>
      <c r="AA280" t="s">
        <v>680</v>
      </c>
      <c r="AB280" s="6">
        <v>118965000</v>
      </c>
      <c r="AC280" s="6">
        <v>118965000</v>
      </c>
      <c r="AD280" s="30">
        <v>10815000</v>
      </c>
      <c r="AE280" s="30">
        <v>0</v>
      </c>
      <c r="AF280" s="23" t="s">
        <v>112</v>
      </c>
      <c r="AG280" t="s">
        <v>106</v>
      </c>
      <c r="AH280" t="s">
        <v>113</v>
      </c>
      <c r="AI280" s="31">
        <f>+Tabla3[[#This Row],[VALOR DEL CONTRATO
(EN NUMEROS)]]-Tabla3[[#This Row],[VALOR RECURSOS (MADS/FONAM)]]</f>
        <v>0</v>
      </c>
      <c r="AJ280" s="25">
        <v>6825</v>
      </c>
      <c r="AK280" s="32">
        <v>45665</v>
      </c>
      <c r="AL280">
        <v>27025</v>
      </c>
      <c r="AM280" s="27">
        <v>45679</v>
      </c>
      <c r="AN280" s="33" t="s">
        <v>114</v>
      </c>
      <c r="AO280" t="s">
        <v>780</v>
      </c>
      <c r="AP280" s="39">
        <v>202400000000078</v>
      </c>
      <c r="AQ280" t="s">
        <v>106</v>
      </c>
      <c r="AR280" s="27">
        <v>45678</v>
      </c>
      <c r="AS280" s="23" t="s">
        <v>116</v>
      </c>
      <c r="AT280" s="23" t="s">
        <v>116</v>
      </c>
      <c r="AU280" t="s">
        <v>117</v>
      </c>
      <c r="AV280" t="s">
        <v>781</v>
      </c>
      <c r="AW280" t="s">
        <v>782</v>
      </c>
      <c r="AX280" t="s">
        <v>783</v>
      </c>
      <c r="AY280" s="23">
        <v>80111600</v>
      </c>
      <c r="AZ280" s="41" t="s">
        <v>2140</v>
      </c>
      <c r="BA280" s="23" t="s">
        <v>121</v>
      </c>
      <c r="BB280" s="20" t="s">
        <v>122</v>
      </c>
      <c r="BC280" s="27">
        <v>45678</v>
      </c>
      <c r="BD280" s="20" t="s">
        <v>123</v>
      </c>
      <c r="BE280" s="27">
        <v>45678</v>
      </c>
      <c r="BF280" s="27">
        <v>45679</v>
      </c>
      <c r="BG280" s="27">
        <v>46012</v>
      </c>
      <c r="BH280" s="35">
        <f>+Tabla3[[#This Row],[FECHA TERMINACION
(INICIAL)]]-Tabla3[[#This Row],[FECHA INICIO]]</f>
        <v>333</v>
      </c>
      <c r="BI280" s="35">
        <f>+Tabla3[[#This Row],[PLAZO DE EJECUCIÓN EN DÍAS (INICIAL)]]/30</f>
        <v>11.1</v>
      </c>
      <c r="BJ280" t="s">
        <v>786</v>
      </c>
      <c r="BK280" s="30">
        <f>+[1]BD_2!E278</f>
        <v>0</v>
      </c>
      <c r="BL280" s="30">
        <f>+[1]BD_2!BA278</f>
        <v>0</v>
      </c>
      <c r="BM280" s="23">
        <f>+[1]BD_2!BZ278</f>
        <v>0</v>
      </c>
      <c r="BN280" s="23">
        <f>+COUNTIF(Tabla3[[#This Row],[VALOR REDUCIDO]:[TOTAL TIEMPO PRORROGADO EN DÍAS
]],"&lt;&gt;0")</f>
        <v>0</v>
      </c>
      <c r="BO280" s="23" t="str">
        <f>+[1]BD_2!CA278</f>
        <v>2 NO</v>
      </c>
      <c r="BP280" s="27" t="str">
        <f>+[1]BD_2!CF278</f>
        <v>2 NO</v>
      </c>
      <c r="BQ280" s="23" t="s">
        <v>106</v>
      </c>
      <c r="BR280">
        <f t="shared" si="64"/>
        <v>333</v>
      </c>
      <c r="BS280" s="36">
        <f t="shared" si="65"/>
        <v>45679</v>
      </c>
      <c r="BT280" s="36">
        <f t="shared" si="66"/>
        <v>46012</v>
      </c>
      <c r="BU280" s="37">
        <f t="shared" ca="1" si="67"/>
        <v>0.80480480480480476</v>
      </c>
      <c r="BV280" s="30">
        <f t="shared" si="68"/>
        <v>118965000</v>
      </c>
      <c r="BW280" s="23" t="str">
        <f t="shared" ca="1" si="56"/>
        <v>EJECUCIÓN</v>
      </c>
      <c r="BX280" s="23">
        <v>68134500</v>
      </c>
      <c r="BY280" s="23">
        <v>50830500</v>
      </c>
      <c r="BZ280" s="23" t="s">
        <v>106</v>
      </c>
      <c r="CA280" s="23" t="str">
        <f t="shared" si="69"/>
        <v>enero</v>
      </c>
      <c r="CB280" s="23" t="s">
        <v>121</v>
      </c>
      <c r="CC280" s="23" t="s">
        <v>121</v>
      </c>
      <c r="CD280" s="23" t="s">
        <v>121</v>
      </c>
      <c r="CE280" t="s">
        <v>125</v>
      </c>
      <c r="CF280" t="s">
        <v>126</v>
      </c>
    </row>
    <row r="281" spans="1:84" x14ac:dyDescent="0.25">
      <c r="A281" s="23" t="str">
        <f t="shared" si="57"/>
        <v/>
      </c>
      <c r="B281" s="23" t="str">
        <f t="shared" si="58"/>
        <v/>
      </c>
      <c r="C281" s="24" t="str">
        <f t="shared" ca="1" si="59"/>
        <v>E</v>
      </c>
      <c r="D281" s="25" t="str">
        <f t="shared" ca="1" si="60"/>
        <v/>
      </c>
      <c r="E281" s="25" t="str">
        <f t="shared" si="61"/>
        <v/>
      </c>
      <c r="F281" s="23" t="str">
        <f t="shared" si="62"/>
        <v/>
      </c>
      <c r="G281" s="25" t="str">
        <f t="shared" si="63"/>
        <v/>
      </c>
      <c r="H281" s="23">
        <v>2025</v>
      </c>
      <c r="I281" s="26">
        <v>275</v>
      </c>
      <c r="J281" s="23" t="s">
        <v>95</v>
      </c>
      <c r="K281" t="s">
        <v>96</v>
      </c>
      <c r="L281" t="s">
        <v>97</v>
      </c>
      <c r="M281" t="s">
        <v>98</v>
      </c>
      <c r="N281" t="s">
        <v>99</v>
      </c>
      <c r="O281" s="23" t="s">
        <v>100</v>
      </c>
      <c r="P281" s="23" t="s">
        <v>138</v>
      </c>
      <c r="Q281" t="s">
        <v>2141</v>
      </c>
      <c r="R281" s="23" t="s">
        <v>103</v>
      </c>
      <c r="S281" s="20" t="s">
        <v>2142</v>
      </c>
      <c r="T281" s="29" t="s">
        <v>2143</v>
      </c>
      <c r="U281" s="23" t="s">
        <v>1436</v>
      </c>
      <c r="V281" s="23" t="s">
        <v>106</v>
      </c>
      <c r="W281" s="20" t="s">
        <v>776</v>
      </c>
      <c r="X281" s="20" t="s">
        <v>776</v>
      </c>
      <c r="Y281" t="s">
        <v>2144</v>
      </c>
      <c r="Z281" t="s">
        <v>2145</v>
      </c>
      <c r="AA281" t="s">
        <v>2146</v>
      </c>
      <c r="AB281" s="6">
        <v>138826490</v>
      </c>
      <c r="AC281" s="6">
        <v>138826490</v>
      </c>
      <c r="AD281" s="30">
        <v>12620590</v>
      </c>
      <c r="AE281" s="30">
        <v>0</v>
      </c>
      <c r="AF281" s="23" t="s">
        <v>112</v>
      </c>
      <c r="AG281" t="s">
        <v>106</v>
      </c>
      <c r="AH281" t="s">
        <v>113</v>
      </c>
      <c r="AI281" s="31">
        <f>+Tabla3[[#This Row],[VALOR DEL CONTRATO
(EN NUMEROS)]]-Tabla3[[#This Row],[VALOR RECURSOS (MADS/FONAM)]]</f>
        <v>0</v>
      </c>
      <c r="AJ281" s="25">
        <v>13125</v>
      </c>
      <c r="AK281" s="32">
        <v>45666</v>
      </c>
      <c r="AL281">
        <v>30225</v>
      </c>
      <c r="AM281" s="27">
        <v>45680</v>
      </c>
      <c r="AN281" s="33" t="s">
        <v>114</v>
      </c>
      <c r="AO281" t="s">
        <v>931</v>
      </c>
      <c r="AP281" s="39">
        <v>202400000000078</v>
      </c>
      <c r="AQ281" t="s">
        <v>106</v>
      </c>
      <c r="AR281" s="27">
        <v>45679</v>
      </c>
      <c r="AS281" s="23" t="s">
        <v>116</v>
      </c>
      <c r="AT281" s="23" t="s">
        <v>116</v>
      </c>
      <c r="AU281" t="s">
        <v>117</v>
      </c>
      <c r="AV281" t="s">
        <v>781</v>
      </c>
      <c r="AW281" t="s">
        <v>782</v>
      </c>
      <c r="AX281" t="s">
        <v>783</v>
      </c>
      <c r="AY281" s="23">
        <v>80111600</v>
      </c>
      <c r="AZ281" s="41" t="s">
        <v>2147</v>
      </c>
      <c r="BA281" s="23" t="s">
        <v>121</v>
      </c>
      <c r="BB281" s="20" t="s">
        <v>122</v>
      </c>
      <c r="BC281" s="27">
        <v>45679</v>
      </c>
      <c r="BD281" s="20" t="s">
        <v>123</v>
      </c>
      <c r="BE281" s="27">
        <v>45679</v>
      </c>
      <c r="BF281" s="27">
        <v>45680</v>
      </c>
      <c r="BG281" s="27">
        <v>46013</v>
      </c>
      <c r="BH281" s="35">
        <f>+Tabla3[[#This Row],[FECHA TERMINACION
(INICIAL)]]-Tabla3[[#This Row],[FECHA INICIO]]</f>
        <v>333</v>
      </c>
      <c r="BI281" s="35">
        <f>+Tabla3[[#This Row],[PLAZO DE EJECUCIÓN EN DÍAS (INICIAL)]]/30</f>
        <v>11.1</v>
      </c>
      <c r="BJ281" t="s">
        <v>786</v>
      </c>
      <c r="BK281" s="30">
        <f>+[1]BD_2!E279</f>
        <v>0</v>
      </c>
      <c r="BL281" s="30">
        <f>+[1]BD_2!BA279</f>
        <v>0</v>
      </c>
      <c r="BM281" s="23">
        <f>+[1]BD_2!BZ279</f>
        <v>0</v>
      </c>
      <c r="BN281" s="23">
        <f>+COUNTIF(Tabla3[[#This Row],[VALOR REDUCIDO]:[TOTAL TIEMPO PRORROGADO EN DÍAS
]],"&lt;&gt;0")</f>
        <v>0</v>
      </c>
      <c r="BO281" s="23" t="str">
        <f>+[1]BD_2!CA279</f>
        <v>2 NO</v>
      </c>
      <c r="BP281" s="27" t="str">
        <f>+[1]BD_2!CF279</f>
        <v>2 NO</v>
      </c>
      <c r="BQ281" s="23" t="s">
        <v>106</v>
      </c>
      <c r="BR281">
        <f t="shared" si="64"/>
        <v>333</v>
      </c>
      <c r="BS281" s="36">
        <f t="shared" si="65"/>
        <v>45680</v>
      </c>
      <c r="BT281" s="36">
        <f t="shared" si="66"/>
        <v>46013</v>
      </c>
      <c r="BU281" s="37">
        <f t="shared" ca="1" si="67"/>
        <v>0.80180180180180183</v>
      </c>
      <c r="BV281" s="30">
        <f t="shared" si="68"/>
        <v>138826490</v>
      </c>
      <c r="BW281" s="23" t="str">
        <f t="shared" ca="1" si="56"/>
        <v>EJECUCIÓN</v>
      </c>
      <c r="BX281" s="23">
        <v>79089031</v>
      </c>
      <c r="BY281" s="23">
        <v>59737459</v>
      </c>
      <c r="BZ281" s="23" t="s">
        <v>106</v>
      </c>
      <c r="CA281" s="23" t="str">
        <f t="shared" si="69"/>
        <v>enero</v>
      </c>
      <c r="CB281" s="23" t="s">
        <v>121</v>
      </c>
      <c r="CC281" s="23" t="s">
        <v>121</v>
      </c>
      <c r="CD281" s="23" t="s">
        <v>121</v>
      </c>
      <c r="CE281" t="s">
        <v>125</v>
      </c>
      <c r="CF281" t="s">
        <v>126</v>
      </c>
    </row>
    <row r="282" spans="1:84" x14ac:dyDescent="0.25">
      <c r="A282" s="23" t="str">
        <f t="shared" si="57"/>
        <v/>
      </c>
      <c r="B282" s="23" t="str">
        <f t="shared" si="58"/>
        <v/>
      </c>
      <c r="C282" s="24" t="str">
        <f t="shared" ca="1" si="59"/>
        <v>E</v>
      </c>
      <c r="D282" s="25" t="str">
        <f t="shared" ca="1" si="60"/>
        <v/>
      </c>
      <c r="E282" s="25" t="str">
        <f t="shared" si="61"/>
        <v/>
      </c>
      <c r="F282" s="23" t="str">
        <f t="shared" si="62"/>
        <v/>
      </c>
      <c r="G282" s="25" t="str">
        <f t="shared" si="63"/>
        <v/>
      </c>
      <c r="H282" s="23">
        <v>2025</v>
      </c>
      <c r="I282" s="26">
        <v>276</v>
      </c>
      <c r="J282" s="23" t="s">
        <v>95</v>
      </c>
      <c r="K282" t="s">
        <v>96</v>
      </c>
      <c r="L282" t="s">
        <v>97</v>
      </c>
      <c r="M282" t="s">
        <v>98</v>
      </c>
      <c r="N282" t="s">
        <v>99</v>
      </c>
      <c r="O282" s="23" t="s">
        <v>100</v>
      </c>
      <c r="P282" s="23" t="s">
        <v>138</v>
      </c>
      <c r="Q282" t="s">
        <v>2148</v>
      </c>
      <c r="R282" s="23" t="s">
        <v>103</v>
      </c>
      <c r="S282" s="20" t="s">
        <v>165</v>
      </c>
      <c r="T282" s="29" t="s">
        <v>2149</v>
      </c>
      <c r="U282" s="23" t="s">
        <v>1436</v>
      </c>
      <c r="V282" s="23" t="s">
        <v>106</v>
      </c>
      <c r="W282" s="20" t="s">
        <v>183</v>
      </c>
      <c r="X282" s="20" t="s">
        <v>183</v>
      </c>
      <c r="Y282" t="s">
        <v>2150</v>
      </c>
      <c r="Z282" t="s">
        <v>2151</v>
      </c>
      <c r="AA282" t="s">
        <v>2152</v>
      </c>
      <c r="AB282" s="6">
        <v>74082750</v>
      </c>
      <c r="AC282" s="6">
        <v>74082750</v>
      </c>
      <c r="AD282" s="30">
        <v>7055500</v>
      </c>
      <c r="AE282" s="30">
        <v>0</v>
      </c>
      <c r="AF282" s="23" t="s">
        <v>112</v>
      </c>
      <c r="AG282" t="s">
        <v>106</v>
      </c>
      <c r="AH282" t="s">
        <v>113</v>
      </c>
      <c r="AI282" s="31">
        <f>+Tabla3[[#This Row],[VALOR DEL CONTRATO
(EN NUMEROS)]]-Tabla3[[#This Row],[VALOR RECURSOS (MADS/FONAM)]]</f>
        <v>0</v>
      </c>
      <c r="AJ282" s="25">
        <v>5025</v>
      </c>
      <c r="AK282" s="32">
        <v>45664</v>
      </c>
      <c r="AL282">
        <v>25125</v>
      </c>
      <c r="AM282" s="27">
        <v>45679</v>
      </c>
      <c r="AN282" s="33" t="s">
        <v>114</v>
      </c>
      <c r="AO282" t="s">
        <v>206</v>
      </c>
      <c r="AP282" s="39">
        <v>202400000000055</v>
      </c>
      <c r="AQ282" t="s">
        <v>106</v>
      </c>
      <c r="AR282" s="27">
        <v>45678</v>
      </c>
      <c r="AS282" s="23" t="s">
        <v>116</v>
      </c>
      <c r="AT282" s="23" t="s">
        <v>116</v>
      </c>
      <c r="AU282" t="s">
        <v>117</v>
      </c>
      <c r="AV282" t="s">
        <v>197</v>
      </c>
      <c r="AW282" t="s">
        <v>198</v>
      </c>
      <c r="AX282" t="s">
        <v>189</v>
      </c>
      <c r="AY282" s="23">
        <v>80111600</v>
      </c>
      <c r="AZ282" s="41" t="s">
        <v>2153</v>
      </c>
      <c r="BA282" s="23" t="s">
        <v>121</v>
      </c>
      <c r="BB282" s="20" t="s">
        <v>122</v>
      </c>
      <c r="BC282" s="27">
        <v>45678</v>
      </c>
      <c r="BD282" s="20" t="s">
        <v>123</v>
      </c>
      <c r="BE282" s="27">
        <v>45678</v>
      </c>
      <c r="BF282" s="27">
        <v>45679</v>
      </c>
      <c r="BG282" s="27">
        <v>45997</v>
      </c>
      <c r="BH282" s="35">
        <f>+Tabla3[[#This Row],[FECHA TERMINACION
(INICIAL)]]-Tabla3[[#This Row],[FECHA INICIO]]</f>
        <v>318</v>
      </c>
      <c r="BI282" s="35">
        <f>+Tabla3[[#This Row],[PLAZO DE EJECUCIÓN EN DÍAS (INICIAL)]]/30</f>
        <v>10.6</v>
      </c>
      <c r="BJ282" t="s">
        <v>2154</v>
      </c>
      <c r="BK282" s="30">
        <f>+[1]BD_2!E280</f>
        <v>0</v>
      </c>
      <c r="BL282" s="30">
        <f>+[1]BD_2!BA280</f>
        <v>0</v>
      </c>
      <c r="BM282" s="23">
        <f>+[1]BD_2!BZ280</f>
        <v>0</v>
      </c>
      <c r="BN282" s="23">
        <f>+COUNTIF(Tabla3[[#This Row],[VALOR REDUCIDO]:[TOTAL TIEMPO PRORROGADO EN DÍAS
]],"&lt;&gt;0")</f>
        <v>0</v>
      </c>
      <c r="BO282" s="23" t="str">
        <f>+[1]BD_2!CA280</f>
        <v>2 NO</v>
      </c>
      <c r="BP282" s="27" t="str">
        <f>+[1]BD_2!CF280</f>
        <v>2 NO</v>
      </c>
      <c r="BQ282" s="23" t="s">
        <v>106</v>
      </c>
      <c r="BR282">
        <f t="shared" si="64"/>
        <v>318</v>
      </c>
      <c r="BS282" s="36">
        <f t="shared" si="65"/>
        <v>45679</v>
      </c>
      <c r="BT282" s="36">
        <f t="shared" si="66"/>
        <v>45997</v>
      </c>
      <c r="BU282" s="37">
        <f t="shared" ca="1" si="67"/>
        <v>0.84276729559748431</v>
      </c>
      <c r="BV282" s="30">
        <f t="shared" si="68"/>
        <v>74082750</v>
      </c>
      <c r="BW282" s="23" t="str">
        <f t="shared" ca="1" si="56"/>
        <v>EJECUCIÓN</v>
      </c>
      <c r="BX282" s="23">
        <v>44449650</v>
      </c>
      <c r="BY282" s="23">
        <v>29633100</v>
      </c>
      <c r="BZ282" s="23" t="s">
        <v>106</v>
      </c>
      <c r="CA282" s="23" t="str">
        <f t="shared" si="69"/>
        <v>enero</v>
      </c>
      <c r="CB282" s="23" t="s">
        <v>121</v>
      </c>
      <c r="CC282" s="23" t="s">
        <v>121</v>
      </c>
      <c r="CD282" s="23" t="s">
        <v>121</v>
      </c>
      <c r="CE282" t="s">
        <v>125</v>
      </c>
      <c r="CF282" t="s">
        <v>126</v>
      </c>
    </row>
    <row r="283" spans="1:84" x14ac:dyDescent="0.25">
      <c r="A283" s="23" t="str">
        <f t="shared" si="57"/>
        <v/>
      </c>
      <c r="B283" s="23" t="str">
        <f t="shared" si="58"/>
        <v/>
      </c>
      <c r="C283" s="24" t="str">
        <f t="shared" ca="1" si="59"/>
        <v>E</v>
      </c>
      <c r="D283" s="25" t="str">
        <f t="shared" ca="1" si="60"/>
        <v/>
      </c>
      <c r="E283" s="25" t="str">
        <f t="shared" si="61"/>
        <v/>
      </c>
      <c r="F283" s="23" t="str">
        <f t="shared" si="62"/>
        <v/>
      </c>
      <c r="G283" s="25" t="str">
        <f t="shared" si="63"/>
        <v/>
      </c>
      <c r="H283" s="23">
        <v>2025</v>
      </c>
      <c r="I283" s="26">
        <v>277</v>
      </c>
      <c r="J283" s="23" t="s">
        <v>95</v>
      </c>
      <c r="K283" t="s">
        <v>96</v>
      </c>
      <c r="L283" t="s">
        <v>97</v>
      </c>
      <c r="M283" t="s">
        <v>98</v>
      </c>
      <c r="N283" t="s">
        <v>99</v>
      </c>
      <c r="O283" s="23" t="s">
        <v>100</v>
      </c>
      <c r="P283" s="23" t="s">
        <v>101</v>
      </c>
      <c r="Q283" t="s">
        <v>2155</v>
      </c>
      <c r="R283" s="23" t="s">
        <v>103</v>
      </c>
      <c r="S283" s="20" t="s">
        <v>2156</v>
      </c>
      <c r="T283" s="29" t="s">
        <v>2157</v>
      </c>
      <c r="U283" s="23" t="s">
        <v>1436</v>
      </c>
      <c r="V283" s="23" t="s">
        <v>106</v>
      </c>
      <c r="W283" s="20" t="s">
        <v>1287</v>
      </c>
      <c r="X283" s="20" t="s">
        <v>108</v>
      </c>
      <c r="Y283" t="s">
        <v>2158</v>
      </c>
      <c r="Z283" t="s">
        <v>2159</v>
      </c>
      <c r="AA283" t="s">
        <v>2160</v>
      </c>
      <c r="AB283" s="6">
        <v>47460000</v>
      </c>
      <c r="AC283" s="6">
        <v>47460000</v>
      </c>
      <c r="AD283" s="30">
        <v>4200000</v>
      </c>
      <c r="AE283" s="30">
        <v>0</v>
      </c>
      <c r="AF283" s="23" t="s">
        <v>112</v>
      </c>
      <c r="AG283" t="s">
        <v>106</v>
      </c>
      <c r="AH283" t="s">
        <v>113</v>
      </c>
      <c r="AI283" s="31">
        <f>+Tabla3[[#This Row],[VALOR DEL CONTRATO
(EN NUMEROS)]]-Tabla3[[#This Row],[VALOR RECURSOS (MADS/FONAM)]]</f>
        <v>0</v>
      </c>
      <c r="AJ283" s="25">
        <v>1625</v>
      </c>
      <c r="AK283" s="32">
        <v>45664</v>
      </c>
      <c r="AL283">
        <v>28125</v>
      </c>
      <c r="AM283" s="27">
        <v>45679</v>
      </c>
      <c r="AN283" s="33" t="s">
        <v>114</v>
      </c>
      <c r="AO283" t="s">
        <v>115</v>
      </c>
      <c r="AP283" s="39">
        <v>202400000000095</v>
      </c>
      <c r="AQ283" t="s">
        <v>106</v>
      </c>
      <c r="AR283" s="27">
        <v>45678</v>
      </c>
      <c r="AS283" s="23" t="s">
        <v>116</v>
      </c>
      <c r="AT283" s="23" t="s">
        <v>116</v>
      </c>
      <c r="AU283" t="s">
        <v>117</v>
      </c>
      <c r="AV283" t="s">
        <v>133</v>
      </c>
      <c r="AW283" t="s">
        <v>342</v>
      </c>
      <c r="AX283" t="s">
        <v>543</v>
      </c>
      <c r="AY283" s="23">
        <v>80161506</v>
      </c>
      <c r="AZ283" s="41" t="s">
        <v>2161</v>
      </c>
      <c r="BA283" s="23" t="s">
        <v>121</v>
      </c>
      <c r="BB283" s="20" t="s">
        <v>122</v>
      </c>
      <c r="BC283" s="27">
        <v>45678</v>
      </c>
      <c r="BD283" s="20" t="s">
        <v>136</v>
      </c>
      <c r="BE283" s="27">
        <v>45678</v>
      </c>
      <c r="BF283" s="27">
        <v>45679</v>
      </c>
      <c r="BG283" s="27">
        <v>46022</v>
      </c>
      <c r="BH283" s="35">
        <f>+Tabla3[[#This Row],[FECHA TERMINACION
(INICIAL)]]-Tabla3[[#This Row],[FECHA INICIO]]</f>
        <v>343</v>
      </c>
      <c r="BI283" s="35">
        <f>+Tabla3[[#This Row],[PLAZO DE EJECUCIÓN EN DÍAS (INICIAL)]]/30</f>
        <v>11.433333333333334</v>
      </c>
      <c r="BJ283" t="s">
        <v>2162</v>
      </c>
      <c r="BK283" s="30">
        <f>+[1]BD_2!E281</f>
        <v>0</v>
      </c>
      <c r="BL283" s="30">
        <f>+[1]BD_2!BA281</f>
        <v>0</v>
      </c>
      <c r="BM283" s="23">
        <f>+[1]BD_2!BZ281</f>
        <v>0</v>
      </c>
      <c r="BN283" s="23">
        <f>+COUNTIF(Tabla3[[#This Row],[VALOR REDUCIDO]:[TOTAL TIEMPO PRORROGADO EN DÍAS
]],"&lt;&gt;0")</f>
        <v>0</v>
      </c>
      <c r="BO283" s="23" t="str">
        <f>+[1]BD_2!CA281</f>
        <v>2 NO</v>
      </c>
      <c r="BP283" s="27" t="str">
        <f>+[1]BD_2!CF281</f>
        <v>2 NO</v>
      </c>
      <c r="BQ283" s="23" t="s">
        <v>106</v>
      </c>
      <c r="BR283">
        <f t="shared" si="64"/>
        <v>343</v>
      </c>
      <c r="BS283" s="36">
        <f t="shared" si="65"/>
        <v>45679</v>
      </c>
      <c r="BT283" s="36">
        <f t="shared" si="66"/>
        <v>46022</v>
      </c>
      <c r="BU283" s="37">
        <f t="shared" ca="1" si="67"/>
        <v>0.78134110787172006</v>
      </c>
      <c r="BV283" s="30">
        <f t="shared" si="68"/>
        <v>47460000</v>
      </c>
      <c r="BW283" s="23" t="str">
        <f t="shared" ca="1" si="56"/>
        <v>EJECUCIÓN</v>
      </c>
      <c r="BX283" s="23">
        <v>26460000</v>
      </c>
      <c r="BY283" s="23">
        <v>21000000</v>
      </c>
      <c r="BZ283" s="23" t="s">
        <v>106</v>
      </c>
      <c r="CA283" s="23" t="str">
        <f t="shared" si="69"/>
        <v>enero</v>
      </c>
      <c r="CB283" s="23" t="s">
        <v>121</v>
      </c>
      <c r="CC283" s="23" t="s">
        <v>121</v>
      </c>
      <c r="CD283" s="23" t="s">
        <v>121</v>
      </c>
      <c r="CE283" t="s">
        <v>125</v>
      </c>
      <c r="CF283" t="s">
        <v>126</v>
      </c>
    </row>
    <row r="284" spans="1:84" x14ac:dyDescent="0.25">
      <c r="A284" s="23" t="str">
        <f t="shared" si="57"/>
        <v/>
      </c>
      <c r="B284" s="23" t="str">
        <f t="shared" si="58"/>
        <v/>
      </c>
      <c r="C284" s="24" t="str">
        <f t="shared" ca="1" si="59"/>
        <v>E</v>
      </c>
      <c r="D284" s="25" t="str">
        <f t="shared" ca="1" si="60"/>
        <v/>
      </c>
      <c r="E284" s="25" t="str">
        <f t="shared" si="61"/>
        <v/>
      </c>
      <c r="F284" s="23" t="str">
        <f t="shared" si="62"/>
        <v/>
      </c>
      <c r="G284" s="25" t="str">
        <f t="shared" si="63"/>
        <v/>
      </c>
      <c r="H284" s="23">
        <v>2025</v>
      </c>
      <c r="I284" s="26">
        <v>278</v>
      </c>
      <c r="J284" s="23" t="s">
        <v>95</v>
      </c>
      <c r="K284" t="s">
        <v>96</v>
      </c>
      <c r="L284" t="s">
        <v>97</v>
      </c>
      <c r="M284" t="s">
        <v>98</v>
      </c>
      <c r="N284" t="s">
        <v>99</v>
      </c>
      <c r="O284" s="23" t="s">
        <v>100</v>
      </c>
      <c r="P284" s="23" t="s">
        <v>138</v>
      </c>
      <c r="Q284" t="s">
        <v>2163</v>
      </c>
      <c r="R284" s="23" t="s">
        <v>103</v>
      </c>
      <c r="S284" s="20" t="s">
        <v>1753</v>
      </c>
      <c r="T284" s="29" t="s">
        <v>2164</v>
      </c>
      <c r="U284" s="23" t="s">
        <v>1436</v>
      </c>
      <c r="V284" s="23" t="s">
        <v>106</v>
      </c>
      <c r="W284" s="20" t="s">
        <v>1369</v>
      </c>
      <c r="X284" s="20" t="s">
        <v>1369</v>
      </c>
      <c r="Y284" t="s">
        <v>2165</v>
      </c>
      <c r="Z284" t="s">
        <v>2166</v>
      </c>
      <c r="AA284" t="s">
        <v>2167</v>
      </c>
      <c r="AB284" s="6">
        <v>91035000</v>
      </c>
      <c r="AC284" s="6">
        <v>91035000</v>
      </c>
      <c r="AD284" s="30">
        <v>9103500</v>
      </c>
      <c r="AE284" s="30">
        <v>0</v>
      </c>
      <c r="AF284" s="23" t="s">
        <v>112</v>
      </c>
      <c r="AG284" t="s">
        <v>106</v>
      </c>
      <c r="AH284" t="s">
        <v>113</v>
      </c>
      <c r="AI284" s="31">
        <f>+Tabla3[[#This Row],[VALOR DEL CONTRATO
(EN NUMEROS)]]-Tabla3[[#This Row],[VALOR RECURSOS (MADS/FONAM)]]</f>
        <v>0</v>
      </c>
      <c r="AJ284" s="25">
        <v>11125</v>
      </c>
      <c r="AK284" s="32">
        <v>45665</v>
      </c>
      <c r="AL284">
        <v>32425</v>
      </c>
      <c r="AM284" s="27">
        <v>45681</v>
      </c>
      <c r="AN284" s="33" t="s">
        <v>114</v>
      </c>
      <c r="AO284" t="s">
        <v>931</v>
      </c>
      <c r="AP284" s="39">
        <v>202400000000078</v>
      </c>
      <c r="AQ284" t="s">
        <v>106</v>
      </c>
      <c r="AR284" s="27">
        <v>45678</v>
      </c>
      <c r="AS284" s="23" t="s">
        <v>116</v>
      </c>
      <c r="AT284" s="23" t="s">
        <v>116</v>
      </c>
      <c r="AU284" t="s">
        <v>117</v>
      </c>
      <c r="AV284" t="s">
        <v>2168</v>
      </c>
      <c r="AW284" t="s">
        <v>2169</v>
      </c>
      <c r="AX284" t="s">
        <v>1375</v>
      </c>
      <c r="AY284" s="23">
        <v>80111600</v>
      </c>
      <c r="AZ284" s="41" t="s">
        <v>2170</v>
      </c>
      <c r="BA284" s="23" t="s">
        <v>121</v>
      </c>
      <c r="BB284" s="20" t="s">
        <v>122</v>
      </c>
      <c r="BC284" s="27">
        <v>45678</v>
      </c>
      <c r="BD284" s="20" t="s">
        <v>136</v>
      </c>
      <c r="BE284" s="27">
        <v>45678</v>
      </c>
      <c r="BF284" s="27">
        <v>45681</v>
      </c>
      <c r="BG284" s="27">
        <v>45984</v>
      </c>
      <c r="BH284" s="35">
        <f>+Tabla3[[#This Row],[FECHA TERMINACION
(INICIAL)]]-Tabla3[[#This Row],[FECHA INICIO]]</f>
        <v>303</v>
      </c>
      <c r="BI284" s="35">
        <f>+Tabla3[[#This Row],[PLAZO DE EJECUCIÓN EN DÍAS (INICIAL)]]/30</f>
        <v>10.1</v>
      </c>
      <c r="BJ284" t="s">
        <v>1586</v>
      </c>
      <c r="BK284" s="30">
        <f>+[1]BD_2!E282</f>
        <v>0</v>
      </c>
      <c r="BL284" s="30">
        <f>+[1]BD_2!BA282</f>
        <v>0</v>
      </c>
      <c r="BM284" s="23">
        <f>+[1]BD_2!BZ282</f>
        <v>0</v>
      </c>
      <c r="BN284" s="23">
        <f>+COUNTIF(Tabla3[[#This Row],[VALOR REDUCIDO]:[TOTAL TIEMPO PRORROGADO EN DÍAS
]],"&lt;&gt;0")</f>
        <v>0</v>
      </c>
      <c r="BO284" s="23" t="str">
        <f>+[1]BD_2!CA282</f>
        <v>2 NO</v>
      </c>
      <c r="BP284" s="27" t="str">
        <f>+[1]BD_2!CF282</f>
        <v>2 NO</v>
      </c>
      <c r="BQ284" s="23" t="s">
        <v>106</v>
      </c>
      <c r="BR284">
        <f t="shared" si="64"/>
        <v>303</v>
      </c>
      <c r="BS284" s="36">
        <f t="shared" si="65"/>
        <v>45681</v>
      </c>
      <c r="BT284" s="36">
        <f t="shared" si="66"/>
        <v>45984</v>
      </c>
      <c r="BU284" s="37">
        <f t="shared" ca="1" si="67"/>
        <v>0.87788778877887785</v>
      </c>
      <c r="BV284" s="30">
        <f t="shared" si="68"/>
        <v>91035000</v>
      </c>
      <c r="BW284" s="23" t="str">
        <f t="shared" ca="1" si="56"/>
        <v>EJECUCIÓN</v>
      </c>
      <c r="BX284" s="23">
        <v>56745150</v>
      </c>
      <c r="BY284" s="23">
        <v>34289850</v>
      </c>
      <c r="BZ284" s="23" t="s">
        <v>106</v>
      </c>
      <c r="CA284" s="23" t="str">
        <f t="shared" si="69"/>
        <v>enero</v>
      </c>
      <c r="CB284" s="23" t="s">
        <v>121</v>
      </c>
      <c r="CC284" s="23" t="s">
        <v>121</v>
      </c>
      <c r="CD284" s="23" t="s">
        <v>121</v>
      </c>
      <c r="CE284" t="s">
        <v>125</v>
      </c>
      <c r="CF284" t="s">
        <v>126</v>
      </c>
    </row>
    <row r="285" spans="1:84" x14ac:dyDescent="0.25">
      <c r="A285" s="23" t="str">
        <f t="shared" si="57"/>
        <v>S</v>
      </c>
      <c r="B285" s="23" t="str">
        <f t="shared" si="58"/>
        <v/>
      </c>
      <c r="C285" s="24" t="str">
        <f t="shared" ca="1" si="59"/>
        <v>E</v>
      </c>
      <c r="D285" s="25" t="str">
        <f t="shared" ca="1" si="60"/>
        <v/>
      </c>
      <c r="E285" s="25" t="str">
        <f t="shared" si="61"/>
        <v/>
      </c>
      <c r="F285" s="23" t="str">
        <f t="shared" si="62"/>
        <v/>
      </c>
      <c r="G285" s="25" t="str">
        <f t="shared" si="63"/>
        <v/>
      </c>
      <c r="H285" s="23">
        <v>2025</v>
      </c>
      <c r="I285" s="26">
        <v>279</v>
      </c>
      <c r="J285" s="23" t="s">
        <v>95</v>
      </c>
      <c r="K285" t="s">
        <v>96</v>
      </c>
      <c r="L285" t="s">
        <v>97</v>
      </c>
      <c r="M285" t="s">
        <v>98</v>
      </c>
      <c r="N285" t="s">
        <v>99</v>
      </c>
      <c r="O285" s="23" t="s">
        <v>100</v>
      </c>
      <c r="P285" s="23" t="s">
        <v>101</v>
      </c>
      <c r="Q285" t="s">
        <v>2171</v>
      </c>
      <c r="R285" s="23" t="s">
        <v>103</v>
      </c>
      <c r="S285" s="20" t="s">
        <v>2172</v>
      </c>
      <c r="T285" s="29" t="s">
        <v>2173</v>
      </c>
      <c r="U285" s="23" t="s">
        <v>1436</v>
      </c>
      <c r="V285" s="23" t="s">
        <v>106</v>
      </c>
      <c r="W285" s="20" t="s">
        <v>516</v>
      </c>
      <c r="X285" s="20" t="s">
        <v>516</v>
      </c>
      <c r="Y285" t="s">
        <v>1138</v>
      </c>
      <c r="Z285" t="s">
        <v>2174</v>
      </c>
      <c r="AA285" t="s">
        <v>1140</v>
      </c>
      <c r="AB285" s="6">
        <v>48510000</v>
      </c>
      <c r="AC285" s="6">
        <v>48510000</v>
      </c>
      <c r="AD285" s="30">
        <v>4410000</v>
      </c>
      <c r="AE285" s="30">
        <v>0</v>
      </c>
      <c r="AF285" s="23" t="s">
        <v>112</v>
      </c>
      <c r="AG285" t="s">
        <v>106</v>
      </c>
      <c r="AH285" t="s">
        <v>113</v>
      </c>
      <c r="AI285" s="31">
        <f>+Tabla3[[#This Row],[VALOR DEL CONTRATO
(EN NUMEROS)]]-Tabla3[[#This Row],[VALOR RECURSOS (MADS/FONAM)]]</f>
        <v>0</v>
      </c>
      <c r="AJ285" s="25">
        <v>8825</v>
      </c>
      <c r="AK285" s="32">
        <v>45665</v>
      </c>
      <c r="AL285">
        <v>35025</v>
      </c>
      <c r="AM285" s="27">
        <v>45684</v>
      </c>
      <c r="AN285" s="33" t="s">
        <v>114</v>
      </c>
      <c r="AO285" t="s">
        <v>1574</v>
      </c>
      <c r="AP285" s="39">
        <v>202300000000177</v>
      </c>
      <c r="AQ285" t="s">
        <v>106</v>
      </c>
      <c r="AR285" s="27">
        <v>45679</v>
      </c>
      <c r="AS285" s="23" t="s">
        <v>116</v>
      </c>
      <c r="AT285" s="23" t="s">
        <v>116</v>
      </c>
      <c r="AU285" t="s">
        <v>117</v>
      </c>
      <c r="AV285" t="s">
        <v>521</v>
      </c>
      <c r="AW285" t="s">
        <v>522</v>
      </c>
      <c r="AX285" t="s">
        <v>516</v>
      </c>
      <c r="AY285" s="23">
        <v>80111600</v>
      </c>
      <c r="AZ285" s="41" t="s">
        <v>2175</v>
      </c>
      <c r="BA285" s="23" t="s">
        <v>121</v>
      </c>
      <c r="BB285" s="20" t="s">
        <v>122</v>
      </c>
      <c r="BC285" s="27">
        <v>45680</v>
      </c>
      <c r="BD285" s="20" t="s">
        <v>136</v>
      </c>
      <c r="BE285" s="27">
        <v>45680</v>
      </c>
      <c r="BF285" s="27">
        <v>45684</v>
      </c>
      <c r="BG285" s="27">
        <v>46017</v>
      </c>
      <c r="BH285" s="35">
        <f>+Tabla3[[#This Row],[FECHA TERMINACION
(INICIAL)]]-Tabla3[[#This Row],[FECHA INICIO]]</f>
        <v>333</v>
      </c>
      <c r="BI285" s="35">
        <f>+Tabla3[[#This Row],[PLAZO DE EJECUCIÓN EN DÍAS (INICIAL)]]/30</f>
        <v>11.1</v>
      </c>
      <c r="BJ285" t="s">
        <v>219</v>
      </c>
      <c r="BK285" s="30">
        <f>+[1]BD_2!E283</f>
        <v>3087000</v>
      </c>
      <c r="BL285" s="30">
        <f>+[1]BD_2!BA283</f>
        <v>0</v>
      </c>
      <c r="BM285" s="23">
        <f>+[1]BD_2!BZ283</f>
        <v>0</v>
      </c>
      <c r="BN285" s="23">
        <f>+COUNTIF(Tabla3[[#This Row],[VALOR REDUCIDO]:[TOTAL TIEMPO PRORROGADO EN DÍAS
]],"&lt;&gt;0")</f>
        <v>1</v>
      </c>
      <c r="BO285" s="23" t="str">
        <f>+[1]BD_2!CA283</f>
        <v>1 SI</v>
      </c>
      <c r="BP285" s="27" t="str">
        <f>+[1]BD_2!CF283</f>
        <v>2 NO</v>
      </c>
      <c r="BQ285" s="23" t="s">
        <v>106</v>
      </c>
      <c r="BR285">
        <f t="shared" si="64"/>
        <v>333</v>
      </c>
      <c r="BS285" s="36">
        <f t="shared" si="65"/>
        <v>45684</v>
      </c>
      <c r="BT285" s="36">
        <f t="shared" si="66"/>
        <v>46017</v>
      </c>
      <c r="BU285" s="37">
        <f t="shared" ca="1" si="67"/>
        <v>0.78978978978978975</v>
      </c>
      <c r="BV285" s="30">
        <f t="shared" si="68"/>
        <v>45423000</v>
      </c>
      <c r="BW285" s="23" t="str">
        <f t="shared" ca="1" si="56"/>
        <v>EJECUCIÓN</v>
      </c>
      <c r="BX285" s="23">
        <v>23961000</v>
      </c>
      <c r="BY285" s="23">
        <v>21462000</v>
      </c>
      <c r="BZ285" s="23" t="s">
        <v>106</v>
      </c>
      <c r="CA285" s="23" t="str">
        <f t="shared" si="69"/>
        <v>enero</v>
      </c>
      <c r="CB285" s="23" t="s">
        <v>121</v>
      </c>
      <c r="CC285" s="23" t="s">
        <v>121</v>
      </c>
      <c r="CD285" s="23" t="s">
        <v>121</v>
      </c>
      <c r="CE285" t="s">
        <v>125</v>
      </c>
      <c r="CF285" t="s">
        <v>126</v>
      </c>
    </row>
    <row r="286" spans="1:84" x14ac:dyDescent="0.25">
      <c r="A286" s="23" t="str">
        <f t="shared" si="57"/>
        <v/>
      </c>
      <c r="B286" s="23" t="str">
        <f t="shared" si="58"/>
        <v/>
      </c>
      <c r="C286" s="24" t="str">
        <f t="shared" ca="1" si="59"/>
        <v>E</v>
      </c>
      <c r="D286" s="25" t="str">
        <f t="shared" ca="1" si="60"/>
        <v/>
      </c>
      <c r="E286" s="25" t="str">
        <f t="shared" si="61"/>
        <v/>
      </c>
      <c r="F286" s="23" t="str">
        <f t="shared" si="62"/>
        <v/>
      </c>
      <c r="G286" s="25" t="str">
        <f t="shared" si="63"/>
        <v/>
      </c>
      <c r="H286" s="23">
        <v>2025</v>
      </c>
      <c r="I286" s="26">
        <v>280</v>
      </c>
      <c r="J286" s="23" t="s">
        <v>95</v>
      </c>
      <c r="K286" t="s">
        <v>96</v>
      </c>
      <c r="L286" t="s">
        <v>97</v>
      </c>
      <c r="M286" t="s">
        <v>98</v>
      </c>
      <c r="N286" t="s">
        <v>99</v>
      </c>
      <c r="O286" s="23" t="s">
        <v>100</v>
      </c>
      <c r="P286" s="23" t="s">
        <v>138</v>
      </c>
      <c r="Q286" t="s">
        <v>2176</v>
      </c>
      <c r="R286" s="23" t="s">
        <v>103</v>
      </c>
      <c r="S286" s="20" t="s">
        <v>2029</v>
      </c>
      <c r="T286" s="29" t="s">
        <v>2177</v>
      </c>
      <c r="U286" s="23" t="s">
        <v>1436</v>
      </c>
      <c r="V286" s="23" t="s">
        <v>106</v>
      </c>
      <c r="W286" s="20" t="s">
        <v>863</v>
      </c>
      <c r="X286" s="20" t="s">
        <v>863</v>
      </c>
      <c r="Y286" t="s">
        <v>2178</v>
      </c>
      <c r="Z286" t="s">
        <v>2179</v>
      </c>
      <c r="AA286" t="s">
        <v>2180</v>
      </c>
      <c r="AB286" s="6">
        <v>114950000</v>
      </c>
      <c r="AC286" s="6">
        <v>114950000</v>
      </c>
      <c r="AD286" s="30">
        <v>10450000</v>
      </c>
      <c r="AE286" s="30">
        <v>0</v>
      </c>
      <c r="AF286" s="23" t="s">
        <v>112</v>
      </c>
      <c r="AG286" t="s">
        <v>106</v>
      </c>
      <c r="AH286" t="s">
        <v>113</v>
      </c>
      <c r="AI286" s="31">
        <f>+Tabla3[[#This Row],[VALOR DEL CONTRATO
(EN NUMEROS)]]-Tabla3[[#This Row],[VALOR RECURSOS (MADS/FONAM)]]</f>
        <v>0</v>
      </c>
      <c r="AJ286" s="25">
        <v>10425</v>
      </c>
      <c r="AK286" s="32">
        <v>45665</v>
      </c>
      <c r="AL286">
        <v>31825</v>
      </c>
      <c r="AM286" s="27">
        <v>45681</v>
      </c>
      <c r="AN286" s="33" t="s">
        <v>114</v>
      </c>
      <c r="AO286" t="s">
        <v>248</v>
      </c>
      <c r="AP286" s="39">
        <v>202400000000095</v>
      </c>
      <c r="AQ286" t="s">
        <v>106</v>
      </c>
      <c r="AR286" s="27">
        <v>45679</v>
      </c>
      <c r="AS286" s="23" t="s">
        <v>116</v>
      </c>
      <c r="AT286" s="23" t="s">
        <v>116</v>
      </c>
      <c r="AU286" t="s">
        <v>117</v>
      </c>
      <c r="AV286" t="s">
        <v>867</v>
      </c>
      <c r="AW286" t="s">
        <v>868</v>
      </c>
      <c r="AX286" t="s">
        <v>869</v>
      </c>
      <c r="AY286" s="23">
        <v>80111600</v>
      </c>
      <c r="AZ286" s="41" t="s">
        <v>2181</v>
      </c>
      <c r="BA286" s="23" t="s">
        <v>295</v>
      </c>
      <c r="BB286" s="20" t="s">
        <v>122</v>
      </c>
      <c r="BC286" s="27">
        <v>45680</v>
      </c>
      <c r="BD286" s="20" t="s">
        <v>123</v>
      </c>
      <c r="BE286" s="27">
        <v>45680</v>
      </c>
      <c r="BF286" s="27">
        <v>45681</v>
      </c>
      <c r="BG286" s="27">
        <v>46014</v>
      </c>
      <c r="BH286" s="35">
        <f>+Tabla3[[#This Row],[FECHA TERMINACION
(INICIAL)]]-Tabla3[[#This Row],[FECHA INICIO]]</f>
        <v>333</v>
      </c>
      <c r="BI286" s="35">
        <f>+Tabla3[[#This Row],[PLAZO DE EJECUCIÓN EN DÍAS (INICIAL)]]/30</f>
        <v>11.1</v>
      </c>
      <c r="BJ286" t="s">
        <v>904</v>
      </c>
      <c r="BK286" s="30">
        <f>+[1]BD_2!E284</f>
        <v>0</v>
      </c>
      <c r="BL286" s="30">
        <f>+[1]BD_2!BA284</f>
        <v>0</v>
      </c>
      <c r="BM286" s="23">
        <f>+[1]BD_2!BZ284</f>
        <v>0</v>
      </c>
      <c r="BN286" s="23">
        <f>+COUNTIF(Tabla3[[#This Row],[VALOR REDUCIDO]:[TOTAL TIEMPO PRORROGADO EN DÍAS
]],"&lt;&gt;0")</f>
        <v>0</v>
      </c>
      <c r="BO286" s="23" t="str">
        <f>+[1]BD_2!CA284</f>
        <v>2 NO</v>
      </c>
      <c r="BP286" s="27" t="str">
        <f>+[1]BD_2!CF284</f>
        <v>2 NO</v>
      </c>
      <c r="BQ286" s="23" t="s">
        <v>106</v>
      </c>
      <c r="BR286">
        <f t="shared" si="64"/>
        <v>333</v>
      </c>
      <c r="BS286" s="36">
        <f t="shared" si="65"/>
        <v>45681</v>
      </c>
      <c r="BT286" s="36">
        <f t="shared" si="66"/>
        <v>46014</v>
      </c>
      <c r="BU286" s="37">
        <f t="shared" ca="1" si="67"/>
        <v>0.79879879879879878</v>
      </c>
      <c r="BV286" s="30">
        <f t="shared" si="68"/>
        <v>114950000</v>
      </c>
      <c r="BW286" s="23" t="str">
        <f t="shared" ca="1" si="56"/>
        <v>EJECUCIÓN</v>
      </c>
      <c r="BX286" s="23">
        <v>65138333</v>
      </c>
      <c r="BY286" s="23">
        <v>49811667</v>
      </c>
      <c r="BZ286" s="23" t="s">
        <v>106</v>
      </c>
      <c r="CA286" s="23" t="str">
        <f t="shared" si="69"/>
        <v>enero</v>
      </c>
      <c r="CB286" s="23" t="s">
        <v>121</v>
      </c>
      <c r="CC286" s="23" t="s">
        <v>121</v>
      </c>
      <c r="CD286" s="23" t="s">
        <v>121</v>
      </c>
      <c r="CE286" t="s">
        <v>125</v>
      </c>
      <c r="CF286" t="s">
        <v>126</v>
      </c>
    </row>
    <row r="287" spans="1:84" x14ac:dyDescent="0.25">
      <c r="A287" s="23" t="str">
        <f t="shared" si="57"/>
        <v/>
      </c>
      <c r="B287" s="23" t="str">
        <f t="shared" si="58"/>
        <v/>
      </c>
      <c r="C287" s="24" t="str">
        <f t="shared" ca="1" si="59"/>
        <v>E</v>
      </c>
      <c r="D287" s="25" t="str">
        <f t="shared" ca="1" si="60"/>
        <v/>
      </c>
      <c r="E287" s="25" t="str">
        <f t="shared" si="61"/>
        <v/>
      </c>
      <c r="F287" s="23" t="str">
        <f t="shared" si="62"/>
        <v/>
      </c>
      <c r="G287" s="25" t="str">
        <f t="shared" si="63"/>
        <v/>
      </c>
      <c r="H287" s="23">
        <v>2025</v>
      </c>
      <c r="I287" s="26">
        <v>281</v>
      </c>
      <c r="J287" s="23" t="s">
        <v>95</v>
      </c>
      <c r="K287" t="s">
        <v>96</v>
      </c>
      <c r="L287" t="s">
        <v>97</v>
      </c>
      <c r="M287" t="s">
        <v>98</v>
      </c>
      <c r="N287" t="s">
        <v>99</v>
      </c>
      <c r="O287" s="23" t="s">
        <v>100</v>
      </c>
      <c r="P287" s="23" t="s">
        <v>138</v>
      </c>
      <c r="Q287" t="s">
        <v>2182</v>
      </c>
      <c r="R287" s="23" t="s">
        <v>103</v>
      </c>
      <c r="S287" s="20" t="s">
        <v>1325</v>
      </c>
      <c r="T287" s="29" t="s">
        <v>2183</v>
      </c>
      <c r="U287" s="23" t="s">
        <v>1436</v>
      </c>
      <c r="V287" s="23" t="s">
        <v>106</v>
      </c>
      <c r="W287" s="20" t="s">
        <v>516</v>
      </c>
      <c r="X287" s="20" t="s">
        <v>516</v>
      </c>
      <c r="Y287" t="s">
        <v>2184</v>
      </c>
      <c r="Z287" t="s">
        <v>2185</v>
      </c>
      <c r="AA287" t="s">
        <v>2186</v>
      </c>
      <c r="AB287" s="6">
        <v>110250000</v>
      </c>
      <c r="AC287" s="6">
        <v>110250000</v>
      </c>
      <c r="AD287" s="30">
        <v>11025000</v>
      </c>
      <c r="AE287" s="30">
        <v>0</v>
      </c>
      <c r="AF287" s="23" t="s">
        <v>112</v>
      </c>
      <c r="AG287" t="s">
        <v>106</v>
      </c>
      <c r="AH287" t="s">
        <v>113</v>
      </c>
      <c r="AI287" s="31">
        <f>+Tabla3[[#This Row],[VALOR DEL CONTRATO
(EN NUMEROS)]]-Tabla3[[#This Row],[VALOR RECURSOS (MADS/FONAM)]]</f>
        <v>0</v>
      </c>
      <c r="AJ287" s="25">
        <v>8825</v>
      </c>
      <c r="AK287" s="32">
        <v>45665</v>
      </c>
      <c r="AL287">
        <v>32825</v>
      </c>
      <c r="AM287" s="27">
        <v>45681</v>
      </c>
      <c r="AN287" s="33" t="s">
        <v>114</v>
      </c>
      <c r="AO287" t="s">
        <v>1574</v>
      </c>
      <c r="AP287" s="39">
        <v>202300000000177</v>
      </c>
      <c r="AQ287" t="s">
        <v>106</v>
      </c>
      <c r="AR287" s="27">
        <v>45679</v>
      </c>
      <c r="AS287" s="23" t="s">
        <v>116</v>
      </c>
      <c r="AT287" s="23" t="s">
        <v>116</v>
      </c>
      <c r="AU287" t="s">
        <v>117</v>
      </c>
      <c r="AV287" t="s">
        <v>521</v>
      </c>
      <c r="AW287" t="s">
        <v>522</v>
      </c>
      <c r="AX287" t="s">
        <v>516</v>
      </c>
      <c r="AY287" s="23">
        <v>80111600</v>
      </c>
      <c r="AZ287" s="41" t="s">
        <v>2187</v>
      </c>
      <c r="BA287" s="23" t="s">
        <v>121</v>
      </c>
      <c r="BB287" s="20" t="s">
        <v>122</v>
      </c>
      <c r="BC287" s="27">
        <v>45680</v>
      </c>
      <c r="BD287" s="20" t="s">
        <v>136</v>
      </c>
      <c r="BE287" s="27">
        <v>45680</v>
      </c>
      <c r="BF287" s="27">
        <v>45681</v>
      </c>
      <c r="BG287" s="27">
        <v>45984</v>
      </c>
      <c r="BH287" s="35">
        <f>+Tabla3[[#This Row],[FECHA TERMINACION
(INICIAL)]]-Tabla3[[#This Row],[FECHA INICIO]]</f>
        <v>303</v>
      </c>
      <c r="BI287" s="35">
        <f>+Tabla3[[#This Row],[PLAZO DE EJECUCIÓN EN DÍAS (INICIAL)]]/30</f>
        <v>10.1</v>
      </c>
      <c r="BJ287" t="s">
        <v>1116</v>
      </c>
      <c r="BK287" s="30">
        <f>+[1]BD_2!E285</f>
        <v>0</v>
      </c>
      <c r="BL287" s="30">
        <f>+[1]BD_2!BA285</f>
        <v>0</v>
      </c>
      <c r="BM287" s="23">
        <f>+[1]BD_2!BZ285</f>
        <v>0</v>
      </c>
      <c r="BN287" s="23">
        <f>+COUNTIF(Tabla3[[#This Row],[VALOR REDUCIDO]:[TOTAL TIEMPO PRORROGADO EN DÍAS
]],"&lt;&gt;0")</f>
        <v>0</v>
      </c>
      <c r="BO287" s="23" t="str">
        <f>+[1]BD_2!CA285</f>
        <v>2 NO</v>
      </c>
      <c r="BP287" s="27" t="str">
        <f>+[1]BD_2!CF285</f>
        <v>2 NO</v>
      </c>
      <c r="BQ287" s="23" t="s">
        <v>106</v>
      </c>
      <c r="BR287">
        <f t="shared" si="64"/>
        <v>303</v>
      </c>
      <c r="BS287" s="36">
        <f t="shared" si="65"/>
        <v>45681</v>
      </c>
      <c r="BT287" s="36">
        <f t="shared" si="66"/>
        <v>45984</v>
      </c>
      <c r="BU287" s="37">
        <f t="shared" ca="1" si="67"/>
        <v>0.87788778877887785</v>
      </c>
      <c r="BV287" s="30">
        <f t="shared" si="68"/>
        <v>110250000</v>
      </c>
      <c r="BW287" s="23" t="str">
        <f t="shared" ca="1" si="56"/>
        <v>EJECUCIÓN</v>
      </c>
      <c r="BX287" s="23">
        <v>68722500</v>
      </c>
      <c r="BY287" s="23">
        <v>41527500</v>
      </c>
      <c r="BZ287" s="23" t="s">
        <v>106</v>
      </c>
      <c r="CA287" s="23" t="str">
        <f t="shared" si="69"/>
        <v>enero</v>
      </c>
      <c r="CB287" s="23" t="s">
        <v>121</v>
      </c>
      <c r="CC287" s="23" t="s">
        <v>121</v>
      </c>
      <c r="CD287" s="23" t="s">
        <v>121</v>
      </c>
      <c r="CE287" t="s">
        <v>125</v>
      </c>
      <c r="CF287" t="s">
        <v>126</v>
      </c>
    </row>
    <row r="288" spans="1:84" x14ac:dyDescent="0.25">
      <c r="A288" s="23" t="str">
        <f t="shared" si="57"/>
        <v/>
      </c>
      <c r="B288" s="23" t="str">
        <f t="shared" si="58"/>
        <v/>
      </c>
      <c r="C288" s="24" t="str">
        <f t="shared" ca="1" si="59"/>
        <v>E</v>
      </c>
      <c r="D288" s="25" t="str">
        <f t="shared" ca="1" si="60"/>
        <v/>
      </c>
      <c r="E288" s="25" t="str">
        <f t="shared" si="61"/>
        <v/>
      </c>
      <c r="F288" s="23" t="str">
        <f t="shared" si="62"/>
        <v/>
      </c>
      <c r="G288" s="25" t="str">
        <f t="shared" si="63"/>
        <v/>
      </c>
      <c r="H288" s="23">
        <v>2025</v>
      </c>
      <c r="I288" s="26">
        <v>282</v>
      </c>
      <c r="J288" s="23" t="s">
        <v>95</v>
      </c>
      <c r="K288" t="s">
        <v>96</v>
      </c>
      <c r="L288" t="s">
        <v>97</v>
      </c>
      <c r="M288" t="s">
        <v>98</v>
      </c>
      <c r="N288" t="s">
        <v>99</v>
      </c>
      <c r="O288" s="23" t="s">
        <v>100</v>
      </c>
      <c r="P288" s="23" t="s">
        <v>138</v>
      </c>
      <c r="Q288" t="s">
        <v>2188</v>
      </c>
      <c r="R288" s="23" t="s">
        <v>103</v>
      </c>
      <c r="S288" s="20" t="s">
        <v>158</v>
      </c>
      <c r="T288" s="29" t="s">
        <v>2189</v>
      </c>
      <c r="U288" s="23" t="s">
        <v>1436</v>
      </c>
      <c r="V288" s="23" t="s">
        <v>106</v>
      </c>
      <c r="W288" s="20" t="s">
        <v>183</v>
      </c>
      <c r="X288" s="20" t="s">
        <v>183</v>
      </c>
      <c r="Y288" t="s">
        <v>2190</v>
      </c>
      <c r="Z288" t="s">
        <v>2191</v>
      </c>
      <c r="AA288" t="s">
        <v>1501</v>
      </c>
      <c r="AB288" s="6">
        <v>79310000</v>
      </c>
      <c r="AC288" s="6">
        <v>79310000</v>
      </c>
      <c r="AD288" s="30">
        <v>7210000</v>
      </c>
      <c r="AE288" s="30">
        <v>0</v>
      </c>
      <c r="AF288" s="23" t="s">
        <v>112</v>
      </c>
      <c r="AG288" t="s">
        <v>106</v>
      </c>
      <c r="AH288" t="s">
        <v>113</v>
      </c>
      <c r="AI288" s="31">
        <f>+Tabla3[[#This Row],[VALOR DEL CONTRATO
(EN NUMEROS)]]-Tabla3[[#This Row],[VALOR RECURSOS (MADS/FONAM)]]</f>
        <v>0</v>
      </c>
      <c r="AJ288" s="25">
        <v>2425</v>
      </c>
      <c r="AK288" s="32">
        <v>45664</v>
      </c>
      <c r="AL288">
        <v>32025</v>
      </c>
      <c r="AM288" s="27">
        <v>45681</v>
      </c>
      <c r="AN288" s="33" t="s">
        <v>114</v>
      </c>
      <c r="AO288" t="s">
        <v>186</v>
      </c>
      <c r="AP288" s="39">
        <v>202400000000054</v>
      </c>
      <c r="AQ288" t="s">
        <v>106</v>
      </c>
      <c r="AR288" s="27">
        <v>45679</v>
      </c>
      <c r="AS288" s="23" t="s">
        <v>116</v>
      </c>
      <c r="AT288" s="23" t="s">
        <v>116</v>
      </c>
      <c r="AU288" t="s">
        <v>117</v>
      </c>
      <c r="AV288" t="s">
        <v>197</v>
      </c>
      <c r="AW288" t="s">
        <v>198</v>
      </c>
      <c r="AX288" t="s">
        <v>189</v>
      </c>
      <c r="AY288" s="23">
        <v>80111600</v>
      </c>
      <c r="AZ288" s="55" t="s">
        <v>2192</v>
      </c>
      <c r="BA288" s="23" t="s">
        <v>121</v>
      </c>
      <c r="BB288" s="20" t="s">
        <v>122</v>
      </c>
      <c r="BC288" s="27">
        <v>45679</v>
      </c>
      <c r="BD288" s="20" t="s">
        <v>123</v>
      </c>
      <c r="BE288" s="27">
        <v>45679</v>
      </c>
      <c r="BF288" s="27">
        <v>45681</v>
      </c>
      <c r="BG288" s="27">
        <v>46014</v>
      </c>
      <c r="BH288" s="35">
        <f>+Tabla3[[#This Row],[FECHA TERMINACION
(INICIAL)]]-Tabla3[[#This Row],[FECHA INICIO]]</f>
        <v>333</v>
      </c>
      <c r="BI288" s="35">
        <f>+Tabla3[[#This Row],[PLAZO DE EJECUCIÓN EN DÍAS (INICIAL)]]/30</f>
        <v>11.1</v>
      </c>
      <c r="BJ288" t="s">
        <v>2193</v>
      </c>
      <c r="BK288" s="30">
        <f>+[1]BD_2!E286</f>
        <v>0</v>
      </c>
      <c r="BL288" s="30">
        <f>+[1]BD_2!BA286</f>
        <v>0</v>
      </c>
      <c r="BM288" s="23">
        <f>+[1]BD_2!BZ286</f>
        <v>0</v>
      </c>
      <c r="BN288" s="23">
        <f>+COUNTIF(Tabla3[[#This Row],[VALOR REDUCIDO]:[TOTAL TIEMPO PRORROGADO EN DÍAS
]],"&lt;&gt;0")</f>
        <v>0</v>
      </c>
      <c r="BO288" s="23" t="str">
        <f>+[1]BD_2!CA286</f>
        <v>2 NO</v>
      </c>
      <c r="BP288" s="27" t="str">
        <f>+[1]BD_2!CF286</f>
        <v>2 NO</v>
      </c>
      <c r="BQ288" s="23" t="s">
        <v>106</v>
      </c>
      <c r="BR288">
        <f t="shared" si="64"/>
        <v>333</v>
      </c>
      <c r="BS288" s="36">
        <f t="shared" si="65"/>
        <v>45681</v>
      </c>
      <c r="BT288" s="36">
        <f t="shared" si="66"/>
        <v>46014</v>
      </c>
      <c r="BU288" s="37">
        <f t="shared" ca="1" si="67"/>
        <v>0.79879879879879878</v>
      </c>
      <c r="BV288" s="30">
        <f t="shared" si="68"/>
        <v>79310000</v>
      </c>
      <c r="BW288" s="23" t="str">
        <f t="shared" ca="1" si="56"/>
        <v>EJECUCIÓN</v>
      </c>
      <c r="BX288" s="23">
        <v>44942333</v>
      </c>
      <c r="BY288" s="23">
        <v>34367667</v>
      </c>
      <c r="BZ288" s="23" t="s">
        <v>106</v>
      </c>
      <c r="CA288" s="23" t="str">
        <f t="shared" si="69"/>
        <v>enero</v>
      </c>
      <c r="CB288" s="23" t="s">
        <v>121</v>
      </c>
      <c r="CC288" s="23" t="s">
        <v>121</v>
      </c>
      <c r="CD288" s="23" t="s">
        <v>121</v>
      </c>
      <c r="CE288" t="s">
        <v>125</v>
      </c>
      <c r="CF288" t="s">
        <v>126</v>
      </c>
    </row>
    <row r="289" spans="1:84" x14ac:dyDescent="0.25">
      <c r="A289" s="23" t="str">
        <f t="shared" si="57"/>
        <v/>
      </c>
      <c r="B289" s="23" t="str">
        <f t="shared" si="58"/>
        <v/>
      </c>
      <c r="C289" s="24" t="str">
        <f t="shared" ca="1" si="59"/>
        <v>E</v>
      </c>
      <c r="D289" s="25" t="str">
        <f t="shared" ca="1" si="60"/>
        <v/>
      </c>
      <c r="E289" s="25" t="str">
        <f t="shared" si="61"/>
        <v/>
      </c>
      <c r="F289" s="23" t="str">
        <f t="shared" si="62"/>
        <v/>
      </c>
      <c r="G289" s="25" t="str">
        <f t="shared" si="63"/>
        <v/>
      </c>
      <c r="H289" s="23">
        <v>2025</v>
      </c>
      <c r="I289" s="26">
        <v>283</v>
      </c>
      <c r="J289" s="23" t="s">
        <v>95</v>
      </c>
      <c r="K289" t="s">
        <v>96</v>
      </c>
      <c r="L289" t="s">
        <v>97</v>
      </c>
      <c r="M289" t="s">
        <v>98</v>
      </c>
      <c r="N289" t="s">
        <v>99</v>
      </c>
      <c r="O289" s="23" t="s">
        <v>100</v>
      </c>
      <c r="P289" s="23" t="s">
        <v>138</v>
      </c>
      <c r="Q289" t="s">
        <v>2194</v>
      </c>
      <c r="R289" s="23" t="s">
        <v>103</v>
      </c>
      <c r="S289" s="20" t="s">
        <v>1652</v>
      </c>
      <c r="T289" s="29" t="s">
        <v>2195</v>
      </c>
      <c r="U289" s="23" t="s">
        <v>1436</v>
      </c>
      <c r="V289" s="23" t="s">
        <v>106</v>
      </c>
      <c r="W289" s="20" t="s">
        <v>430</v>
      </c>
      <c r="X289" s="20" t="s">
        <v>430</v>
      </c>
      <c r="Y289" t="s">
        <v>2131</v>
      </c>
      <c r="Z289" t="s">
        <v>2132</v>
      </c>
      <c r="AA289" t="s">
        <v>2133</v>
      </c>
      <c r="AB289" s="6">
        <v>85000000</v>
      </c>
      <c r="AC289" s="6">
        <v>85000000</v>
      </c>
      <c r="AD289" s="30">
        <v>8500000</v>
      </c>
      <c r="AE289" s="30">
        <v>0</v>
      </c>
      <c r="AF289" s="23" t="s">
        <v>112</v>
      </c>
      <c r="AG289" t="s">
        <v>106</v>
      </c>
      <c r="AH289" t="s">
        <v>113</v>
      </c>
      <c r="AI289" s="31">
        <f>+Tabla3[[#This Row],[VALOR DEL CONTRATO
(EN NUMEROS)]]-Tabla3[[#This Row],[VALOR RECURSOS (MADS/FONAM)]]</f>
        <v>0</v>
      </c>
      <c r="AJ289" s="25">
        <v>4825</v>
      </c>
      <c r="AK289" s="32">
        <v>45664</v>
      </c>
      <c r="AL289">
        <v>29825</v>
      </c>
      <c r="AM289" s="27">
        <v>45680</v>
      </c>
      <c r="AN289" s="33" t="s">
        <v>114</v>
      </c>
      <c r="AO289" t="s">
        <v>1265</v>
      </c>
      <c r="AP289" s="39">
        <v>202400000000074</v>
      </c>
      <c r="AQ289" t="s">
        <v>106</v>
      </c>
      <c r="AR289" s="27">
        <v>45679</v>
      </c>
      <c r="AS289" s="23" t="s">
        <v>116</v>
      </c>
      <c r="AT289" s="23" t="s">
        <v>116</v>
      </c>
      <c r="AU289" t="s">
        <v>117</v>
      </c>
      <c r="AV289" t="s">
        <v>435</v>
      </c>
      <c r="AW289" t="s">
        <v>436</v>
      </c>
      <c r="AX289" t="s">
        <v>436</v>
      </c>
      <c r="AY289" s="23">
        <v>80111600</v>
      </c>
      <c r="AZ289" s="55" t="s">
        <v>2196</v>
      </c>
      <c r="BA289" s="23" t="s">
        <v>295</v>
      </c>
      <c r="BB289" s="20" t="s">
        <v>122</v>
      </c>
      <c r="BC289" s="27">
        <v>45680</v>
      </c>
      <c r="BD289" s="20" t="s">
        <v>123</v>
      </c>
      <c r="BE289" s="27">
        <v>45680</v>
      </c>
      <c r="BF289" s="27">
        <v>45680</v>
      </c>
      <c r="BG289" s="27">
        <v>45983</v>
      </c>
      <c r="BH289" s="35">
        <f>+Tabla3[[#This Row],[FECHA TERMINACION
(INICIAL)]]-Tabla3[[#This Row],[FECHA INICIO]]</f>
        <v>303</v>
      </c>
      <c r="BI289" s="35">
        <f>+Tabla3[[#This Row],[PLAZO DE EJECUCIÓN EN DÍAS (INICIAL)]]/30</f>
        <v>10.1</v>
      </c>
      <c r="BJ289" t="s">
        <v>2064</v>
      </c>
      <c r="BK289" s="30">
        <f>+[1]BD_2!E287</f>
        <v>0</v>
      </c>
      <c r="BL289" s="30">
        <f>+[1]BD_2!BA287</f>
        <v>0</v>
      </c>
      <c r="BM289" s="23">
        <f>+[1]BD_2!BZ287</f>
        <v>0</v>
      </c>
      <c r="BN289" s="23">
        <f>+COUNTIF(Tabla3[[#This Row],[VALOR REDUCIDO]:[TOTAL TIEMPO PRORROGADO EN DÍAS
]],"&lt;&gt;0")</f>
        <v>0</v>
      </c>
      <c r="BO289" s="23" t="str">
        <f>+[1]BD_2!CA287</f>
        <v>2 NO</v>
      </c>
      <c r="BP289" s="27" t="str">
        <f>+[1]BD_2!CF287</f>
        <v>2 NO</v>
      </c>
      <c r="BQ289" s="23" t="s">
        <v>106</v>
      </c>
      <c r="BR289">
        <f t="shared" si="64"/>
        <v>303</v>
      </c>
      <c r="BS289" s="36">
        <f t="shared" si="65"/>
        <v>45680</v>
      </c>
      <c r="BT289" s="36">
        <f t="shared" si="66"/>
        <v>45983</v>
      </c>
      <c r="BU289" s="37">
        <f t="shared" ca="1" si="67"/>
        <v>0.88118811881188119</v>
      </c>
      <c r="BV289" s="30">
        <f t="shared" si="68"/>
        <v>85000000</v>
      </c>
      <c r="BW289" s="23" t="str">
        <f t="shared" ca="1" si="56"/>
        <v>EJECUCIÓN</v>
      </c>
      <c r="BX289" s="23">
        <v>53266667</v>
      </c>
      <c r="BY289" s="23">
        <v>31733333</v>
      </c>
      <c r="BZ289" s="23" t="s">
        <v>106</v>
      </c>
      <c r="CA289" s="23" t="str">
        <f t="shared" si="69"/>
        <v>enero</v>
      </c>
      <c r="CB289" s="23" t="s">
        <v>121</v>
      </c>
      <c r="CC289" s="23" t="s">
        <v>121</v>
      </c>
      <c r="CD289" s="23" t="s">
        <v>121</v>
      </c>
      <c r="CE289" t="s">
        <v>125</v>
      </c>
      <c r="CF289" t="s">
        <v>126</v>
      </c>
    </row>
    <row r="290" spans="1:84" x14ac:dyDescent="0.25">
      <c r="A290" s="23" t="str">
        <f t="shared" si="57"/>
        <v/>
      </c>
      <c r="B290" s="23" t="str">
        <f t="shared" si="58"/>
        <v/>
      </c>
      <c r="C290" s="24" t="str">
        <f t="shared" ca="1" si="59"/>
        <v>E</v>
      </c>
      <c r="D290" s="25" t="str">
        <f t="shared" ca="1" si="60"/>
        <v/>
      </c>
      <c r="E290" s="25" t="str">
        <f t="shared" si="61"/>
        <v/>
      </c>
      <c r="F290" s="23" t="str">
        <f t="shared" si="62"/>
        <v/>
      </c>
      <c r="G290" s="25" t="str">
        <f t="shared" si="63"/>
        <v/>
      </c>
      <c r="H290" s="23">
        <v>2025</v>
      </c>
      <c r="I290" s="26">
        <v>284</v>
      </c>
      <c r="J290" s="23" t="s">
        <v>95</v>
      </c>
      <c r="K290" t="s">
        <v>96</v>
      </c>
      <c r="L290" t="s">
        <v>97</v>
      </c>
      <c r="M290" t="s">
        <v>98</v>
      </c>
      <c r="N290" t="s">
        <v>99</v>
      </c>
      <c r="O290" s="23" t="s">
        <v>100</v>
      </c>
      <c r="P290" s="23" t="s">
        <v>138</v>
      </c>
      <c r="Q290" t="s">
        <v>2197</v>
      </c>
      <c r="R290" s="23" t="s">
        <v>103</v>
      </c>
      <c r="S290" s="20" t="s">
        <v>165</v>
      </c>
      <c r="T290" s="29" t="s">
        <v>2198</v>
      </c>
      <c r="U290" s="23" t="s">
        <v>1436</v>
      </c>
      <c r="V290" s="23" t="s">
        <v>106</v>
      </c>
      <c r="W290" s="20" t="s">
        <v>747</v>
      </c>
      <c r="X290" s="20" t="s">
        <v>747</v>
      </c>
      <c r="Y290" t="s">
        <v>2199</v>
      </c>
      <c r="Z290" t="s">
        <v>2200</v>
      </c>
      <c r="AA290" t="s">
        <v>2023</v>
      </c>
      <c r="AB290" s="6">
        <v>89268667</v>
      </c>
      <c r="AC290" s="6">
        <v>89268667</v>
      </c>
      <c r="AD290" s="30">
        <v>8140000</v>
      </c>
      <c r="AE290" s="30">
        <v>0</v>
      </c>
      <c r="AF290" s="23" t="s">
        <v>112</v>
      </c>
      <c r="AG290" t="s">
        <v>106</v>
      </c>
      <c r="AH290" t="s">
        <v>113</v>
      </c>
      <c r="AI290" s="31">
        <f>+Tabla3[[#This Row],[VALOR DEL CONTRATO
(EN NUMEROS)]]-Tabla3[[#This Row],[VALOR RECURSOS (MADS/FONAM)]]</f>
        <v>0</v>
      </c>
      <c r="AJ290" s="25">
        <v>3325</v>
      </c>
      <c r="AK290" s="32">
        <v>45664</v>
      </c>
      <c r="AL290">
        <v>32525</v>
      </c>
      <c r="AM290" s="27">
        <v>45681</v>
      </c>
      <c r="AN290" s="33" t="s">
        <v>114</v>
      </c>
      <c r="AO290" t="s">
        <v>751</v>
      </c>
      <c r="AP290" s="39">
        <v>202400000000095</v>
      </c>
      <c r="AQ290" t="s">
        <v>106</v>
      </c>
      <c r="AR290" s="27">
        <v>45679</v>
      </c>
      <c r="AS290" s="23" t="s">
        <v>116</v>
      </c>
      <c r="AT290" s="23" t="s">
        <v>116</v>
      </c>
      <c r="AU290" t="s">
        <v>117</v>
      </c>
      <c r="AV290" t="s">
        <v>2201</v>
      </c>
      <c r="AW290" t="s">
        <v>2202</v>
      </c>
      <c r="AX290" t="s">
        <v>747</v>
      </c>
      <c r="AY290" s="23">
        <v>80111600</v>
      </c>
      <c r="AZ290" s="55" t="s">
        <v>2203</v>
      </c>
      <c r="BA290" s="23" t="s">
        <v>121</v>
      </c>
      <c r="BB290" s="20" t="s">
        <v>122</v>
      </c>
      <c r="BC290" s="27">
        <v>45679</v>
      </c>
      <c r="BD290" s="20" t="s">
        <v>123</v>
      </c>
      <c r="BE290" s="27">
        <v>45679</v>
      </c>
      <c r="BF290" s="27">
        <v>45681</v>
      </c>
      <c r="BG290" s="27">
        <v>46013</v>
      </c>
      <c r="BH290" s="35">
        <f>+Tabla3[[#This Row],[FECHA TERMINACION
(INICIAL)]]-Tabla3[[#This Row],[FECHA INICIO]]</f>
        <v>332</v>
      </c>
      <c r="BI290" s="35">
        <f>+Tabla3[[#This Row],[PLAZO DE EJECUCIÓN EN DÍAS (INICIAL)]]/30</f>
        <v>11.066666666666666</v>
      </c>
      <c r="BJ290" t="s">
        <v>2204</v>
      </c>
      <c r="BK290" s="30">
        <f>+[1]BD_2!E288</f>
        <v>0</v>
      </c>
      <c r="BL290" s="30">
        <f>+[1]BD_2!BA288</f>
        <v>0</v>
      </c>
      <c r="BM290" s="23">
        <f>+[1]BD_2!BZ288</f>
        <v>0</v>
      </c>
      <c r="BN290" s="23">
        <f>+COUNTIF(Tabla3[[#This Row],[VALOR REDUCIDO]:[TOTAL TIEMPO PRORROGADO EN DÍAS
]],"&lt;&gt;0")</f>
        <v>0</v>
      </c>
      <c r="BO290" s="23" t="str">
        <f>+[1]BD_2!CA288</f>
        <v>2 NO</v>
      </c>
      <c r="BP290" s="27" t="str">
        <f>+[1]BD_2!CF288</f>
        <v>2 NO</v>
      </c>
      <c r="BQ290" s="23" t="s">
        <v>106</v>
      </c>
      <c r="BR290">
        <f t="shared" si="64"/>
        <v>332</v>
      </c>
      <c r="BS290" s="36">
        <f t="shared" si="65"/>
        <v>45681</v>
      </c>
      <c r="BT290" s="36">
        <f t="shared" si="66"/>
        <v>46013</v>
      </c>
      <c r="BU290" s="37">
        <f t="shared" ca="1" si="67"/>
        <v>0.8012048192771084</v>
      </c>
      <c r="BV290" s="30">
        <f t="shared" si="68"/>
        <v>89268667</v>
      </c>
      <c r="BW290" s="23" t="str">
        <f t="shared" ca="1" si="56"/>
        <v>EJECUCIÓN</v>
      </c>
      <c r="BX290" s="23">
        <v>50739333</v>
      </c>
      <c r="BY290" s="23">
        <v>38529334</v>
      </c>
      <c r="BZ290" s="23" t="s">
        <v>106</v>
      </c>
      <c r="CA290" s="23" t="str">
        <f t="shared" si="69"/>
        <v>enero</v>
      </c>
      <c r="CB290" s="23" t="s">
        <v>121</v>
      </c>
      <c r="CC290" s="23" t="s">
        <v>121</v>
      </c>
      <c r="CD290" s="23" t="s">
        <v>121</v>
      </c>
      <c r="CE290" t="s">
        <v>125</v>
      </c>
      <c r="CF290" t="s">
        <v>126</v>
      </c>
    </row>
    <row r="291" spans="1:84" x14ac:dyDescent="0.25">
      <c r="A291" s="23" t="str">
        <f t="shared" si="57"/>
        <v>S</v>
      </c>
      <c r="B291" s="23" t="str">
        <f t="shared" si="58"/>
        <v/>
      </c>
      <c r="C291" s="24" t="str">
        <f t="shared" ca="1" si="59"/>
        <v>E</v>
      </c>
      <c r="D291" s="25" t="str">
        <f t="shared" ca="1" si="60"/>
        <v/>
      </c>
      <c r="E291" s="25" t="str">
        <f t="shared" si="61"/>
        <v/>
      </c>
      <c r="F291" s="23" t="str">
        <f t="shared" si="62"/>
        <v/>
      </c>
      <c r="G291" s="25" t="str">
        <f t="shared" si="63"/>
        <v/>
      </c>
      <c r="H291" s="23">
        <v>2025</v>
      </c>
      <c r="I291" s="26">
        <v>285</v>
      </c>
      <c r="J291" s="23" t="s">
        <v>95</v>
      </c>
      <c r="K291" t="s">
        <v>96</v>
      </c>
      <c r="L291" t="s">
        <v>97</v>
      </c>
      <c r="M291" t="s">
        <v>98</v>
      </c>
      <c r="N291" t="s">
        <v>99</v>
      </c>
      <c r="O291" s="23" t="s">
        <v>100</v>
      </c>
      <c r="P291" s="23" t="s">
        <v>138</v>
      </c>
      <c r="Q291" t="s">
        <v>2205</v>
      </c>
      <c r="R291" s="23" t="s">
        <v>103</v>
      </c>
      <c r="S291" s="20" t="s">
        <v>165</v>
      </c>
      <c r="T291" s="29" t="s">
        <v>2206</v>
      </c>
      <c r="U291" s="23" t="s">
        <v>1436</v>
      </c>
      <c r="V291" s="23" t="s">
        <v>106</v>
      </c>
      <c r="W291" s="20" t="s">
        <v>747</v>
      </c>
      <c r="X291" s="20" t="s">
        <v>747</v>
      </c>
      <c r="Y291" t="s">
        <v>2207</v>
      </c>
      <c r="Z291" t="s">
        <v>2208</v>
      </c>
      <c r="AA291" t="s">
        <v>2209</v>
      </c>
      <c r="AB291" s="6">
        <v>76766667</v>
      </c>
      <c r="AC291" s="6">
        <v>76766667</v>
      </c>
      <c r="AD291" s="30">
        <v>7000000</v>
      </c>
      <c r="AE291" s="30">
        <v>0</v>
      </c>
      <c r="AF291" s="23" t="s">
        <v>112</v>
      </c>
      <c r="AG291" t="s">
        <v>106</v>
      </c>
      <c r="AH291" t="s">
        <v>113</v>
      </c>
      <c r="AI291" s="31">
        <f>+Tabla3[[#This Row],[VALOR DEL CONTRATO
(EN NUMEROS)]]-Tabla3[[#This Row],[VALOR RECURSOS (MADS/FONAM)]]</f>
        <v>0</v>
      </c>
      <c r="AJ291" s="25">
        <v>3325</v>
      </c>
      <c r="AK291" s="32">
        <v>45664</v>
      </c>
      <c r="AL291">
        <v>29325</v>
      </c>
      <c r="AM291" s="27">
        <v>45680</v>
      </c>
      <c r="AN291" s="33" t="s">
        <v>114</v>
      </c>
      <c r="AO291" t="s">
        <v>751</v>
      </c>
      <c r="AP291" s="39">
        <v>202400000000095</v>
      </c>
      <c r="AQ291" t="s">
        <v>106</v>
      </c>
      <c r="AR291" s="27">
        <v>45679</v>
      </c>
      <c r="AS291" s="23" t="s">
        <v>116</v>
      </c>
      <c r="AT291" s="23" t="s">
        <v>116</v>
      </c>
      <c r="AU291" t="s">
        <v>117</v>
      </c>
      <c r="AV291" t="s">
        <v>2201</v>
      </c>
      <c r="AW291" t="s">
        <v>2202</v>
      </c>
      <c r="AX291" t="s">
        <v>747</v>
      </c>
      <c r="AY291" s="23">
        <v>80111600</v>
      </c>
      <c r="AZ291" s="55" t="s">
        <v>2210</v>
      </c>
      <c r="BA291" s="23" t="s">
        <v>121</v>
      </c>
      <c r="BB291" s="20" t="s">
        <v>122</v>
      </c>
      <c r="BC291" s="27">
        <v>45679</v>
      </c>
      <c r="BD291" s="20" t="s">
        <v>123</v>
      </c>
      <c r="BE291" s="27">
        <v>45679</v>
      </c>
      <c r="BF291" s="27">
        <v>45680</v>
      </c>
      <c r="BG291" s="27">
        <v>46012</v>
      </c>
      <c r="BH291" s="35">
        <f>+Tabla3[[#This Row],[FECHA TERMINACION
(INICIAL)]]-Tabla3[[#This Row],[FECHA INICIO]]</f>
        <v>332</v>
      </c>
      <c r="BI291" s="35">
        <f>+Tabla3[[#This Row],[PLAZO DE EJECUCIÓN EN DÍAS (INICIAL)]]/30</f>
        <v>11.066666666666666</v>
      </c>
      <c r="BJ291" t="s">
        <v>2211</v>
      </c>
      <c r="BK291" s="30">
        <f>+[1]BD_2!E289</f>
        <v>0</v>
      </c>
      <c r="BL291" s="30">
        <f>+[1]BD_2!BA289</f>
        <v>0</v>
      </c>
      <c r="BM291" s="23">
        <f>+[1]BD_2!BZ289</f>
        <v>0</v>
      </c>
      <c r="BN291" s="23">
        <f>+COUNTIF(Tabla3[[#This Row],[VALOR REDUCIDO]:[TOTAL TIEMPO PRORROGADO EN DÍAS
]],"&lt;&gt;0")</f>
        <v>0</v>
      </c>
      <c r="BO291" s="23" t="str">
        <f>+[1]BD_2!CA289</f>
        <v>1 SI</v>
      </c>
      <c r="BP291" s="27" t="str">
        <f>+[1]BD_2!CF289</f>
        <v>2 NO</v>
      </c>
      <c r="BQ291" s="23" t="s">
        <v>106</v>
      </c>
      <c r="BR291">
        <f t="shared" si="64"/>
        <v>332</v>
      </c>
      <c r="BS291" s="36">
        <f t="shared" si="65"/>
        <v>45680</v>
      </c>
      <c r="BT291" s="36">
        <f t="shared" si="66"/>
        <v>46012</v>
      </c>
      <c r="BU291" s="37">
        <f t="shared" ca="1" si="67"/>
        <v>0.80421686746987953</v>
      </c>
      <c r="BV291" s="30">
        <f t="shared" si="68"/>
        <v>76766667</v>
      </c>
      <c r="BW291" s="23" t="str">
        <f t="shared" ca="1" si="56"/>
        <v>EJECUCIÓN</v>
      </c>
      <c r="BX291" s="23">
        <v>40133334</v>
      </c>
      <c r="BY291" s="23">
        <v>36633333</v>
      </c>
      <c r="BZ291" s="23" t="s">
        <v>106</v>
      </c>
      <c r="CA291" s="23" t="str">
        <f t="shared" si="69"/>
        <v>enero</v>
      </c>
      <c r="CB291" s="23" t="s">
        <v>121</v>
      </c>
      <c r="CC291" s="23" t="s">
        <v>121</v>
      </c>
      <c r="CD291" s="23" t="s">
        <v>121</v>
      </c>
      <c r="CE291" t="s">
        <v>125</v>
      </c>
      <c r="CF291" t="s">
        <v>126</v>
      </c>
    </row>
    <row r="292" spans="1:84" x14ac:dyDescent="0.25">
      <c r="A292" s="23" t="str">
        <f t="shared" si="57"/>
        <v/>
      </c>
      <c r="B292" s="23" t="str">
        <f t="shared" si="58"/>
        <v/>
      </c>
      <c r="C292" s="24" t="str">
        <f t="shared" ca="1" si="59"/>
        <v>E</v>
      </c>
      <c r="D292" s="25" t="str">
        <f t="shared" ca="1" si="60"/>
        <v/>
      </c>
      <c r="E292" s="25" t="str">
        <f t="shared" si="61"/>
        <v/>
      </c>
      <c r="F292" s="23" t="str">
        <f t="shared" si="62"/>
        <v/>
      </c>
      <c r="G292" s="25" t="str">
        <f t="shared" si="63"/>
        <v/>
      </c>
      <c r="H292" s="23">
        <v>2025</v>
      </c>
      <c r="I292" s="26">
        <v>286</v>
      </c>
      <c r="J292" s="23" t="s">
        <v>95</v>
      </c>
      <c r="K292" t="s">
        <v>96</v>
      </c>
      <c r="L292" t="s">
        <v>97</v>
      </c>
      <c r="M292" t="s">
        <v>98</v>
      </c>
      <c r="N292" t="s">
        <v>99</v>
      </c>
      <c r="O292" s="23" t="s">
        <v>100</v>
      </c>
      <c r="P292" s="23" t="s">
        <v>138</v>
      </c>
      <c r="Q292" t="s">
        <v>2212</v>
      </c>
      <c r="R292" s="23" t="s">
        <v>103</v>
      </c>
      <c r="S292" s="20" t="s">
        <v>311</v>
      </c>
      <c r="T292" s="29" t="s">
        <v>2213</v>
      </c>
      <c r="U292" s="23" t="s">
        <v>1436</v>
      </c>
      <c r="V292" s="23" t="s">
        <v>106</v>
      </c>
      <c r="W292" s="20" t="s">
        <v>108</v>
      </c>
      <c r="X292" s="20" t="s">
        <v>108</v>
      </c>
      <c r="Y292" t="s">
        <v>2214</v>
      </c>
      <c r="Z292" t="s">
        <v>2215</v>
      </c>
      <c r="AA292" t="s">
        <v>2216</v>
      </c>
      <c r="AB292" s="6">
        <v>146533333</v>
      </c>
      <c r="AC292" s="6">
        <v>146533333</v>
      </c>
      <c r="AD292" s="30">
        <v>14000000</v>
      </c>
      <c r="AE292" s="30">
        <v>0</v>
      </c>
      <c r="AF292" s="23" t="s">
        <v>112</v>
      </c>
      <c r="AG292" t="s">
        <v>106</v>
      </c>
      <c r="AH292" t="s">
        <v>113</v>
      </c>
      <c r="AI292" s="31">
        <f>+Tabla3[[#This Row],[VALOR DEL CONTRATO
(EN NUMEROS)]]-Tabla3[[#This Row],[VALOR RECURSOS (MADS/FONAM)]]</f>
        <v>0</v>
      </c>
      <c r="AJ292" s="25">
        <v>9225</v>
      </c>
      <c r="AK292" s="32">
        <v>45665</v>
      </c>
      <c r="AL292">
        <v>41825</v>
      </c>
      <c r="AM292" s="27">
        <v>45686</v>
      </c>
      <c r="AN292" s="33" t="s">
        <v>114</v>
      </c>
      <c r="AO292" t="s">
        <v>115</v>
      </c>
      <c r="AP292" s="39">
        <v>202400000000095</v>
      </c>
      <c r="AQ292" t="s">
        <v>106</v>
      </c>
      <c r="AR292" s="27">
        <v>45683</v>
      </c>
      <c r="AS292" s="23" t="s">
        <v>116</v>
      </c>
      <c r="AT292" s="23" t="s">
        <v>116</v>
      </c>
      <c r="AU292" t="s">
        <v>117</v>
      </c>
      <c r="AV292" t="s">
        <v>2217</v>
      </c>
      <c r="AW292" t="s">
        <v>2218</v>
      </c>
      <c r="AX292" t="s">
        <v>2219</v>
      </c>
      <c r="AY292" s="23">
        <v>80111600</v>
      </c>
      <c r="AZ292" s="55" t="s">
        <v>2220</v>
      </c>
      <c r="BA292" s="23" t="s">
        <v>121</v>
      </c>
      <c r="BB292" s="20" t="s">
        <v>122</v>
      </c>
      <c r="BC292" s="27">
        <v>45684</v>
      </c>
      <c r="BD292" s="20" t="s">
        <v>123</v>
      </c>
      <c r="BE292" s="27">
        <v>45684</v>
      </c>
      <c r="BF292" s="27">
        <v>45686</v>
      </c>
      <c r="BG292" s="27">
        <v>46003</v>
      </c>
      <c r="BH292" s="35">
        <f>+Tabla3[[#This Row],[FECHA TERMINACION
(INICIAL)]]-Tabla3[[#This Row],[FECHA INICIO]]</f>
        <v>317</v>
      </c>
      <c r="BI292" s="35">
        <f>+Tabla3[[#This Row],[PLAZO DE EJECUCIÓN EN DÍAS (INICIAL)]]/30</f>
        <v>10.566666666666666</v>
      </c>
      <c r="BJ292" t="s">
        <v>2221</v>
      </c>
      <c r="BK292" s="30">
        <f>+[1]BD_2!E290</f>
        <v>0</v>
      </c>
      <c r="BL292" s="30">
        <f>+[1]BD_2!BA290</f>
        <v>0</v>
      </c>
      <c r="BM292" s="23">
        <f>+[1]BD_2!BZ290</f>
        <v>0</v>
      </c>
      <c r="BN292" s="23">
        <f>+COUNTIF(Tabla3[[#This Row],[VALOR REDUCIDO]:[TOTAL TIEMPO PRORROGADO EN DÍAS
]],"&lt;&gt;0")</f>
        <v>0</v>
      </c>
      <c r="BO292" s="23" t="str">
        <f>+[1]BD_2!CA290</f>
        <v>2 NO</v>
      </c>
      <c r="BP292" s="27" t="str">
        <f>+[1]BD_2!CF290</f>
        <v>2 NO</v>
      </c>
      <c r="BQ292" s="23" t="s">
        <v>106</v>
      </c>
      <c r="BR292">
        <f t="shared" si="64"/>
        <v>317</v>
      </c>
      <c r="BS292" s="36">
        <f t="shared" si="65"/>
        <v>45686</v>
      </c>
      <c r="BT292" s="36">
        <f t="shared" si="66"/>
        <v>46003</v>
      </c>
      <c r="BU292" s="37">
        <f t="shared" ca="1" si="67"/>
        <v>0.82334384858044163</v>
      </c>
      <c r="BV292" s="30">
        <f t="shared" si="68"/>
        <v>146533333</v>
      </c>
      <c r="BW292" s="23" t="str">
        <f t="shared" ca="1" si="56"/>
        <v>EJECUCIÓN</v>
      </c>
      <c r="BX292" s="23">
        <v>84933333</v>
      </c>
      <c r="BY292" s="23">
        <v>61600000</v>
      </c>
      <c r="BZ292" s="23" t="s">
        <v>106</v>
      </c>
      <c r="CA292" s="23" t="str">
        <f t="shared" si="69"/>
        <v>enero</v>
      </c>
      <c r="CB292" s="23" t="s">
        <v>121</v>
      </c>
      <c r="CC292" s="23" t="s">
        <v>121</v>
      </c>
      <c r="CD292" s="23" t="s">
        <v>121</v>
      </c>
      <c r="CE292" t="s">
        <v>125</v>
      </c>
      <c r="CF292" t="s">
        <v>126</v>
      </c>
    </row>
    <row r="293" spans="1:84" x14ac:dyDescent="0.25">
      <c r="A293" s="23" t="str">
        <f t="shared" si="57"/>
        <v/>
      </c>
      <c r="B293" s="23" t="str">
        <f t="shared" si="58"/>
        <v/>
      </c>
      <c r="C293" s="24" t="str">
        <f t="shared" ca="1" si="59"/>
        <v>E</v>
      </c>
      <c r="D293" s="25" t="str">
        <f t="shared" ca="1" si="60"/>
        <v/>
      </c>
      <c r="E293" s="25" t="str">
        <f t="shared" si="61"/>
        <v/>
      </c>
      <c r="F293" s="23" t="str">
        <f t="shared" si="62"/>
        <v/>
      </c>
      <c r="G293" s="25" t="str">
        <f t="shared" si="63"/>
        <v/>
      </c>
      <c r="H293" s="23">
        <v>2025</v>
      </c>
      <c r="I293" s="26">
        <v>287</v>
      </c>
      <c r="J293" s="23" t="s">
        <v>95</v>
      </c>
      <c r="K293" t="s">
        <v>96</v>
      </c>
      <c r="L293" t="s">
        <v>97</v>
      </c>
      <c r="M293" t="s">
        <v>98</v>
      </c>
      <c r="N293" t="s">
        <v>99</v>
      </c>
      <c r="O293" s="23" t="s">
        <v>100</v>
      </c>
      <c r="P293" s="23" t="s">
        <v>138</v>
      </c>
      <c r="Q293" t="s">
        <v>2222</v>
      </c>
      <c r="R293" s="23" t="s">
        <v>103</v>
      </c>
      <c r="S293" s="20" t="s">
        <v>2223</v>
      </c>
      <c r="T293" s="29" t="s">
        <v>2224</v>
      </c>
      <c r="U293" s="23" t="s">
        <v>1436</v>
      </c>
      <c r="V293" s="23" t="s">
        <v>106</v>
      </c>
      <c r="W293" s="20" t="s">
        <v>907</v>
      </c>
      <c r="X293" s="20" t="s">
        <v>907</v>
      </c>
      <c r="Y293" t="s">
        <v>2225</v>
      </c>
      <c r="Z293" t="s">
        <v>2226</v>
      </c>
      <c r="AA293" t="s">
        <v>2227</v>
      </c>
      <c r="AB293" s="6">
        <v>121000000</v>
      </c>
      <c r="AC293" s="6">
        <v>121000000</v>
      </c>
      <c r="AD293" s="30">
        <v>11000000</v>
      </c>
      <c r="AE293" s="30">
        <v>0</v>
      </c>
      <c r="AF293" s="23" t="s">
        <v>112</v>
      </c>
      <c r="AG293" t="s">
        <v>106</v>
      </c>
      <c r="AH293" t="s">
        <v>113</v>
      </c>
      <c r="AI293" s="31">
        <f>+Tabla3[[#This Row],[VALOR DEL CONTRATO
(EN NUMEROS)]]-Tabla3[[#This Row],[VALOR RECURSOS (MADS/FONAM)]]</f>
        <v>0</v>
      </c>
      <c r="AJ293" s="25">
        <v>10125</v>
      </c>
      <c r="AK293" s="32">
        <v>45665</v>
      </c>
      <c r="AL293">
        <v>35625</v>
      </c>
      <c r="AM293" s="27">
        <v>45684</v>
      </c>
      <c r="AN293" s="33" t="s">
        <v>114</v>
      </c>
      <c r="AO293" t="s">
        <v>931</v>
      </c>
      <c r="AP293" s="39">
        <v>202400000000078</v>
      </c>
      <c r="AQ293" t="s">
        <v>106</v>
      </c>
      <c r="AR293" s="27">
        <v>45680</v>
      </c>
      <c r="AS293" s="23" t="s">
        <v>116</v>
      </c>
      <c r="AT293" s="23" t="s">
        <v>116</v>
      </c>
      <c r="AU293" t="s">
        <v>117</v>
      </c>
      <c r="AV293" t="s">
        <v>912</v>
      </c>
      <c r="AW293" t="s">
        <v>913</v>
      </c>
      <c r="AX293" t="s">
        <v>914</v>
      </c>
      <c r="AY293" s="23">
        <v>80111600</v>
      </c>
      <c r="AZ293" s="49" t="s">
        <v>2228</v>
      </c>
      <c r="BA293" s="23" t="s">
        <v>121</v>
      </c>
      <c r="BB293" s="20" t="s">
        <v>122</v>
      </c>
      <c r="BC293" s="27">
        <v>45681</v>
      </c>
      <c r="BD293" s="20" t="s">
        <v>123</v>
      </c>
      <c r="BE293" s="27">
        <v>45681</v>
      </c>
      <c r="BF293" s="27">
        <v>45684</v>
      </c>
      <c r="BG293" s="27">
        <v>46017</v>
      </c>
      <c r="BH293" s="35">
        <f>+Tabla3[[#This Row],[FECHA TERMINACION
(INICIAL)]]-Tabla3[[#This Row],[FECHA INICIO]]</f>
        <v>333</v>
      </c>
      <c r="BI293" s="35">
        <f>+Tabla3[[#This Row],[PLAZO DE EJECUCIÓN EN DÍAS (INICIAL)]]/30</f>
        <v>11.1</v>
      </c>
      <c r="BJ293" t="s">
        <v>2229</v>
      </c>
      <c r="BK293" s="30">
        <f>+[1]BD_2!E291</f>
        <v>0</v>
      </c>
      <c r="BL293" s="30">
        <f>+[1]BD_2!BA291</f>
        <v>0</v>
      </c>
      <c r="BM293" s="23">
        <f>+[1]BD_2!BZ291</f>
        <v>0</v>
      </c>
      <c r="BN293" s="23">
        <f>+COUNTIF(Tabla3[[#This Row],[VALOR REDUCIDO]:[TOTAL TIEMPO PRORROGADO EN DÍAS
]],"&lt;&gt;0")</f>
        <v>0</v>
      </c>
      <c r="BO293" s="23" t="str">
        <f>+[1]BD_2!CA291</f>
        <v>2 NO</v>
      </c>
      <c r="BP293" s="27" t="str">
        <f>+[1]BD_2!CF291</f>
        <v>2 NO</v>
      </c>
      <c r="BQ293" s="23" t="s">
        <v>106</v>
      </c>
      <c r="BR293">
        <f t="shared" si="64"/>
        <v>333</v>
      </c>
      <c r="BS293" s="36">
        <f t="shared" si="65"/>
        <v>45684</v>
      </c>
      <c r="BT293" s="36">
        <f t="shared" si="66"/>
        <v>46017</v>
      </c>
      <c r="BU293" s="37">
        <f t="shared" ca="1" si="67"/>
        <v>0.78978978978978975</v>
      </c>
      <c r="BV293" s="30">
        <f t="shared" si="68"/>
        <v>121000000</v>
      </c>
      <c r="BW293" s="23" t="str">
        <f t="shared" ca="1" si="56"/>
        <v>EJECUCIÓN</v>
      </c>
      <c r="BX293" s="23">
        <v>67466667</v>
      </c>
      <c r="BY293" s="23">
        <v>53533333</v>
      </c>
      <c r="BZ293" s="23" t="s">
        <v>106</v>
      </c>
      <c r="CA293" s="23" t="str">
        <f t="shared" si="69"/>
        <v>enero</v>
      </c>
      <c r="CB293" s="23" t="s">
        <v>121</v>
      </c>
      <c r="CC293" s="23" t="s">
        <v>121</v>
      </c>
      <c r="CD293" s="23" t="s">
        <v>121</v>
      </c>
      <c r="CE293" t="s">
        <v>125</v>
      </c>
      <c r="CF293" t="s">
        <v>126</v>
      </c>
    </row>
    <row r="294" spans="1:84" x14ac:dyDescent="0.25">
      <c r="A294" s="23" t="str">
        <f t="shared" si="57"/>
        <v/>
      </c>
      <c r="B294" s="23" t="str">
        <f t="shared" si="58"/>
        <v/>
      </c>
      <c r="C294" s="24" t="str">
        <f t="shared" ca="1" si="59"/>
        <v>E</v>
      </c>
      <c r="D294" s="25" t="str">
        <f t="shared" si="60"/>
        <v/>
      </c>
      <c r="E294" s="25" t="str">
        <f t="shared" si="61"/>
        <v/>
      </c>
      <c r="F294" s="23" t="str">
        <f t="shared" si="62"/>
        <v/>
      </c>
      <c r="G294" s="25" t="str">
        <f t="shared" si="63"/>
        <v/>
      </c>
      <c r="H294" s="23">
        <v>2025</v>
      </c>
      <c r="I294" s="26">
        <v>288</v>
      </c>
      <c r="J294" s="23" t="s">
        <v>95</v>
      </c>
      <c r="K294" t="s">
        <v>96</v>
      </c>
      <c r="L294" t="s">
        <v>97</v>
      </c>
      <c r="M294" t="s">
        <v>98</v>
      </c>
      <c r="N294" t="s">
        <v>99</v>
      </c>
      <c r="O294" s="23" t="s">
        <v>100</v>
      </c>
      <c r="P294" s="23" t="s">
        <v>138</v>
      </c>
      <c r="Q294" t="s">
        <v>2230</v>
      </c>
      <c r="R294" s="23" t="s">
        <v>103</v>
      </c>
      <c r="S294" s="20" t="s">
        <v>158</v>
      </c>
      <c r="T294" s="29" t="s">
        <v>2231</v>
      </c>
      <c r="U294" s="23" t="s">
        <v>1436</v>
      </c>
      <c r="V294" s="23" t="s">
        <v>106</v>
      </c>
      <c r="W294" s="20" t="s">
        <v>245</v>
      </c>
      <c r="X294" s="20" t="s">
        <v>245</v>
      </c>
      <c r="Y294" t="s">
        <v>2232</v>
      </c>
      <c r="Z294" t="s">
        <v>2233</v>
      </c>
      <c r="AA294" t="s">
        <v>2234</v>
      </c>
      <c r="AB294" s="6">
        <v>90133333</v>
      </c>
      <c r="AC294" s="6">
        <v>90133333</v>
      </c>
      <c r="AD294" s="30">
        <v>8000000</v>
      </c>
      <c r="AE294" s="30">
        <v>0</v>
      </c>
      <c r="AF294" s="23" t="s">
        <v>112</v>
      </c>
      <c r="AG294" t="s">
        <v>106</v>
      </c>
      <c r="AH294" t="s">
        <v>113</v>
      </c>
      <c r="AI294" s="31">
        <f>+Tabla3[[#This Row],[VALOR DEL CONTRATO
(EN NUMEROS)]]-Tabla3[[#This Row],[VALOR RECURSOS (MADS/FONAM)]]</f>
        <v>0</v>
      </c>
      <c r="AJ294" s="25">
        <v>6525</v>
      </c>
      <c r="AK294" s="32">
        <v>45665</v>
      </c>
      <c r="AL294">
        <v>29725</v>
      </c>
      <c r="AM294" s="27">
        <v>45680</v>
      </c>
      <c r="AN294" s="33" t="s">
        <v>114</v>
      </c>
      <c r="AO294" t="s">
        <v>248</v>
      </c>
      <c r="AP294" s="39">
        <v>202400000000095</v>
      </c>
      <c r="AQ294" t="s">
        <v>106</v>
      </c>
      <c r="AR294" s="27">
        <v>45679</v>
      </c>
      <c r="AS294" s="23" t="s">
        <v>116</v>
      </c>
      <c r="AT294" s="23" t="s">
        <v>116</v>
      </c>
      <c r="AU294" t="s">
        <v>117</v>
      </c>
      <c r="AV294" t="s">
        <v>249</v>
      </c>
      <c r="AW294" t="s">
        <v>250</v>
      </c>
      <c r="AX294" t="s">
        <v>245</v>
      </c>
      <c r="AY294" s="23">
        <v>80111600</v>
      </c>
      <c r="AZ294" s="55" t="s">
        <v>2235</v>
      </c>
      <c r="BA294" s="23" t="s">
        <v>121</v>
      </c>
      <c r="BB294" s="20" t="s">
        <v>122</v>
      </c>
      <c r="BC294" s="27">
        <v>45679</v>
      </c>
      <c r="BD294" s="20" t="s">
        <v>136</v>
      </c>
      <c r="BE294" s="27">
        <v>45679</v>
      </c>
      <c r="BF294" s="27">
        <v>45680</v>
      </c>
      <c r="BG294" s="27">
        <v>46021</v>
      </c>
      <c r="BH294" s="35">
        <f>+Tabla3[[#This Row],[FECHA TERMINACION
(INICIAL)]]-Tabla3[[#This Row],[FECHA INICIO]]</f>
        <v>341</v>
      </c>
      <c r="BI294" s="35">
        <f>+Tabla3[[#This Row],[PLAZO DE EJECUCIÓN EN DÍAS (INICIAL)]]/30</f>
        <v>11.366666666666667</v>
      </c>
      <c r="BJ294" t="s">
        <v>2236</v>
      </c>
      <c r="BK294" s="30">
        <f>+[1]BD_2!E292</f>
        <v>0</v>
      </c>
      <c r="BL294" s="30">
        <f>+[1]BD_2!BA292</f>
        <v>0</v>
      </c>
      <c r="BM294" s="23">
        <f>+[1]BD_2!BZ292</f>
        <v>0</v>
      </c>
      <c r="BN294" s="23">
        <f>+COUNTIF(Tabla3[[#This Row],[VALOR REDUCIDO]:[TOTAL TIEMPO PRORROGADO EN DÍAS
]],"&lt;&gt;0")</f>
        <v>0</v>
      </c>
      <c r="BO294" s="23" t="str">
        <f>+[1]BD_2!CA292</f>
        <v>2 NO</v>
      </c>
      <c r="BP294" s="27" t="str">
        <f>+[1]BD_2!CF292</f>
        <v>1 SI</v>
      </c>
      <c r="BQ294" s="23" t="s">
        <v>106</v>
      </c>
      <c r="BR294">
        <f t="shared" si="64"/>
        <v>341</v>
      </c>
      <c r="BS294" s="36">
        <f t="shared" si="65"/>
        <v>45680</v>
      </c>
      <c r="BT294" s="36">
        <f t="shared" si="66"/>
        <v>46021</v>
      </c>
      <c r="BU294" s="37">
        <f t="shared" ca="1" si="67"/>
        <v>0.78299120234604103</v>
      </c>
      <c r="BV294" s="30">
        <f t="shared" si="68"/>
        <v>90133333</v>
      </c>
      <c r="BW294" s="23" t="str">
        <f t="shared" ref="BW294:BW357" si="70">+IF(BP294="1 SI","FINALIZADO",IF($BT294&lt;=$C$1,"FINALIZADO","EJECUCIÓN"))</f>
        <v>FINALIZADO</v>
      </c>
      <c r="BX294" s="23">
        <v>50133333</v>
      </c>
      <c r="BY294" s="23">
        <v>40000000</v>
      </c>
      <c r="BZ294" s="23" t="s">
        <v>106</v>
      </c>
      <c r="CA294" s="23" t="str">
        <f t="shared" si="69"/>
        <v>enero</v>
      </c>
      <c r="CB294" s="23" t="s">
        <v>121</v>
      </c>
      <c r="CC294" s="23" t="s">
        <v>121</v>
      </c>
      <c r="CD294" s="23" t="s">
        <v>121</v>
      </c>
      <c r="CE294" t="s">
        <v>125</v>
      </c>
      <c r="CF294" t="s">
        <v>126</v>
      </c>
    </row>
    <row r="295" spans="1:84" x14ac:dyDescent="0.25">
      <c r="A295" s="23" t="str">
        <f t="shared" si="57"/>
        <v/>
      </c>
      <c r="B295" s="23" t="str">
        <f t="shared" si="58"/>
        <v/>
      </c>
      <c r="C295" s="24" t="str">
        <f t="shared" ca="1" si="59"/>
        <v>E</v>
      </c>
      <c r="D295" s="25" t="str">
        <f t="shared" ca="1" si="60"/>
        <v/>
      </c>
      <c r="E295" s="25" t="str">
        <f t="shared" si="61"/>
        <v/>
      </c>
      <c r="F295" s="23" t="str">
        <f t="shared" si="62"/>
        <v/>
      </c>
      <c r="G295" s="25" t="str">
        <f t="shared" si="63"/>
        <v/>
      </c>
      <c r="H295" s="23">
        <v>2025</v>
      </c>
      <c r="I295" s="26">
        <v>289</v>
      </c>
      <c r="J295" s="23" t="s">
        <v>95</v>
      </c>
      <c r="K295" t="s">
        <v>96</v>
      </c>
      <c r="L295" t="s">
        <v>97</v>
      </c>
      <c r="M295" t="s">
        <v>98</v>
      </c>
      <c r="N295" t="s">
        <v>99</v>
      </c>
      <c r="O295" s="23" t="s">
        <v>100</v>
      </c>
      <c r="P295" s="23" t="s">
        <v>138</v>
      </c>
      <c r="Q295" t="s">
        <v>2237</v>
      </c>
      <c r="R295" s="23" t="s">
        <v>103</v>
      </c>
      <c r="S295" s="20" t="s">
        <v>158</v>
      </c>
      <c r="T295" s="29" t="s">
        <v>2238</v>
      </c>
      <c r="U295" s="23" t="s">
        <v>1436</v>
      </c>
      <c r="V295" s="23" t="s">
        <v>106</v>
      </c>
      <c r="W295" s="20" t="s">
        <v>245</v>
      </c>
      <c r="X295" s="20" t="s">
        <v>245</v>
      </c>
      <c r="Y295" t="s">
        <v>666</v>
      </c>
      <c r="Z295" s="74" t="s">
        <v>2239</v>
      </c>
      <c r="AA295" t="s">
        <v>1913</v>
      </c>
      <c r="AB295" s="6">
        <v>77000000</v>
      </c>
      <c r="AC295" s="6">
        <v>77000000</v>
      </c>
      <c r="AD295" s="30">
        <v>7000000</v>
      </c>
      <c r="AE295" s="30">
        <v>0</v>
      </c>
      <c r="AF295" s="23" t="s">
        <v>112</v>
      </c>
      <c r="AG295" t="s">
        <v>106</v>
      </c>
      <c r="AH295" t="s">
        <v>113</v>
      </c>
      <c r="AI295" s="31">
        <f>+Tabla3[[#This Row],[VALOR DEL CONTRATO
(EN NUMEROS)]]-Tabla3[[#This Row],[VALOR RECURSOS (MADS/FONAM)]]</f>
        <v>0</v>
      </c>
      <c r="AJ295" s="25">
        <v>6525</v>
      </c>
      <c r="AK295" s="32">
        <v>45665</v>
      </c>
      <c r="AL295">
        <v>33225</v>
      </c>
      <c r="AM295" s="27">
        <v>45681</v>
      </c>
      <c r="AN295" s="33" t="s">
        <v>114</v>
      </c>
      <c r="AO295" t="s">
        <v>248</v>
      </c>
      <c r="AP295" s="39">
        <v>202400000000095</v>
      </c>
      <c r="AQ295" t="s">
        <v>106</v>
      </c>
      <c r="AR295" s="27">
        <v>45679</v>
      </c>
      <c r="AS295" s="23" t="s">
        <v>116</v>
      </c>
      <c r="AT295" s="23" t="s">
        <v>116</v>
      </c>
      <c r="AU295" t="s">
        <v>117</v>
      </c>
      <c r="AV295" t="s">
        <v>576</v>
      </c>
      <c r="AW295" t="s">
        <v>401</v>
      </c>
      <c r="AX295" t="s">
        <v>245</v>
      </c>
      <c r="AY295" s="23">
        <v>80111600</v>
      </c>
      <c r="AZ295" s="55" t="s">
        <v>2240</v>
      </c>
      <c r="BA295" s="23" t="s">
        <v>121</v>
      </c>
      <c r="BB295" s="20" t="s">
        <v>122</v>
      </c>
      <c r="BC295" s="27">
        <v>45680</v>
      </c>
      <c r="BD295" s="20" t="s">
        <v>136</v>
      </c>
      <c r="BE295" s="27">
        <v>45680</v>
      </c>
      <c r="BF295" s="27">
        <v>45681</v>
      </c>
      <c r="BG295" s="27">
        <v>46014</v>
      </c>
      <c r="BH295" s="35">
        <f>+Tabla3[[#This Row],[FECHA TERMINACION
(INICIAL)]]-Tabla3[[#This Row],[FECHA INICIO]]</f>
        <v>333</v>
      </c>
      <c r="BI295" s="35">
        <f>+Tabla3[[#This Row],[PLAZO DE EJECUCIÓN EN DÍAS (INICIAL)]]/30</f>
        <v>11.1</v>
      </c>
      <c r="BJ295" t="s">
        <v>1915</v>
      </c>
      <c r="BK295" s="30">
        <f>+[1]BD_2!E293</f>
        <v>0</v>
      </c>
      <c r="BL295" s="30">
        <f>+[1]BD_2!BA293</f>
        <v>0</v>
      </c>
      <c r="BM295" s="23">
        <f>+[1]BD_2!BZ293</f>
        <v>0</v>
      </c>
      <c r="BN295" s="23">
        <f>+COUNTIF(Tabla3[[#This Row],[VALOR REDUCIDO]:[TOTAL TIEMPO PRORROGADO EN DÍAS
]],"&lt;&gt;0")</f>
        <v>0</v>
      </c>
      <c r="BO295" s="23" t="str">
        <f>+[1]BD_2!CA293</f>
        <v>2 NO</v>
      </c>
      <c r="BP295" s="27" t="str">
        <f>+[1]BD_2!CF293</f>
        <v>2 NO</v>
      </c>
      <c r="BQ295" s="23" t="s">
        <v>106</v>
      </c>
      <c r="BR295">
        <f t="shared" si="64"/>
        <v>333</v>
      </c>
      <c r="BS295" s="36">
        <f t="shared" si="65"/>
        <v>45681</v>
      </c>
      <c r="BT295" s="36">
        <f t="shared" si="66"/>
        <v>46014</v>
      </c>
      <c r="BU295" s="37">
        <f t="shared" ca="1" si="67"/>
        <v>0.79879879879879878</v>
      </c>
      <c r="BV295" s="30">
        <f t="shared" si="68"/>
        <v>77000000</v>
      </c>
      <c r="BW295" s="23" t="str">
        <f t="shared" ca="1" si="70"/>
        <v>EJECUCIÓN</v>
      </c>
      <c r="BX295" s="23">
        <v>43633333</v>
      </c>
      <c r="BY295" s="23">
        <v>33366667</v>
      </c>
      <c r="BZ295" s="23" t="s">
        <v>106</v>
      </c>
      <c r="CA295" s="23" t="str">
        <f t="shared" si="69"/>
        <v>enero</v>
      </c>
      <c r="CB295" s="23" t="s">
        <v>121</v>
      </c>
      <c r="CC295" s="23" t="s">
        <v>121</v>
      </c>
      <c r="CD295" s="23" t="s">
        <v>121</v>
      </c>
      <c r="CE295" t="s">
        <v>125</v>
      </c>
      <c r="CF295" t="s">
        <v>126</v>
      </c>
    </row>
    <row r="296" spans="1:84" x14ac:dyDescent="0.25">
      <c r="A296" s="23" t="str">
        <f t="shared" si="57"/>
        <v/>
      </c>
      <c r="B296" s="23" t="str">
        <f t="shared" si="58"/>
        <v/>
      </c>
      <c r="C296" s="24" t="str">
        <f t="shared" ca="1" si="59"/>
        <v>E</v>
      </c>
      <c r="D296" s="25" t="str">
        <f t="shared" ca="1" si="60"/>
        <v/>
      </c>
      <c r="E296" s="25" t="str">
        <f t="shared" si="61"/>
        <v/>
      </c>
      <c r="F296" s="23" t="str">
        <f t="shared" si="62"/>
        <v/>
      </c>
      <c r="G296" s="25" t="str">
        <f t="shared" si="63"/>
        <v/>
      </c>
      <c r="H296" s="23">
        <v>2025</v>
      </c>
      <c r="I296" s="26">
        <v>290</v>
      </c>
      <c r="J296" s="23" t="s">
        <v>95</v>
      </c>
      <c r="K296" t="s">
        <v>96</v>
      </c>
      <c r="L296" t="s">
        <v>97</v>
      </c>
      <c r="M296" t="s">
        <v>98</v>
      </c>
      <c r="N296" t="s">
        <v>99</v>
      </c>
      <c r="O296" s="23" t="s">
        <v>100</v>
      </c>
      <c r="P296" s="23" t="s">
        <v>138</v>
      </c>
      <c r="Q296" t="s">
        <v>2241</v>
      </c>
      <c r="R296" s="23" t="s">
        <v>103</v>
      </c>
      <c r="S296" s="20" t="s">
        <v>158</v>
      </c>
      <c r="T296" s="29" t="s">
        <v>2242</v>
      </c>
      <c r="U296" s="23" t="s">
        <v>1436</v>
      </c>
      <c r="V296" s="23" t="s">
        <v>106</v>
      </c>
      <c r="W296" s="20" t="s">
        <v>245</v>
      </c>
      <c r="X296" s="20" t="s">
        <v>245</v>
      </c>
      <c r="Y296" t="s">
        <v>2243</v>
      </c>
      <c r="Z296" s="50" t="s">
        <v>2244</v>
      </c>
      <c r="AA296" t="s">
        <v>2245</v>
      </c>
      <c r="AB296" s="6">
        <v>90640000</v>
      </c>
      <c r="AC296" s="6">
        <v>90640000</v>
      </c>
      <c r="AD296" s="30">
        <v>8240000</v>
      </c>
      <c r="AE296" s="30">
        <v>0</v>
      </c>
      <c r="AF296" s="23" t="s">
        <v>112</v>
      </c>
      <c r="AG296" t="s">
        <v>106</v>
      </c>
      <c r="AH296" t="s">
        <v>113</v>
      </c>
      <c r="AI296" s="31">
        <f>+Tabla3[[#This Row],[VALOR DEL CONTRATO
(EN NUMEROS)]]-Tabla3[[#This Row],[VALOR RECURSOS (MADS/FONAM)]]</f>
        <v>0</v>
      </c>
      <c r="AJ296" s="25">
        <v>6525</v>
      </c>
      <c r="AK296" s="32">
        <v>45665</v>
      </c>
      <c r="AL296">
        <v>32325</v>
      </c>
      <c r="AM296" s="27">
        <v>45681</v>
      </c>
      <c r="AN296" s="33" t="s">
        <v>114</v>
      </c>
      <c r="AO296" t="s">
        <v>248</v>
      </c>
      <c r="AP296" s="39">
        <v>202400000000095</v>
      </c>
      <c r="AQ296" t="s">
        <v>106</v>
      </c>
      <c r="AR296" s="27">
        <v>45679</v>
      </c>
      <c r="AS296" s="23" t="s">
        <v>116</v>
      </c>
      <c r="AT296" s="23" t="s">
        <v>116</v>
      </c>
      <c r="AU296" t="s">
        <v>117</v>
      </c>
      <c r="AV296" t="s">
        <v>249</v>
      </c>
      <c r="AW296" t="s">
        <v>250</v>
      </c>
      <c r="AX296" t="s">
        <v>245</v>
      </c>
      <c r="AY296" s="23">
        <v>80111600</v>
      </c>
      <c r="AZ296" s="55" t="s">
        <v>2246</v>
      </c>
      <c r="BA296" s="23" t="s">
        <v>121</v>
      </c>
      <c r="BB296" s="20" t="s">
        <v>122</v>
      </c>
      <c r="BC296" s="27">
        <v>45680</v>
      </c>
      <c r="BD296" s="20" t="s">
        <v>136</v>
      </c>
      <c r="BE296" s="27">
        <v>45680</v>
      </c>
      <c r="BF296" s="27">
        <v>45681</v>
      </c>
      <c r="BG296" s="27">
        <v>46014</v>
      </c>
      <c r="BH296" s="35">
        <f>+Tabla3[[#This Row],[FECHA TERMINACION
(INICIAL)]]-Tabla3[[#This Row],[FECHA INICIO]]</f>
        <v>333</v>
      </c>
      <c r="BI296" s="35">
        <f>+Tabla3[[#This Row],[PLAZO DE EJECUCIÓN EN DÍAS (INICIAL)]]/30</f>
        <v>11.1</v>
      </c>
      <c r="BJ296" t="s">
        <v>2247</v>
      </c>
      <c r="BK296" s="30">
        <f>+[1]BD_2!E294</f>
        <v>0</v>
      </c>
      <c r="BL296" s="30">
        <f>+[1]BD_2!BA294</f>
        <v>0</v>
      </c>
      <c r="BM296" s="23">
        <f>+[1]BD_2!BZ294</f>
        <v>0</v>
      </c>
      <c r="BN296" s="23">
        <f>+COUNTIF(Tabla3[[#This Row],[VALOR REDUCIDO]:[TOTAL TIEMPO PRORROGADO EN DÍAS
]],"&lt;&gt;0")</f>
        <v>0</v>
      </c>
      <c r="BO296" s="23" t="str">
        <f>+[1]BD_2!CA294</f>
        <v>2 NO</v>
      </c>
      <c r="BP296" s="27" t="str">
        <f>+[1]BD_2!CF294</f>
        <v>2 NO</v>
      </c>
      <c r="BQ296" s="23" t="s">
        <v>106</v>
      </c>
      <c r="BR296">
        <f t="shared" si="64"/>
        <v>333</v>
      </c>
      <c r="BS296" s="36">
        <f t="shared" si="65"/>
        <v>45681</v>
      </c>
      <c r="BT296" s="36">
        <f t="shared" si="66"/>
        <v>46014</v>
      </c>
      <c r="BU296" s="37">
        <f t="shared" ca="1" si="67"/>
        <v>0.79879879879879878</v>
      </c>
      <c r="BV296" s="30">
        <f t="shared" si="68"/>
        <v>90640000</v>
      </c>
      <c r="BW296" s="23" t="str">
        <f t="shared" ca="1" si="70"/>
        <v>EJECUCIÓN</v>
      </c>
      <c r="BX296" s="23">
        <v>51362667</v>
      </c>
      <c r="BY296" s="23">
        <v>39277333</v>
      </c>
      <c r="BZ296" s="23" t="s">
        <v>106</v>
      </c>
      <c r="CA296" s="23" t="str">
        <f t="shared" si="69"/>
        <v>enero</v>
      </c>
      <c r="CB296" s="23" t="s">
        <v>121</v>
      </c>
      <c r="CC296" s="23" t="s">
        <v>121</v>
      </c>
      <c r="CD296" s="23" t="s">
        <v>121</v>
      </c>
      <c r="CE296" t="s">
        <v>125</v>
      </c>
      <c r="CF296" t="s">
        <v>126</v>
      </c>
    </row>
    <row r="297" spans="1:84" x14ac:dyDescent="0.25">
      <c r="A297" s="23" t="str">
        <f t="shared" si="57"/>
        <v/>
      </c>
      <c r="B297" s="23" t="str">
        <f t="shared" si="58"/>
        <v/>
      </c>
      <c r="C297" s="24" t="str">
        <f t="shared" ca="1" si="59"/>
        <v>E</v>
      </c>
      <c r="D297" s="25" t="str">
        <f t="shared" ca="1" si="60"/>
        <v/>
      </c>
      <c r="E297" s="25" t="str">
        <f t="shared" si="61"/>
        <v/>
      </c>
      <c r="F297" s="23" t="str">
        <f t="shared" si="62"/>
        <v/>
      </c>
      <c r="G297" s="25" t="str">
        <f t="shared" si="63"/>
        <v/>
      </c>
      <c r="H297" s="23">
        <v>2025</v>
      </c>
      <c r="I297" s="26">
        <v>291</v>
      </c>
      <c r="J297" s="23" t="s">
        <v>95</v>
      </c>
      <c r="K297" t="s">
        <v>96</v>
      </c>
      <c r="L297" t="s">
        <v>97</v>
      </c>
      <c r="M297" t="s">
        <v>98</v>
      </c>
      <c r="N297" t="s">
        <v>99</v>
      </c>
      <c r="O297" s="23" t="s">
        <v>100</v>
      </c>
      <c r="P297" s="23" t="s">
        <v>138</v>
      </c>
      <c r="Q297" t="s">
        <v>2248</v>
      </c>
      <c r="R297" s="23" t="s">
        <v>103</v>
      </c>
      <c r="S297" s="20" t="s">
        <v>158</v>
      </c>
      <c r="T297" s="29" t="s">
        <v>2249</v>
      </c>
      <c r="U297" s="23" t="s">
        <v>1436</v>
      </c>
      <c r="V297" s="23" t="s">
        <v>106</v>
      </c>
      <c r="W297" s="20" t="s">
        <v>245</v>
      </c>
      <c r="X297" s="20" t="s">
        <v>245</v>
      </c>
      <c r="Y297" t="s">
        <v>641</v>
      </c>
      <c r="Z297" t="s">
        <v>1944</v>
      </c>
      <c r="AA297" t="s">
        <v>1945</v>
      </c>
      <c r="AB297" s="6">
        <v>90640000</v>
      </c>
      <c r="AC297" s="6">
        <v>90640000</v>
      </c>
      <c r="AD297" s="30">
        <v>8240000</v>
      </c>
      <c r="AE297" s="30">
        <v>0</v>
      </c>
      <c r="AF297" s="23" t="s">
        <v>112</v>
      </c>
      <c r="AG297" t="s">
        <v>106</v>
      </c>
      <c r="AH297" t="s">
        <v>113</v>
      </c>
      <c r="AI297" s="31">
        <f>+Tabla3[[#This Row],[VALOR DEL CONTRATO
(EN NUMEROS)]]-Tabla3[[#This Row],[VALOR RECURSOS (MADS/FONAM)]]</f>
        <v>0</v>
      </c>
      <c r="AJ297" s="25">
        <v>6525</v>
      </c>
      <c r="AK297" s="32">
        <v>45665</v>
      </c>
      <c r="AL297">
        <v>28725</v>
      </c>
      <c r="AM297" s="27">
        <v>45680</v>
      </c>
      <c r="AN297" s="33" t="s">
        <v>114</v>
      </c>
      <c r="AO297" t="s">
        <v>248</v>
      </c>
      <c r="AP297" s="39">
        <v>202400000000095</v>
      </c>
      <c r="AQ297" t="s">
        <v>106</v>
      </c>
      <c r="AR297" s="27">
        <v>45679</v>
      </c>
      <c r="AS297" s="23" t="s">
        <v>116</v>
      </c>
      <c r="AT297" s="23" t="s">
        <v>116</v>
      </c>
      <c r="AU297" t="s">
        <v>117</v>
      </c>
      <c r="AV297" t="s">
        <v>576</v>
      </c>
      <c r="AW297" t="s">
        <v>401</v>
      </c>
      <c r="AX297" t="s">
        <v>245</v>
      </c>
      <c r="AY297" s="23">
        <v>80111600</v>
      </c>
      <c r="AZ297" s="55" t="s">
        <v>2250</v>
      </c>
      <c r="BA297" s="23" t="s">
        <v>121</v>
      </c>
      <c r="BB297" s="20" t="s">
        <v>122</v>
      </c>
      <c r="BC297" s="27">
        <v>45679</v>
      </c>
      <c r="BD297" s="20" t="s">
        <v>136</v>
      </c>
      <c r="BE297" s="27">
        <v>45679</v>
      </c>
      <c r="BF297" s="27">
        <v>45680</v>
      </c>
      <c r="BG297" s="27">
        <v>46013</v>
      </c>
      <c r="BH297" s="35">
        <f>+Tabla3[[#This Row],[FECHA TERMINACION
(INICIAL)]]-Tabla3[[#This Row],[FECHA INICIO]]</f>
        <v>333</v>
      </c>
      <c r="BI297" s="35">
        <f>+Tabla3[[#This Row],[PLAZO DE EJECUCIÓN EN DÍAS (INICIAL)]]/30</f>
        <v>11.1</v>
      </c>
      <c r="BJ297" t="s">
        <v>1915</v>
      </c>
      <c r="BK297" s="30">
        <f>+[1]BD_2!E295</f>
        <v>0</v>
      </c>
      <c r="BL297" s="30">
        <f>+[1]BD_2!BA295</f>
        <v>0</v>
      </c>
      <c r="BM297" s="23">
        <f>+[1]BD_2!BZ295</f>
        <v>0</v>
      </c>
      <c r="BN297" s="23">
        <f>+COUNTIF(Tabla3[[#This Row],[VALOR REDUCIDO]:[TOTAL TIEMPO PRORROGADO EN DÍAS
]],"&lt;&gt;0")</f>
        <v>0</v>
      </c>
      <c r="BO297" s="23" t="str">
        <f>+[1]BD_2!CA295</f>
        <v>2 NO</v>
      </c>
      <c r="BP297" s="27" t="str">
        <f>+[1]BD_2!CF295</f>
        <v>2 NO</v>
      </c>
      <c r="BQ297" s="23" t="s">
        <v>106</v>
      </c>
      <c r="BR297">
        <f t="shared" si="64"/>
        <v>333</v>
      </c>
      <c r="BS297" s="36">
        <f t="shared" si="65"/>
        <v>45680</v>
      </c>
      <c r="BT297" s="36">
        <f t="shared" si="66"/>
        <v>46013</v>
      </c>
      <c r="BU297" s="37">
        <f t="shared" ca="1" si="67"/>
        <v>0.80180180180180183</v>
      </c>
      <c r="BV297" s="30">
        <f t="shared" si="68"/>
        <v>90640000</v>
      </c>
      <c r="BW297" s="23" t="str">
        <f t="shared" ca="1" si="70"/>
        <v>EJECUCIÓN</v>
      </c>
      <c r="BX297" s="23">
        <v>51637333</v>
      </c>
      <c r="BY297" s="23">
        <v>39002667</v>
      </c>
      <c r="BZ297" s="23" t="s">
        <v>106</v>
      </c>
      <c r="CA297" s="23" t="str">
        <f t="shared" si="69"/>
        <v>enero</v>
      </c>
      <c r="CB297" s="23" t="s">
        <v>121</v>
      </c>
      <c r="CC297" s="23" t="s">
        <v>121</v>
      </c>
      <c r="CD297" s="23" t="s">
        <v>121</v>
      </c>
      <c r="CE297" t="s">
        <v>125</v>
      </c>
      <c r="CF297" t="s">
        <v>126</v>
      </c>
    </row>
    <row r="298" spans="1:84" x14ac:dyDescent="0.25">
      <c r="A298" s="23" t="str">
        <f t="shared" si="57"/>
        <v/>
      </c>
      <c r="B298" s="23" t="str">
        <f t="shared" si="58"/>
        <v/>
      </c>
      <c r="C298" s="24" t="str">
        <f t="shared" ca="1" si="59"/>
        <v>E</v>
      </c>
      <c r="D298" s="25" t="str">
        <f t="shared" ca="1" si="60"/>
        <v/>
      </c>
      <c r="E298" s="25" t="str">
        <f t="shared" si="61"/>
        <v/>
      </c>
      <c r="F298" s="23" t="str">
        <f t="shared" si="62"/>
        <v/>
      </c>
      <c r="G298" s="25" t="str">
        <f t="shared" si="63"/>
        <v/>
      </c>
      <c r="H298" s="23">
        <v>2025</v>
      </c>
      <c r="I298" s="26">
        <v>292</v>
      </c>
      <c r="J298" s="23" t="s">
        <v>95</v>
      </c>
      <c r="K298" t="s">
        <v>96</v>
      </c>
      <c r="L298" t="s">
        <v>97</v>
      </c>
      <c r="M298" t="s">
        <v>98</v>
      </c>
      <c r="N298" t="s">
        <v>99</v>
      </c>
      <c r="O298" s="23" t="s">
        <v>100</v>
      </c>
      <c r="P298" s="23" t="s">
        <v>101</v>
      </c>
      <c r="Q298" t="s">
        <v>2251</v>
      </c>
      <c r="R298" s="23" t="s">
        <v>103</v>
      </c>
      <c r="S298" s="20" t="s">
        <v>104</v>
      </c>
      <c r="T298" s="29" t="s">
        <v>2252</v>
      </c>
      <c r="U298" s="23" t="s">
        <v>1436</v>
      </c>
      <c r="V298" s="23" t="s">
        <v>106</v>
      </c>
      <c r="W298" s="20" t="s">
        <v>821</v>
      </c>
      <c r="X298" s="20" t="s">
        <v>108</v>
      </c>
      <c r="Y298" t="s">
        <v>1557</v>
      </c>
      <c r="Z298" t="s">
        <v>1558</v>
      </c>
      <c r="AA298" t="s">
        <v>1774</v>
      </c>
      <c r="AB298" s="6">
        <v>32493067</v>
      </c>
      <c r="AC298" s="6">
        <v>32493067</v>
      </c>
      <c r="AD298" s="30">
        <v>2884000</v>
      </c>
      <c r="AE298" s="30">
        <v>0</v>
      </c>
      <c r="AF298" s="23" t="s">
        <v>112</v>
      </c>
      <c r="AG298" t="s">
        <v>106</v>
      </c>
      <c r="AH298" t="s">
        <v>113</v>
      </c>
      <c r="AI298" s="31">
        <f>+Tabla3[[#This Row],[VALOR DEL CONTRATO
(EN NUMEROS)]]-Tabla3[[#This Row],[VALOR RECURSOS (MADS/FONAM)]]</f>
        <v>0</v>
      </c>
      <c r="AJ298" s="25">
        <v>9825</v>
      </c>
      <c r="AK298" s="32">
        <v>45665</v>
      </c>
      <c r="AL298">
        <v>32924</v>
      </c>
      <c r="AM298" s="27">
        <v>45681</v>
      </c>
      <c r="AN298" s="33" t="s">
        <v>825</v>
      </c>
      <c r="AO298" t="s">
        <v>826</v>
      </c>
      <c r="AP298" s="39" t="s">
        <v>113</v>
      </c>
      <c r="AQ298" t="s">
        <v>106</v>
      </c>
      <c r="AR298" s="27">
        <v>45679</v>
      </c>
      <c r="AS298" s="23" t="s">
        <v>116</v>
      </c>
      <c r="AT298" s="23" t="s">
        <v>116</v>
      </c>
      <c r="AU298" t="s">
        <v>117</v>
      </c>
      <c r="AV298" t="s">
        <v>1193</v>
      </c>
      <c r="AW298" t="s">
        <v>1194</v>
      </c>
      <c r="AX298" t="s">
        <v>543</v>
      </c>
      <c r="AY298" s="23">
        <v>80111600</v>
      </c>
      <c r="AZ298" s="41" t="s">
        <v>2253</v>
      </c>
      <c r="BA298" s="23" t="s">
        <v>106</v>
      </c>
      <c r="BB298" s="20" t="s">
        <v>273</v>
      </c>
      <c r="BC298" s="27" t="s">
        <v>113</v>
      </c>
      <c r="BD298" s="20" t="s">
        <v>274</v>
      </c>
      <c r="BE298" s="27">
        <v>45681</v>
      </c>
      <c r="BF298" s="27">
        <v>45681</v>
      </c>
      <c r="BG298" s="27">
        <v>46021</v>
      </c>
      <c r="BH298" s="35">
        <f>+Tabla3[[#This Row],[FECHA TERMINACION
(INICIAL)]]-Tabla3[[#This Row],[FECHA INICIO]]</f>
        <v>340</v>
      </c>
      <c r="BI298" s="35">
        <f>+Tabla3[[#This Row],[PLAZO DE EJECUCIÓN EN DÍAS (INICIAL)]]/30</f>
        <v>11.333333333333334</v>
      </c>
      <c r="BJ298" t="s">
        <v>1204</v>
      </c>
      <c r="BK298" s="30">
        <f>+[1]BD_2!E296</f>
        <v>96134</v>
      </c>
      <c r="BL298" s="30">
        <f>+[1]BD_2!BA296</f>
        <v>0</v>
      </c>
      <c r="BM298" s="23">
        <f>+[1]BD_2!BZ296</f>
        <v>0</v>
      </c>
      <c r="BN298" s="23">
        <f>+COUNTIF(Tabla3[[#This Row],[VALOR REDUCIDO]:[TOTAL TIEMPO PRORROGADO EN DÍAS
]],"&lt;&gt;0")</f>
        <v>1</v>
      </c>
      <c r="BO298" s="23" t="str">
        <f>+[1]BD_2!CA296</f>
        <v>2 NO</v>
      </c>
      <c r="BP298" s="27" t="str">
        <f>+[1]BD_2!CF296</f>
        <v>2 NO</v>
      </c>
      <c r="BQ298" s="23" t="s">
        <v>106</v>
      </c>
      <c r="BR298">
        <f t="shared" si="64"/>
        <v>340</v>
      </c>
      <c r="BS298" s="36">
        <f t="shared" si="65"/>
        <v>45681</v>
      </c>
      <c r="BT298" s="36">
        <f t="shared" si="66"/>
        <v>46021</v>
      </c>
      <c r="BU298" s="37">
        <f t="shared" ca="1" si="67"/>
        <v>0.78235294117647058</v>
      </c>
      <c r="BV298" s="30">
        <f t="shared" si="68"/>
        <v>32396933</v>
      </c>
      <c r="BW298" s="23" t="str">
        <f t="shared" ca="1" si="70"/>
        <v>EJECUCIÓN</v>
      </c>
      <c r="BX298" s="23">
        <v>17976933</v>
      </c>
      <c r="BY298" s="23">
        <v>14420000</v>
      </c>
      <c r="BZ298" s="23" t="s">
        <v>106</v>
      </c>
      <c r="CA298" s="23" t="str">
        <f t="shared" si="69"/>
        <v>enero</v>
      </c>
      <c r="CB298" s="23" t="s">
        <v>121</v>
      </c>
      <c r="CC298" s="23" t="s">
        <v>121</v>
      </c>
      <c r="CD298" s="23" t="s">
        <v>121</v>
      </c>
      <c r="CE298" t="s">
        <v>125</v>
      </c>
      <c r="CF298" t="s">
        <v>126</v>
      </c>
    </row>
    <row r="299" spans="1:84" x14ac:dyDescent="0.25">
      <c r="A299" s="23" t="str">
        <f t="shared" si="57"/>
        <v/>
      </c>
      <c r="B299" s="23" t="str">
        <f t="shared" si="58"/>
        <v/>
      </c>
      <c r="C299" s="24" t="str">
        <f t="shared" ca="1" si="59"/>
        <v>E</v>
      </c>
      <c r="D299" s="25" t="str">
        <f t="shared" ca="1" si="60"/>
        <v/>
      </c>
      <c r="E299" s="25" t="str">
        <f t="shared" si="61"/>
        <v/>
      </c>
      <c r="F299" s="23" t="str">
        <f t="shared" si="62"/>
        <v/>
      </c>
      <c r="G299" s="25" t="str">
        <f t="shared" si="63"/>
        <v/>
      </c>
      <c r="H299" s="23">
        <v>2025</v>
      </c>
      <c r="I299" s="26">
        <v>293</v>
      </c>
      <c r="J299" s="23" t="s">
        <v>95</v>
      </c>
      <c r="K299" t="s">
        <v>96</v>
      </c>
      <c r="L299" t="s">
        <v>97</v>
      </c>
      <c r="M299" t="s">
        <v>98</v>
      </c>
      <c r="N299" t="s">
        <v>99</v>
      </c>
      <c r="O299" s="23" t="s">
        <v>100</v>
      </c>
      <c r="P299" s="23" t="s">
        <v>101</v>
      </c>
      <c r="Q299" t="s">
        <v>2254</v>
      </c>
      <c r="R299" s="23" t="s">
        <v>103</v>
      </c>
      <c r="S299" s="20" t="s">
        <v>2255</v>
      </c>
      <c r="T299" s="29" t="s">
        <v>2256</v>
      </c>
      <c r="U299" s="23" t="s">
        <v>1436</v>
      </c>
      <c r="V299" s="23" t="s">
        <v>106</v>
      </c>
      <c r="W299" s="20" t="s">
        <v>821</v>
      </c>
      <c r="X299" s="20" t="s">
        <v>108</v>
      </c>
      <c r="Y299" t="s">
        <v>1215</v>
      </c>
      <c r="Z299" s="52" t="s">
        <v>1216</v>
      </c>
      <c r="AA299" t="s">
        <v>2257</v>
      </c>
      <c r="AB299" s="6">
        <v>33789867</v>
      </c>
      <c r="AC299" s="6">
        <v>33789867</v>
      </c>
      <c r="AD299" s="30">
        <v>3008000</v>
      </c>
      <c r="AE299" s="30"/>
      <c r="AF299" s="23" t="s">
        <v>112</v>
      </c>
      <c r="AG299" t="s">
        <v>106</v>
      </c>
      <c r="AH299" t="s">
        <v>113</v>
      </c>
      <c r="AI299" s="31">
        <f>+Tabla3[[#This Row],[VALOR DEL CONTRATO
(EN NUMEROS)]]-Tabla3[[#This Row],[VALOR RECURSOS (MADS/FONAM)]]</f>
        <v>0</v>
      </c>
      <c r="AJ299" s="25">
        <v>9625</v>
      </c>
      <c r="AK299" s="32">
        <v>45665</v>
      </c>
      <c r="AL299">
        <v>35225</v>
      </c>
      <c r="AM299" s="27">
        <v>45684</v>
      </c>
      <c r="AN299" s="33" t="s">
        <v>825</v>
      </c>
      <c r="AO299" t="s">
        <v>826</v>
      </c>
      <c r="AP299" s="39" t="s">
        <v>113</v>
      </c>
      <c r="AQ299" t="s">
        <v>106</v>
      </c>
      <c r="AR299" s="27">
        <v>45681</v>
      </c>
      <c r="AS299" s="23" t="s">
        <v>116</v>
      </c>
      <c r="AT299" s="23" t="s">
        <v>116</v>
      </c>
      <c r="AU299" t="s">
        <v>117</v>
      </c>
      <c r="AV299" t="s">
        <v>1193</v>
      </c>
      <c r="AW299" t="s">
        <v>1194</v>
      </c>
      <c r="AX299" t="s">
        <v>543</v>
      </c>
      <c r="AY299" s="23">
        <v>80111600</v>
      </c>
      <c r="AZ299" s="55" t="s">
        <v>2258</v>
      </c>
      <c r="BA299" s="23" t="s">
        <v>106</v>
      </c>
      <c r="BB299" s="20" t="s">
        <v>273</v>
      </c>
      <c r="BC299" s="27" t="s">
        <v>113</v>
      </c>
      <c r="BD299" s="20" t="s">
        <v>274</v>
      </c>
      <c r="BE299" s="27">
        <v>45684</v>
      </c>
      <c r="BF299" s="27">
        <v>45684</v>
      </c>
      <c r="BG299" s="27">
        <v>46021</v>
      </c>
      <c r="BH299" s="35">
        <f>+Tabla3[[#This Row],[FECHA TERMINACION
(INICIAL)]]-Tabla3[[#This Row],[FECHA INICIO]]</f>
        <v>337</v>
      </c>
      <c r="BI299" s="35">
        <f>+Tabla3[[#This Row],[PLAZO DE EJECUCIÓN EN DÍAS (INICIAL)]]/30</f>
        <v>11.233333333333333</v>
      </c>
      <c r="BJ299" t="s">
        <v>2259</v>
      </c>
      <c r="BK299" s="30">
        <f>+[1]BD_2!E297</f>
        <v>300800</v>
      </c>
      <c r="BL299" s="30">
        <f>+[1]BD_2!BA297</f>
        <v>0</v>
      </c>
      <c r="BM299" s="23">
        <f>+[1]BD_2!BZ297</f>
        <v>0</v>
      </c>
      <c r="BN299" s="23">
        <f>+COUNTIF(Tabla3[[#This Row],[VALOR REDUCIDO]:[TOTAL TIEMPO PRORROGADO EN DÍAS
]],"&lt;&gt;0")</f>
        <v>1</v>
      </c>
      <c r="BO299" s="23" t="str">
        <f>+[1]BD_2!CA297</f>
        <v>2 NO</v>
      </c>
      <c r="BP299" s="27" t="str">
        <f>+[1]BD_2!CF297</f>
        <v>2 NO</v>
      </c>
      <c r="BQ299" s="23" t="s">
        <v>106</v>
      </c>
      <c r="BR299">
        <f t="shared" si="64"/>
        <v>337</v>
      </c>
      <c r="BS299" s="36">
        <f t="shared" si="65"/>
        <v>45684</v>
      </c>
      <c r="BT299" s="36">
        <f t="shared" si="66"/>
        <v>46021</v>
      </c>
      <c r="BU299" s="37">
        <f t="shared" ca="1" si="67"/>
        <v>0.78041543026706228</v>
      </c>
      <c r="BV299" s="30">
        <f t="shared" si="68"/>
        <v>33489067</v>
      </c>
      <c r="BW299" s="23" t="str">
        <f t="shared" ca="1" si="70"/>
        <v>EJECUCIÓN</v>
      </c>
      <c r="BX299" s="23">
        <v>18449067</v>
      </c>
      <c r="BY299" s="23">
        <v>15040000</v>
      </c>
      <c r="BZ299" s="23" t="s">
        <v>106</v>
      </c>
      <c r="CA299" s="23" t="str">
        <f t="shared" si="69"/>
        <v>enero</v>
      </c>
      <c r="CB299" s="23" t="s">
        <v>121</v>
      </c>
      <c r="CC299" s="23" t="s">
        <v>121</v>
      </c>
      <c r="CD299" s="23" t="s">
        <v>121</v>
      </c>
      <c r="CE299" t="s">
        <v>125</v>
      </c>
      <c r="CF299" t="s">
        <v>126</v>
      </c>
    </row>
    <row r="300" spans="1:84" x14ac:dyDescent="0.25">
      <c r="A300" s="23" t="str">
        <f t="shared" si="57"/>
        <v/>
      </c>
      <c r="B300" s="23" t="str">
        <f t="shared" si="58"/>
        <v/>
      </c>
      <c r="C300" s="24" t="str">
        <f t="shared" ca="1" si="59"/>
        <v>E</v>
      </c>
      <c r="D300" s="25" t="str">
        <f t="shared" ca="1" si="60"/>
        <v/>
      </c>
      <c r="E300" s="25" t="str">
        <f t="shared" si="61"/>
        <v/>
      </c>
      <c r="F300" s="23" t="str">
        <f t="shared" si="62"/>
        <v/>
      </c>
      <c r="G300" s="25" t="str">
        <f t="shared" si="63"/>
        <v/>
      </c>
      <c r="H300" s="23">
        <v>2025</v>
      </c>
      <c r="I300" s="26">
        <v>294</v>
      </c>
      <c r="J300" s="23" t="s">
        <v>95</v>
      </c>
      <c r="K300" t="s">
        <v>96</v>
      </c>
      <c r="L300" t="s">
        <v>97</v>
      </c>
      <c r="M300" t="s">
        <v>98</v>
      </c>
      <c r="N300" t="s">
        <v>99</v>
      </c>
      <c r="O300" s="23" t="s">
        <v>100</v>
      </c>
      <c r="P300" s="23" t="s">
        <v>138</v>
      </c>
      <c r="Q300" t="s">
        <v>2260</v>
      </c>
      <c r="R300" s="23" t="s">
        <v>103</v>
      </c>
      <c r="S300" s="20" t="s">
        <v>262</v>
      </c>
      <c r="T300" s="29" t="s">
        <v>2261</v>
      </c>
      <c r="U300" s="23" t="s">
        <v>1436</v>
      </c>
      <c r="V300" s="23" t="s">
        <v>106</v>
      </c>
      <c r="W300" s="20" t="s">
        <v>821</v>
      </c>
      <c r="X300" s="20" t="s">
        <v>108</v>
      </c>
      <c r="Y300" t="s">
        <v>2262</v>
      </c>
      <c r="Z300" t="s">
        <v>2263</v>
      </c>
      <c r="AA300" t="s">
        <v>2264</v>
      </c>
      <c r="AB300" s="6">
        <v>62346667</v>
      </c>
      <c r="AC300" s="6">
        <v>62346667</v>
      </c>
      <c r="AD300" s="30">
        <v>5600000</v>
      </c>
      <c r="AE300" s="30">
        <v>0</v>
      </c>
      <c r="AF300" s="23" t="s">
        <v>112</v>
      </c>
      <c r="AG300" t="s">
        <v>106</v>
      </c>
      <c r="AH300" t="s">
        <v>113</v>
      </c>
      <c r="AI300" s="31">
        <f>+Tabla3[[#This Row],[VALOR DEL CONTRATO
(EN NUMEROS)]]-Tabla3[[#This Row],[VALOR RECURSOS (MADS/FONAM)]]</f>
        <v>0</v>
      </c>
      <c r="AJ300" s="25">
        <v>9425</v>
      </c>
      <c r="AK300" s="32">
        <v>45665</v>
      </c>
      <c r="AL300">
        <v>34125</v>
      </c>
      <c r="AM300" s="27">
        <v>45684</v>
      </c>
      <c r="AN300" s="33" t="s">
        <v>114</v>
      </c>
      <c r="AO300" t="s">
        <v>1192</v>
      </c>
      <c r="AP300" s="39">
        <v>202400000000095</v>
      </c>
      <c r="AQ300" t="s">
        <v>106</v>
      </c>
      <c r="AR300" s="27">
        <v>45680</v>
      </c>
      <c r="AS300" s="23" t="s">
        <v>116</v>
      </c>
      <c r="AT300" s="23" t="s">
        <v>116</v>
      </c>
      <c r="AU300" t="s">
        <v>117</v>
      </c>
      <c r="AV300" t="s">
        <v>1193</v>
      </c>
      <c r="AW300" t="s">
        <v>1194</v>
      </c>
      <c r="AX300" t="s">
        <v>543</v>
      </c>
      <c r="AY300" s="23">
        <v>80111600</v>
      </c>
      <c r="AZ300" s="41" t="s">
        <v>2265</v>
      </c>
      <c r="BA300" s="23" t="s">
        <v>121</v>
      </c>
      <c r="BB300" s="20" t="s">
        <v>122</v>
      </c>
      <c r="BC300" s="27">
        <v>45680</v>
      </c>
      <c r="BD300" s="20" t="s">
        <v>136</v>
      </c>
      <c r="BE300" s="27">
        <v>45680</v>
      </c>
      <c r="BF300" s="27">
        <v>45684</v>
      </c>
      <c r="BG300" s="27">
        <v>46021</v>
      </c>
      <c r="BH300" s="35">
        <f>+Tabla3[[#This Row],[FECHA TERMINACION
(INICIAL)]]-Tabla3[[#This Row],[FECHA INICIO]]</f>
        <v>337</v>
      </c>
      <c r="BI300" s="35">
        <f>+Tabla3[[#This Row],[PLAZO DE EJECUCIÓN EN DÍAS (INICIAL)]]/30</f>
        <v>11.233333333333333</v>
      </c>
      <c r="BJ300" t="s">
        <v>2266</v>
      </c>
      <c r="BK300" s="30">
        <f>+[1]BD_2!E298</f>
        <v>0</v>
      </c>
      <c r="BL300" s="30">
        <f>+[1]BD_2!BA298</f>
        <v>0</v>
      </c>
      <c r="BM300" s="23">
        <f>+[1]BD_2!BZ298</f>
        <v>0</v>
      </c>
      <c r="BN300" s="23">
        <f>+COUNTIF(Tabla3[[#This Row],[VALOR REDUCIDO]:[TOTAL TIEMPO PRORROGADO EN DÍAS
]],"&lt;&gt;0")</f>
        <v>0</v>
      </c>
      <c r="BO300" s="23" t="str">
        <f>+[1]BD_2!CA298</f>
        <v>2 NO</v>
      </c>
      <c r="BP300" s="27" t="str">
        <f>+[1]BD_2!CF298</f>
        <v>2 NO</v>
      </c>
      <c r="BQ300" s="23" t="s">
        <v>106</v>
      </c>
      <c r="BR300">
        <f t="shared" si="64"/>
        <v>337</v>
      </c>
      <c r="BS300" s="36">
        <f t="shared" si="65"/>
        <v>45684</v>
      </c>
      <c r="BT300" s="36">
        <f t="shared" si="66"/>
        <v>46021</v>
      </c>
      <c r="BU300" s="37">
        <f t="shared" ca="1" si="67"/>
        <v>0.78041543026706228</v>
      </c>
      <c r="BV300" s="30">
        <f t="shared" si="68"/>
        <v>62346667</v>
      </c>
      <c r="BW300" s="23" t="str">
        <f t="shared" ca="1" si="70"/>
        <v>EJECUCIÓN</v>
      </c>
      <c r="BX300" s="23">
        <v>34346667</v>
      </c>
      <c r="BY300" s="23">
        <v>28000000</v>
      </c>
      <c r="BZ300" s="23" t="s">
        <v>106</v>
      </c>
      <c r="CA300" s="23" t="str">
        <f t="shared" si="69"/>
        <v>enero</v>
      </c>
      <c r="CB300" s="23" t="s">
        <v>121</v>
      </c>
      <c r="CC300" s="23" t="s">
        <v>121</v>
      </c>
      <c r="CD300" s="23" t="s">
        <v>121</v>
      </c>
      <c r="CE300" t="s">
        <v>125</v>
      </c>
      <c r="CF300" t="s">
        <v>126</v>
      </c>
    </row>
    <row r="301" spans="1:84" x14ac:dyDescent="0.25">
      <c r="A301" s="23" t="str">
        <f t="shared" si="57"/>
        <v/>
      </c>
      <c r="B301" s="23" t="str">
        <f t="shared" si="58"/>
        <v/>
      </c>
      <c r="C301" s="24" t="str">
        <f t="shared" ca="1" si="59"/>
        <v>E</v>
      </c>
      <c r="D301" s="25" t="str">
        <f t="shared" ca="1" si="60"/>
        <v/>
      </c>
      <c r="E301" s="25" t="str">
        <f t="shared" si="61"/>
        <v/>
      </c>
      <c r="F301" s="23" t="str">
        <f t="shared" si="62"/>
        <v/>
      </c>
      <c r="G301" s="25" t="str">
        <f t="shared" si="63"/>
        <v/>
      </c>
      <c r="H301" s="23">
        <v>2025</v>
      </c>
      <c r="I301" s="26">
        <v>295</v>
      </c>
      <c r="J301" s="23" t="s">
        <v>95</v>
      </c>
      <c r="K301" t="s">
        <v>96</v>
      </c>
      <c r="L301" t="s">
        <v>97</v>
      </c>
      <c r="M301" t="s">
        <v>98</v>
      </c>
      <c r="N301" t="s">
        <v>99</v>
      </c>
      <c r="O301" s="23" t="s">
        <v>100</v>
      </c>
      <c r="P301" s="23" t="s">
        <v>138</v>
      </c>
      <c r="Q301" t="s">
        <v>2267</v>
      </c>
      <c r="R301" s="23" t="s">
        <v>103</v>
      </c>
      <c r="S301" s="20" t="s">
        <v>165</v>
      </c>
      <c r="T301" s="29" t="s">
        <v>2268</v>
      </c>
      <c r="U301" s="23" t="s">
        <v>1436</v>
      </c>
      <c r="V301" s="23" t="s">
        <v>106</v>
      </c>
      <c r="W301" s="20" t="s">
        <v>1369</v>
      </c>
      <c r="X301" s="20" t="s">
        <v>1369</v>
      </c>
      <c r="Y301" t="s">
        <v>2269</v>
      </c>
      <c r="Z301" t="s">
        <v>2270</v>
      </c>
      <c r="AA301" t="s">
        <v>2271</v>
      </c>
      <c r="AB301" s="6">
        <v>65662500</v>
      </c>
      <c r="AC301" s="6">
        <v>65662500</v>
      </c>
      <c r="AD301" s="30">
        <v>6566250</v>
      </c>
      <c r="AE301" s="30">
        <v>0</v>
      </c>
      <c r="AF301" s="23" t="s">
        <v>112</v>
      </c>
      <c r="AG301" t="s">
        <v>106</v>
      </c>
      <c r="AH301" t="s">
        <v>113</v>
      </c>
      <c r="AI301" s="31">
        <f>+Tabla3[[#This Row],[VALOR DEL CONTRATO
(EN NUMEROS)]]-Tabla3[[#This Row],[VALOR RECURSOS (MADS/FONAM)]]</f>
        <v>0</v>
      </c>
      <c r="AJ301" s="25">
        <v>11125</v>
      </c>
      <c r="AK301" s="32">
        <v>45665</v>
      </c>
      <c r="AL301">
        <v>43725</v>
      </c>
      <c r="AM301" s="27">
        <v>45687</v>
      </c>
      <c r="AN301" s="33" t="s">
        <v>114</v>
      </c>
      <c r="AO301" t="s">
        <v>931</v>
      </c>
      <c r="AP301" s="39">
        <v>202400000000078</v>
      </c>
      <c r="AQ301" t="s">
        <v>106</v>
      </c>
      <c r="AR301" s="27">
        <v>45683</v>
      </c>
      <c r="AS301" s="23" t="s">
        <v>116</v>
      </c>
      <c r="AT301" s="23" t="s">
        <v>116</v>
      </c>
      <c r="AU301" t="s">
        <v>117</v>
      </c>
      <c r="AV301" t="s">
        <v>2272</v>
      </c>
      <c r="AW301" t="s">
        <v>1374</v>
      </c>
      <c r="AX301" t="s">
        <v>1375</v>
      </c>
      <c r="AY301" s="23">
        <v>80111600</v>
      </c>
      <c r="AZ301" s="55" t="s">
        <v>2273</v>
      </c>
      <c r="BA301" s="23" t="s">
        <v>121</v>
      </c>
      <c r="BB301" s="20" t="s">
        <v>122</v>
      </c>
      <c r="BC301" s="27">
        <v>45684</v>
      </c>
      <c r="BD301" s="20" t="s">
        <v>123</v>
      </c>
      <c r="BE301" s="27">
        <v>45684</v>
      </c>
      <c r="BF301" s="27">
        <v>45687</v>
      </c>
      <c r="BG301" s="27">
        <v>45990</v>
      </c>
      <c r="BH301" s="35">
        <f>+Tabla3[[#This Row],[FECHA TERMINACION
(INICIAL)]]-Tabla3[[#This Row],[FECHA INICIO]]</f>
        <v>303</v>
      </c>
      <c r="BI301" s="35">
        <f>+Tabla3[[#This Row],[PLAZO DE EJECUCIÓN EN DÍAS (INICIAL)]]/30</f>
        <v>10.1</v>
      </c>
      <c r="BJ301" t="s">
        <v>1586</v>
      </c>
      <c r="BK301" s="30">
        <f>+[1]BD_2!E299</f>
        <v>0</v>
      </c>
      <c r="BL301" s="30">
        <f>+[1]BD_2!BA299</f>
        <v>0</v>
      </c>
      <c r="BM301" s="23">
        <f>+[1]BD_2!BZ299</f>
        <v>0</v>
      </c>
      <c r="BN301" s="23">
        <f>+COUNTIF(Tabla3[[#This Row],[VALOR REDUCIDO]:[TOTAL TIEMPO PRORROGADO EN DÍAS
]],"&lt;&gt;0")</f>
        <v>0</v>
      </c>
      <c r="BO301" s="23" t="str">
        <f>+[1]BD_2!CA299</f>
        <v>2 NO</v>
      </c>
      <c r="BP301" s="27" t="str">
        <f>+[1]BD_2!CF299</f>
        <v>2 NO</v>
      </c>
      <c r="BQ301" s="23" t="s">
        <v>106</v>
      </c>
      <c r="BR301">
        <f t="shared" si="64"/>
        <v>303</v>
      </c>
      <c r="BS301" s="36">
        <f t="shared" si="65"/>
        <v>45687</v>
      </c>
      <c r="BT301" s="36">
        <f t="shared" si="66"/>
        <v>45990</v>
      </c>
      <c r="BU301" s="37">
        <f t="shared" ca="1" si="67"/>
        <v>0.85808580858085803</v>
      </c>
      <c r="BV301" s="30">
        <f t="shared" si="68"/>
        <v>65662500</v>
      </c>
      <c r="BW301" s="23" t="str">
        <f t="shared" ca="1" si="70"/>
        <v>EJECUCIÓN</v>
      </c>
      <c r="BX301" s="23">
        <v>39616375</v>
      </c>
      <c r="BY301" s="23">
        <v>26046125</v>
      </c>
      <c r="BZ301" s="23" t="s">
        <v>106</v>
      </c>
      <c r="CA301" s="23" t="str">
        <f t="shared" si="69"/>
        <v>enero</v>
      </c>
      <c r="CB301" s="23" t="s">
        <v>121</v>
      </c>
      <c r="CC301" s="23" t="s">
        <v>121</v>
      </c>
      <c r="CD301" s="23" t="s">
        <v>121</v>
      </c>
      <c r="CE301" t="s">
        <v>125</v>
      </c>
      <c r="CF301" t="s">
        <v>126</v>
      </c>
    </row>
    <row r="302" spans="1:84" x14ac:dyDescent="0.25">
      <c r="A302" s="23" t="str">
        <f t="shared" si="57"/>
        <v/>
      </c>
      <c r="B302" s="23" t="str">
        <f t="shared" si="58"/>
        <v/>
      </c>
      <c r="C302" s="24" t="str">
        <f t="shared" ca="1" si="59"/>
        <v>E</v>
      </c>
      <c r="D302" s="25" t="str">
        <f t="shared" ca="1" si="60"/>
        <v/>
      </c>
      <c r="E302" s="25" t="str">
        <f t="shared" si="61"/>
        <v/>
      </c>
      <c r="F302" s="23" t="str">
        <f t="shared" si="62"/>
        <v/>
      </c>
      <c r="G302" s="25" t="str">
        <f t="shared" si="63"/>
        <v/>
      </c>
      <c r="H302" s="23">
        <v>2025</v>
      </c>
      <c r="I302" s="26">
        <v>296</v>
      </c>
      <c r="J302" s="23" t="s">
        <v>95</v>
      </c>
      <c r="K302" t="s">
        <v>96</v>
      </c>
      <c r="L302" t="s">
        <v>97</v>
      </c>
      <c r="M302" t="s">
        <v>98</v>
      </c>
      <c r="N302" t="s">
        <v>99</v>
      </c>
      <c r="O302" s="23" t="s">
        <v>100</v>
      </c>
      <c r="P302" s="23" t="s">
        <v>138</v>
      </c>
      <c r="Q302" t="s">
        <v>2274</v>
      </c>
      <c r="R302" s="23" t="s">
        <v>103</v>
      </c>
      <c r="S302" s="20" t="s">
        <v>165</v>
      </c>
      <c r="T302" s="29" t="s">
        <v>2275</v>
      </c>
      <c r="U302" s="23" t="s">
        <v>1436</v>
      </c>
      <c r="V302" s="23" t="s">
        <v>106</v>
      </c>
      <c r="W302" s="20" t="s">
        <v>183</v>
      </c>
      <c r="X302" s="20" t="s">
        <v>183</v>
      </c>
      <c r="Y302" t="s">
        <v>2276</v>
      </c>
      <c r="Z302" t="s">
        <v>2277</v>
      </c>
      <c r="AA302" t="s">
        <v>2278</v>
      </c>
      <c r="AB302" s="6">
        <v>79310000</v>
      </c>
      <c r="AC302" s="6">
        <v>79310000</v>
      </c>
      <c r="AD302" s="30">
        <v>7210000</v>
      </c>
      <c r="AE302" s="30">
        <v>0</v>
      </c>
      <c r="AF302" s="23" t="s">
        <v>112</v>
      </c>
      <c r="AG302" t="s">
        <v>106</v>
      </c>
      <c r="AH302" t="s">
        <v>113</v>
      </c>
      <c r="AI302" s="31">
        <f>+Tabla3[[#This Row],[VALOR DEL CONTRATO
(EN NUMEROS)]]-Tabla3[[#This Row],[VALOR RECURSOS (MADS/FONAM)]]</f>
        <v>0</v>
      </c>
      <c r="AJ302" s="25">
        <v>2425</v>
      </c>
      <c r="AK302" s="32">
        <v>45664</v>
      </c>
      <c r="AL302">
        <v>37125</v>
      </c>
      <c r="AM302" s="27">
        <v>45685</v>
      </c>
      <c r="AN302" s="33" t="s">
        <v>114</v>
      </c>
      <c r="AO302" t="s">
        <v>186</v>
      </c>
      <c r="AP302" s="39">
        <v>202400000000054</v>
      </c>
      <c r="AQ302" t="s">
        <v>106</v>
      </c>
      <c r="AR302" s="27">
        <v>45681</v>
      </c>
      <c r="AS302" s="23" t="s">
        <v>116</v>
      </c>
      <c r="AT302" s="23" t="s">
        <v>116</v>
      </c>
      <c r="AU302" t="s">
        <v>117</v>
      </c>
      <c r="AV302" t="s">
        <v>978</v>
      </c>
      <c r="AW302" t="s">
        <v>979</v>
      </c>
      <c r="AX302" t="s">
        <v>189</v>
      </c>
      <c r="AY302" s="23">
        <v>80111600</v>
      </c>
      <c r="AZ302" s="55" t="s">
        <v>2279</v>
      </c>
      <c r="BA302" s="23" t="s">
        <v>121</v>
      </c>
      <c r="BB302" s="20" t="s">
        <v>122</v>
      </c>
      <c r="BC302" s="27">
        <v>45681</v>
      </c>
      <c r="BD302" s="20" t="s">
        <v>123</v>
      </c>
      <c r="BE302" s="27">
        <v>45681</v>
      </c>
      <c r="BF302" s="27">
        <v>45685</v>
      </c>
      <c r="BG302" s="27">
        <v>46018</v>
      </c>
      <c r="BH302" s="35">
        <f>+Tabla3[[#This Row],[FECHA TERMINACION
(INICIAL)]]-Tabla3[[#This Row],[FECHA INICIO]]</f>
        <v>333</v>
      </c>
      <c r="BI302" s="35">
        <f>+Tabla3[[#This Row],[PLAZO DE EJECUCIÓN EN DÍAS (INICIAL)]]/30</f>
        <v>11.1</v>
      </c>
      <c r="BJ302" t="s">
        <v>219</v>
      </c>
      <c r="BK302" s="30">
        <f>+[1]BD_2!E300</f>
        <v>0</v>
      </c>
      <c r="BL302" s="30">
        <f>+[1]BD_2!BA300</f>
        <v>0</v>
      </c>
      <c r="BM302" s="23">
        <f>+[1]BD_2!BZ300</f>
        <v>0</v>
      </c>
      <c r="BN302" s="23">
        <f>+COUNTIF(Tabla3[[#This Row],[VALOR REDUCIDO]:[TOTAL TIEMPO PRORROGADO EN DÍAS
]],"&lt;&gt;0")</f>
        <v>0</v>
      </c>
      <c r="BO302" s="23" t="str">
        <f>+[1]BD_2!CA300</f>
        <v>2 NO</v>
      </c>
      <c r="BP302" s="27" t="str">
        <f>+[1]BD_2!CF300</f>
        <v>2 NO</v>
      </c>
      <c r="BQ302" s="23" t="s">
        <v>106</v>
      </c>
      <c r="BR302">
        <f t="shared" si="64"/>
        <v>333</v>
      </c>
      <c r="BS302" s="36">
        <f t="shared" si="65"/>
        <v>45685</v>
      </c>
      <c r="BT302" s="36">
        <f t="shared" si="66"/>
        <v>46018</v>
      </c>
      <c r="BU302" s="37">
        <f t="shared" ca="1" si="67"/>
        <v>0.78678678678678682</v>
      </c>
      <c r="BV302" s="30">
        <f t="shared" si="68"/>
        <v>79310000</v>
      </c>
      <c r="BW302" s="23" t="str">
        <f t="shared" ca="1" si="70"/>
        <v>EJECUCIÓN</v>
      </c>
      <c r="BX302" s="23">
        <v>43981000</v>
      </c>
      <c r="BY302" s="23">
        <v>35329000</v>
      </c>
      <c r="BZ302" s="23" t="s">
        <v>106</v>
      </c>
      <c r="CA302" s="23" t="str">
        <f t="shared" si="69"/>
        <v>enero</v>
      </c>
      <c r="CB302" s="23" t="s">
        <v>121</v>
      </c>
      <c r="CC302" s="23" t="s">
        <v>121</v>
      </c>
      <c r="CD302" s="23" t="s">
        <v>121</v>
      </c>
      <c r="CE302" t="s">
        <v>125</v>
      </c>
      <c r="CF302" t="s">
        <v>126</v>
      </c>
    </row>
    <row r="303" spans="1:84" ht="16.5" customHeight="1" x14ac:dyDescent="0.25">
      <c r="A303" s="23" t="str">
        <f t="shared" si="57"/>
        <v/>
      </c>
      <c r="B303" s="23" t="str">
        <f t="shared" si="58"/>
        <v/>
      </c>
      <c r="C303" s="24" t="str">
        <f t="shared" ca="1" si="59"/>
        <v>E</v>
      </c>
      <c r="D303" s="25" t="str">
        <f t="shared" ca="1" si="60"/>
        <v/>
      </c>
      <c r="E303" s="25" t="str">
        <f t="shared" si="61"/>
        <v/>
      </c>
      <c r="F303" s="23" t="str">
        <f t="shared" si="62"/>
        <v/>
      </c>
      <c r="G303" s="25" t="str">
        <f t="shared" si="63"/>
        <v/>
      </c>
      <c r="H303" s="23">
        <v>2025</v>
      </c>
      <c r="I303" s="26">
        <v>297</v>
      </c>
      <c r="J303" s="23" t="s">
        <v>95</v>
      </c>
      <c r="K303" t="s">
        <v>96</v>
      </c>
      <c r="L303" t="s">
        <v>97</v>
      </c>
      <c r="M303" t="s">
        <v>98</v>
      </c>
      <c r="N303" t="s">
        <v>99</v>
      </c>
      <c r="O303" s="23" t="s">
        <v>100</v>
      </c>
      <c r="P303" s="23" t="s">
        <v>101</v>
      </c>
      <c r="Q303" t="s">
        <v>2280</v>
      </c>
      <c r="R303" s="23" t="s">
        <v>103</v>
      </c>
      <c r="S303" s="20" t="s">
        <v>158</v>
      </c>
      <c r="T303" s="29" t="s">
        <v>2281</v>
      </c>
      <c r="U303" s="23" t="s">
        <v>1436</v>
      </c>
      <c r="V303" s="23" t="s">
        <v>106</v>
      </c>
      <c r="W303" s="20" t="s">
        <v>107</v>
      </c>
      <c r="X303" s="20" t="s">
        <v>108</v>
      </c>
      <c r="Y303" t="s">
        <v>2282</v>
      </c>
      <c r="Z303" t="s">
        <v>2283</v>
      </c>
      <c r="AA303" t="s">
        <v>2284</v>
      </c>
      <c r="AB303" s="6">
        <v>36300000</v>
      </c>
      <c r="AC303" s="6">
        <v>36300000</v>
      </c>
      <c r="AD303" s="30">
        <v>3300000</v>
      </c>
      <c r="AE303" s="30">
        <v>0</v>
      </c>
      <c r="AF303" s="23" t="s">
        <v>112</v>
      </c>
      <c r="AG303" t="s">
        <v>106</v>
      </c>
      <c r="AH303" t="s">
        <v>113</v>
      </c>
      <c r="AI303" s="31">
        <f>+Tabla3[[#This Row],[VALOR DEL CONTRATO
(EN NUMEROS)]]-Tabla3[[#This Row],[VALOR RECURSOS (MADS/FONAM)]]</f>
        <v>0</v>
      </c>
      <c r="AJ303" s="25">
        <v>1325</v>
      </c>
      <c r="AK303" s="32">
        <v>45664</v>
      </c>
      <c r="AL303">
        <v>32125</v>
      </c>
      <c r="AM303" s="27">
        <v>45681</v>
      </c>
      <c r="AN303" s="33" t="s">
        <v>114</v>
      </c>
      <c r="AO303" t="s">
        <v>115</v>
      </c>
      <c r="AP303" s="39">
        <v>202400000000095</v>
      </c>
      <c r="AQ303" t="s">
        <v>106</v>
      </c>
      <c r="AR303" s="27">
        <v>45680</v>
      </c>
      <c r="AS303" s="23" t="s">
        <v>116</v>
      </c>
      <c r="AT303" s="23" t="s">
        <v>116</v>
      </c>
      <c r="AU303" t="s">
        <v>117</v>
      </c>
      <c r="AV303" t="s">
        <v>118</v>
      </c>
      <c r="AW303" t="s">
        <v>119</v>
      </c>
      <c r="AX303" t="s">
        <v>108</v>
      </c>
      <c r="AY303" s="23">
        <v>80111600</v>
      </c>
      <c r="AZ303" s="55" t="s">
        <v>2285</v>
      </c>
      <c r="BA303" s="23" t="s">
        <v>295</v>
      </c>
      <c r="BB303" s="20" t="s">
        <v>122</v>
      </c>
      <c r="BC303" s="27">
        <v>45680</v>
      </c>
      <c r="BD303" s="20" t="s">
        <v>123</v>
      </c>
      <c r="BE303" s="27">
        <v>45680</v>
      </c>
      <c r="BF303" s="27">
        <v>45681</v>
      </c>
      <c r="BG303" s="27">
        <v>46014</v>
      </c>
      <c r="BH303" s="35">
        <f>+Tabla3[[#This Row],[FECHA TERMINACION
(INICIAL)]]-Tabla3[[#This Row],[FECHA INICIO]]</f>
        <v>333</v>
      </c>
      <c r="BI303" s="35">
        <f>+Tabla3[[#This Row],[PLAZO DE EJECUCIÓN EN DÍAS (INICIAL)]]/30</f>
        <v>11.1</v>
      </c>
      <c r="BJ303" t="s">
        <v>2286</v>
      </c>
      <c r="BK303" s="30">
        <f>+[1]BD_2!E301</f>
        <v>0</v>
      </c>
      <c r="BL303" s="30">
        <f>+[1]BD_2!BA301</f>
        <v>0</v>
      </c>
      <c r="BM303" s="23">
        <f>+[1]BD_2!BZ301</f>
        <v>0</v>
      </c>
      <c r="BN303" s="23">
        <f>+COUNTIF(Tabla3[[#This Row],[VALOR REDUCIDO]:[TOTAL TIEMPO PRORROGADO EN DÍAS
]],"&lt;&gt;0")</f>
        <v>0</v>
      </c>
      <c r="BO303" s="23" t="str">
        <f>+[1]BD_2!CA301</f>
        <v>2 NO</v>
      </c>
      <c r="BP303" s="27" t="str">
        <f>+[1]BD_2!CF301</f>
        <v>2 NO</v>
      </c>
      <c r="BQ303" s="23" t="s">
        <v>106</v>
      </c>
      <c r="BR303">
        <f t="shared" si="64"/>
        <v>333</v>
      </c>
      <c r="BS303" s="36">
        <f t="shared" si="65"/>
        <v>45681</v>
      </c>
      <c r="BT303" s="36">
        <f t="shared" si="66"/>
        <v>46014</v>
      </c>
      <c r="BU303" s="37">
        <f t="shared" ca="1" si="67"/>
        <v>0.79879879879879878</v>
      </c>
      <c r="BV303" s="30">
        <f t="shared" si="68"/>
        <v>36300000</v>
      </c>
      <c r="BW303" s="23" t="str">
        <f t="shared" ca="1" si="70"/>
        <v>EJECUCIÓN</v>
      </c>
      <c r="BX303" s="23">
        <v>20570000</v>
      </c>
      <c r="BY303" s="23">
        <v>15730000</v>
      </c>
      <c r="BZ303" s="23" t="s">
        <v>106</v>
      </c>
      <c r="CA303" s="23" t="str">
        <f t="shared" si="69"/>
        <v>enero</v>
      </c>
      <c r="CB303" s="23" t="s">
        <v>121</v>
      </c>
      <c r="CC303" s="23" t="s">
        <v>121</v>
      </c>
      <c r="CD303" s="23" t="s">
        <v>121</v>
      </c>
      <c r="CE303" t="s">
        <v>125</v>
      </c>
      <c r="CF303" t="s">
        <v>126</v>
      </c>
    </row>
    <row r="304" spans="1:84" x14ac:dyDescent="0.25">
      <c r="A304" s="23" t="str">
        <f t="shared" si="57"/>
        <v/>
      </c>
      <c r="B304" s="23" t="str">
        <f t="shared" si="58"/>
        <v/>
      </c>
      <c r="C304" s="24" t="str">
        <f t="shared" ca="1" si="59"/>
        <v>E</v>
      </c>
      <c r="D304" s="25" t="str">
        <f t="shared" ca="1" si="60"/>
        <v/>
      </c>
      <c r="E304" s="25" t="str">
        <f t="shared" si="61"/>
        <v/>
      </c>
      <c r="F304" s="23" t="str">
        <f t="shared" si="62"/>
        <v/>
      </c>
      <c r="G304" s="25" t="str">
        <f t="shared" si="63"/>
        <v/>
      </c>
      <c r="H304" s="23">
        <v>2025</v>
      </c>
      <c r="I304" s="26">
        <v>298</v>
      </c>
      <c r="J304" s="23" t="s">
        <v>95</v>
      </c>
      <c r="K304" t="s">
        <v>96</v>
      </c>
      <c r="L304" t="s">
        <v>97</v>
      </c>
      <c r="M304" t="s">
        <v>98</v>
      </c>
      <c r="N304" t="s">
        <v>99</v>
      </c>
      <c r="O304" s="23" t="s">
        <v>100</v>
      </c>
      <c r="P304" s="23" t="s">
        <v>138</v>
      </c>
      <c r="Q304" t="s">
        <v>2287</v>
      </c>
      <c r="R304" s="23" t="s">
        <v>103</v>
      </c>
      <c r="S304" s="20" t="s">
        <v>1118</v>
      </c>
      <c r="T304" s="29" t="s">
        <v>2288</v>
      </c>
      <c r="U304" s="23" t="s">
        <v>1436</v>
      </c>
      <c r="V304" s="23" t="s">
        <v>106</v>
      </c>
      <c r="W304" s="20" t="s">
        <v>907</v>
      </c>
      <c r="X304" s="20" t="s">
        <v>907</v>
      </c>
      <c r="Y304" t="s">
        <v>2289</v>
      </c>
      <c r="Z304" t="s">
        <v>2290</v>
      </c>
      <c r="AA304" t="s">
        <v>2291</v>
      </c>
      <c r="AB304" s="6">
        <v>135187500</v>
      </c>
      <c r="AC304" s="6">
        <v>135187500</v>
      </c>
      <c r="AD304" s="30">
        <v>12875000</v>
      </c>
      <c r="AE304" s="30">
        <v>0</v>
      </c>
      <c r="AF304" s="23" t="s">
        <v>112</v>
      </c>
      <c r="AG304" t="s">
        <v>106</v>
      </c>
      <c r="AH304" t="s">
        <v>113</v>
      </c>
      <c r="AI304" s="31">
        <f>+Tabla3[[#This Row],[VALOR DEL CONTRATO
(EN NUMEROS)]]-Tabla3[[#This Row],[VALOR RECURSOS (MADS/FONAM)]]</f>
        <v>0</v>
      </c>
      <c r="AJ304" s="25">
        <v>10125</v>
      </c>
      <c r="AK304" s="32">
        <v>45665</v>
      </c>
      <c r="AL304">
        <v>38925</v>
      </c>
      <c r="AM304" s="27">
        <v>45685</v>
      </c>
      <c r="AN304" s="33" t="s">
        <v>114</v>
      </c>
      <c r="AO304" t="s">
        <v>931</v>
      </c>
      <c r="AP304" s="39">
        <v>202400000000078</v>
      </c>
      <c r="AQ304" t="s">
        <v>106</v>
      </c>
      <c r="AR304" s="27">
        <v>45683</v>
      </c>
      <c r="AS304" s="23" t="s">
        <v>116</v>
      </c>
      <c r="AT304" s="23" t="s">
        <v>116</v>
      </c>
      <c r="AU304" t="s">
        <v>117</v>
      </c>
      <c r="AV304" t="s">
        <v>912</v>
      </c>
      <c r="AW304" t="s">
        <v>913</v>
      </c>
      <c r="AX304" t="s">
        <v>914</v>
      </c>
      <c r="AY304" s="23">
        <v>80111600</v>
      </c>
      <c r="AZ304" s="55" t="s">
        <v>2292</v>
      </c>
      <c r="BA304" s="23" t="s">
        <v>121</v>
      </c>
      <c r="BB304" s="20" t="s">
        <v>122</v>
      </c>
      <c r="BC304" s="27">
        <v>45684</v>
      </c>
      <c r="BD304" s="20" t="s">
        <v>123</v>
      </c>
      <c r="BE304" s="27">
        <v>45684</v>
      </c>
      <c r="BF304" s="27">
        <v>45685</v>
      </c>
      <c r="BG304" s="27">
        <v>46018</v>
      </c>
      <c r="BH304" s="35">
        <f>+Tabla3[[#This Row],[FECHA TERMINACION
(INICIAL)]]-Tabla3[[#This Row],[FECHA INICIO]]</f>
        <v>333</v>
      </c>
      <c r="BI304" s="35">
        <f>+Tabla3[[#This Row],[PLAZO DE EJECUCIÓN EN DÍAS (INICIAL)]]/30</f>
        <v>11.1</v>
      </c>
      <c r="BJ304" t="s">
        <v>2247</v>
      </c>
      <c r="BK304" s="30">
        <f>+[1]BD_2!E302</f>
        <v>0</v>
      </c>
      <c r="BL304" s="30">
        <f>+[1]BD_2!BA302</f>
        <v>0</v>
      </c>
      <c r="BM304" s="23">
        <f>+[1]BD_2!BZ302</f>
        <v>0</v>
      </c>
      <c r="BN304" s="23">
        <f>+COUNTIF(Tabla3[[#This Row],[VALOR REDUCIDO]:[TOTAL TIEMPO PRORROGADO EN DÍAS
]],"&lt;&gt;0")</f>
        <v>0</v>
      </c>
      <c r="BO304" s="23" t="str">
        <f>+[1]BD_2!CA302</f>
        <v>2 NO</v>
      </c>
      <c r="BP304" s="27" t="str">
        <f>+[1]BD_2!CF302</f>
        <v>2 NO</v>
      </c>
      <c r="BQ304" s="23" t="s">
        <v>106</v>
      </c>
      <c r="BR304">
        <f t="shared" si="64"/>
        <v>333</v>
      </c>
      <c r="BS304" s="36">
        <f t="shared" si="65"/>
        <v>45685</v>
      </c>
      <c r="BT304" s="36">
        <f t="shared" si="66"/>
        <v>46018</v>
      </c>
      <c r="BU304" s="37">
        <f t="shared" ca="1" si="67"/>
        <v>0.78678678678678682</v>
      </c>
      <c r="BV304" s="30">
        <f t="shared" si="68"/>
        <v>135187500</v>
      </c>
      <c r="BW304" s="23" t="str">
        <f t="shared" ca="1" si="70"/>
        <v>EJECUCIÓN</v>
      </c>
      <c r="BX304" s="23">
        <v>65662500</v>
      </c>
      <c r="BY304" s="23">
        <v>69525000</v>
      </c>
      <c r="BZ304" s="23" t="s">
        <v>106</v>
      </c>
      <c r="CA304" s="23" t="str">
        <f t="shared" si="69"/>
        <v>enero</v>
      </c>
      <c r="CB304" s="23" t="s">
        <v>121</v>
      </c>
      <c r="CC304" s="23" t="s">
        <v>121</v>
      </c>
      <c r="CD304" s="23" t="s">
        <v>121</v>
      </c>
      <c r="CE304" t="s">
        <v>125</v>
      </c>
      <c r="CF304" t="s">
        <v>126</v>
      </c>
    </row>
    <row r="305" spans="1:84" x14ac:dyDescent="0.25">
      <c r="A305" s="23" t="str">
        <f t="shared" si="57"/>
        <v/>
      </c>
      <c r="B305" s="23" t="str">
        <f t="shared" si="58"/>
        <v/>
      </c>
      <c r="C305" s="24" t="str">
        <f t="shared" ca="1" si="59"/>
        <v>E</v>
      </c>
      <c r="D305" s="25" t="str">
        <f t="shared" ca="1" si="60"/>
        <v/>
      </c>
      <c r="E305" s="25" t="str">
        <f t="shared" si="61"/>
        <v/>
      </c>
      <c r="F305" s="23" t="str">
        <f t="shared" si="62"/>
        <v/>
      </c>
      <c r="G305" s="25" t="str">
        <f t="shared" si="63"/>
        <v/>
      </c>
      <c r="H305" s="23">
        <v>2025</v>
      </c>
      <c r="I305" s="26">
        <v>299</v>
      </c>
      <c r="J305" s="23" t="s">
        <v>95</v>
      </c>
      <c r="K305" t="s">
        <v>96</v>
      </c>
      <c r="L305" t="s">
        <v>97</v>
      </c>
      <c r="M305" t="s">
        <v>98</v>
      </c>
      <c r="N305" t="s">
        <v>99</v>
      </c>
      <c r="O305" s="23" t="s">
        <v>100</v>
      </c>
      <c r="P305" s="23" t="s">
        <v>138</v>
      </c>
      <c r="Q305" t="s">
        <v>2293</v>
      </c>
      <c r="R305" s="23" t="s">
        <v>103</v>
      </c>
      <c r="S305" s="20" t="s">
        <v>158</v>
      </c>
      <c r="T305" s="29" t="s">
        <v>2294</v>
      </c>
      <c r="U305" s="23" t="s">
        <v>1436</v>
      </c>
      <c r="V305" s="23" t="s">
        <v>106</v>
      </c>
      <c r="W305" s="20" t="s">
        <v>543</v>
      </c>
      <c r="X305" s="20" t="s">
        <v>543</v>
      </c>
      <c r="Y305" t="s">
        <v>2295</v>
      </c>
      <c r="Z305" t="s">
        <v>2296</v>
      </c>
      <c r="AA305" t="s">
        <v>2297</v>
      </c>
      <c r="AB305" s="6">
        <v>63311400</v>
      </c>
      <c r="AC305" s="6">
        <v>63311400</v>
      </c>
      <c r="AD305" s="30">
        <v>5974000</v>
      </c>
      <c r="AE305" s="30">
        <v>0</v>
      </c>
      <c r="AF305" s="23" t="s">
        <v>112</v>
      </c>
      <c r="AG305" t="s">
        <v>106</v>
      </c>
      <c r="AH305" t="s">
        <v>113</v>
      </c>
      <c r="AI305" s="31">
        <f>+Tabla3[[#This Row],[VALOR DEL CONTRATO
(EN NUMEROS)]]-Tabla3[[#This Row],[VALOR RECURSOS (MADS/FONAM)]]</f>
        <v>0</v>
      </c>
      <c r="AJ305" s="25">
        <v>1925</v>
      </c>
      <c r="AK305" s="32">
        <v>45664</v>
      </c>
      <c r="AL305">
        <v>41425</v>
      </c>
      <c r="AM305" s="27">
        <v>45686</v>
      </c>
      <c r="AN305" s="33" t="s">
        <v>114</v>
      </c>
      <c r="AO305" t="s">
        <v>115</v>
      </c>
      <c r="AP305" s="39">
        <v>202400000000095</v>
      </c>
      <c r="AQ305" t="s">
        <v>106</v>
      </c>
      <c r="AR305" s="27">
        <v>45685</v>
      </c>
      <c r="AS305" s="23" t="s">
        <v>116</v>
      </c>
      <c r="AT305" s="23" t="s">
        <v>116</v>
      </c>
      <c r="AU305" t="s">
        <v>117</v>
      </c>
      <c r="AV305" t="s">
        <v>547</v>
      </c>
      <c r="AW305" t="s">
        <v>548</v>
      </c>
      <c r="AX305" t="s">
        <v>108</v>
      </c>
      <c r="AY305" s="23">
        <v>80161500</v>
      </c>
      <c r="AZ305" s="55" t="s">
        <v>2298</v>
      </c>
      <c r="BA305" s="23" t="s">
        <v>121</v>
      </c>
      <c r="BB305" s="20" t="s">
        <v>122</v>
      </c>
      <c r="BC305" s="27">
        <v>45685</v>
      </c>
      <c r="BD305" s="20" t="s">
        <v>123</v>
      </c>
      <c r="BE305" s="27">
        <v>45685</v>
      </c>
      <c r="BF305" s="27">
        <v>45686</v>
      </c>
      <c r="BG305" s="27">
        <v>46021</v>
      </c>
      <c r="BH305" s="35">
        <f>+Tabla3[[#This Row],[FECHA TERMINACION
(INICIAL)]]-Tabla3[[#This Row],[FECHA INICIO]]</f>
        <v>335</v>
      </c>
      <c r="BI305" s="35">
        <f>+Tabla3[[#This Row],[PLAZO DE EJECUCIÓN EN DÍAS (INICIAL)]]/30</f>
        <v>11.166666666666666</v>
      </c>
      <c r="BJ305" t="s">
        <v>2299</v>
      </c>
      <c r="BK305" s="30">
        <f>+[1]BD_2!E303</f>
        <v>199133</v>
      </c>
      <c r="BL305" s="30">
        <f>+[1]BD_2!BA303</f>
        <v>0</v>
      </c>
      <c r="BM305" s="23">
        <f>+[1]BD_2!BZ303</f>
        <v>0</v>
      </c>
      <c r="BN305" s="23">
        <f>+COUNTIF(Tabla3[[#This Row],[VALOR REDUCIDO]:[TOTAL TIEMPO PRORROGADO EN DÍAS
]],"&lt;&gt;0")</f>
        <v>1</v>
      </c>
      <c r="BO305" s="23" t="str">
        <f>+[1]BD_2!CA303</f>
        <v>2 NO</v>
      </c>
      <c r="BP305" s="27" t="str">
        <f>+[1]BD_2!CF303</f>
        <v>2 NO</v>
      </c>
      <c r="BQ305" s="23" t="s">
        <v>106</v>
      </c>
      <c r="BR305">
        <f t="shared" si="64"/>
        <v>335</v>
      </c>
      <c r="BS305" s="36">
        <f t="shared" si="65"/>
        <v>45686</v>
      </c>
      <c r="BT305" s="36">
        <f t="shared" si="66"/>
        <v>46021</v>
      </c>
      <c r="BU305" s="37">
        <f t="shared" ca="1" si="67"/>
        <v>0.77910447761194035</v>
      </c>
      <c r="BV305" s="30">
        <f t="shared" si="68"/>
        <v>63112267</v>
      </c>
      <c r="BW305" s="23" t="str">
        <f t="shared" ca="1" si="70"/>
        <v>EJECUCIÓN</v>
      </c>
      <c r="BX305" s="23">
        <v>42216267</v>
      </c>
      <c r="BY305" s="23">
        <v>20896000</v>
      </c>
      <c r="BZ305" s="23" t="s">
        <v>106</v>
      </c>
      <c r="CA305" s="23" t="str">
        <f t="shared" si="69"/>
        <v>enero</v>
      </c>
      <c r="CB305" s="23" t="s">
        <v>121</v>
      </c>
      <c r="CC305" s="23" t="s">
        <v>121</v>
      </c>
      <c r="CD305" s="23" t="s">
        <v>121</v>
      </c>
      <c r="CE305" t="s">
        <v>125</v>
      </c>
      <c r="CF305" t="s">
        <v>126</v>
      </c>
    </row>
    <row r="306" spans="1:84" x14ac:dyDescent="0.25">
      <c r="A306" s="23" t="str">
        <f t="shared" si="57"/>
        <v/>
      </c>
      <c r="B306" s="23" t="str">
        <f t="shared" si="58"/>
        <v/>
      </c>
      <c r="C306" s="24" t="str">
        <f t="shared" ca="1" si="59"/>
        <v>E</v>
      </c>
      <c r="D306" s="25" t="str">
        <f t="shared" ca="1" si="60"/>
        <v/>
      </c>
      <c r="E306" s="25" t="str">
        <f t="shared" si="61"/>
        <v/>
      </c>
      <c r="F306" s="23" t="str">
        <f t="shared" si="62"/>
        <v/>
      </c>
      <c r="G306" s="25" t="str">
        <f t="shared" si="63"/>
        <v/>
      </c>
      <c r="H306" s="23">
        <v>2025</v>
      </c>
      <c r="I306" s="26">
        <v>300</v>
      </c>
      <c r="J306" s="23" t="s">
        <v>95</v>
      </c>
      <c r="K306" t="s">
        <v>96</v>
      </c>
      <c r="L306" t="s">
        <v>97</v>
      </c>
      <c r="M306" t="s">
        <v>98</v>
      </c>
      <c r="N306" t="s">
        <v>99</v>
      </c>
      <c r="O306" s="23" t="s">
        <v>100</v>
      </c>
      <c r="P306" s="23" t="s">
        <v>138</v>
      </c>
      <c r="Q306" t="s">
        <v>2300</v>
      </c>
      <c r="R306" s="23" t="s">
        <v>103</v>
      </c>
      <c r="S306" s="20" t="s">
        <v>561</v>
      </c>
      <c r="T306" s="29" t="s">
        <v>2301</v>
      </c>
      <c r="U306" s="23" t="s">
        <v>1436</v>
      </c>
      <c r="V306" s="23" t="s">
        <v>106</v>
      </c>
      <c r="W306" s="20" t="s">
        <v>2302</v>
      </c>
      <c r="X306" s="20" t="s">
        <v>108</v>
      </c>
      <c r="Y306" t="s">
        <v>2303</v>
      </c>
      <c r="Z306" t="s">
        <v>2304</v>
      </c>
      <c r="AA306" t="s">
        <v>2305</v>
      </c>
      <c r="AB306" s="6">
        <v>65153333</v>
      </c>
      <c r="AC306" s="6">
        <v>65153333</v>
      </c>
      <c r="AD306" s="30">
        <v>5800000</v>
      </c>
      <c r="AE306" s="30">
        <v>0</v>
      </c>
      <c r="AF306" s="23" t="s">
        <v>112</v>
      </c>
      <c r="AG306" t="s">
        <v>106</v>
      </c>
      <c r="AH306" t="s">
        <v>113</v>
      </c>
      <c r="AI306" s="31">
        <f>+Tabla3[[#This Row],[VALOR DEL CONTRATO
(EN NUMEROS)]]-Tabla3[[#This Row],[VALOR RECURSOS (MADS/FONAM)]]</f>
        <v>0</v>
      </c>
      <c r="AJ306" s="25">
        <v>1925</v>
      </c>
      <c r="AK306" s="32">
        <v>45664</v>
      </c>
      <c r="AL306">
        <v>33325</v>
      </c>
      <c r="AM306" s="27">
        <v>45681</v>
      </c>
      <c r="AN306" s="33" t="s">
        <v>114</v>
      </c>
      <c r="AO306" t="s">
        <v>115</v>
      </c>
      <c r="AP306" s="39">
        <v>202400000000095</v>
      </c>
      <c r="AQ306" t="s">
        <v>106</v>
      </c>
      <c r="AR306" s="27">
        <v>45680</v>
      </c>
      <c r="AS306" s="23" t="s">
        <v>116</v>
      </c>
      <c r="AT306" s="23" t="s">
        <v>116</v>
      </c>
      <c r="AU306" t="s">
        <v>117</v>
      </c>
      <c r="AV306" t="s">
        <v>547</v>
      </c>
      <c r="AW306" t="s">
        <v>548</v>
      </c>
      <c r="AX306" t="s">
        <v>108</v>
      </c>
      <c r="AY306" s="23">
        <v>80111600</v>
      </c>
      <c r="AZ306" s="55" t="s">
        <v>2306</v>
      </c>
      <c r="BA306" s="23" t="s">
        <v>295</v>
      </c>
      <c r="BB306" s="20" t="s">
        <v>122</v>
      </c>
      <c r="BC306" s="27">
        <v>45681</v>
      </c>
      <c r="BD306" s="20" t="s">
        <v>123</v>
      </c>
      <c r="BE306" s="27">
        <v>45681</v>
      </c>
      <c r="BF306" s="27">
        <v>45682</v>
      </c>
      <c r="BG306" s="27">
        <v>46021</v>
      </c>
      <c r="BH306" s="35">
        <f>+Tabla3[[#This Row],[FECHA TERMINACION
(INICIAL)]]-Tabla3[[#This Row],[FECHA INICIO]]</f>
        <v>339</v>
      </c>
      <c r="BI306" s="35">
        <f>+Tabla3[[#This Row],[PLAZO DE EJECUCIÓN EN DÍAS (INICIAL)]]/30</f>
        <v>11.3</v>
      </c>
      <c r="BJ306" t="s">
        <v>2307</v>
      </c>
      <c r="BK306" s="30">
        <f>+[1]BD_2!E304</f>
        <v>193333</v>
      </c>
      <c r="BL306" s="30">
        <f>+[1]BD_2!BA304</f>
        <v>0</v>
      </c>
      <c r="BM306" s="23">
        <f>+[1]BD_2!BZ304</f>
        <v>0</v>
      </c>
      <c r="BN306" s="23">
        <f>+COUNTIF(Tabla3[[#This Row],[VALOR REDUCIDO]:[TOTAL TIEMPO PRORROGADO EN DÍAS
]],"&lt;&gt;0")</f>
        <v>1</v>
      </c>
      <c r="BO306" s="23" t="str">
        <f>+[1]BD_2!CA304</f>
        <v>2 NO</v>
      </c>
      <c r="BP306" s="27" t="str">
        <f>+[1]BD_2!CF304</f>
        <v>2 NO</v>
      </c>
      <c r="BQ306" s="23" t="s">
        <v>106</v>
      </c>
      <c r="BR306">
        <f t="shared" si="64"/>
        <v>339</v>
      </c>
      <c r="BS306" s="36">
        <f t="shared" si="65"/>
        <v>45682</v>
      </c>
      <c r="BT306" s="36">
        <f t="shared" si="66"/>
        <v>46021</v>
      </c>
      <c r="BU306" s="37">
        <f t="shared" ca="1" si="67"/>
        <v>0.78171091445427732</v>
      </c>
      <c r="BV306" s="30">
        <f t="shared" si="68"/>
        <v>64960000</v>
      </c>
      <c r="BW306" s="23" t="str">
        <f t="shared" ca="1" si="70"/>
        <v>EJECUCIÓN</v>
      </c>
      <c r="BX306" s="23">
        <v>41760000</v>
      </c>
      <c r="BY306" s="23">
        <v>23200000</v>
      </c>
      <c r="BZ306" s="23" t="s">
        <v>106</v>
      </c>
      <c r="CA306" s="23" t="str">
        <f t="shared" si="69"/>
        <v>enero</v>
      </c>
      <c r="CB306" s="23" t="s">
        <v>121</v>
      </c>
      <c r="CC306" s="23" t="s">
        <v>121</v>
      </c>
      <c r="CD306" s="23" t="s">
        <v>121</v>
      </c>
      <c r="CE306" t="s">
        <v>125</v>
      </c>
      <c r="CF306" t="s">
        <v>126</v>
      </c>
    </row>
    <row r="307" spans="1:84" x14ac:dyDescent="0.25">
      <c r="A307" s="23" t="str">
        <f t="shared" si="57"/>
        <v/>
      </c>
      <c r="B307" s="23" t="str">
        <f t="shared" si="58"/>
        <v/>
      </c>
      <c r="C307" s="24" t="str">
        <f t="shared" ca="1" si="59"/>
        <v>E</v>
      </c>
      <c r="D307" s="25" t="str">
        <f t="shared" ca="1" si="60"/>
        <v/>
      </c>
      <c r="E307" s="25" t="str">
        <f t="shared" si="61"/>
        <v/>
      </c>
      <c r="F307" s="23" t="str">
        <f t="shared" si="62"/>
        <v/>
      </c>
      <c r="G307" s="25" t="str">
        <f t="shared" si="63"/>
        <v/>
      </c>
      <c r="H307" s="23">
        <v>2025</v>
      </c>
      <c r="I307" s="26">
        <v>301</v>
      </c>
      <c r="J307" s="23" t="s">
        <v>95</v>
      </c>
      <c r="K307" t="s">
        <v>96</v>
      </c>
      <c r="L307" t="s">
        <v>97</v>
      </c>
      <c r="M307" t="s">
        <v>98</v>
      </c>
      <c r="N307" t="s">
        <v>99</v>
      </c>
      <c r="O307" s="23" t="s">
        <v>100</v>
      </c>
      <c r="P307" s="23" t="s">
        <v>138</v>
      </c>
      <c r="Q307" t="s">
        <v>2308</v>
      </c>
      <c r="R307" s="23" t="s">
        <v>103</v>
      </c>
      <c r="S307" s="20" t="s">
        <v>2309</v>
      </c>
      <c r="T307" s="29" t="s">
        <v>2310</v>
      </c>
      <c r="U307" s="23" t="s">
        <v>1436</v>
      </c>
      <c r="V307" s="23" t="s">
        <v>106</v>
      </c>
      <c r="W307" s="20" t="s">
        <v>2302</v>
      </c>
      <c r="X307" s="20" t="s">
        <v>108</v>
      </c>
      <c r="Y307" t="s">
        <v>2311</v>
      </c>
      <c r="Z307" t="s">
        <v>2312</v>
      </c>
      <c r="AA307" t="s">
        <v>2313</v>
      </c>
      <c r="AB307" s="6">
        <v>80204533</v>
      </c>
      <c r="AC307" s="6">
        <v>80204533</v>
      </c>
      <c r="AD307" s="30">
        <v>7204000</v>
      </c>
      <c r="AE307" s="30">
        <v>0</v>
      </c>
      <c r="AF307" s="23" t="s">
        <v>112</v>
      </c>
      <c r="AG307" t="s">
        <v>106</v>
      </c>
      <c r="AH307" t="s">
        <v>113</v>
      </c>
      <c r="AI307" s="31">
        <f>+Tabla3[[#This Row],[VALOR DEL CONTRATO
(EN NUMEROS)]]-Tabla3[[#This Row],[VALOR RECURSOS (MADS/FONAM)]]</f>
        <v>0</v>
      </c>
      <c r="AJ307" s="25">
        <v>1925</v>
      </c>
      <c r="AK307" s="32">
        <v>45664</v>
      </c>
      <c r="AL307">
        <v>39925</v>
      </c>
      <c r="AM307" s="27">
        <v>45685</v>
      </c>
      <c r="AN307" s="33" t="s">
        <v>114</v>
      </c>
      <c r="AO307" t="s">
        <v>115</v>
      </c>
      <c r="AP307" s="39">
        <v>202400000000095</v>
      </c>
      <c r="AQ307" t="s">
        <v>106</v>
      </c>
      <c r="AR307" s="27">
        <v>45683</v>
      </c>
      <c r="AS307" s="23" t="s">
        <v>116</v>
      </c>
      <c r="AT307" s="23" t="s">
        <v>116</v>
      </c>
      <c r="AU307" t="s">
        <v>117</v>
      </c>
      <c r="AV307" t="s">
        <v>547</v>
      </c>
      <c r="AW307" t="s">
        <v>809</v>
      </c>
      <c r="AX307" t="s">
        <v>108</v>
      </c>
      <c r="AY307" s="23">
        <v>80111600</v>
      </c>
      <c r="AZ307" s="55" t="s">
        <v>2314</v>
      </c>
      <c r="BA307" s="23" t="s">
        <v>121</v>
      </c>
      <c r="BB307" s="20" t="s">
        <v>122</v>
      </c>
      <c r="BC307" s="27">
        <v>45684</v>
      </c>
      <c r="BD307" s="20" t="s">
        <v>123</v>
      </c>
      <c r="BE307" s="27">
        <v>45684</v>
      </c>
      <c r="BF307" s="27">
        <v>45685</v>
      </c>
      <c r="BG307" s="27">
        <v>46021</v>
      </c>
      <c r="BH307" s="35">
        <f>+Tabla3[[#This Row],[FECHA TERMINACION
(INICIAL)]]-Tabla3[[#This Row],[FECHA INICIO]]</f>
        <v>336</v>
      </c>
      <c r="BI307" s="35">
        <f>+Tabla3[[#This Row],[PLAZO DE EJECUCIÓN EN DÍAS (INICIAL)]]/30</f>
        <v>11.2</v>
      </c>
      <c r="BJ307" t="s">
        <v>2315</v>
      </c>
      <c r="BK307" s="30">
        <f>+[1]BD_2!E305</f>
        <v>240133</v>
      </c>
      <c r="BL307" s="30">
        <f>+[1]BD_2!BA305</f>
        <v>0</v>
      </c>
      <c r="BM307" s="23">
        <f>+[1]BD_2!BZ305</f>
        <v>0</v>
      </c>
      <c r="BN307" s="23">
        <f>+COUNTIF(Tabla3[[#This Row],[VALOR REDUCIDO]:[TOTAL TIEMPO PRORROGADO EN DÍAS
]],"&lt;&gt;0")</f>
        <v>1</v>
      </c>
      <c r="BO307" s="23" t="str">
        <f>+[1]BD_2!CA305</f>
        <v>2 NO</v>
      </c>
      <c r="BP307" s="27" t="str">
        <f>+[1]BD_2!CF305</f>
        <v>2 NO</v>
      </c>
      <c r="BQ307" s="23" t="s">
        <v>106</v>
      </c>
      <c r="BR307">
        <f t="shared" si="64"/>
        <v>336</v>
      </c>
      <c r="BS307" s="36">
        <f t="shared" si="65"/>
        <v>45685</v>
      </c>
      <c r="BT307" s="36">
        <f t="shared" si="66"/>
        <v>46021</v>
      </c>
      <c r="BU307" s="37">
        <f t="shared" ca="1" si="67"/>
        <v>0.77976190476190477</v>
      </c>
      <c r="BV307" s="30">
        <f t="shared" si="68"/>
        <v>79964400</v>
      </c>
      <c r="BW307" s="23" t="str">
        <f t="shared" ca="1" si="70"/>
        <v>EJECUCIÓN</v>
      </c>
      <c r="BX307" s="23">
        <v>51148400</v>
      </c>
      <c r="BY307" s="23">
        <v>28816000</v>
      </c>
      <c r="BZ307" s="23" t="s">
        <v>106</v>
      </c>
      <c r="CA307" s="23" t="str">
        <f t="shared" si="69"/>
        <v>enero</v>
      </c>
      <c r="CB307" s="23" t="s">
        <v>121</v>
      </c>
      <c r="CC307" s="23" t="s">
        <v>121</v>
      </c>
      <c r="CD307" s="23" t="s">
        <v>121</v>
      </c>
      <c r="CE307" t="s">
        <v>125</v>
      </c>
      <c r="CF307" t="s">
        <v>126</v>
      </c>
    </row>
    <row r="308" spans="1:84" x14ac:dyDescent="0.25">
      <c r="A308" s="23" t="str">
        <f t="shared" si="57"/>
        <v/>
      </c>
      <c r="B308" s="23" t="str">
        <f t="shared" si="58"/>
        <v/>
      </c>
      <c r="C308" s="24" t="str">
        <f t="shared" ca="1" si="59"/>
        <v>E</v>
      </c>
      <c r="D308" s="25" t="str">
        <f t="shared" ca="1" si="60"/>
        <v/>
      </c>
      <c r="E308" s="25" t="str">
        <f t="shared" si="61"/>
        <v/>
      </c>
      <c r="F308" s="23" t="str">
        <f t="shared" si="62"/>
        <v/>
      </c>
      <c r="G308" s="25" t="str">
        <f t="shared" si="63"/>
        <v/>
      </c>
      <c r="H308" s="23">
        <v>2025</v>
      </c>
      <c r="I308" s="26">
        <v>302</v>
      </c>
      <c r="J308" s="23" t="s">
        <v>95</v>
      </c>
      <c r="K308" t="s">
        <v>96</v>
      </c>
      <c r="L308" t="s">
        <v>97</v>
      </c>
      <c r="M308" t="s">
        <v>98</v>
      </c>
      <c r="N308" t="s">
        <v>99</v>
      </c>
      <c r="O308" s="23" t="s">
        <v>100</v>
      </c>
      <c r="P308" s="23" t="s">
        <v>138</v>
      </c>
      <c r="Q308" t="s">
        <v>2316</v>
      </c>
      <c r="R308" s="23" t="s">
        <v>103</v>
      </c>
      <c r="S308" s="20" t="s">
        <v>561</v>
      </c>
      <c r="T308" s="29" t="s">
        <v>2317</v>
      </c>
      <c r="U308" s="23" t="s">
        <v>1436</v>
      </c>
      <c r="V308" s="23" t="s">
        <v>106</v>
      </c>
      <c r="W308" s="20" t="s">
        <v>805</v>
      </c>
      <c r="X308" s="20" t="s">
        <v>108</v>
      </c>
      <c r="Y308" t="s">
        <v>2318</v>
      </c>
      <c r="Z308" t="s">
        <v>2319</v>
      </c>
      <c r="AA308" t="s">
        <v>2320</v>
      </c>
      <c r="AB308" s="6">
        <v>67980000</v>
      </c>
      <c r="AC308" s="6">
        <v>67980000</v>
      </c>
      <c r="AD308" s="30">
        <v>6180000</v>
      </c>
      <c r="AE308" s="30">
        <v>0</v>
      </c>
      <c r="AF308" s="23" t="s">
        <v>112</v>
      </c>
      <c r="AG308" t="s">
        <v>106</v>
      </c>
      <c r="AH308" t="s">
        <v>113</v>
      </c>
      <c r="AI308" s="31">
        <f>+Tabla3[[#This Row],[VALOR DEL CONTRATO
(EN NUMEROS)]]-Tabla3[[#This Row],[VALOR RECURSOS (MADS/FONAM)]]</f>
        <v>0</v>
      </c>
      <c r="AJ308" s="25">
        <v>1925</v>
      </c>
      <c r="AK308" s="32">
        <v>45664</v>
      </c>
      <c r="AL308">
        <v>37725</v>
      </c>
      <c r="AM308" s="27">
        <v>45685</v>
      </c>
      <c r="AN308" s="33" t="s">
        <v>114</v>
      </c>
      <c r="AO308" t="s">
        <v>115</v>
      </c>
      <c r="AP308" s="39">
        <v>202400000000095</v>
      </c>
      <c r="AQ308" t="s">
        <v>106</v>
      </c>
      <c r="AR308" s="27">
        <v>45681</v>
      </c>
      <c r="AS308" s="23" t="s">
        <v>116</v>
      </c>
      <c r="AT308" s="23" t="s">
        <v>116</v>
      </c>
      <c r="AU308" t="s">
        <v>117</v>
      </c>
      <c r="AV308" t="s">
        <v>547</v>
      </c>
      <c r="AW308" t="s">
        <v>809</v>
      </c>
      <c r="AX308" t="s">
        <v>108</v>
      </c>
      <c r="AY308" s="23">
        <v>80111600</v>
      </c>
      <c r="AZ308" s="55" t="s">
        <v>2321</v>
      </c>
      <c r="BA308" s="23" t="s">
        <v>295</v>
      </c>
      <c r="BB308" s="20" t="s">
        <v>122</v>
      </c>
      <c r="BC308" s="27">
        <v>45684</v>
      </c>
      <c r="BD308" s="20" t="s">
        <v>123</v>
      </c>
      <c r="BE308" s="27">
        <v>45684</v>
      </c>
      <c r="BF308" s="27">
        <v>45685</v>
      </c>
      <c r="BG308" s="27">
        <v>46018</v>
      </c>
      <c r="BH308" s="35">
        <f>+Tabla3[[#This Row],[FECHA TERMINACION
(INICIAL)]]-Tabla3[[#This Row],[FECHA INICIO]]</f>
        <v>333</v>
      </c>
      <c r="BI308" s="35">
        <f>+Tabla3[[#This Row],[PLAZO DE EJECUCIÓN EN DÍAS (INICIAL)]]/30</f>
        <v>11.1</v>
      </c>
      <c r="BJ308" t="s">
        <v>2322</v>
      </c>
      <c r="BK308" s="30">
        <f>+[1]BD_2!E306</f>
        <v>0</v>
      </c>
      <c r="BL308" s="30">
        <f>+[1]BD_2!BA306</f>
        <v>0</v>
      </c>
      <c r="BM308" s="23">
        <f>+[1]BD_2!BZ306</f>
        <v>0</v>
      </c>
      <c r="BN308" s="23">
        <f>+COUNTIF(Tabla3[[#This Row],[VALOR REDUCIDO]:[TOTAL TIEMPO PRORROGADO EN DÍAS
]],"&lt;&gt;0")</f>
        <v>0</v>
      </c>
      <c r="BO308" s="23" t="str">
        <f>+[1]BD_2!CA306</f>
        <v>2 NO</v>
      </c>
      <c r="BP308" s="27" t="str">
        <f>+[1]BD_2!CF306</f>
        <v>2 NO</v>
      </c>
      <c r="BQ308" s="23" t="s">
        <v>106</v>
      </c>
      <c r="BR308">
        <f t="shared" si="64"/>
        <v>333</v>
      </c>
      <c r="BS308" s="36">
        <f t="shared" si="65"/>
        <v>45685</v>
      </c>
      <c r="BT308" s="36">
        <f t="shared" si="66"/>
        <v>46018</v>
      </c>
      <c r="BU308" s="37">
        <f t="shared" ca="1" si="67"/>
        <v>0.78678678678678682</v>
      </c>
      <c r="BV308" s="30">
        <f t="shared" si="68"/>
        <v>67980000</v>
      </c>
      <c r="BW308" s="23" t="str">
        <f t="shared" ca="1" si="70"/>
        <v>EJECUCIÓN</v>
      </c>
      <c r="BX308" s="23">
        <v>37698000</v>
      </c>
      <c r="BY308" s="23">
        <v>30282000</v>
      </c>
      <c r="BZ308" s="23" t="s">
        <v>106</v>
      </c>
      <c r="CA308" s="23" t="str">
        <f t="shared" si="69"/>
        <v>enero</v>
      </c>
      <c r="CB308" s="23" t="s">
        <v>121</v>
      </c>
      <c r="CC308" s="23" t="s">
        <v>121</v>
      </c>
      <c r="CD308" s="23" t="s">
        <v>121</v>
      </c>
      <c r="CE308" t="s">
        <v>125</v>
      </c>
      <c r="CF308" t="s">
        <v>126</v>
      </c>
    </row>
    <row r="309" spans="1:84" x14ac:dyDescent="0.25">
      <c r="A309" s="23" t="str">
        <f t="shared" si="57"/>
        <v/>
      </c>
      <c r="B309" s="23" t="str">
        <f t="shared" si="58"/>
        <v/>
      </c>
      <c r="C309" s="24" t="str">
        <f t="shared" ca="1" si="59"/>
        <v>E</v>
      </c>
      <c r="D309" s="25" t="str">
        <f t="shared" ca="1" si="60"/>
        <v/>
      </c>
      <c r="E309" s="25" t="str">
        <f t="shared" si="61"/>
        <v/>
      </c>
      <c r="F309" s="23" t="str">
        <f t="shared" si="62"/>
        <v/>
      </c>
      <c r="G309" s="25" t="str">
        <f t="shared" si="63"/>
        <v/>
      </c>
      <c r="H309" s="23">
        <v>2025</v>
      </c>
      <c r="I309" s="26">
        <v>303</v>
      </c>
      <c r="J309" s="23" t="s">
        <v>95</v>
      </c>
      <c r="K309" t="s">
        <v>96</v>
      </c>
      <c r="L309" t="s">
        <v>97</v>
      </c>
      <c r="M309" t="s">
        <v>98</v>
      </c>
      <c r="N309" t="s">
        <v>99</v>
      </c>
      <c r="O309" s="23" t="s">
        <v>100</v>
      </c>
      <c r="P309" s="23" t="s">
        <v>138</v>
      </c>
      <c r="Q309" t="s">
        <v>2323</v>
      </c>
      <c r="R309" s="23" t="s">
        <v>103</v>
      </c>
      <c r="S309" s="20" t="s">
        <v>467</v>
      </c>
      <c r="T309" s="29" t="s">
        <v>2324</v>
      </c>
      <c r="U309" s="23" t="s">
        <v>1436</v>
      </c>
      <c r="V309" s="23" t="s">
        <v>106</v>
      </c>
      <c r="W309" s="20" t="s">
        <v>2325</v>
      </c>
      <c r="X309" s="20" t="s">
        <v>108</v>
      </c>
      <c r="Y309" t="s">
        <v>2326</v>
      </c>
      <c r="Z309" t="s">
        <v>2327</v>
      </c>
      <c r="AA309" t="s">
        <v>2328</v>
      </c>
      <c r="AB309" s="6">
        <v>62906667</v>
      </c>
      <c r="AC309" s="6">
        <v>62906667</v>
      </c>
      <c r="AD309" s="30">
        <v>5600000</v>
      </c>
      <c r="AE309" s="30">
        <v>0</v>
      </c>
      <c r="AF309" s="23" t="s">
        <v>112</v>
      </c>
      <c r="AG309" t="s">
        <v>106</v>
      </c>
      <c r="AH309" t="s">
        <v>113</v>
      </c>
      <c r="AI309" s="31">
        <f>+Tabla3[[#This Row],[VALOR DEL CONTRATO
(EN NUMEROS)]]-Tabla3[[#This Row],[VALOR RECURSOS (MADS/FONAM)]]</f>
        <v>0</v>
      </c>
      <c r="AJ309" s="25">
        <v>1925</v>
      </c>
      <c r="AK309" s="32">
        <v>45664</v>
      </c>
      <c r="AL309">
        <v>33025</v>
      </c>
      <c r="AM309" s="27">
        <v>45681</v>
      </c>
      <c r="AN309" s="33" t="s">
        <v>114</v>
      </c>
      <c r="AO309" t="s">
        <v>115</v>
      </c>
      <c r="AP309" s="39">
        <v>202400000000095</v>
      </c>
      <c r="AQ309" t="s">
        <v>106</v>
      </c>
      <c r="AR309" s="27">
        <v>45679</v>
      </c>
      <c r="AS309" s="23" t="s">
        <v>116</v>
      </c>
      <c r="AT309" s="23" t="s">
        <v>116</v>
      </c>
      <c r="AU309" t="s">
        <v>117</v>
      </c>
      <c r="AV309" t="s">
        <v>547</v>
      </c>
      <c r="AW309" t="s">
        <v>548</v>
      </c>
      <c r="AX309" t="s">
        <v>108</v>
      </c>
      <c r="AY309" s="23">
        <v>80111600</v>
      </c>
      <c r="AZ309" s="55" t="s">
        <v>2329</v>
      </c>
      <c r="BA309" s="23" t="s">
        <v>121</v>
      </c>
      <c r="BB309" s="20" t="s">
        <v>122</v>
      </c>
      <c r="BC309" s="27">
        <v>45679</v>
      </c>
      <c r="BD309" s="20" t="s">
        <v>136</v>
      </c>
      <c r="BE309" s="27">
        <v>45679</v>
      </c>
      <c r="BF309" s="27">
        <v>45681</v>
      </c>
      <c r="BG309" s="27">
        <v>46021</v>
      </c>
      <c r="BH309" s="35">
        <f>+Tabla3[[#This Row],[FECHA TERMINACION
(INICIAL)]]-Tabla3[[#This Row],[FECHA INICIO]]</f>
        <v>340</v>
      </c>
      <c r="BI309" s="35">
        <f>+Tabla3[[#This Row],[PLAZO DE EJECUCIÓN EN DÍAS (INICIAL)]]/30</f>
        <v>11.333333333333334</v>
      </c>
      <c r="BJ309" t="s">
        <v>2330</v>
      </c>
      <c r="BK309" s="30">
        <f>+[1]BD_2!E307</f>
        <v>0</v>
      </c>
      <c r="BL309" s="30">
        <f>+[1]BD_2!BA307</f>
        <v>0</v>
      </c>
      <c r="BM309" s="23">
        <f>+[1]BD_2!BZ307</f>
        <v>0</v>
      </c>
      <c r="BN309" s="23">
        <f>+COUNTIF(Tabla3[[#This Row],[VALOR REDUCIDO]:[TOTAL TIEMPO PRORROGADO EN DÍAS
]],"&lt;&gt;0")</f>
        <v>0</v>
      </c>
      <c r="BO309" s="23" t="str">
        <f>+[1]BD_2!CA307</f>
        <v>2 NO</v>
      </c>
      <c r="BP309" s="27" t="str">
        <f>+[1]BD_2!CF307</f>
        <v>2 NO</v>
      </c>
      <c r="BQ309" s="23" t="s">
        <v>106</v>
      </c>
      <c r="BR309">
        <f t="shared" si="64"/>
        <v>340</v>
      </c>
      <c r="BS309" s="36">
        <f t="shared" si="65"/>
        <v>45681</v>
      </c>
      <c r="BT309" s="36">
        <f t="shared" si="66"/>
        <v>46021</v>
      </c>
      <c r="BU309" s="37">
        <f t="shared" ca="1" si="67"/>
        <v>0.78235294117647058</v>
      </c>
      <c r="BV309" s="30">
        <f t="shared" si="68"/>
        <v>62906667</v>
      </c>
      <c r="BW309" s="23" t="str">
        <f t="shared" ca="1" si="70"/>
        <v>EJECUCIÓN</v>
      </c>
      <c r="BX309" s="23">
        <v>34906667</v>
      </c>
      <c r="BY309" s="23">
        <v>28000000</v>
      </c>
      <c r="BZ309" s="23" t="s">
        <v>106</v>
      </c>
      <c r="CA309" s="23" t="str">
        <f t="shared" si="69"/>
        <v>enero</v>
      </c>
      <c r="CB309" s="23" t="s">
        <v>121</v>
      </c>
      <c r="CC309" s="23" t="s">
        <v>121</v>
      </c>
      <c r="CD309" s="23" t="s">
        <v>121</v>
      </c>
      <c r="CE309" t="s">
        <v>125</v>
      </c>
      <c r="CF309" t="s">
        <v>126</v>
      </c>
    </row>
    <row r="310" spans="1:84" x14ac:dyDescent="0.25">
      <c r="A310" s="23" t="str">
        <f t="shared" si="57"/>
        <v/>
      </c>
      <c r="B310" s="23" t="str">
        <f t="shared" si="58"/>
        <v/>
      </c>
      <c r="C310" s="24" t="str">
        <f t="shared" ca="1" si="59"/>
        <v>E</v>
      </c>
      <c r="D310" s="25" t="str">
        <f t="shared" ca="1" si="60"/>
        <v/>
      </c>
      <c r="E310" s="25" t="str">
        <f t="shared" si="61"/>
        <v/>
      </c>
      <c r="F310" s="23" t="str">
        <f t="shared" si="62"/>
        <v/>
      </c>
      <c r="G310" s="25" t="str">
        <f t="shared" si="63"/>
        <v/>
      </c>
      <c r="H310" s="23">
        <v>2025</v>
      </c>
      <c r="I310" s="26">
        <v>304</v>
      </c>
      <c r="J310" s="23" t="s">
        <v>95</v>
      </c>
      <c r="K310" t="s">
        <v>96</v>
      </c>
      <c r="L310" t="s">
        <v>97</v>
      </c>
      <c r="M310" t="s">
        <v>98</v>
      </c>
      <c r="N310" t="s">
        <v>99</v>
      </c>
      <c r="O310" s="23" t="s">
        <v>100</v>
      </c>
      <c r="P310" s="23" t="s">
        <v>138</v>
      </c>
      <c r="Q310" t="s">
        <v>2331</v>
      </c>
      <c r="R310" s="23" t="s">
        <v>103</v>
      </c>
      <c r="S310" s="20" t="s">
        <v>561</v>
      </c>
      <c r="T310" s="29" t="s">
        <v>2332</v>
      </c>
      <c r="U310" s="23" t="s">
        <v>1436</v>
      </c>
      <c r="V310" s="23" t="s">
        <v>106</v>
      </c>
      <c r="W310" s="20" t="s">
        <v>747</v>
      </c>
      <c r="X310" s="20" t="s">
        <v>747</v>
      </c>
      <c r="Y310" t="s">
        <v>2333</v>
      </c>
      <c r="Z310" t="s">
        <v>2334</v>
      </c>
      <c r="AA310" t="s">
        <v>2335</v>
      </c>
      <c r="AB310" s="6">
        <v>132573333</v>
      </c>
      <c r="AC310" s="6">
        <v>132573333</v>
      </c>
      <c r="AD310" s="30">
        <v>12200000</v>
      </c>
      <c r="AE310" s="30">
        <v>0</v>
      </c>
      <c r="AF310" s="23" t="s">
        <v>112</v>
      </c>
      <c r="AG310" t="s">
        <v>106</v>
      </c>
      <c r="AH310" t="s">
        <v>113</v>
      </c>
      <c r="AI310" s="31">
        <f>+Tabla3[[#This Row],[VALOR DEL CONTRATO
(EN NUMEROS)]]-Tabla3[[#This Row],[VALOR RECURSOS (MADS/FONAM)]]</f>
        <v>0</v>
      </c>
      <c r="AJ310" s="25">
        <v>3325</v>
      </c>
      <c r="AK310" s="32">
        <v>45664</v>
      </c>
      <c r="AL310">
        <v>32225</v>
      </c>
      <c r="AM310" s="27">
        <v>45681</v>
      </c>
      <c r="AN310" s="33" t="s">
        <v>114</v>
      </c>
      <c r="AO310" t="s">
        <v>751</v>
      </c>
      <c r="AP310" s="39">
        <v>202400000000095</v>
      </c>
      <c r="AQ310" t="s">
        <v>106</v>
      </c>
      <c r="AR310" s="27">
        <v>45679</v>
      </c>
      <c r="AS310" s="23" t="s">
        <v>116</v>
      </c>
      <c r="AT310" s="23" t="s">
        <v>116</v>
      </c>
      <c r="AU310" t="s">
        <v>117</v>
      </c>
      <c r="AV310" t="s">
        <v>752</v>
      </c>
      <c r="AW310" t="s">
        <v>753</v>
      </c>
      <c r="AX310" t="s">
        <v>747</v>
      </c>
      <c r="AY310" s="23">
        <v>80111600</v>
      </c>
      <c r="AZ310" s="55" t="s">
        <v>2336</v>
      </c>
      <c r="BA310" s="23" t="s">
        <v>121</v>
      </c>
      <c r="BB310" s="20" t="s">
        <v>122</v>
      </c>
      <c r="BC310" s="27">
        <v>45680</v>
      </c>
      <c r="BD310" s="20" t="s">
        <v>123</v>
      </c>
      <c r="BE310" s="27">
        <v>45680</v>
      </c>
      <c r="BF310" s="27">
        <v>45681</v>
      </c>
      <c r="BG310" s="27">
        <v>46010</v>
      </c>
      <c r="BH310" s="35">
        <f>+Tabla3[[#This Row],[FECHA TERMINACION
(INICIAL)]]-Tabla3[[#This Row],[FECHA INICIO]]</f>
        <v>329</v>
      </c>
      <c r="BI310" s="35">
        <f>+Tabla3[[#This Row],[PLAZO DE EJECUCIÓN EN DÍAS (INICIAL)]]/30</f>
        <v>10.966666666666667</v>
      </c>
      <c r="BJ310" t="s">
        <v>2337</v>
      </c>
      <c r="BK310" s="30">
        <f>+[1]BD_2!E308</f>
        <v>0</v>
      </c>
      <c r="BL310" s="30">
        <f>+[1]BD_2!BA308</f>
        <v>0</v>
      </c>
      <c r="BM310" s="23">
        <f>+[1]BD_2!BZ308</f>
        <v>0</v>
      </c>
      <c r="BN310" s="23">
        <f>+COUNTIF(Tabla3[[#This Row],[VALOR REDUCIDO]:[TOTAL TIEMPO PRORROGADO EN DÍAS
]],"&lt;&gt;0")</f>
        <v>0</v>
      </c>
      <c r="BO310" s="23" t="str">
        <f>+[1]BD_2!CA308</f>
        <v>2 NO</v>
      </c>
      <c r="BP310" s="27" t="str">
        <f>+[1]BD_2!CF308</f>
        <v>2 NO</v>
      </c>
      <c r="BQ310" s="23" t="s">
        <v>106</v>
      </c>
      <c r="BR310">
        <f t="shared" si="64"/>
        <v>329</v>
      </c>
      <c r="BS310" s="36">
        <f t="shared" si="65"/>
        <v>45681</v>
      </c>
      <c r="BT310" s="36">
        <f t="shared" si="66"/>
        <v>46010</v>
      </c>
      <c r="BU310" s="37">
        <f t="shared" ca="1" si="67"/>
        <v>0.80851063829787229</v>
      </c>
      <c r="BV310" s="30">
        <f t="shared" si="68"/>
        <v>132573333</v>
      </c>
      <c r="BW310" s="23" t="str">
        <f t="shared" ca="1" si="70"/>
        <v>EJECUCIÓN</v>
      </c>
      <c r="BX310" s="23">
        <v>76046667</v>
      </c>
      <c r="BY310" s="23">
        <v>56526666</v>
      </c>
      <c r="BZ310" s="23" t="s">
        <v>106</v>
      </c>
      <c r="CA310" s="23" t="str">
        <f t="shared" si="69"/>
        <v>enero</v>
      </c>
      <c r="CB310" s="23" t="s">
        <v>121</v>
      </c>
      <c r="CC310" s="23" t="s">
        <v>121</v>
      </c>
      <c r="CD310" s="23" t="s">
        <v>121</v>
      </c>
      <c r="CE310" t="s">
        <v>125</v>
      </c>
      <c r="CF310" t="s">
        <v>126</v>
      </c>
    </row>
    <row r="311" spans="1:84" x14ac:dyDescent="0.25">
      <c r="A311" s="23" t="str">
        <f t="shared" si="57"/>
        <v/>
      </c>
      <c r="B311" s="23" t="str">
        <f t="shared" si="58"/>
        <v/>
      </c>
      <c r="C311" s="24" t="str">
        <f t="shared" ca="1" si="59"/>
        <v>E</v>
      </c>
      <c r="D311" s="25" t="str">
        <f t="shared" ca="1" si="60"/>
        <v/>
      </c>
      <c r="E311" s="25" t="str">
        <f t="shared" si="61"/>
        <v/>
      </c>
      <c r="F311" s="23" t="str">
        <f t="shared" si="62"/>
        <v/>
      </c>
      <c r="G311" s="25" t="str">
        <f t="shared" si="63"/>
        <v/>
      </c>
      <c r="H311" s="23">
        <v>2025</v>
      </c>
      <c r="I311" s="26">
        <v>305</v>
      </c>
      <c r="J311" s="23" t="s">
        <v>95</v>
      </c>
      <c r="K311" t="s">
        <v>96</v>
      </c>
      <c r="L311" t="s">
        <v>97</v>
      </c>
      <c r="M311" t="s">
        <v>98</v>
      </c>
      <c r="N311" t="s">
        <v>99</v>
      </c>
      <c r="O311" s="23" t="s">
        <v>100</v>
      </c>
      <c r="P311" s="23" t="s">
        <v>138</v>
      </c>
      <c r="Q311" t="s">
        <v>2338</v>
      </c>
      <c r="R311" s="23" t="s">
        <v>103</v>
      </c>
      <c r="S311" s="20" t="s">
        <v>298</v>
      </c>
      <c r="T311" s="29" t="s">
        <v>2339</v>
      </c>
      <c r="U311" s="23" t="s">
        <v>1436</v>
      </c>
      <c r="V311" s="23" t="s">
        <v>106</v>
      </c>
      <c r="W311" s="20" t="s">
        <v>183</v>
      </c>
      <c r="X311" s="20" t="s">
        <v>183</v>
      </c>
      <c r="Y311" t="s">
        <v>2340</v>
      </c>
      <c r="Z311" t="s">
        <v>2341</v>
      </c>
      <c r="AA311" t="s">
        <v>2342</v>
      </c>
      <c r="AB311" s="6">
        <v>90640000</v>
      </c>
      <c r="AC311" s="6">
        <v>90640000</v>
      </c>
      <c r="AD311" s="30">
        <v>8240000</v>
      </c>
      <c r="AE311" s="30">
        <v>0</v>
      </c>
      <c r="AF311" s="23" t="s">
        <v>112</v>
      </c>
      <c r="AG311" t="s">
        <v>106</v>
      </c>
      <c r="AH311" t="s">
        <v>113</v>
      </c>
      <c r="AI311" s="31">
        <f>+Tabla3[[#This Row],[VALOR DEL CONTRATO
(EN NUMEROS)]]-Tabla3[[#This Row],[VALOR RECURSOS (MADS/FONAM)]]</f>
        <v>0</v>
      </c>
      <c r="AJ311" s="25">
        <v>3125</v>
      </c>
      <c r="AK311" s="32">
        <v>45664</v>
      </c>
      <c r="AL311">
        <v>37825</v>
      </c>
      <c r="AM311" s="27">
        <v>45685</v>
      </c>
      <c r="AN311" s="33" t="s">
        <v>114</v>
      </c>
      <c r="AO311" t="s">
        <v>931</v>
      </c>
      <c r="AP311" s="39">
        <v>202400000000071</v>
      </c>
      <c r="AQ311" t="s">
        <v>106</v>
      </c>
      <c r="AR311" s="27">
        <v>45683</v>
      </c>
      <c r="AS311" s="23" t="s">
        <v>116</v>
      </c>
      <c r="AT311" s="23" t="s">
        <v>116</v>
      </c>
      <c r="AU311" t="s">
        <v>117</v>
      </c>
      <c r="AV311" t="s">
        <v>2343</v>
      </c>
      <c r="AW311" t="s">
        <v>2344</v>
      </c>
      <c r="AX311" t="s">
        <v>189</v>
      </c>
      <c r="AY311" s="23">
        <v>80111600</v>
      </c>
      <c r="AZ311" s="55" t="s">
        <v>2345</v>
      </c>
      <c r="BA311" s="23" t="s">
        <v>121</v>
      </c>
      <c r="BB311" s="20" t="s">
        <v>122</v>
      </c>
      <c r="BC311" s="27">
        <v>45684</v>
      </c>
      <c r="BD311" s="20" t="s">
        <v>123</v>
      </c>
      <c r="BE311" s="27">
        <v>45684</v>
      </c>
      <c r="BF311" s="27">
        <v>45685</v>
      </c>
      <c r="BG311" s="27">
        <v>46018</v>
      </c>
      <c r="BH311" s="35">
        <f>+Tabla3[[#This Row],[FECHA TERMINACION
(INICIAL)]]-Tabla3[[#This Row],[FECHA INICIO]]</f>
        <v>333</v>
      </c>
      <c r="BI311" s="35">
        <f>+Tabla3[[#This Row],[PLAZO DE EJECUCIÓN EN DÍAS (INICIAL)]]/30</f>
        <v>11.1</v>
      </c>
      <c r="BJ311" t="s">
        <v>287</v>
      </c>
      <c r="BK311" s="30">
        <f>+[1]BD_2!E309</f>
        <v>0</v>
      </c>
      <c r="BL311" s="30">
        <f>+[1]BD_2!BA309</f>
        <v>0</v>
      </c>
      <c r="BM311" s="23">
        <f>+[1]BD_2!BZ309</f>
        <v>0</v>
      </c>
      <c r="BN311" s="23">
        <f>+COUNTIF(Tabla3[[#This Row],[VALOR REDUCIDO]:[TOTAL TIEMPO PRORROGADO EN DÍAS
]],"&lt;&gt;0")</f>
        <v>0</v>
      </c>
      <c r="BO311" s="23" t="str">
        <f>+[1]BD_2!CA309</f>
        <v>2 NO</v>
      </c>
      <c r="BP311" s="27" t="str">
        <f>+[1]BD_2!CF309</f>
        <v>2 NO</v>
      </c>
      <c r="BQ311" s="23" t="s">
        <v>106</v>
      </c>
      <c r="BR311">
        <f t="shared" si="64"/>
        <v>333</v>
      </c>
      <c r="BS311" s="36">
        <f t="shared" si="65"/>
        <v>45685</v>
      </c>
      <c r="BT311" s="36">
        <f t="shared" si="66"/>
        <v>46018</v>
      </c>
      <c r="BU311" s="37">
        <f t="shared" ca="1" si="67"/>
        <v>0.78678678678678682</v>
      </c>
      <c r="BV311" s="30">
        <f t="shared" si="68"/>
        <v>90640000</v>
      </c>
      <c r="BW311" s="23" t="str">
        <f t="shared" ca="1" si="70"/>
        <v>EJECUCIÓN</v>
      </c>
      <c r="BX311" s="23">
        <v>50264000</v>
      </c>
      <c r="BY311" s="23">
        <v>40376000</v>
      </c>
      <c r="BZ311" s="23" t="s">
        <v>106</v>
      </c>
      <c r="CA311" s="23" t="str">
        <f t="shared" si="69"/>
        <v>enero</v>
      </c>
      <c r="CB311" s="23" t="s">
        <v>121</v>
      </c>
      <c r="CC311" s="23" t="s">
        <v>121</v>
      </c>
      <c r="CD311" s="23" t="s">
        <v>121</v>
      </c>
      <c r="CE311" t="s">
        <v>125</v>
      </c>
      <c r="CF311" t="s">
        <v>126</v>
      </c>
    </row>
    <row r="312" spans="1:84" x14ac:dyDescent="0.25">
      <c r="A312" s="23" t="str">
        <f t="shared" si="57"/>
        <v/>
      </c>
      <c r="B312" s="23" t="str">
        <f t="shared" si="58"/>
        <v/>
      </c>
      <c r="C312" s="24" t="str">
        <f t="shared" ca="1" si="59"/>
        <v>E</v>
      </c>
      <c r="D312" s="25" t="str">
        <f t="shared" ca="1" si="60"/>
        <v/>
      </c>
      <c r="E312" s="25" t="str">
        <f t="shared" si="61"/>
        <v/>
      </c>
      <c r="F312" s="23" t="str">
        <f t="shared" si="62"/>
        <v/>
      </c>
      <c r="G312" s="25" t="str">
        <f t="shared" si="63"/>
        <v/>
      </c>
      <c r="H312" s="23">
        <v>2025</v>
      </c>
      <c r="I312" s="26">
        <v>306</v>
      </c>
      <c r="J312" s="23" t="s">
        <v>95</v>
      </c>
      <c r="K312" t="s">
        <v>96</v>
      </c>
      <c r="L312" t="s">
        <v>97</v>
      </c>
      <c r="M312" t="s">
        <v>98</v>
      </c>
      <c r="N312" t="s">
        <v>99</v>
      </c>
      <c r="O312" s="23" t="s">
        <v>100</v>
      </c>
      <c r="P312" s="23" t="s">
        <v>138</v>
      </c>
      <c r="Q312" t="s">
        <v>2346</v>
      </c>
      <c r="R312" s="23" t="s">
        <v>103</v>
      </c>
      <c r="S312" s="20" t="s">
        <v>2347</v>
      </c>
      <c r="T312" s="29" t="s">
        <v>2348</v>
      </c>
      <c r="U312" s="23" t="s">
        <v>1436</v>
      </c>
      <c r="V312" s="23" t="s">
        <v>106</v>
      </c>
      <c r="W312" s="20" t="s">
        <v>183</v>
      </c>
      <c r="X312" s="20" t="s">
        <v>183</v>
      </c>
      <c r="Y312" t="s">
        <v>2349</v>
      </c>
      <c r="Z312" t="s">
        <v>2350</v>
      </c>
      <c r="AA312" t="s">
        <v>2351</v>
      </c>
      <c r="AB312" s="6">
        <v>79490250</v>
      </c>
      <c r="AC312" s="6">
        <v>79490250</v>
      </c>
      <c r="AD312" s="30">
        <v>7570500</v>
      </c>
      <c r="AE312" s="30">
        <v>0</v>
      </c>
      <c r="AF312" s="23" t="s">
        <v>112</v>
      </c>
      <c r="AG312" t="s">
        <v>106</v>
      </c>
      <c r="AH312" t="s">
        <v>113</v>
      </c>
      <c r="AI312" s="31">
        <f>+Tabla3[[#This Row],[VALOR DEL CONTRATO
(EN NUMEROS)]]-Tabla3[[#This Row],[VALOR RECURSOS (MADS/FONAM)]]</f>
        <v>0</v>
      </c>
      <c r="AJ312" s="25">
        <v>3125</v>
      </c>
      <c r="AK312" s="32">
        <v>45664</v>
      </c>
      <c r="AL312">
        <v>39725</v>
      </c>
      <c r="AM312" s="27">
        <v>45685</v>
      </c>
      <c r="AN312" s="33" t="s">
        <v>114</v>
      </c>
      <c r="AO312" t="s">
        <v>931</v>
      </c>
      <c r="AP312" s="39">
        <v>202400000000071</v>
      </c>
      <c r="AQ312" t="s">
        <v>106</v>
      </c>
      <c r="AR312" s="27">
        <v>45683</v>
      </c>
      <c r="AS312" s="23" t="s">
        <v>116</v>
      </c>
      <c r="AT312" s="23" t="s">
        <v>116</v>
      </c>
      <c r="AU312" t="s">
        <v>117</v>
      </c>
      <c r="AV312" t="s">
        <v>197</v>
      </c>
      <c r="AW312" t="s">
        <v>198</v>
      </c>
      <c r="AX312" t="s">
        <v>189</v>
      </c>
      <c r="AY312" s="23">
        <v>80111600</v>
      </c>
      <c r="AZ312" s="55" t="s">
        <v>2352</v>
      </c>
      <c r="BA312" s="23" t="s">
        <v>121</v>
      </c>
      <c r="BB312" s="20" t="s">
        <v>122</v>
      </c>
      <c r="BC312" s="27">
        <v>45684</v>
      </c>
      <c r="BD312" s="20" t="s">
        <v>123</v>
      </c>
      <c r="BE312" s="27">
        <v>45684</v>
      </c>
      <c r="BF312" s="27">
        <v>45685</v>
      </c>
      <c r="BG312" s="27">
        <v>46003</v>
      </c>
      <c r="BH312" s="35">
        <f>+Tabla3[[#This Row],[FECHA TERMINACION
(INICIAL)]]-Tabla3[[#This Row],[FECHA INICIO]]</f>
        <v>318</v>
      </c>
      <c r="BI312" s="35">
        <f>+Tabla3[[#This Row],[PLAZO DE EJECUCIÓN EN DÍAS (INICIAL)]]/30</f>
        <v>10.6</v>
      </c>
      <c r="BJ312" t="s">
        <v>2353</v>
      </c>
      <c r="BK312" s="30">
        <f>+[1]BD_2!E310</f>
        <v>0</v>
      </c>
      <c r="BL312" s="30">
        <f>+[1]BD_2!BA310</f>
        <v>0</v>
      </c>
      <c r="BM312" s="23">
        <f>+[1]BD_2!BZ310</f>
        <v>0</v>
      </c>
      <c r="BN312" s="23">
        <f>+COUNTIF(Tabla3[[#This Row],[VALOR REDUCIDO]:[TOTAL TIEMPO PRORROGADO EN DÍAS
]],"&lt;&gt;0")</f>
        <v>0</v>
      </c>
      <c r="BO312" s="23" t="str">
        <f>+[1]BD_2!CA310</f>
        <v>2 NO</v>
      </c>
      <c r="BP312" s="27" t="str">
        <f>+[1]BD_2!CF310</f>
        <v>2 NO</v>
      </c>
      <c r="BQ312" s="23" t="s">
        <v>106</v>
      </c>
      <c r="BR312">
        <f t="shared" si="64"/>
        <v>318</v>
      </c>
      <c r="BS312" s="36">
        <f t="shared" si="65"/>
        <v>45685</v>
      </c>
      <c r="BT312" s="36">
        <f t="shared" si="66"/>
        <v>46003</v>
      </c>
      <c r="BU312" s="37">
        <f t="shared" ca="1" si="67"/>
        <v>0.82389937106918243</v>
      </c>
      <c r="BV312" s="30">
        <f t="shared" si="68"/>
        <v>79490250</v>
      </c>
      <c r="BW312" s="23" t="str">
        <f t="shared" ca="1" si="70"/>
        <v>EJECUCIÓN</v>
      </c>
      <c r="BX312" s="23">
        <v>46180050</v>
      </c>
      <c r="BY312" s="23">
        <v>33310200</v>
      </c>
      <c r="BZ312" s="23" t="s">
        <v>106</v>
      </c>
      <c r="CA312" s="23" t="str">
        <f t="shared" si="69"/>
        <v>enero</v>
      </c>
      <c r="CB312" s="23" t="s">
        <v>121</v>
      </c>
      <c r="CC312" s="23" t="s">
        <v>121</v>
      </c>
      <c r="CD312" s="23" t="s">
        <v>121</v>
      </c>
      <c r="CE312" t="s">
        <v>125</v>
      </c>
      <c r="CF312" t="s">
        <v>126</v>
      </c>
    </row>
    <row r="313" spans="1:84" x14ac:dyDescent="0.25">
      <c r="A313" s="23" t="str">
        <f t="shared" si="57"/>
        <v/>
      </c>
      <c r="B313" s="23" t="str">
        <f t="shared" si="58"/>
        <v/>
      </c>
      <c r="C313" s="24" t="str">
        <f t="shared" ca="1" si="59"/>
        <v>E</v>
      </c>
      <c r="D313" s="25" t="str">
        <f t="shared" ca="1" si="60"/>
        <v/>
      </c>
      <c r="E313" s="25" t="str">
        <f t="shared" si="61"/>
        <v/>
      </c>
      <c r="F313" s="23" t="str">
        <f t="shared" si="62"/>
        <v/>
      </c>
      <c r="G313" s="25" t="str">
        <f t="shared" si="63"/>
        <v/>
      </c>
      <c r="H313" s="23">
        <v>2025</v>
      </c>
      <c r="I313" s="26">
        <v>307</v>
      </c>
      <c r="J313" s="23" t="s">
        <v>95</v>
      </c>
      <c r="K313" t="s">
        <v>96</v>
      </c>
      <c r="L313" t="s">
        <v>97</v>
      </c>
      <c r="M313" t="s">
        <v>98</v>
      </c>
      <c r="N313" t="s">
        <v>99</v>
      </c>
      <c r="O313" s="23" t="s">
        <v>100</v>
      </c>
      <c r="P313" s="23" t="s">
        <v>138</v>
      </c>
      <c r="Q313" t="s">
        <v>2354</v>
      </c>
      <c r="R313" s="23" t="s">
        <v>103</v>
      </c>
      <c r="S313" s="20" t="s">
        <v>1103</v>
      </c>
      <c r="T313" s="29" t="s">
        <v>2355</v>
      </c>
      <c r="U313" s="23" t="s">
        <v>1436</v>
      </c>
      <c r="V313" s="23" t="s">
        <v>106</v>
      </c>
      <c r="W313" s="20" t="s">
        <v>183</v>
      </c>
      <c r="X313" s="20" t="s">
        <v>183</v>
      </c>
      <c r="Y313" t="s">
        <v>2356</v>
      </c>
      <c r="Z313" t="s">
        <v>2357</v>
      </c>
      <c r="AA313" t="s">
        <v>2358</v>
      </c>
      <c r="AB313" s="6">
        <v>68750000</v>
      </c>
      <c r="AC313" s="6">
        <v>68750000</v>
      </c>
      <c r="AD313" s="30">
        <v>6250000</v>
      </c>
      <c r="AE313" s="30">
        <v>0</v>
      </c>
      <c r="AF313" s="23" t="s">
        <v>112</v>
      </c>
      <c r="AG313" t="s">
        <v>106</v>
      </c>
      <c r="AH313" t="s">
        <v>113</v>
      </c>
      <c r="AI313" s="31">
        <f>+Tabla3[[#This Row],[VALOR DEL CONTRATO
(EN NUMEROS)]]-Tabla3[[#This Row],[VALOR RECURSOS (MADS/FONAM)]]</f>
        <v>0</v>
      </c>
      <c r="AJ313" s="25">
        <v>3225</v>
      </c>
      <c r="AK313" s="32">
        <v>45664</v>
      </c>
      <c r="AL313">
        <v>41925</v>
      </c>
      <c r="AM313" s="27">
        <v>45686</v>
      </c>
      <c r="AN313" s="33" t="s">
        <v>114</v>
      </c>
      <c r="AO313" t="s">
        <v>302</v>
      </c>
      <c r="AP313" s="39">
        <v>202400000000071</v>
      </c>
      <c r="AQ313" t="s">
        <v>106</v>
      </c>
      <c r="AR313" s="27">
        <v>45683</v>
      </c>
      <c r="AS313" s="23" t="s">
        <v>116</v>
      </c>
      <c r="AT313" s="23" t="s">
        <v>116</v>
      </c>
      <c r="AU313" t="s">
        <v>117</v>
      </c>
      <c r="AV313" t="s">
        <v>292</v>
      </c>
      <c r="AW313" t="s">
        <v>293</v>
      </c>
      <c r="AX313" t="s">
        <v>189</v>
      </c>
      <c r="AY313" s="23">
        <v>80111600</v>
      </c>
      <c r="AZ313" s="55" t="s">
        <v>2359</v>
      </c>
      <c r="BA313" s="23" t="s">
        <v>121</v>
      </c>
      <c r="BB313" s="20" t="s">
        <v>122</v>
      </c>
      <c r="BC313" s="27">
        <v>45684</v>
      </c>
      <c r="BD313" s="20" t="s">
        <v>123</v>
      </c>
      <c r="BE313" s="27">
        <v>45684</v>
      </c>
      <c r="BF313" s="27">
        <v>45686</v>
      </c>
      <c r="BG313" s="27">
        <v>46019</v>
      </c>
      <c r="BH313" s="35">
        <f>+Tabla3[[#This Row],[FECHA TERMINACION
(INICIAL)]]-Tabla3[[#This Row],[FECHA INICIO]]</f>
        <v>333</v>
      </c>
      <c r="BI313" s="35">
        <f>+Tabla3[[#This Row],[PLAZO DE EJECUCIÓN EN DÍAS (INICIAL)]]/30</f>
        <v>11.1</v>
      </c>
      <c r="BJ313" t="s">
        <v>219</v>
      </c>
      <c r="BK313" s="30">
        <f>+[1]BD_2!E311</f>
        <v>0</v>
      </c>
      <c r="BL313" s="30">
        <f>+[1]BD_2!BA311</f>
        <v>0</v>
      </c>
      <c r="BM313" s="23">
        <f>+[1]BD_2!BZ311</f>
        <v>0</v>
      </c>
      <c r="BN313" s="23">
        <f>+COUNTIF(Tabla3[[#This Row],[VALOR REDUCIDO]:[TOTAL TIEMPO PRORROGADO EN DÍAS
]],"&lt;&gt;0")</f>
        <v>0</v>
      </c>
      <c r="BO313" s="23" t="str">
        <f>+[1]BD_2!CA311</f>
        <v>2 NO</v>
      </c>
      <c r="BP313" s="27" t="str">
        <f>+[1]BD_2!CF311</f>
        <v>2 NO</v>
      </c>
      <c r="BQ313" s="23" t="s">
        <v>106</v>
      </c>
      <c r="BR313">
        <f t="shared" si="64"/>
        <v>333</v>
      </c>
      <c r="BS313" s="36">
        <f t="shared" si="65"/>
        <v>45686</v>
      </c>
      <c r="BT313" s="36">
        <f t="shared" si="66"/>
        <v>46019</v>
      </c>
      <c r="BU313" s="37">
        <f t="shared" ca="1" si="67"/>
        <v>0.78378378378378377</v>
      </c>
      <c r="BV313" s="30">
        <f t="shared" si="68"/>
        <v>68750000</v>
      </c>
      <c r="BW313" s="23" t="str">
        <f t="shared" ca="1" si="70"/>
        <v>EJECUCIÓN</v>
      </c>
      <c r="BX313" s="23">
        <v>37916667</v>
      </c>
      <c r="BY313" s="23">
        <v>30833333</v>
      </c>
      <c r="BZ313" s="23" t="s">
        <v>106</v>
      </c>
      <c r="CA313" s="23" t="str">
        <f t="shared" si="69"/>
        <v>enero</v>
      </c>
      <c r="CB313" s="23" t="s">
        <v>121</v>
      </c>
      <c r="CC313" s="23" t="s">
        <v>121</v>
      </c>
      <c r="CD313" s="23" t="s">
        <v>121</v>
      </c>
      <c r="CE313" t="s">
        <v>125</v>
      </c>
      <c r="CF313" t="s">
        <v>126</v>
      </c>
    </row>
    <row r="314" spans="1:84" x14ac:dyDescent="0.25">
      <c r="A314" s="23" t="str">
        <f t="shared" si="57"/>
        <v/>
      </c>
      <c r="B314" s="23" t="str">
        <f t="shared" si="58"/>
        <v/>
      </c>
      <c r="C314" s="24" t="str">
        <f t="shared" ca="1" si="59"/>
        <v>E</v>
      </c>
      <c r="D314" s="25" t="str">
        <f t="shared" ca="1" si="60"/>
        <v/>
      </c>
      <c r="E314" s="25" t="str">
        <f t="shared" si="61"/>
        <v/>
      </c>
      <c r="F314" s="23" t="str">
        <f t="shared" si="62"/>
        <v/>
      </c>
      <c r="G314" s="25" t="str">
        <f t="shared" si="63"/>
        <v/>
      </c>
      <c r="H314" s="23">
        <v>2025</v>
      </c>
      <c r="I314" s="26">
        <v>308</v>
      </c>
      <c r="J314" s="23" t="s">
        <v>95</v>
      </c>
      <c r="K314" t="s">
        <v>96</v>
      </c>
      <c r="L314" t="s">
        <v>97</v>
      </c>
      <c r="M314" t="s">
        <v>98</v>
      </c>
      <c r="N314" t="s">
        <v>99</v>
      </c>
      <c r="O314" s="23" t="s">
        <v>100</v>
      </c>
      <c r="P314" s="23" t="s">
        <v>138</v>
      </c>
      <c r="Q314" t="s">
        <v>2360</v>
      </c>
      <c r="R314" s="23" t="s">
        <v>103</v>
      </c>
      <c r="S314" s="20" t="s">
        <v>683</v>
      </c>
      <c r="T314" s="29" t="s">
        <v>2361</v>
      </c>
      <c r="U314" s="23" t="s">
        <v>1436</v>
      </c>
      <c r="V314" s="23" t="s">
        <v>106</v>
      </c>
      <c r="W314" s="20" t="s">
        <v>183</v>
      </c>
      <c r="X314" s="20" t="s">
        <v>183</v>
      </c>
      <c r="Y314" t="s">
        <v>2362</v>
      </c>
      <c r="Z314" t="s">
        <v>2363</v>
      </c>
      <c r="AA314" t="s">
        <v>2364</v>
      </c>
      <c r="AB314" s="6">
        <v>84975000</v>
      </c>
      <c r="AC314" s="6">
        <v>84975000</v>
      </c>
      <c r="AD314" s="30">
        <v>7725000</v>
      </c>
      <c r="AE314" s="30">
        <v>0</v>
      </c>
      <c r="AF314" s="23" t="s">
        <v>112</v>
      </c>
      <c r="AG314" t="s">
        <v>106</v>
      </c>
      <c r="AH314" t="s">
        <v>113</v>
      </c>
      <c r="AI314" s="31">
        <f>+Tabla3[[#This Row],[VALOR DEL CONTRATO
(EN NUMEROS)]]-Tabla3[[#This Row],[VALOR RECURSOS (MADS/FONAM)]]</f>
        <v>0</v>
      </c>
      <c r="AJ314" s="25">
        <v>3225</v>
      </c>
      <c r="AK314" s="32">
        <v>45664</v>
      </c>
      <c r="AL314">
        <v>37625</v>
      </c>
      <c r="AM314" s="27">
        <v>45685</v>
      </c>
      <c r="AN314" s="33" t="s">
        <v>114</v>
      </c>
      <c r="AO314" t="s">
        <v>302</v>
      </c>
      <c r="AP314" s="39">
        <v>202400000000071</v>
      </c>
      <c r="AQ314" t="s">
        <v>106</v>
      </c>
      <c r="AR314" s="27">
        <v>45680</v>
      </c>
      <c r="AS314" s="23" t="s">
        <v>116</v>
      </c>
      <c r="AT314" s="23" t="s">
        <v>116</v>
      </c>
      <c r="AU314" t="s">
        <v>117</v>
      </c>
      <c r="AV314" t="s">
        <v>2365</v>
      </c>
      <c r="AW314" t="s">
        <v>2366</v>
      </c>
      <c r="AX314" t="s">
        <v>189</v>
      </c>
      <c r="AY314" s="23">
        <v>80111600</v>
      </c>
      <c r="AZ314" s="55" t="s">
        <v>2367</v>
      </c>
      <c r="BA314" s="23" t="s">
        <v>121</v>
      </c>
      <c r="BB314" s="20" t="s">
        <v>122</v>
      </c>
      <c r="BC314" s="27">
        <v>45681</v>
      </c>
      <c r="BD314" s="20" t="s">
        <v>123</v>
      </c>
      <c r="BE314" s="27">
        <v>45681</v>
      </c>
      <c r="BF314" s="27">
        <v>45685</v>
      </c>
      <c r="BG314" s="27">
        <v>46018</v>
      </c>
      <c r="BH314" s="35">
        <f>+Tabla3[[#This Row],[FECHA TERMINACION
(INICIAL)]]-Tabla3[[#This Row],[FECHA INICIO]]</f>
        <v>333</v>
      </c>
      <c r="BI314" s="35">
        <f>+Tabla3[[#This Row],[PLAZO DE EJECUCIÓN EN DÍAS (INICIAL)]]/30</f>
        <v>11.1</v>
      </c>
      <c r="BJ314" t="s">
        <v>219</v>
      </c>
      <c r="BK314" s="30">
        <f>+[1]BD_2!E312</f>
        <v>0</v>
      </c>
      <c r="BL314" s="30">
        <f>+[1]BD_2!BA312</f>
        <v>0</v>
      </c>
      <c r="BM314" s="23">
        <f>+[1]BD_2!BZ312</f>
        <v>0</v>
      </c>
      <c r="BN314" s="23">
        <f>+COUNTIF(Tabla3[[#This Row],[VALOR REDUCIDO]:[TOTAL TIEMPO PRORROGADO EN DÍAS
]],"&lt;&gt;0")</f>
        <v>0</v>
      </c>
      <c r="BO314" s="23" t="str">
        <f>+[1]BD_2!CA312</f>
        <v>2 NO</v>
      </c>
      <c r="BP314" s="27" t="str">
        <f>+[1]BD_2!CF312</f>
        <v>2 NO</v>
      </c>
      <c r="BQ314" s="23" t="s">
        <v>106</v>
      </c>
      <c r="BR314">
        <f t="shared" si="64"/>
        <v>333</v>
      </c>
      <c r="BS314" s="36">
        <f t="shared" si="65"/>
        <v>45685</v>
      </c>
      <c r="BT314" s="36">
        <f t="shared" si="66"/>
        <v>46018</v>
      </c>
      <c r="BU314" s="37">
        <f t="shared" ca="1" si="67"/>
        <v>0.78678678678678682</v>
      </c>
      <c r="BV314" s="30">
        <f t="shared" si="68"/>
        <v>84975000</v>
      </c>
      <c r="BW314" s="23" t="str">
        <f t="shared" ca="1" si="70"/>
        <v>EJECUCIÓN</v>
      </c>
      <c r="BX314" s="23">
        <v>47122500</v>
      </c>
      <c r="BY314" s="23">
        <v>37852500</v>
      </c>
      <c r="BZ314" s="23" t="s">
        <v>106</v>
      </c>
      <c r="CA314" s="23" t="str">
        <f t="shared" si="69"/>
        <v>enero</v>
      </c>
      <c r="CB314" s="23" t="s">
        <v>121</v>
      </c>
      <c r="CC314" s="23" t="s">
        <v>121</v>
      </c>
      <c r="CD314" s="23" t="s">
        <v>121</v>
      </c>
      <c r="CE314" t="s">
        <v>125</v>
      </c>
      <c r="CF314" t="s">
        <v>126</v>
      </c>
    </row>
    <row r="315" spans="1:84" ht="16.899999999999999" customHeight="1" x14ac:dyDescent="0.25">
      <c r="A315" s="23" t="str">
        <f t="shared" si="57"/>
        <v/>
      </c>
      <c r="B315" s="23" t="str">
        <f t="shared" si="58"/>
        <v/>
      </c>
      <c r="C315" s="24" t="str">
        <f t="shared" ca="1" si="59"/>
        <v>E</v>
      </c>
      <c r="D315" s="25" t="str">
        <f t="shared" ca="1" si="60"/>
        <v/>
      </c>
      <c r="E315" s="25" t="str">
        <f t="shared" si="61"/>
        <v/>
      </c>
      <c r="F315" s="23" t="str">
        <f t="shared" si="62"/>
        <v/>
      </c>
      <c r="G315" s="25" t="str">
        <f t="shared" si="63"/>
        <v/>
      </c>
      <c r="H315" s="23">
        <v>2025</v>
      </c>
      <c r="I315" s="26">
        <v>309</v>
      </c>
      <c r="J315" s="23" t="s">
        <v>95</v>
      </c>
      <c r="K315" t="s">
        <v>96</v>
      </c>
      <c r="L315" t="s">
        <v>97</v>
      </c>
      <c r="M315" t="s">
        <v>98</v>
      </c>
      <c r="N315" t="s">
        <v>99</v>
      </c>
      <c r="O315" s="23" t="s">
        <v>100</v>
      </c>
      <c r="P315" s="23" t="s">
        <v>138</v>
      </c>
      <c r="Q315" t="s">
        <v>2368</v>
      </c>
      <c r="R315" s="23" t="s">
        <v>103</v>
      </c>
      <c r="S315" s="20" t="s">
        <v>298</v>
      </c>
      <c r="T315" s="29" t="s">
        <v>2369</v>
      </c>
      <c r="U315" s="23" t="s">
        <v>1436</v>
      </c>
      <c r="V315" s="23" t="s">
        <v>106</v>
      </c>
      <c r="W315" s="20" t="s">
        <v>183</v>
      </c>
      <c r="X315" s="20" t="s">
        <v>183</v>
      </c>
      <c r="Y315" t="s">
        <v>2370</v>
      </c>
      <c r="Z315" t="s">
        <v>2371</v>
      </c>
      <c r="AA315" t="s">
        <v>2372</v>
      </c>
      <c r="AB315" s="6">
        <v>77000000</v>
      </c>
      <c r="AC315" s="6">
        <v>77000000</v>
      </c>
      <c r="AD315" s="30">
        <v>7000000</v>
      </c>
      <c r="AE315" s="30">
        <v>0</v>
      </c>
      <c r="AF315" s="23" t="s">
        <v>112</v>
      </c>
      <c r="AG315" t="s">
        <v>106</v>
      </c>
      <c r="AH315" t="s">
        <v>113</v>
      </c>
      <c r="AI315" s="31">
        <f>+Tabla3[[#This Row],[VALOR DEL CONTRATO
(EN NUMEROS)]]-Tabla3[[#This Row],[VALOR RECURSOS (MADS/FONAM)]]</f>
        <v>0</v>
      </c>
      <c r="AJ315" s="25">
        <v>3225</v>
      </c>
      <c r="AK315" s="32">
        <v>45664</v>
      </c>
      <c r="AL315">
        <v>36225</v>
      </c>
      <c r="AM315" s="27">
        <v>45684</v>
      </c>
      <c r="AN315" s="33" t="s">
        <v>114</v>
      </c>
      <c r="AO315" t="s">
        <v>302</v>
      </c>
      <c r="AP315" s="39">
        <v>202400000000071</v>
      </c>
      <c r="AQ315" t="s">
        <v>106</v>
      </c>
      <c r="AR315" s="27">
        <v>45680</v>
      </c>
      <c r="AS315" s="23" t="s">
        <v>116</v>
      </c>
      <c r="AT315" s="23" t="s">
        <v>116</v>
      </c>
      <c r="AU315" t="s">
        <v>117</v>
      </c>
      <c r="AV315" t="s">
        <v>292</v>
      </c>
      <c r="AW315" t="s">
        <v>293</v>
      </c>
      <c r="AX315" t="s">
        <v>189</v>
      </c>
      <c r="AY315" s="23">
        <v>80111600</v>
      </c>
      <c r="AZ315" s="55" t="s">
        <v>2373</v>
      </c>
      <c r="BA315" s="23" t="s">
        <v>121</v>
      </c>
      <c r="BB315" s="20" t="s">
        <v>122</v>
      </c>
      <c r="BC315" s="27">
        <v>45681</v>
      </c>
      <c r="BD315" s="20" t="s">
        <v>123</v>
      </c>
      <c r="BE315" s="27">
        <v>45681</v>
      </c>
      <c r="BF315" s="27">
        <v>45684</v>
      </c>
      <c r="BG315" s="27">
        <v>46017</v>
      </c>
      <c r="BH315" s="35">
        <f>+Tabla3[[#This Row],[FECHA TERMINACION
(INICIAL)]]-Tabla3[[#This Row],[FECHA INICIO]]</f>
        <v>333</v>
      </c>
      <c r="BI315" s="35">
        <f>+Tabla3[[#This Row],[PLAZO DE EJECUCIÓN EN DÍAS (INICIAL)]]/30</f>
        <v>11.1</v>
      </c>
      <c r="BJ315" t="s">
        <v>219</v>
      </c>
      <c r="BK315" s="30">
        <f>+[1]BD_2!E313</f>
        <v>0</v>
      </c>
      <c r="BL315" s="30">
        <f>+[1]BD_2!BA313</f>
        <v>0</v>
      </c>
      <c r="BM315" s="23">
        <f>+[1]BD_2!BZ313</f>
        <v>0</v>
      </c>
      <c r="BN315" s="23">
        <f>+COUNTIF(Tabla3[[#This Row],[VALOR REDUCIDO]:[TOTAL TIEMPO PRORROGADO EN DÍAS
]],"&lt;&gt;0")</f>
        <v>0</v>
      </c>
      <c r="BO315" s="23" t="str">
        <f>+[1]BD_2!CA313</f>
        <v>2 NO</v>
      </c>
      <c r="BP315" s="27" t="str">
        <f>+[1]BD_2!CF313</f>
        <v>2 NO</v>
      </c>
      <c r="BQ315" s="23" t="s">
        <v>106</v>
      </c>
      <c r="BR315">
        <f t="shared" si="64"/>
        <v>333</v>
      </c>
      <c r="BS315" s="36">
        <f t="shared" si="65"/>
        <v>45684</v>
      </c>
      <c r="BT315" s="36">
        <f t="shared" si="66"/>
        <v>46017</v>
      </c>
      <c r="BU315" s="37">
        <f t="shared" ca="1" si="67"/>
        <v>0.78978978978978975</v>
      </c>
      <c r="BV315" s="30">
        <f t="shared" si="68"/>
        <v>77000000</v>
      </c>
      <c r="BW315" s="23" t="str">
        <f t="shared" ca="1" si="70"/>
        <v>EJECUCIÓN</v>
      </c>
      <c r="BX315" s="23">
        <v>49933333</v>
      </c>
      <c r="BY315" s="23">
        <v>27066667</v>
      </c>
      <c r="BZ315" s="23" t="s">
        <v>106</v>
      </c>
      <c r="CA315" s="23" t="str">
        <f t="shared" si="69"/>
        <v>enero</v>
      </c>
      <c r="CB315" s="23" t="s">
        <v>121</v>
      </c>
      <c r="CC315" s="23" t="s">
        <v>121</v>
      </c>
      <c r="CD315" s="23" t="s">
        <v>121</v>
      </c>
      <c r="CE315" t="s">
        <v>125</v>
      </c>
      <c r="CF315" t="s">
        <v>126</v>
      </c>
    </row>
    <row r="316" spans="1:84" x14ac:dyDescent="0.25">
      <c r="A316" s="23" t="str">
        <f t="shared" si="57"/>
        <v/>
      </c>
      <c r="B316" s="23" t="str">
        <f t="shared" si="58"/>
        <v/>
      </c>
      <c r="C316" s="24" t="str">
        <f t="shared" ca="1" si="59"/>
        <v>E</v>
      </c>
      <c r="D316" s="25" t="str">
        <f t="shared" ca="1" si="60"/>
        <v/>
      </c>
      <c r="E316" s="25" t="str">
        <f t="shared" si="61"/>
        <v/>
      </c>
      <c r="F316" s="23" t="str">
        <f t="shared" si="62"/>
        <v/>
      </c>
      <c r="G316" s="25" t="str">
        <f t="shared" si="63"/>
        <v/>
      </c>
      <c r="H316" s="23">
        <v>2025</v>
      </c>
      <c r="I316" s="26">
        <v>310</v>
      </c>
      <c r="J316" s="23" t="s">
        <v>95</v>
      </c>
      <c r="K316" t="s">
        <v>96</v>
      </c>
      <c r="L316" t="s">
        <v>97</v>
      </c>
      <c r="M316" t="s">
        <v>98</v>
      </c>
      <c r="N316" t="s">
        <v>99</v>
      </c>
      <c r="O316" s="23" t="s">
        <v>100</v>
      </c>
      <c r="P316" s="23" t="s">
        <v>138</v>
      </c>
      <c r="Q316" t="s">
        <v>2374</v>
      </c>
      <c r="R316" s="23" t="s">
        <v>103</v>
      </c>
      <c r="S316" t="s">
        <v>311</v>
      </c>
      <c r="T316" s="29" t="s">
        <v>2375</v>
      </c>
      <c r="U316" s="23" t="s">
        <v>1436</v>
      </c>
      <c r="V316" s="23" t="s">
        <v>106</v>
      </c>
      <c r="W316" s="20" t="s">
        <v>183</v>
      </c>
      <c r="X316" s="20" t="s">
        <v>183</v>
      </c>
      <c r="Y316" t="s">
        <v>2376</v>
      </c>
      <c r="Z316" t="s">
        <v>2377</v>
      </c>
      <c r="AA316" t="s">
        <v>2378</v>
      </c>
      <c r="AB316" s="6">
        <v>83275500</v>
      </c>
      <c r="AC316" s="6">
        <v>83275500</v>
      </c>
      <c r="AD316" s="30">
        <v>7570500</v>
      </c>
      <c r="AE316" s="30">
        <v>0</v>
      </c>
      <c r="AF316" s="23" t="s">
        <v>112</v>
      </c>
      <c r="AG316" t="s">
        <v>106</v>
      </c>
      <c r="AH316" t="s">
        <v>113</v>
      </c>
      <c r="AI316" s="31">
        <f>+Tabla3[[#This Row],[VALOR DEL CONTRATO
(EN NUMEROS)]]-Tabla3[[#This Row],[VALOR RECURSOS (MADS/FONAM)]]</f>
        <v>0</v>
      </c>
      <c r="AJ316" s="25">
        <v>5325</v>
      </c>
      <c r="AK316" s="32">
        <v>45664</v>
      </c>
      <c r="AL316">
        <v>40025</v>
      </c>
      <c r="AM316" s="27">
        <v>45685</v>
      </c>
      <c r="AN316" s="33" t="s">
        <v>114</v>
      </c>
      <c r="AO316" t="s">
        <v>206</v>
      </c>
      <c r="AP316" s="39">
        <v>202400000000055</v>
      </c>
      <c r="AQ316" t="s">
        <v>106</v>
      </c>
      <c r="AR316" s="27">
        <v>45683</v>
      </c>
      <c r="AS316" s="23" t="s">
        <v>116</v>
      </c>
      <c r="AT316" s="23" t="s">
        <v>116</v>
      </c>
      <c r="AU316" t="s">
        <v>117</v>
      </c>
      <c r="AV316" t="s">
        <v>292</v>
      </c>
      <c r="AW316" t="s">
        <v>293</v>
      </c>
      <c r="AX316" t="s">
        <v>189</v>
      </c>
      <c r="AY316" s="23">
        <v>80111600</v>
      </c>
      <c r="AZ316" s="55" t="s">
        <v>2379</v>
      </c>
      <c r="BA316" s="23" t="s">
        <v>121</v>
      </c>
      <c r="BB316" s="20" t="s">
        <v>122</v>
      </c>
      <c r="BC316" s="27">
        <v>45684</v>
      </c>
      <c r="BD316" s="20" t="s">
        <v>123</v>
      </c>
      <c r="BE316" s="27">
        <v>45684</v>
      </c>
      <c r="BF316" s="27">
        <v>45685</v>
      </c>
      <c r="BG316" s="27">
        <v>46018</v>
      </c>
      <c r="BH316" s="35">
        <f>+Tabla3[[#This Row],[FECHA TERMINACION
(INICIAL)]]-Tabla3[[#This Row],[FECHA INICIO]]</f>
        <v>333</v>
      </c>
      <c r="BI316" s="35">
        <f>+Tabla3[[#This Row],[PLAZO DE EJECUCIÓN EN DÍAS (INICIAL)]]/30</f>
        <v>11.1</v>
      </c>
      <c r="BJ316" t="s">
        <v>219</v>
      </c>
      <c r="BK316" s="30">
        <f>+[1]BD_2!E314</f>
        <v>0</v>
      </c>
      <c r="BL316" s="30">
        <f>+[1]BD_2!BA314</f>
        <v>0</v>
      </c>
      <c r="BM316" s="23">
        <f>+[1]BD_2!BZ314</f>
        <v>0</v>
      </c>
      <c r="BN316" s="23">
        <f>+COUNTIF(Tabla3[[#This Row],[VALOR REDUCIDO]:[TOTAL TIEMPO PRORROGADO EN DÍAS
]],"&lt;&gt;0")</f>
        <v>0</v>
      </c>
      <c r="BO316" s="23" t="str">
        <f>+[1]BD_2!CA314</f>
        <v>2 NO</v>
      </c>
      <c r="BP316" s="27" t="str">
        <f>+[1]BD_2!CF314</f>
        <v>2 NO</v>
      </c>
      <c r="BQ316" s="23" t="s">
        <v>106</v>
      </c>
      <c r="BR316">
        <f t="shared" si="64"/>
        <v>333</v>
      </c>
      <c r="BS316" s="36">
        <f t="shared" si="65"/>
        <v>45685</v>
      </c>
      <c r="BT316" s="36">
        <f t="shared" si="66"/>
        <v>46018</v>
      </c>
      <c r="BU316" s="37">
        <f t="shared" ca="1" si="67"/>
        <v>0.78678678678678682</v>
      </c>
      <c r="BV316" s="30">
        <f t="shared" si="68"/>
        <v>83275500</v>
      </c>
      <c r="BW316" s="23" t="str">
        <f t="shared" ca="1" si="70"/>
        <v>EJECUCIÓN</v>
      </c>
      <c r="BX316" s="23">
        <v>46180050</v>
      </c>
      <c r="BY316" s="23">
        <v>37095450</v>
      </c>
      <c r="BZ316" s="23" t="s">
        <v>106</v>
      </c>
      <c r="CA316" s="23" t="str">
        <f t="shared" si="69"/>
        <v>enero</v>
      </c>
      <c r="CB316" s="23" t="s">
        <v>121</v>
      </c>
      <c r="CC316" s="23" t="s">
        <v>121</v>
      </c>
      <c r="CD316" s="23" t="s">
        <v>121</v>
      </c>
      <c r="CE316" t="s">
        <v>125</v>
      </c>
      <c r="CF316" t="s">
        <v>126</v>
      </c>
    </row>
    <row r="317" spans="1:84" x14ac:dyDescent="0.25">
      <c r="A317" s="23" t="str">
        <f t="shared" si="57"/>
        <v/>
      </c>
      <c r="B317" s="23" t="str">
        <f t="shared" si="58"/>
        <v/>
      </c>
      <c r="C317" s="24" t="str">
        <f t="shared" ca="1" si="59"/>
        <v>E</v>
      </c>
      <c r="D317" s="25" t="str">
        <f t="shared" ca="1" si="60"/>
        <v/>
      </c>
      <c r="E317" s="25" t="str">
        <f t="shared" si="61"/>
        <v/>
      </c>
      <c r="F317" s="23" t="str">
        <f t="shared" si="62"/>
        <v/>
      </c>
      <c r="G317" s="25" t="str">
        <f t="shared" si="63"/>
        <v/>
      </c>
      <c r="H317" s="23">
        <v>2025</v>
      </c>
      <c r="I317" s="26">
        <v>311</v>
      </c>
      <c r="J317" s="23" t="s">
        <v>95</v>
      </c>
      <c r="K317" t="s">
        <v>96</v>
      </c>
      <c r="L317" t="s">
        <v>97</v>
      </c>
      <c r="M317" t="s">
        <v>98</v>
      </c>
      <c r="N317" t="s">
        <v>99</v>
      </c>
      <c r="O317" s="23" t="s">
        <v>100</v>
      </c>
      <c r="P317" s="23" t="s">
        <v>138</v>
      </c>
      <c r="Q317" t="s">
        <v>2380</v>
      </c>
      <c r="R317" s="23" t="s">
        <v>103</v>
      </c>
      <c r="S317" s="20" t="s">
        <v>158</v>
      </c>
      <c r="T317" s="29" t="s">
        <v>2381</v>
      </c>
      <c r="U317" s="23" t="s">
        <v>1436</v>
      </c>
      <c r="V317" s="23" t="s">
        <v>106</v>
      </c>
      <c r="W317" s="20" t="s">
        <v>245</v>
      </c>
      <c r="X317" s="20" t="s">
        <v>245</v>
      </c>
      <c r="Y317" t="s">
        <v>2382</v>
      </c>
      <c r="Z317" t="s">
        <v>2383</v>
      </c>
      <c r="AA317" t="s">
        <v>2384</v>
      </c>
      <c r="AB317" s="6">
        <v>96888667</v>
      </c>
      <c r="AC317" s="6">
        <v>96888667</v>
      </c>
      <c r="AD317" s="30">
        <v>8755000</v>
      </c>
      <c r="AE317" s="30">
        <v>0</v>
      </c>
      <c r="AF317" s="23" t="s">
        <v>112</v>
      </c>
      <c r="AG317" t="s">
        <v>106</v>
      </c>
      <c r="AH317" t="s">
        <v>113</v>
      </c>
      <c r="AI317" s="31">
        <f>+Tabla3[[#This Row],[VALOR DEL CONTRATO
(EN NUMEROS)]]-Tabla3[[#This Row],[VALOR RECURSOS (MADS/FONAM)]]</f>
        <v>0</v>
      </c>
      <c r="AJ317" s="25">
        <v>6525</v>
      </c>
      <c r="AK317" s="32">
        <v>45665</v>
      </c>
      <c r="AL317">
        <v>43225</v>
      </c>
      <c r="AM317" s="27">
        <v>45686</v>
      </c>
      <c r="AN317" s="33" t="s">
        <v>114</v>
      </c>
      <c r="AO317" t="s">
        <v>248</v>
      </c>
      <c r="AP317" s="39">
        <v>202400000000095</v>
      </c>
      <c r="AQ317" t="s">
        <v>106</v>
      </c>
      <c r="AR317" s="27">
        <v>45684</v>
      </c>
      <c r="AS317" s="23" t="s">
        <v>116</v>
      </c>
      <c r="AT317" s="23" t="s">
        <v>116</v>
      </c>
      <c r="AU317" t="s">
        <v>117</v>
      </c>
      <c r="AV317" t="s">
        <v>576</v>
      </c>
      <c r="AW317" t="s">
        <v>401</v>
      </c>
      <c r="AX317" t="s">
        <v>245</v>
      </c>
      <c r="AY317" s="23">
        <v>80111600</v>
      </c>
      <c r="AZ317" s="55" t="s">
        <v>2385</v>
      </c>
      <c r="BA317" s="23" t="s">
        <v>295</v>
      </c>
      <c r="BB317" s="20" t="s">
        <v>122</v>
      </c>
      <c r="BC317" s="27">
        <v>45685</v>
      </c>
      <c r="BD317" s="20" t="s">
        <v>136</v>
      </c>
      <c r="BE317" s="27">
        <v>45685</v>
      </c>
      <c r="BF317" s="27">
        <v>45686</v>
      </c>
      <c r="BG317" s="27">
        <v>46021</v>
      </c>
      <c r="BH317" s="35">
        <f>+Tabla3[[#This Row],[FECHA TERMINACION
(INICIAL)]]-Tabla3[[#This Row],[FECHA INICIO]]</f>
        <v>335</v>
      </c>
      <c r="BI317" s="35">
        <f>+Tabla3[[#This Row],[PLAZO DE EJECUCIÓN EN DÍAS (INICIAL)]]/30</f>
        <v>11.166666666666666</v>
      </c>
      <c r="BJ317" t="s">
        <v>2386</v>
      </c>
      <c r="BK317" s="30">
        <f>+[1]BD_2!E315</f>
        <v>0</v>
      </c>
      <c r="BL317" s="30">
        <f>+[1]BD_2!BA315</f>
        <v>0</v>
      </c>
      <c r="BM317" s="23">
        <f>+[1]BD_2!BZ315</f>
        <v>0</v>
      </c>
      <c r="BN317" s="23">
        <f>+COUNTIF(Tabla3[[#This Row],[VALOR REDUCIDO]:[TOTAL TIEMPO PRORROGADO EN DÍAS
]],"&lt;&gt;0")</f>
        <v>0</v>
      </c>
      <c r="BO317" s="23" t="str">
        <f>+[1]BD_2!CA315</f>
        <v>2 NO</v>
      </c>
      <c r="BP317" s="27" t="str">
        <f>+[1]BD_2!CF315</f>
        <v>2 NO</v>
      </c>
      <c r="BQ317" s="23" t="s">
        <v>106</v>
      </c>
      <c r="BR317">
        <f t="shared" si="64"/>
        <v>335</v>
      </c>
      <c r="BS317" s="36">
        <f t="shared" si="65"/>
        <v>45686</v>
      </c>
      <c r="BT317" s="36">
        <f t="shared" si="66"/>
        <v>46021</v>
      </c>
      <c r="BU317" s="37">
        <f t="shared" ca="1" si="67"/>
        <v>0.77910447761194035</v>
      </c>
      <c r="BV317" s="30">
        <f t="shared" si="68"/>
        <v>96888667</v>
      </c>
      <c r="BW317" s="23" t="str">
        <f t="shared" ca="1" si="70"/>
        <v>EJECUCIÓN</v>
      </c>
      <c r="BX317" s="23">
        <v>53113667</v>
      </c>
      <c r="BY317" s="23">
        <v>43775000</v>
      </c>
      <c r="BZ317" s="23" t="s">
        <v>106</v>
      </c>
      <c r="CA317" s="23" t="str">
        <f t="shared" si="69"/>
        <v>enero</v>
      </c>
      <c r="CB317" s="23" t="s">
        <v>121</v>
      </c>
      <c r="CC317" s="23" t="s">
        <v>121</v>
      </c>
      <c r="CD317" s="23" t="s">
        <v>121</v>
      </c>
      <c r="CE317" t="s">
        <v>125</v>
      </c>
      <c r="CF317" t="s">
        <v>126</v>
      </c>
    </row>
    <row r="318" spans="1:84" ht="30" x14ac:dyDescent="0.25">
      <c r="A318" s="23" t="str">
        <f t="shared" si="57"/>
        <v/>
      </c>
      <c r="B318" s="23" t="str">
        <f t="shared" si="58"/>
        <v/>
      </c>
      <c r="C318" s="24" t="str">
        <f t="shared" ca="1" si="59"/>
        <v>E</v>
      </c>
      <c r="D318" s="25" t="str">
        <f t="shared" ca="1" si="60"/>
        <v/>
      </c>
      <c r="E318" s="25" t="str">
        <f t="shared" si="61"/>
        <v/>
      </c>
      <c r="F318" s="23" t="str">
        <f t="shared" si="62"/>
        <v/>
      </c>
      <c r="G318" s="25" t="str">
        <f t="shared" si="63"/>
        <v/>
      </c>
      <c r="H318" s="23">
        <v>2025</v>
      </c>
      <c r="I318" s="26">
        <v>312</v>
      </c>
      <c r="J318" s="23" t="s">
        <v>95</v>
      </c>
      <c r="K318" t="s">
        <v>96</v>
      </c>
      <c r="L318" t="s">
        <v>97</v>
      </c>
      <c r="M318" t="s">
        <v>98</v>
      </c>
      <c r="N318" t="s">
        <v>99</v>
      </c>
      <c r="O318" s="23" t="s">
        <v>100</v>
      </c>
      <c r="P318" s="23" t="s">
        <v>138</v>
      </c>
      <c r="Q318" t="s">
        <v>2387</v>
      </c>
      <c r="R318" s="23" t="s">
        <v>103</v>
      </c>
      <c r="S318" s="4" t="s">
        <v>2388</v>
      </c>
      <c r="T318" s="29" t="s">
        <v>2389</v>
      </c>
      <c r="U318" s="23" t="s">
        <v>1436</v>
      </c>
      <c r="V318" s="23" t="s">
        <v>106</v>
      </c>
      <c r="W318" s="20" t="s">
        <v>418</v>
      </c>
      <c r="X318" s="20" t="s">
        <v>418</v>
      </c>
      <c r="Y318" t="s">
        <v>2390</v>
      </c>
      <c r="Z318" t="s">
        <v>2391</v>
      </c>
      <c r="AA318" t="s">
        <v>2392</v>
      </c>
      <c r="AB318" s="30">
        <v>121000000</v>
      </c>
      <c r="AC318" s="30">
        <v>121000000</v>
      </c>
      <c r="AD318" s="30">
        <v>11000000</v>
      </c>
      <c r="AE318" s="30">
        <v>0</v>
      </c>
      <c r="AF318" s="23" t="s">
        <v>112</v>
      </c>
      <c r="AG318" t="s">
        <v>106</v>
      </c>
      <c r="AH318" t="s">
        <v>113</v>
      </c>
      <c r="AI318" s="31">
        <f>+Tabla3[[#This Row],[VALOR DEL CONTRATO
(EN NUMEROS)]]-Tabla3[[#This Row],[VALOR RECURSOS (MADS/FONAM)]]</f>
        <v>0</v>
      </c>
      <c r="AJ318" s="25">
        <v>8025</v>
      </c>
      <c r="AK318" s="32">
        <v>45665</v>
      </c>
      <c r="AL318">
        <v>40125</v>
      </c>
      <c r="AM318" s="27">
        <v>45685</v>
      </c>
      <c r="AN318" s="33" t="s">
        <v>114</v>
      </c>
      <c r="AO318" t="s">
        <v>2393</v>
      </c>
      <c r="AP318" s="39">
        <v>202300000000267</v>
      </c>
      <c r="AQ318" t="s">
        <v>106</v>
      </c>
      <c r="AR318" s="27">
        <v>45684</v>
      </c>
      <c r="AS318" s="23" t="s">
        <v>116</v>
      </c>
      <c r="AT318" s="23" t="s">
        <v>116</v>
      </c>
      <c r="AU318" t="s">
        <v>117</v>
      </c>
      <c r="AV318" t="s">
        <v>423</v>
      </c>
      <c r="AW318" t="s">
        <v>424</v>
      </c>
      <c r="AX318" t="s">
        <v>425</v>
      </c>
      <c r="AY318" s="23">
        <v>80111600</v>
      </c>
      <c r="AZ318" s="55" t="s">
        <v>2394</v>
      </c>
      <c r="BA318" s="23" t="s">
        <v>121</v>
      </c>
      <c r="BB318" s="20" t="s">
        <v>122</v>
      </c>
      <c r="BC318" s="27">
        <v>45684</v>
      </c>
      <c r="BD318" s="20" t="s">
        <v>123</v>
      </c>
      <c r="BE318" s="27">
        <v>45684</v>
      </c>
      <c r="BF318" s="27">
        <v>45685</v>
      </c>
      <c r="BG318" s="27">
        <v>46018</v>
      </c>
      <c r="BH318" s="35">
        <f>+Tabla3[[#This Row],[FECHA TERMINACION
(INICIAL)]]-Tabla3[[#This Row],[FECHA INICIO]]</f>
        <v>333</v>
      </c>
      <c r="BI318" s="35">
        <f>+Tabla3[[#This Row],[PLAZO DE EJECUCIÓN EN DÍAS (INICIAL)]]/30</f>
        <v>11.1</v>
      </c>
      <c r="BJ318" t="s">
        <v>2395</v>
      </c>
      <c r="BK318" s="30">
        <f>+[1]BD_2!E316</f>
        <v>0</v>
      </c>
      <c r="BL318" s="30">
        <f>+[1]BD_2!BA316</f>
        <v>0</v>
      </c>
      <c r="BM318" s="23">
        <f>+[1]BD_2!BZ316</f>
        <v>0</v>
      </c>
      <c r="BN318" s="23">
        <f>+COUNTIF(Tabla3[[#This Row],[VALOR REDUCIDO]:[TOTAL TIEMPO PRORROGADO EN DÍAS
]],"&lt;&gt;0")</f>
        <v>0</v>
      </c>
      <c r="BO318" s="23" t="str">
        <f>+[1]BD_2!CA316</f>
        <v>2 NO</v>
      </c>
      <c r="BP318" s="27" t="str">
        <f>+[1]BD_2!CF316</f>
        <v>2 NO</v>
      </c>
      <c r="BQ318" s="23" t="s">
        <v>106</v>
      </c>
      <c r="BR318">
        <f t="shared" si="64"/>
        <v>333</v>
      </c>
      <c r="BS318" s="36">
        <f t="shared" si="65"/>
        <v>45685</v>
      </c>
      <c r="BT318" s="36">
        <f t="shared" si="66"/>
        <v>46018</v>
      </c>
      <c r="BU318" s="37">
        <f t="shared" ca="1" si="67"/>
        <v>0.78678678678678682</v>
      </c>
      <c r="BV318" s="30">
        <f t="shared" si="68"/>
        <v>121000000</v>
      </c>
      <c r="BW318" s="23" t="str">
        <f t="shared" ca="1" si="70"/>
        <v>EJECUCIÓN</v>
      </c>
      <c r="BX318" s="23">
        <v>67100000</v>
      </c>
      <c r="BY318" s="23">
        <v>53900000</v>
      </c>
      <c r="BZ318" s="23" t="s">
        <v>106</v>
      </c>
      <c r="CA318" s="23" t="str">
        <f t="shared" si="69"/>
        <v>enero</v>
      </c>
      <c r="CB318" s="23" t="s">
        <v>121</v>
      </c>
      <c r="CC318" s="23" t="s">
        <v>121</v>
      </c>
      <c r="CD318" s="23" t="s">
        <v>121</v>
      </c>
      <c r="CE318" t="s">
        <v>125</v>
      </c>
      <c r="CF318" t="s">
        <v>126</v>
      </c>
    </row>
    <row r="319" spans="1:84" x14ac:dyDescent="0.25">
      <c r="A319" s="23" t="str">
        <f t="shared" si="57"/>
        <v/>
      </c>
      <c r="B319" s="23" t="str">
        <f t="shared" si="58"/>
        <v/>
      </c>
      <c r="C319" s="24" t="str">
        <f t="shared" ca="1" si="59"/>
        <v>E</v>
      </c>
      <c r="D319" s="25" t="str">
        <f t="shared" ca="1" si="60"/>
        <v/>
      </c>
      <c r="E319" s="25" t="str">
        <f t="shared" si="61"/>
        <v/>
      </c>
      <c r="F319" s="23" t="str">
        <f t="shared" si="62"/>
        <v/>
      </c>
      <c r="G319" s="25" t="str">
        <f t="shared" si="63"/>
        <v/>
      </c>
      <c r="H319" s="23">
        <v>2025</v>
      </c>
      <c r="I319" s="26">
        <v>313</v>
      </c>
      <c r="J319" s="23" t="s">
        <v>95</v>
      </c>
      <c r="K319" t="s">
        <v>96</v>
      </c>
      <c r="L319" t="s">
        <v>97</v>
      </c>
      <c r="M319" t="s">
        <v>98</v>
      </c>
      <c r="N319" t="s">
        <v>99</v>
      </c>
      <c r="O319" s="23" t="s">
        <v>100</v>
      </c>
      <c r="P319" s="23" t="s">
        <v>138</v>
      </c>
      <c r="Q319" t="s">
        <v>2396</v>
      </c>
      <c r="R319" s="23" t="s">
        <v>103</v>
      </c>
      <c r="S319" s="20" t="s">
        <v>298</v>
      </c>
      <c r="T319" s="29" t="s">
        <v>2397</v>
      </c>
      <c r="U319" s="23" t="s">
        <v>1436</v>
      </c>
      <c r="V319" s="23" t="s">
        <v>106</v>
      </c>
      <c r="W319" s="20" t="s">
        <v>418</v>
      </c>
      <c r="X319" s="20" t="s">
        <v>418</v>
      </c>
      <c r="Y319" t="s">
        <v>2398</v>
      </c>
      <c r="Z319" t="s">
        <v>2399</v>
      </c>
      <c r="AA319" t="s">
        <v>2400</v>
      </c>
      <c r="AB319" s="6">
        <v>115500000</v>
      </c>
      <c r="AC319" s="6">
        <v>115500000</v>
      </c>
      <c r="AD319" s="30">
        <v>10500000</v>
      </c>
      <c r="AE319" s="30">
        <v>0</v>
      </c>
      <c r="AF319" s="23" t="s">
        <v>112</v>
      </c>
      <c r="AG319" t="s">
        <v>106</v>
      </c>
      <c r="AH319" t="s">
        <v>113</v>
      </c>
      <c r="AI319" s="31">
        <f>+Tabla3[[#This Row],[VALOR DEL CONTRATO
(EN NUMEROS)]]-Tabla3[[#This Row],[VALOR RECURSOS (MADS/FONAM)]]</f>
        <v>0</v>
      </c>
      <c r="AJ319" s="25">
        <v>7825</v>
      </c>
      <c r="AK319" s="32">
        <v>45665</v>
      </c>
      <c r="AL319">
        <v>40225</v>
      </c>
      <c r="AM319" s="27">
        <v>45685</v>
      </c>
      <c r="AN319" s="33" t="s">
        <v>114</v>
      </c>
      <c r="AO319" t="s">
        <v>2393</v>
      </c>
      <c r="AP319" s="39">
        <v>202300000000267</v>
      </c>
      <c r="AQ319" t="s">
        <v>106</v>
      </c>
      <c r="AR319" s="27">
        <v>45683</v>
      </c>
      <c r="AS319" s="23" t="s">
        <v>116</v>
      </c>
      <c r="AT319" s="23" t="s">
        <v>116</v>
      </c>
      <c r="AU319" t="s">
        <v>117</v>
      </c>
      <c r="AV319" t="s">
        <v>423</v>
      </c>
      <c r="AW319" t="s">
        <v>424</v>
      </c>
      <c r="AX319" t="s">
        <v>425</v>
      </c>
      <c r="AY319" s="23">
        <v>80111600</v>
      </c>
      <c r="AZ319" s="55" t="s">
        <v>2401</v>
      </c>
      <c r="BA319" s="23" t="s">
        <v>121</v>
      </c>
      <c r="BB319" s="20" t="s">
        <v>122</v>
      </c>
      <c r="BC319" s="27">
        <v>45684</v>
      </c>
      <c r="BD319" s="20" t="s">
        <v>123</v>
      </c>
      <c r="BE319" s="27">
        <v>45684</v>
      </c>
      <c r="BF319" s="27">
        <v>45685</v>
      </c>
      <c r="BG319" s="27">
        <v>46018</v>
      </c>
      <c r="BH319" s="35">
        <f>+Tabla3[[#This Row],[FECHA TERMINACION
(INICIAL)]]-Tabla3[[#This Row],[FECHA INICIO]]</f>
        <v>333</v>
      </c>
      <c r="BI319" s="35">
        <f>+Tabla3[[#This Row],[PLAZO DE EJECUCIÓN EN DÍAS (INICIAL)]]/30</f>
        <v>11.1</v>
      </c>
      <c r="BJ319" t="s">
        <v>2395</v>
      </c>
      <c r="BK319" s="30">
        <f>+[1]BD_2!E317</f>
        <v>0</v>
      </c>
      <c r="BL319" s="30">
        <f>+[1]BD_2!BA317</f>
        <v>0</v>
      </c>
      <c r="BM319" s="23">
        <f>+[1]BD_2!BZ317</f>
        <v>0</v>
      </c>
      <c r="BN319" s="23">
        <f>+COUNTIF(Tabla3[[#This Row],[VALOR REDUCIDO]:[TOTAL TIEMPO PRORROGADO EN DÍAS
]],"&lt;&gt;0")</f>
        <v>0</v>
      </c>
      <c r="BO319" s="23" t="str">
        <f>+[1]BD_2!CA317</f>
        <v>2 NO</v>
      </c>
      <c r="BP319" s="27" t="str">
        <f>+[1]BD_2!CF317</f>
        <v>2 NO</v>
      </c>
      <c r="BQ319" s="23" t="s">
        <v>106</v>
      </c>
      <c r="BR319">
        <f t="shared" si="64"/>
        <v>333</v>
      </c>
      <c r="BS319" s="36">
        <f t="shared" si="65"/>
        <v>45685</v>
      </c>
      <c r="BT319" s="36">
        <f t="shared" si="66"/>
        <v>46018</v>
      </c>
      <c r="BU319" s="37">
        <f t="shared" ca="1" si="67"/>
        <v>0.78678678678678682</v>
      </c>
      <c r="BV319" s="30">
        <f t="shared" si="68"/>
        <v>115500000</v>
      </c>
      <c r="BW319" s="23" t="str">
        <f t="shared" ca="1" si="70"/>
        <v>EJECUCIÓN</v>
      </c>
      <c r="BX319" s="23">
        <v>64050000</v>
      </c>
      <c r="BY319" s="23">
        <v>51450000</v>
      </c>
      <c r="BZ319" s="23" t="s">
        <v>106</v>
      </c>
      <c r="CA319" s="23" t="str">
        <f t="shared" si="69"/>
        <v>enero</v>
      </c>
      <c r="CB319" s="23" t="s">
        <v>121</v>
      </c>
      <c r="CC319" s="23" t="s">
        <v>121</v>
      </c>
      <c r="CD319" s="23" t="s">
        <v>121</v>
      </c>
      <c r="CE319" t="s">
        <v>125</v>
      </c>
      <c r="CF319" t="s">
        <v>126</v>
      </c>
    </row>
    <row r="320" spans="1:84" x14ac:dyDescent="0.25">
      <c r="A320" s="23" t="str">
        <f t="shared" si="57"/>
        <v/>
      </c>
      <c r="B320" s="23" t="str">
        <f t="shared" si="58"/>
        <v/>
      </c>
      <c r="C320" s="24" t="str">
        <f t="shared" ca="1" si="59"/>
        <v>E</v>
      </c>
      <c r="D320" s="25" t="str">
        <f t="shared" ca="1" si="60"/>
        <v/>
      </c>
      <c r="E320" s="25" t="str">
        <f t="shared" si="61"/>
        <v/>
      </c>
      <c r="F320" s="23" t="str">
        <f t="shared" si="62"/>
        <v/>
      </c>
      <c r="G320" s="25" t="str">
        <f t="shared" si="63"/>
        <v/>
      </c>
      <c r="H320" s="23">
        <v>2025</v>
      </c>
      <c r="I320" s="26">
        <v>314</v>
      </c>
      <c r="J320" s="23" t="s">
        <v>95</v>
      </c>
      <c r="K320" t="s">
        <v>96</v>
      </c>
      <c r="L320" t="s">
        <v>97</v>
      </c>
      <c r="M320" t="s">
        <v>98</v>
      </c>
      <c r="N320" t="s">
        <v>99</v>
      </c>
      <c r="O320" s="23" t="s">
        <v>100</v>
      </c>
      <c r="P320" s="23" t="s">
        <v>138</v>
      </c>
      <c r="Q320" t="s">
        <v>2402</v>
      </c>
      <c r="R320" s="23" t="s">
        <v>103</v>
      </c>
      <c r="S320" s="20" t="s">
        <v>369</v>
      </c>
      <c r="T320" s="29" t="s">
        <v>2403</v>
      </c>
      <c r="U320" s="23" t="s">
        <v>1436</v>
      </c>
      <c r="V320" s="23" t="s">
        <v>106</v>
      </c>
      <c r="W320" s="20" t="s">
        <v>245</v>
      </c>
      <c r="X320" s="20" t="s">
        <v>245</v>
      </c>
      <c r="Y320" t="s">
        <v>2404</v>
      </c>
      <c r="Z320" t="s">
        <v>2405</v>
      </c>
      <c r="AA320" t="s">
        <v>2406</v>
      </c>
      <c r="AB320" s="6">
        <v>59008700</v>
      </c>
      <c r="AC320" s="6">
        <v>59008700</v>
      </c>
      <c r="AD320" s="30">
        <v>5253000</v>
      </c>
      <c r="AE320" s="30">
        <v>0</v>
      </c>
      <c r="AF320" s="23" t="s">
        <v>112</v>
      </c>
      <c r="AG320" t="s">
        <v>106</v>
      </c>
      <c r="AH320" t="s">
        <v>113</v>
      </c>
      <c r="AI320" s="31">
        <f>+Tabla3[[#This Row],[VALOR DEL CONTRATO
(EN NUMEROS)]]-Tabla3[[#This Row],[VALOR RECURSOS (MADS/FONAM)]]</f>
        <v>0</v>
      </c>
      <c r="AJ320" s="25">
        <v>6525</v>
      </c>
      <c r="AK320" s="32">
        <v>45665</v>
      </c>
      <c r="AL320">
        <v>36025</v>
      </c>
      <c r="AM320" s="27">
        <v>45684</v>
      </c>
      <c r="AN320" s="33" t="s">
        <v>114</v>
      </c>
      <c r="AO320" t="s">
        <v>248</v>
      </c>
      <c r="AP320" s="39">
        <v>202400000000095</v>
      </c>
      <c r="AQ320" t="s">
        <v>106</v>
      </c>
      <c r="AR320" s="27">
        <v>45683</v>
      </c>
      <c r="AS320" s="23" t="s">
        <v>116</v>
      </c>
      <c r="AT320" s="23" t="s">
        <v>116</v>
      </c>
      <c r="AU320" t="s">
        <v>117</v>
      </c>
      <c r="AV320" t="s">
        <v>249</v>
      </c>
      <c r="AW320" t="s">
        <v>250</v>
      </c>
      <c r="AX320" t="s">
        <v>245</v>
      </c>
      <c r="AY320" s="23">
        <v>80111600</v>
      </c>
      <c r="AZ320" s="55" t="s">
        <v>2407</v>
      </c>
      <c r="BA320" s="23" t="s">
        <v>121</v>
      </c>
      <c r="BB320" s="20" t="s">
        <v>122</v>
      </c>
      <c r="BC320" s="27">
        <v>45684</v>
      </c>
      <c r="BD320" s="20" t="s">
        <v>136</v>
      </c>
      <c r="BE320" s="27">
        <v>45684</v>
      </c>
      <c r="BF320" s="27">
        <v>45684</v>
      </c>
      <c r="BG320" s="27">
        <v>46021</v>
      </c>
      <c r="BH320" s="35">
        <f>+Tabla3[[#This Row],[FECHA TERMINACION
(INICIAL)]]-Tabla3[[#This Row],[FECHA INICIO]]</f>
        <v>337</v>
      </c>
      <c r="BI320" s="35">
        <f>+Tabla3[[#This Row],[PLAZO DE EJECUCIÓN EN DÍAS (INICIAL)]]/30</f>
        <v>11.233333333333333</v>
      </c>
      <c r="BJ320" t="s">
        <v>2408</v>
      </c>
      <c r="BK320" s="30">
        <f>+[1]BD_2!E318</f>
        <v>525300</v>
      </c>
      <c r="BL320" s="30">
        <f>+[1]BD_2!BA318</f>
        <v>0</v>
      </c>
      <c r="BM320" s="23">
        <f>+[1]BD_2!BZ318</f>
        <v>0</v>
      </c>
      <c r="BN320" s="23">
        <f>+COUNTIF(Tabla3[[#This Row],[VALOR REDUCIDO]:[TOTAL TIEMPO PRORROGADO EN DÍAS
]],"&lt;&gt;0")</f>
        <v>1</v>
      </c>
      <c r="BO320" s="23" t="str">
        <f>+[1]BD_2!CA318</f>
        <v>2 NO</v>
      </c>
      <c r="BP320" s="27" t="str">
        <f>+[1]BD_2!CF318</f>
        <v>2 NO</v>
      </c>
      <c r="BQ320" s="23" t="s">
        <v>106</v>
      </c>
      <c r="BR320">
        <f t="shared" si="64"/>
        <v>337</v>
      </c>
      <c r="BS320" s="36">
        <f t="shared" si="65"/>
        <v>45684</v>
      </c>
      <c r="BT320" s="36">
        <f t="shared" si="66"/>
        <v>46021</v>
      </c>
      <c r="BU320" s="37">
        <f t="shared" ca="1" si="67"/>
        <v>0.78041543026706228</v>
      </c>
      <c r="BV320" s="30">
        <f t="shared" si="68"/>
        <v>58483400</v>
      </c>
      <c r="BW320" s="23" t="str">
        <f t="shared" ca="1" si="70"/>
        <v>EJECUCIÓN</v>
      </c>
      <c r="BX320" s="23">
        <v>32218400</v>
      </c>
      <c r="BY320" s="23">
        <v>26265000</v>
      </c>
      <c r="BZ320" s="23" t="s">
        <v>106</v>
      </c>
      <c r="CA320" s="23" t="str">
        <f t="shared" si="69"/>
        <v>enero</v>
      </c>
      <c r="CB320" s="23" t="s">
        <v>121</v>
      </c>
      <c r="CC320" s="23" t="s">
        <v>121</v>
      </c>
      <c r="CD320" s="23" t="s">
        <v>121</v>
      </c>
      <c r="CE320" t="s">
        <v>125</v>
      </c>
      <c r="CF320" t="s">
        <v>126</v>
      </c>
    </row>
    <row r="321" spans="1:84" x14ac:dyDescent="0.25">
      <c r="A321" s="23" t="str">
        <f t="shared" si="57"/>
        <v/>
      </c>
      <c r="B321" s="23" t="str">
        <f t="shared" si="58"/>
        <v/>
      </c>
      <c r="C321" s="24" t="str">
        <f t="shared" ca="1" si="59"/>
        <v>E</v>
      </c>
      <c r="D321" s="25" t="str">
        <f t="shared" ca="1" si="60"/>
        <v/>
      </c>
      <c r="E321" s="25" t="str">
        <f t="shared" si="61"/>
        <v/>
      </c>
      <c r="F321" s="23" t="str">
        <f t="shared" si="62"/>
        <v/>
      </c>
      <c r="G321" s="25" t="str">
        <f t="shared" si="63"/>
        <v/>
      </c>
      <c r="H321" s="23">
        <v>2025</v>
      </c>
      <c r="I321" s="26">
        <v>315</v>
      </c>
      <c r="J321" s="23" t="s">
        <v>95</v>
      </c>
      <c r="K321" t="s">
        <v>96</v>
      </c>
      <c r="L321" t="s">
        <v>97</v>
      </c>
      <c r="M321" t="s">
        <v>98</v>
      </c>
      <c r="N321" t="s">
        <v>99</v>
      </c>
      <c r="O321" s="23" t="s">
        <v>100</v>
      </c>
      <c r="P321" s="23" t="s">
        <v>138</v>
      </c>
      <c r="Q321" t="s">
        <v>2409</v>
      </c>
      <c r="R321" s="23" t="s">
        <v>103</v>
      </c>
      <c r="S321" s="20" t="s">
        <v>467</v>
      </c>
      <c r="T321" s="29" t="s">
        <v>2410</v>
      </c>
      <c r="U321" s="23" t="s">
        <v>1436</v>
      </c>
      <c r="V321" s="23" t="s">
        <v>106</v>
      </c>
      <c r="W321" s="20" t="s">
        <v>516</v>
      </c>
      <c r="X321" s="20" t="s">
        <v>516</v>
      </c>
      <c r="Y321" t="s">
        <v>2411</v>
      </c>
      <c r="Z321" t="s">
        <v>2412</v>
      </c>
      <c r="AA321" t="s">
        <v>2413</v>
      </c>
      <c r="AB321" s="6">
        <v>105000000</v>
      </c>
      <c r="AC321" s="6">
        <v>105000000</v>
      </c>
      <c r="AD321" s="30">
        <v>10000000</v>
      </c>
      <c r="AE321" s="30">
        <v>0</v>
      </c>
      <c r="AF321" s="23" t="s">
        <v>112</v>
      </c>
      <c r="AG321" t="s">
        <v>106</v>
      </c>
      <c r="AH321" t="s">
        <v>113</v>
      </c>
      <c r="AI321" s="31">
        <f>+Tabla3[[#This Row],[VALOR DEL CONTRATO
(EN NUMEROS)]]-Tabla3[[#This Row],[VALOR RECURSOS (MADS/FONAM)]]</f>
        <v>0</v>
      </c>
      <c r="AJ321" s="25">
        <v>8825</v>
      </c>
      <c r="AK321" s="32">
        <v>45665</v>
      </c>
      <c r="AL321">
        <v>37525</v>
      </c>
      <c r="AM321" s="27">
        <v>45685</v>
      </c>
      <c r="AN321" s="33" t="s">
        <v>114</v>
      </c>
      <c r="AO321" t="s">
        <v>1574</v>
      </c>
      <c r="AP321" s="39">
        <v>202300000000177</v>
      </c>
      <c r="AQ321" t="s">
        <v>106</v>
      </c>
      <c r="AR321" s="27">
        <v>45680</v>
      </c>
      <c r="AS321" s="23" t="s">
        <v>116</v>
      </c>
      <c r="AT321" s="23" t="s">
        <v>116</v>
      </c>
      <c r="AU321" t="s">
        <v>117</v>
      </c>
      <c r="AV321" t="s">
        <v>521</v>
      </c>
      <c r="AW321" t="s">
        <v>522</v>
      </c>
      <c r="AX321" t="s">
        <v>516</v>
      </c>
      <c r="AY321" s="23">
        <v>80111600</v>
      </c>
      <c r="AZ321" s="55" t="s">
        <v>2414</v>
      </c>
      <c r="BA321" s="23" t="s">
        <v>121</v>
      </c>
      <c r="BB321" s="20" t="s">
        <v>122</v>
      </c>
      <c r="BC321" s="27">
        <v>45685</v>
      </c>
      <c r="BD321" s="20" t="s">
        <v>136</v>
      </c>
      <c r="BE321" s="27">
        <v>45685</v>
      </c>
      <c r="BF321" s="27">
        <v>45685</v>
      </c>
      <c r="BG321" s="27">
        <v>45988</v>
      </c>
      <c r="BH321" s="35">
        <f>+Tabla3[[#This Row],[FECHA TERMINACION
(INICIAL)]]-Tabla3[[#This Row],[FECHA INICIO]]</f>
        <v>303</v>
      </c>
      <c r="BI321" s="35">
        <f>+Tabla3[[#This Row],[PLAZO DE EJECUCIÓN EN DÍAS (INICIAL)]]/30</f>
        <v>10.1</v>
      </c>
      <c r="BJ321" t="s">
        <v>2415</v>
      </c>
      <c r="BK321" s="30">
        <f>+[1]BD_2!E319</f>
        <v>0</v>
      </c>
      <c r="BL321" s="30">
        <f>+[1]BD_2!BA319</f>
        <v>0</v>
      </c>
      <c r="BM321" s="23">
        <f>+[1]BD_2!BZ319</f>
        <v>0</v>
      </c>
      <c r="BN321" s="23">
        <f>+COUNTIF(Tabla3[[#This Row],[VALOR REDUCIDO]:[TOTAL TIEMPO PRORROGADO EN DÍAS
]],"&lt;&gt;0")</f>
        <v>0</v>
      </c>
      <c r="BO321" s="23" t="str">
        <f>+[1]BD_2!CA319</f>
        <v>2 NO</v>
      </c>
      <c r="BP321" s="27" t="str">
        <f>+[1]BD_2!CF319</f>
        <v>2 NO</v>
      </c>
      <c r="BQ321" s="23" t="s">
        <v>106</v>
      </c>
      <c r="BR321">
        <f t="shared" si="64"/>
        <v>303</v>
      </c>
      <c r="BS321" s="36">
        <f t="shared" si="65"/>
        <v>45685</v>
      </c>
      <c r="BT321" s="36">
        <f t="shared" si="66"/>
        <v>45988</v>
      </c>
      <c r="BU321" s="37">
        <f t="shared" ca="1" si="67"/>
        <v>0.86468646864686471</v>
      </c>
      <c r="BV321" s="30">
        <f t="shared" si="68"/>
        <v>105000000</v>
      </c>
      <c r="BW321" s="23" t="str">
        <f t="shared" ca="1" si="70"/>
        <v>EJECUCIÓN</v>
      </c>
      <c r="BX321" s="23">
        <v>64050000</v>
      </c>
      <c r="BY321" s="23">
        <v>40950000</v>
      </c>
      <c r="BZ321" s="23" t="s">
        <v>106</v>
      </c>
      <c r="CA321" s="23" t="str">
        <f t="shared" si="69"/>
        <v>enero</v>
      </c>
      <c r="CB321" s="23" t="s">
        <v>121</v>
      </c>
      <c r="CC321" s="23" t="s">
        <v>121</v>
      </c>
      <c r="CD321" s="23" t="s">
        <v>121</v>
      </c>
      <c r="CE321" t="s">
        <v>125</v>
      </c>
      <c r="CF321" t="s">
        <v>126</v>
      </c>
    </row>
    <row r="322" spans="1:84" x14ac:dyDescent="0.25">
      <c r="A322" s="23" t="str">
        <f t="shared" si="57"/>
        <v/>
      </c>
      <c r="B322" s="23" t="str">
        <f t="shared" si="58"/>
        <v/>
      </c>
      <c r="C322" s="24" t="str">
        <f t="shared" ca="1" si="59"/>
        <v>E</v>
      </c>
      <c r="D322" s="25" t="str">
        <f t="shared" ca="1" si="60"/>
        <v/>
      </c>
      <c r="E322" s="25" t="str">
        <f t="shared" si="61"/>
        <v/>
      </c>
      <c r="F322" s="23" t="str">
        <f t="shared" si="62"/>
        <v/>
      </c>
      <c r="G322" s="25" t="str">
        <f t="shared" si="63"/>
        <v/>
      </c>
      <c r="H322" s="23">
        <v>2025</v>
      </c>
      <c r="I322" s="26">
        <v>316</v>
      </c>
      <c r="J322" s="23" t="s">
        <v>95</v>
      </c>
      <c r="K322" t="s">
        <v>96</v>
      </c>
      <c r="L322" t="s">
        <v>97</v>
      </c>
      <c r="M322" t="s">
        <v>98</v>
      </c>
      <c r="N322" t="s">
        <v>99</v>
      </c>
      <c r="O322" s="23" t="s">
        <v>100</v>
      </c>
      <c r="P322" s="23" t="s">
        <v>138</v>
      </c>
      <c r="Q322" t="s">
        <v>2416</v>
      </c>
      <c r="R322" s="23" t="s">
        <v>103</v>
      </c>
      <c r="S322" s="20" t="s">
        <v>158</v>
      </c>
      <c r="T322" s="29" t="s">
        <v>2417</v>
      </c>
      <c r="U322" s="23" t="s">
        <v>1436</v>
      </c>
      <c r="V322" s="23" t="s">
        <v>106</v>
      </c>
      <c r="W322" s="20" t="s">
        <v>776</v>
      </c>
      <c r="X322" s="20" t="s">
        <v>776</v>
      </c>
      <c r="Y322" t="s">
        <v>2418</v>
      </c>
      <c r="Z322" t="s">
        <v>2419</v>
      </c>
      <c r="AA322" t="s">
        <v>2420</v>
      </c>
      <c r="AB322" s="6">
        <v>67980000</v>
      </c>
      <c r="AC322" s="6">
        <v>67980000</v>
      </c>
      <c r="AD322" s="30">
        <v>11330000</v>
      </c>
      <c r="AE322" s="30">
        <v>0</v>
      </c>
      <c r="AF322" s="23" t="s">
        <v>112</v>
      </c>
      <c r="AG322" t="s">
        <v>106</v>
      </c>
      <c r="AH322" t="s">
        <v>113</v>
      </c>
      <c r="AI322" s="31">
        <f>+Tabla3[[#This Row],[VALOR DEL CONTRATO
(EN NUMEROS)]]-Tabla3[[#This Row],[VALOR RECURSOS (MADS/FONAM)]]</f>
        <v>0</v>
      </c>
      <c r="AJ322" s="25">
        <v>6825</v>
      </c>
      <c r="AK322" s="32">
        <v>45665</v>
      </c>
      <c r="AL322">
        <v>34925</v>
      </c>
      <c r="AM322" s="27">
        <v>45684</v>
      </c>
      <c r="AN322" s="33" t="s">
        <v>114</v>
      </c>
      <c r="AO322" t="s">
        <v>780</v>
      </c>
      <c r="AP322" s="39">
        <v>202400000000078</v>
      </c>
      <c r="AQ322" t="s">
        <v>106</v>
      </c>
      <c r="AR322" s="27">
        <v>45680</v>
      </c>
      <c r="AS322" s="23" t="s">
        <v>116</v>
      </c>
      <c r="AT322" s="23" t="s">
        <v>116</v>
      </c>
      <c r="AU322" t="s">
        <v>117</v>
      </c>
      <c r="AV322" t="s">
        <v>781</v>
      </c>
      <c r="AW322" t="s">
        <v>782</v>
      </c>
      <c r="AX322" t="s">
        <v>783</v>
      </c>
      <c r="AY322" s="23">
        <v>80111600</v>
      </c>
      <c r="AZ322" s="55" t="s">
        <v>2421</v>
      </c>
      <c r="BA322" s="23" t="s">
        <v>121</v>
      </c>
      <c r="BB322" s="20" t="s">
        <v>122</v>
      </c>
      <c r="BC322" s="27">
        <v>45681</v>
      </c>
      <c r="BD322" s="20" t="s">
        <v>123</v>
      </c>
      <c r="BE322" s="27">
        <v>45681</v>
      </c>
      <c r="BF322" s="27">
        <v>45684</v>
      </c>
      <c r="BG322" s="27">
        <v>45864</v>
      </c>
      <c r="BH322" s="35">
        <f>+Tabla3[[#This Row],[FECHA TERMINACION
(INICIAL)]]-Tabla3[[#This Row],[FECHA INICIO]]</f>
        <v>180</v>
      </c>
      <c r="BI322" s="35">
        <f>+Tabla3[[#This Row],[PLAZO DE EJECUCIÓN EN DÍAS (INICIAL)]]/30</f>
        <v>6</v>
      </c>
      <c r="BJ322" t="s">
        <v>2422</v>
      </c>
      <c r="BK322" s="30">
        <f>+[1]BD_2!E320</f>
        <v>377667</v>
      </c>
      <c r="BL322" s="30">
        <f>+[1]BD_2!BA320</f>
        <v>33990000</v>
      </c>
      <c r="BM322" s="23">
        <f>+[1]BD_2!BZ320</f>
        <v>92</v>
      </c>
      <c r="BN322" s="23">
        <f>+COUNTIF(Tabla3[[#This Row],[VALOR REDUCIDO]:[TOTAL TIEMPO PRORROGADO EN DÍAS
]],"&lt;&gt;0")</f>
        <v>3</v>
      </c>
      <c r="BO322" s="23" t="str">
        <f>+[1]BD_2!CA320</f>
        <v>2 NO</v>
      </c>
      <c r="BP322" s="27" t="str">
        <f>+[1]BD_2!CF320</f>
        <v>2 NO</v>
      </c>
      <c r="BQ322" s="23" t="s">
        <v>106</v>
      </c>
      <c r="BR322">
        <f t="shared" si="64"/>
        <v>272</v>
      </c>
      <c r="BS322" s="36">
        <f t="shared" si="65"/>
        <v>45684</v>
      </c>
      <c r="BT322" s="36">
        <f t="shared" si="66"/>
        <v>45956</v>
      </c>
      <c r="BU322" s="37">
        <f t="shared" ca="1" si="67"/>
        <v>0.96691176470588236</v>
      </c>
      <c r="BV322" s="30">
        <f t="shared" si="68"/>
        <v>101592333</v>
      </c>
      <c r="BW322" s="23" t="str">
        <f t="shared" ca="1" si="70"/>
        <v>EJECUCIÓN</v>
      </c>
      <c r="BX322" s="23">
        <v>46830667</v>
      </c>
      <c r="BY322" s="23">
        <v>55139333</v>
      </c>
      <c r="BZ322" s="23" t="s">
        <v>106</v>
      </c>
      <c r="CA322" s="23" t="str">
        <f t="shared" si="69"/>
        <v>enero</v>
      </c>
      <c r="CB322" s="23" t="s">
        <v>121</v>
      </c>
      <c r="CC322" s="23" t="s">
        <v>121</v>
      </c>
      <c r="CD322" s="23" t="s">
        <v>121</v>
      </c>
      <c r="CE322" t="s">
        <v>125</v>
      </c>
      <c r="CF322" t="s">
        <v>126</v>
      </c>
    </row>
    <row r="323" spans="1:84" x14ac:dyDescent="0.25">
      <c r="A323" s="23" t="str">
        <f t="shared" si="57"/>
        <v/>
      </c>
      <c r="B323" s="23" t="str">
        <f t="shared" si="58"/>
        <v/>
      </c>
      <c r="C323" s="24" t="str">
        <f t="shared" ca="1" si="59"/>
        <v>E</v>
      </c>
      <c r="D323" s="25" t="str">
        <f t="shared" ca="1" si="60"/>
        <v/>
      </c>
      <c r="E323" s="25" t="str">
        <f t="shared" si="61"/>
        <v/>
      </c>
      <c r="F323" s="23" t="str">
        <f t="shared" si="62"/>
        <v/>
      </c>
      <c r="G323" s="25" t="str">
        <f t="shared" si="63"/>
        <v/>
      </c>
      <c r="H323" s="23">
        <v>2025</v>
      </c>
      <c r="I323" s="26">
        <v>317</v>
      </c>
      <c r="J323" s="23" t="s">
        <v>95</v>
      </c>
      <c r="K323" t="s">
        <v>96</v>
      </c>
      <c r="L323" t="s">
        <v>97</v>
      </c>
      <c r="M323" t="s">
        <v>98</v>
      </c>
      <c r="N323" t="s">
        <v>99</v>
      </c>
      <c r="O323" s="23" t="s">
        <v>100</v>
      </c>
      <c r="P323" s="23" t="s">
        <v>138</v>
      </c>
      <c r="Q323" t="s">
        <v>2423</v>
      </c>
      <c r="R323" s="23" t="s">
        <v>103</v>
      </c>
      <c r="S323" s="20" t="s">
        <v>1103</v>
      </c>
      <c r="T323" s="29" t="s">
        <v>2424</v>
      </c>
      <c r="U323" s="23" t="s">
        <v>1436</v>
      </c>
      <c r="V323" s="23" t="s">
        <v>106</v>
      </c>
      <c r="W323" s="20" t="s">
        <v>776</v>
      </c>
      <c r="X323" s="20" t="s">
        <v>776</v>
      </c>
      <c r="Y323" t="s">
        <v>2425</v>
      </c>
      <c r="Z323" t="s">
        <v>2426</v>
      </c>
      <c r="AA323" t="s">
        <v>2427</v>
      </c>
      <c r="AB323" s="6">
        <v>120098000</v>
      </c>
      <c r="AC323" s="6">
        <v>120098000</v>
      </c>
      <c r="AD323" s="30">
        <v>10918000</v>
      </c>
      <c r="AE323" s="30">
        <v>0</v>
      </c>
      <c r="AF323" s="23" t="s">
        <v>112</v>
      </c>
      <c r="AG323" t="s">
        <v>106</v>
      </c>
      <c r="AH323" t="s">
        <v>113</v>
      </c>
      <c r="AI323" s="31">
        <f>+Tabla3[[#This Row],[VALOR DEL CONTRATO
(EN NUMEROS)]]-Tabla3[[#This Row],[VALOR RECURSOS (MADS/FONAM)]]</f>
        <v>0</v>
      </c>
      <c r="AJ323" s="25">
        <v>7325</v>
      </c>
      <c r="AK323" s="32">
        <v>45665</v>
      </c>
      <c r="AL323">
        <v>39325</v>
      </c>
      <c r="AM323" s="27">
        <v>45685</v>
      </c>
      <c r="AN323" s="33" t="s">
        <v>114</v>
      </c>
      <c r="AO323" t="s">
        <v>911</v>
      </c>
      <c r="AP323" s="39">
        <v>202400000000078</v>
      </c>
      <c r="AQ323" t="s">
        <v>106</v>
      </c>
      <c r="AR323" s="27">
        <v>45683</v>
      </c>
      <c r="AS323" s="23" t="s">
        <v>116</v>
      </c>
      <c r="AT323" s="23" t="s">
        <v>116</v>
      </c>
      <c r="AU323" t="s">
        <v>117</v>
      </c>
      <c r="AV323" t="s">
        <v>781</v>
      </c>
      <c r="AW323" t="s">
        <v>782</v>
      </c>
      <c r="AX323" t="s">
        <v>783</v>
      </c>
      <c r="AY323" s="23">
        <v>80111600</v>
      </c>
      <c r="AZ323" s="55" t="s">
        <v>2428</v>
      </c>
      <c r="BA323" s="23" t="s">
        <v>121</v>
      </c>
      <c r="BB323" s="20" t="s">
        <v>122</v>
      </c>
      <c r="BC323" s="27">
        <v>45684</v>
      </c>
      <c r="BD323" s="20" t="s">
        <v>123</v>
      </c>
      <c r="BE323" s="27">
        <v>45684</v>
      </c>
      <c r="BF323" s="27">
        <v>45685</v>
      </c>
      <c r="BG323" s="27">
        <v>46018</v>
      </c>
      <c r="BH323" s="35">
        <f>+Tabla3[[#This Row],[FECHA TERMINACION
(INICIAL)]]-Tabla3[[#This Row],[FECHA INICIO]]</f>
        <v>333</v>
      </c>
      <c r="BI323" s="35">
        <f>+Tabla3[[#This Row],[PLAZO DE EJECUCIÓN EN DÍAS (INICIAL)]]/30</f>
        <v>11.1</v>
      </c>
      <c r="BJ323" t="s">
        <v>786</v>
      </c>
      <c r="BK323" s="30">
        <f>+[1]BD_2!E321</f>
        <v>0</v>
      </c>
      <c r="BL323" s="30">
        <f>+[1]BD_2!BA321</f>
        <v>0</v>
      </c>
      <c r="BM323" s="23">
        <f>+[1]BD_2!BZ321</f>
        <v>0</v>
      </c>
      <c r="BN323" s="23">
        <f>+COUNTIF(Tabla3[[#This Row],[VALOR REDUCIDO]:[TOTAL TIEMPO PRORROGADO EN DÍAS
]],"&lt;&gt;0")</f>
        <v>0</v>
      </c>
      <c r="BO323" s="23" t="str">
        <f>+[1]BD_2!CA321</f>
        <v>2 NO</v>
      </c>
      <c r="BP323" s="27" t="str">
        <f>+[1]BD_2!CF321</f>
        <v>2 NO</v>
      </c>
      <c r="BQ323" s="23" t="s">
        <v>106</v>
      </c>
      <c r="BR323">
        <f t="shared" si="64"/>
        <v>333</v>
      </c>
      <c r="BS323" s="36">
        <f t="shared" si="65"/>
        <v>45685</v>
      </c>
      <c r="BT323" s="36">
        <f t="shared" si="66"/>
        <v>46018</v>
      </c>
      <c r="BU323" s="37">
        <f t="shared" ca="1" si="67"/>
        <v>0.78678678678678682</v>
      </c>
      <c r="BV323" s="30">
        <f t="shared" si="68"/>
        <v>120098000</v>
      </c>
      <c r="BW323" s="23" t="str">
        <f t="shared" ca="1" si="70"/>
        <v>EJECUCIÓN</v>
      </c>
      <c r="BX323" s="23">
        <v>66599800</v>
      </c>
      <c r="BY323" s="23">
        <v>53498200</v>
      </c>
      <c r="BZ323" s="23" t="s">
        <v>106</v>
      </c>
      <c r="CA323" s="23" t="str">
        <f t="shared" si="69"/>
        <v>enero</v>
      </c>
      <c r="CB323" s="23" t="s">
        <v>121</v>
      </c>
      <c r="CC323" s="23" t="s">
        <v>121</v>
      </c>
      <c r="CD323" s="23" t="s">
        <v>121</v>
      </c>
      <c r="CE323" t="s">
        <v>125</v>
      </c>
      <c r="CF323" t="s">
        <v>126</v>
      </c>
    </row>
    <row r="324" spans="1:84" x14ac:dyDescent="0.25">
      <c r="A324" s="23" t="str">
        <f t="shared" ref="A324:A387" si="71">+IF($BO324="1 SI","S","")</f>
        <v/>
      </c>
      <c r="B324" s="23" t="str">
        <f t="shared" ref="B324:B387" si="72">+IF(BQ324="1 SI","C","")</f>
        <v/>
      </c>
      <c r="C324" s="24" t="str">
        <f t="shared" ref="C324:C387" ca="1" si="73">+IF($BT324&lt;=$C$1,"F","E")</f>
        <v>E</v>
      </c>
      <c r="D324" s="25" t="str">
        <f t="shared" ref="D324:D387" ca="1" si="74">+IF($BW324="MUTUO ACUERDO", "L","")</f>
        <v/>
      </c>
      <c r="E324" s="25" t="str">
        <f t="shared" ref="E324:E387" si="75">IF($CB324="1 SI","","NE")</f>
        <v/>
      </c>
      <c r="F324" s="23" t="str">
        <f t="shared" ref="F324:F387" si="76">IF(BZ324="1. SI","ANU","")</f>
        <v/>
      </c>
      <c r="G324" s="25" t="str">
        <f t="shared" ref="G324:G387" si="77">IF($CC324="1 SI","","NE")</f>
        <v/>
      </c>
      <c r="H324" s="23">
        <v>2025</v>
      </c>
      <c r="I324" s="26">
        <v>318</v>
      </c>
      <c r="J324" s="23" t="s">
        <v>95</v>
      </c>
      <c r="K324" t="s">
        <v>96</v>
      </c>
      <c r="L324" t="s">
        <v>97</v>
      </c>
      <c r="M324" t="s">
        <v>98</v>
      </c>
      <c r="N324" t="s">
        <v>99</v>
      </c>
      <c r="O324" s="23" t="s">
        <v>100</v>
      </c>
      <c r="P324" s="23" t="s">
        <v>138</v>
      </c>
      <c r="Q324" t="s">
        <v>2429</v>
      </c>
      <c r="R324" s="23" t="s">
        <v>103</v>
      </c>
      <c r="S324" s="20" t="s">
        <v>2430</v>
      </c>
      <c r="T324" s="29" t="s">
        <v>2431</v>
      </c>
      <c r="U324" s="23" t="s">
        <v>1436</v>
      </c>
      <c r="V324" s="23" t="s">
        <v>106</v>
      </c>
      <c r="W324" s="20" t="s">
        <v>430</v>
      </c>
      <c r="X324" s="20" t="s">
        <v>430</v>
      </c>
      <c r="Y324" t="s">
        <v>2432</v>
      </c>
      <c r="Z324" t="s">
        <v>2433</v>
      </c>
      <c r="AA324" t="s">
        <v>2434</v>
      </c>
      <c r="AB324" s="6">
        <v>63800000</v>
      </c>
      <c r="AC324" s="6">
        <v>63800000</v>
      </c>
      <c r="AD324" s="30">
        <v>5800000</v>
      </c>
      <c r="AE324" s="30"/>
      <c r="AF324" s="23" t="s">
        <v>112</v>
      </c>
      <c r="AG324" t="s">
        <v>106</v>
      </c>
      <c r="AH324" t="s">
        <v>113</v>
      </c>
      <c r="AI324" s="31">
        <f>+Tabla3[[#This Row],[VALOR DEL CONTRATO
(EN NUMEROS)]]-Tabla3[[#This Row],[VALOR RECURSOS (MADS/FONAM)]]</f>
        <v>0</v>
      </c>
      <c r="AJ324" s="25">
        <v>4425</v>
      </c>
      <c r="AK324" s="32">
        <v>45664</v>
      </c>
      <c r="AL324">
        <v>34525</v>
      </c>
      <c r="AM324" s="27">
        <v>45684</v>
      </c>
      <c r="AN324" s="33" t="s">
        <v>114</v>
      </c>
      <c r="AO324" t="s">
        <v>434</v>
      </c>
      <c r="AP324" s="39">
        <v>202400000000074</v>
      </c>
      <c r="AQ324" t="s">
        <v>106</v>
      </c>
      <c r="AR324" s="27">
        <v>45680</v>
      </c>
      <c r="AS324" s="23" t="s">
        <v>116</v>
      </c>
      <c r="AT324" s="23" t="s">
        <v>116</v>
      </c>
      <c r="AU324" t="s">
        <v>117</v>
      </c>
      <c r="AV324" t="s">
        <v>435</v>
      </c>
      <c r="AW324" t="s">
        <v>436</v>
      </c>
      <c r="AX324" t="s">
        <v>436</v>
      </c>
      <c r="AY324" s="23">
        <v>80111600</v>
      </c>
      <c r="AZ324" s="41" t="s">
        <v>2435</v>
      </c>
      <c r="BA324" s="23" t="s">
        <v>295</v>
      </c>
      <c r="BB324" s="20" t="s">
        <v>122</v>
      </c>
      <c r="BC324" s="27">
        <v>45681</v>
      </c>
      <c r="BD324" s="20" t="s">
        <v>123</v>
      </c>
      <c r="BE324" s="27">
        <v>45681</v>
      </c>
      <c r="BF324" s="27">
        <v>45684</v>
      </c>
      <c r="BG324" s="27">
        <v>46017</v>
      </c>
      <c r="BH324" s="35">
        <f>+Tabla3[[#This Row],[FECHA TERMINACION
(INICIAL)]]-Tabla3[[#This Row],[FECHA INICIO]]</f>
        <v>333</v>
      </c>
      <c r="BI324" s="35">
        <f>+Tabla3[[#This Row],[PLAZO DE EJECUCIÓN EN DÍAS (INICIAL)]]/30</f>
        <v>11.1</v>
      </c>
      <c r="BJ324" t="s">
        <v>2436</v>
      </c>
      <c r="BK324" s="30">
        <f>+[1]BD_2!E322</f>
        <v>0</v>
      </c>
      <c r="BL324" s="30">
        <f>+[1]BD_2!BA322</f>
        <v>0</v>
      </c>
      <c r="BM324" s="23">
        <f>+[1]BD_2!BZ322</f>
        <v>0</v>
      </c>
      <c r="BN324" s="23">
        <f>+COUNTIF(Tabla3[[#This Row],[VALOR REDUCIDO]:[TOTAL TIEMPO PRORROGADO EN DÍAS
]],"&lt;&gt;0")</f>
        <v>0</v>
      </c>
      <c r="BO324" s="23" t="str">
        <f>+[1]BD_2!CA322</f>
        <v>2 NO</v>
      </c>
      <c r="BP324" s="27" t="str">
        <f>+[1]BD_2!CF322</f>
        <v>2 NO</v>
      </c>
      <c r="BQ324" s="23" t="s">
        <v>106</v>
      </c>
      <c r="BR324">
        <f t="shared" ref="BR324:BR387" si="78">$BT324-$BS324</f>
        <v>333</v>
      </c>
      <c r="BS324" s="36">
        <f t="shared" ref="BS324:BS387" si="79">$BF324</f>
        <v>45684</v>
      </c>
      <c r="BT324" s="36">
        <f t="shared" ref="BT324:BT387" si="80">$BG324+$BM324</f>
        <v>46017</v>
      </c>
      <c r="BU324" s="37">
        <f t="shared" ref="BU324:BU387" ca="1" si="81">IF((($C$1-$BS324)/($BT324-$BS324))&gt;=100%,100%,(($C$1-$BS324)/($BT324-$BS324)))</f>
        <v>0.78978978978978975</v>
      </c>
      <c r="BV324" s="30">
        <f t="shared" ref="BV324:BV387" si="82">$AC324+$BL324-$BK324</f>
        <v>63800000</v>
      </c>
      <c r="BW324" s="23" t="str">
        <f t="shared" ca="1" si="70"/>
        <v>EJECUCIÓN</v>
      </c>
      <c r="BX324" s="23">
        <v>35573333</v>
      </c>
      <c r="BY324" s="23">
        <v>28226667</v>
      </c>
      <c r="BZ324" s="23" t="s">
        <v>106</v>
      </c>
      <c r="CA324" s="23" t="str">
        <f t="shared" ref="CA324:CA387" si="83">TEXT(AR324,"MMMM")</f>
        <v>enero</v>
      </c>
      <c r="CB324" s="23" t="s">
        <v>121</v>
      </c>
      <c r="CC324" s="23" t="s">
        <v>121</v>
      </c>
      <c r="CD324" s="23" t="s">
        <v>121</v>
      </c>
      <c r="CE324" t="s">
        <v>125</v>
      </c>
      <c r="CF324" t="s">
        <v>126</v>
      </c>
    </row>
    <row r="325" spans="1:84" x14ac:dyDescent="0.25">
      <c r="A325" s="23" t="str">
        <f t="shared" si="71"/>
        <v/>
      </c>
      <c r="B325" s="23" t="str">
        <f t="shared" si="72"/>
        <v/>
      </c>
      <c r="C325" s="24" t="str">
        <f t="shared" ca="1" si="73"/>
        <v>E</v>
      </c>
      <c r="D325" s="25" t="str">
        <f t="shared" ca="1" si="74"/>
        <v/>
      </c>
      <c r="E325" s="25" t="str">
        <f t="shared" si="75"/>
        <v/>
      </c>
      <c r="F325" s="23" t="str">
        <f t="shared" si="76"/>
        <v/>
      </c>
      <c r="G325" s="25" t="str">
        <f t="shared" si="77"/>
        <v/>
      </c>
      <c r="H325" s="23">
        <v>2025</v>
      </c>
      <c r="I325" s="26">
        <v>319</v>
      </c>
      <c r="J325" s="23" t="s">
        <v>95</v>
      </c>
      <c r="K325" t="s">
        <v>96</v>
      </c>
      <c r="L325" t="s">
        <v>97</v>
      </c>
      <c r="M325" t="s">
        <v>98</v>
      </c>
      <c r="N325" t="s">
        <v>99</v>
      </c>
      <c r="O325" s="23" t="s">
        <v>100</v>
      </c>
      <c r="P325" s="23" t="s">
        <v>138</v>
      </c>
      <c r="Q325" t="s">
        <v>2437</v>
      </c>
      <c r="R325" s="23" t="s">
        <v>103</v>
      </c>
      <c r="S325" s="20" t="s">
        <v>1325</v>
      </c>
      <c r="T325" s="29" t="s">
        <v>2438</v>
      </c>
      <c r="U325" s="23" t="s">
        <v>1436</v>
      </c>
      <c r="V325" s="23" t="s">
        <v>106</v>
      </c>
      <c r="W325" s="20" t="s">
        <v>747</v>
      </c>
      <c r="X325" s="20" t="s">
        <v>747</v>
      </c>
      <c r="Y325" t="s">
        <v>2439</v>
      </c>
      <c r="Z325" t="s">
        <v>2440</v>
      </c>
      <c r="AA325" t="s">
        <v>2441</v>
      </c>
      <c r="AB325" s="6">
        <v>96900000</v>
      </c>
      <c r="AC325" s="6">
        <v>96900000</v>
      </c>
      <c r="AD325" s="30">
        <v>9000000</v>
      </c>
      <c r="AE325" s="30">
        <v>0</v>
      </c>
      <c r="AF325" s="23" t="s">
        <v>112</v>
      </c>
      <c r="AG325" t="s">
        <v>106</v>
      </c>
      <c r="AH325" t="s">
        <v>113</v>
      </c>
      <c r="AI325" s="31">
        <f>+Tabla3[[#This Row],[VALOR DEL CONTRATO
(EN NUMEROS)]]-Tabla3[[#This Row],[VALOR RECURSOS (MADS/FONAM)]]</f>
        <v>0</v>
      </c>
      <c r="AJ325" s="25">
        <v>3325</v>
      </c>
      <c r="AK325" s="32">
        <v>45664</v>
      </c>
      <c r="AL325">
        <v>35525</v>
      </c>
      <c r="AM325" s="27">
        <v>45684</v>
      </c>
      <c r="AN325" s="33" t="s">
        <v>114</v>
      </c>
      <c r="AO325" t="s">
        <v>751</v>
      </c>
      <c r="AP325" s="39">
        <v>202400000000095</v>
      </c>
      <c r="AQ325" t="s">
        <v>106</v>
      </c>
      <c r="AR325" s="27">
        <v>45679</v>
      </c>
      <c r="AS325" s="23" t="s">
        <v>116</v>
      </c>
      <c r="AT325" s="23" t="s">
        <v>116</v>
      </c>
      <c r="AU325" t="s">
        <v>117</v>
      </c>
      <c r="AV325" t="s">
        <v>752</v>
      </c>
      <c r="AW325" t="s">
        <v>753</v>
      </c>
      <c r="AX325" t="s">
        <v>747</v>
      </c>
      <c r="AY325" s="23">
        <v>80111600</v>
      </c>
      <c r="AZ325" s="55" t="s">
        <v>2442</v>
      </c>
      <c r="BA325" s="23" t="s">
        <v>121</v>
      </c>
      <c r="BB325" s="20" t="s">
        <v>122</v>
      </c>
      <c r="BC325" s="27">
        <v>45680</v>
      </c>
      <c r="BD325" s="20" t="s">
        <v>123</v>
      </c>
      <c r="BE325" s="27">
        <v>45680</v>
      </c>
      <c r="BF325" s="27">
        <v>45684</v>
      </c>
      <c r="BG325" s="27">
        <v>46010</v>
      </c>
      <c r="BH325" s="35">
        <f>+Tabla3[[#This Row],[FECHA TERMINACION
(INICIAL)]]-Tabla3[[#This Row],[FECHA INICIO]]</f>
        <v>326</v>
      </c>
      <c r="BI325" s="35">
        <f>+Tabla3[[#This Row],[PLAZO DE EJECUCIÓN EN DÍAS (INICIAL)]]/30</f>
        <v>10.866666666666667</v>
      </c>
      <c r="BJ325" t="s">
        <v>2443</v>
      </c>
      <c r="BK325" s="30">
        <f>+[1]BD_2!E323</f>
        <v>0</v>
      </c>
      <c r="BL325" s="30">
        <f>+[1]BD_2!BA323</f>
        <v>0</v>
      </c>
      <c r="BM325" s="23">
        <f>+[1]BD_2!BZ323</f>
        <v>0</v>
      </c>
      <c r="BN325" s="23">
        <f>+COUNTIF(Tabla3[[#This Row],[VALOR REDUCIDO]:[TOTAL TIEMPO PRORROGADO EN DÍAS
]],"&lt;&gt;0")</f>
        <v>0</v>
      </c>
      <c r="BO325" s="23" t="str">
        <f>+[1]BD_2!CA323</f>
        <v>2 NO</v>
      </c>
      <c r="BP325" s="27" t="str">
        <f>+[1]BD_2!CF323</f>
        <v>2 NO</v>
      </c>
      <c r="BQ325" s="23" t="s">
        <v>106</v>
      </c>
      <c r="BR325">
        <f t="shared" si="78"/>
        <v>326</v>
      </c>
      <c r="BS325" s="36">
        <f t="shared" si="79"/>
        <v>45684</v>
      </c>
      <c r="BT325" s="36">
        <f t="shared" si="80"/>
        <v>46010</v>
      </c>
      <c r="BU325" s="37">
        <f t="shared" ca="1" si="81"/>
        <v>0.80674846625766872</v>
      </c>
      <c r="BV325" s="30">
        <f t="shared" si="82"/>
        <v>96900000</v>
      </c>
      <c r="BW325" s="23" t="str">
        <f t="shared" ca="1" si="70"/>
        <v>EJECUCIÓN</v>
      </c>
      <c r="BX325" s="23">
        <v>55200000</v>
      </c>
      <c r="BY325" s="23">
        <v>41700000</v>
      </c>
      <c r="BZ325" s="23" t="s">
        <v>106</v>
      </c>
      <c r="CA325" s="23" t="str">
        <f t="shared" si="83"/>
        <v>enero</v>
      </c>
      <c r="CB325" s="23" t="s">
        <v>121</v>
      </c>
      <c r="CC325" s="23" t="s">
        <v>121</v>
      </c>
      <c r="CD325" s="23" t="s">
        <v>121</v>
      </c>
      <c r="CE325" t="s">
        <v>125</v>
      </c>
      <c r="CF325" t="s">
        <v>126</v>
      </c>
    </row>
    <row r="326" spans="1:84" x14ac:dyDescent="0.25">
      <c r="A326" s="23" t="str">
        <f t="shared" si="71"/>
        <v/>
      </c>
      <c r="B326" s="23" t="str">
        <f t="shared" si="72"/>
        <v/>
      </c>
      <c r="C326" s="24" t="str">
        <f t="shared" ca="1" si="73"/>
        <v>E</v>
      </c>
      <c r="D326" s="25" t="str">
        <f t="shared" ca="1" si="74"/>
        <v/>
      </c>
      <c r="E326" s="25" t="str">
        <f t="shared" si="75"/>
        <v/>
      </c>
      <c r="F326" s="23" t="str">
        <f t="shared" si="76"/>
        <v/>
      </c>
      <c r="G326" s="25" t="str">
        <f t="shared" si="77"/>
        <v/>
      </c>
      <c r="H326" s="23">
        <v>2025</v>
      </c>
      <c r="I326" s="26">
        <v>320</v>
      </c>
      <c r="J326" s="23" t="s">
        <v>95</v>
      </c>
      <c r="K326" t="s">
        <v>96</v>
      </c>
      <c r="L326" t="s">
        <v>97</v>
      </c>
      <c r="M326" t="s">
        <v>98</v>
      </c>
      <c r="N326" t="s">
        <v>99</v>
      </c>
      <c r="O326" s="23" t="s">
        <v>100</v>
      </c>
      <c r="P326" s="23" t="s">
        <v>138</v>
      </c>
      <c r="Q326" t="s">
        <v>2444</v>
      </c>
      <c r="R326" s="23" t="s">
        <v>103</v>
      </c>
      <c r="S326" s="20" t="s">
        <v>158</v>
      </c>
      <c r="T326" s="29" t="s">
        <v>2445</v>
      </c>
      <c r="U326" s="23" t="s">
        <v>1436</v>
      </c>
      <c r="V326" s="23" t="s">
        <v>106</v>
      </c>
      <c r="W326" s="20" t="s">
        <v>516</v>
      </c>
      <c r="X326" s="20" t="s">
        <v>516</v>
      </c>
      <c r="Y326" t="s">
        <v>2446</v>
      </c>
      <c r="Z326" t="s">
        <v>2447</v>
      </c>
      <c r="AA326" t="s">
        <v>2448</v>
      </c>
      <c r="AB326" s="6">
        <v>80000000</v>
      </c>
      <c r="AC326" s="6">
        <v>80000000</v>
      </c>
      <c r="AD326" s="30">
        <v>8000000</v>
      </c>
      <c r="AE326" s="30">
        <v>0</v>
      </c>
      <c r="AF326" s="23" t="s">
        <v>112</v>
      </c>
      <c r="AG326" t="s">
        <v>106</v>
      </c>
      <c r="AH326" t="s">
        <v>113</v>
      </c>
      <c r="AI326" s="31">
        <f>+Tabla3[[#This Row],[VALOR DEL CONTRATO
(EN NUMEROS)]]-Tabla3[[#This Row],[VALOR RECURSOS (MADS/FONAM)]]</f>
        <v>0</v>
      </c>
      <c r="AJ326" s="25">
        <v>8825</v>
      </c>
      <c r="AK326" s="32">
        <v>45665</v>
      </c>
      <c r="AL326">
        <v>34225</v>
      </c>
      <c r="AM326" s="27">
        <v>45684</v>
      </c>
      <c r="AN326" s="33" t="s">
        <v>114</v>
      </c>
      <c r="AO326" t="s">
        <v>1574</v>
      </c>
      <c r="AP326" s="39">
        <v>202300000000177</v>
      </c>
      <c r="AQ326" t="s">
        <v>106</v>
      </c>
      <c r="AR326" s="27">
        <v>45680</v>
      </c>
      <c r="AS326" s="23" t="s">
        <v>116</v>
      </c>
      <c r="AT326" s="23" t="s">
        <v>116</v>
      </c>
      <c r="AU326" t="s">
        <v>117</v>
      </c>
      <c r="AV326" t="s">
        <v>521</v>
      </c>
      <c r="AW326" t="s">
        <v>522</v>
      </c>
      <c r="AX326" t="s">
        <v>516</v>
      </c>
      <c r="AY326" s="23">
        <v>80111600</v>
      </c>
      <c r="AZ326" s="55" t="s">
        <v>2449</v>
      </c>
      <c r="BA326" s="23" t="s">
        <v>121</v>
      </c>
      <c r="BB326" s="20" t="s">
        <v>122</v>
      </c>
      <c r="BC326" s="27">
        <v>45681</v>
      </c>
      <c r="BD326" s="20" t="s">
        <v>136</v>
      </c>
      <c r="BE326" s="27">
        <v>45681</v>
      </c>
      <c r="BF326" s="27">
        <v>45684</v>
      </c>
      <c r="BG326" s="27">
        <v>45987</v>
      </c>
      <c r="BH326" s="35">
        <f>+Tabla3[[#This Row],[FECHA TERMINACION
(INICIAL)]]-Tabla3[[#This Row],[FECHA INICIO]]</f>
        <v>303</v>
      </c>
      <c r="BI326" s="35">
        <f>+Tabla3[[#This Row],[PLAZO DE EJECUCIÓN EN DÍAS (INICIAL)]]/30</f>
        <v>10.1</v>
      </c>
      <c r="BJ326" t="s">
        <v>948</v>
      </c>
      <c r="BK326" s="30">
        <f>+[1]BD_2!E324</f>
        <v>0</v>
      </c>
      <c r="BL326" s="30">
        <f>+[1]BD_2!BA324</f>
        <v>0</v>
      </c>
      <c r="BM326" s="23">
        <f>+[1]BD_2!BZ324</f>
        <v>0</v>
      </c>
      <c r="BN326" s="23">
        <f>+COUNTIF(Tabla3[[#This Row],[VALOR REDUCIDO]:[TOTAL TIEMPO PRORROGADO EN DÍAS
]],"&lt;&gt;0")</f>
        <v>0</v>
      </c>
      <c r="BO326" s="23" t="str">
        <f>+[1]BD_2!CA324</f>
        <v>2 NO</v>
      </c>
      <c r="BP326" s="27" t="str">
        <f>+[1]BD_2!CF324</f>
        <v>2 NO</v>
      </c>
      <c r="BQ326" s="23" t="s">
        <v>106</v>
      </c>
      <c r="BR326">
        <f t="shared" si="78"/>
        <v>303</v>
      </c>
      <c r="BS326" s="36">
        <f t="shared" si="79"/>
        <v>45684</v>
      </c>
      <c r="BT326" s="36">
        <f t="shared" si="80"/>
        <v>45987</v>
      </c>
      <c r="BU326" s="37">
        <f t="shared" ca="1" si="81"/>
        <v>0.86798679867986794</v>
      </c>
      <c r="BV326" s="30">
        <f t="shared" si="82"/>
        <v>80000000</v>
      </c>
      <c r="BW326" s="23" t="str">
        <f t="shared" ca="1" si="70"/>
        <v>EJECUCIÓN</v>
      </c>
      <c r="BX326" s="23">
        <v>49066667</v>
      </c>
      <c r="BY326" s="23">
        <v>30933333</v>
      </c>
      <c r="BZ326" s="23" t="s">
        <v>106</v>
      </c>
      <c r="CA326" s="23" t="str">
        <f t="shared" si="83"/>
        <v>enero</v>
      </c>
      <c r="CB326" s="23" t="s">
        <v>121</v>
      </c>
      <c r="CC326" s="23" t="s">
        <v>121</v>
      </c>
      <c r="CD326" s="23" t="s">
        <v>121</v>
      </c>
      <c r="CE326" t="s">
        <v>125</v>
      </c>
      <c r="CF326" t="s">
        <v>126</v>
      </c>
    </row>
    <row r="327" spans="1:84" x14ac:dyDescent="0.25">
      <c r="A327" s="23" t="str">
        <f t="shared" si="71"/>
        <v/>
      </c>
      <c r="B327" s="23" t="str">
        <f t="shared" si="72"/>
        <v/>
      </c>
      <c r="C327" s="24" t="str">
        <f t="shared" ca="1" si="73"/>
        <v>F</v>
      </c>
      <c r="D327" s="25" t="str">
        <f t="shared" ca="1" si="74"/>
        <v/>
      </c>
      <c r="E327" s="25" t="str">
        <f t="shared" si="75"/>
        <v/>
      </c>
      <c r="F327" s="23" t="str">
        <f t="shared" si="76"/>
        <v/>
      </c>
      <c r="G327" s="25" t="str">
        <f t="shared" si="77"/>
        <v/>
      </c>
      <c r="H327" s="23">
        <v>2025</v>
      </c>
      <c r="I327" s="26">
        <v>321</v>
      </c>
      <c r="J327" s="23" t="s">
        <v>95</v>
      </c>
      <c r="K327" t="s">
        <v>96</v>
      </c>
      <c r="L327" t="s">
        <v>97</v>
      </c>
      <c r="M327" t="s">
        <v>98</v>
      </c>
      <c r="N327" t="s">
        <v>99</v>
      </c>
      <c r="O327" s="23" t="s">
        <v>100</v>
      </c>
      <c r="P327" s="23" t="s">
        <v>138</v>
      </c>
      <c r="Q327" t="s">
        <v>2450</v>
      </c>
      <c r="R327" s="23" t="s">
        <v>103</v>
      </c>
      <c r="S327" s="20" t="s">
        <v>158</v>
      </c>
      <c r="T327" s="29" t="s">
        <v>873</v>
      </c>
      <c r="U327" s="23" t="s">
        <v>1436</v>
      </c>
      <c r="V327" s="23" t="s">
        <v>106</v>
      </c>
      <c r="W327" s="20" t="s">
        <v>183</v>
      </c>
      <c r="X327" t="s">
        <v>183</v>
      </c>
      <c r="Y327" t="s">
        <v>2451</v>
      </c>
      <c r="Z327" t="s">
        <v>2452</v>
      </c>
      <c r="AA327" t="s">
        <v>2453</v>
      </c>
      <c r="AB327" s="6">
        <v>37080000</v>
      </c>
      <c r="AC327" s="6">
        <v>37080000</v>
      </c>
      <c r="AD327" s="30">
        <v>12360000</v>
      </c>
      <c r="AE327" s="30">
        <v>0</v>
      </c>
      <c r="AF327" s="23" t="s">
        <v>112</v>
      </c>
      <c r="AG327" t="s">
        <v>106</v>
      </c>
      <c r="AH327" t="s">
        <v>113</v>
      </c>
      <c r="AI327" s="31">
        <f>+Tabla3[[#This Row],[VALOR DEL CONTRATO
(EN NUMEROS)]]-Tabla3[[#This Row],[VALOR RECURSOS (MADS/FONAM)]]</f>
        <v>0</v>
      </c>
      <c r="AJ327" s="25">
        <v>5425</v>
      </c>
      <c r="AK327" s="32">
        <v>45664</v>
      </c>
      <c r="AL327">
        <v>51525</v>
      </c>
      <c r="AM327" s="27">
        <v>45691</v>
      </c>
      <c r="AN327" s="33" t="s">
        <v>114</v>
      </c>
      <c r="AO327" t="s">
        <v>206</v>
      </c>
      <c r="AP327" s="39">
        <v>202400000000055</v>
      </c>
      <c r="AQ327" t="s">
        <v>106</v>
      </c>
      <c r="AR327" s="27">
        <v>45686</v>
      </c>
      <c r="AS327" s="23" t="s">
        <v>116</v>
      </c>
      <c r="AT327" s="23" t="s">
        <v>116</v>
      </c>
      <c r="AU327" t="s">
        <v>117</v>
      </c>
      <c r="AV327" t="s">
        <v>197</v>
      </c>
      <c r="AW327" t="s">
        <v>198</v>
      </c>
      <c r="AX327" t="s">
        <v>189</v>
      </c>
      <c r="AY327" s="23">
        <v>80111600</v>
      </c>
      <c r="AZ327" s="55" t="s">
        <v>2454</v>
      </c>
      <c r="BA327" s="23" t="s">
        <v>121</v>
      </c>
      <c r="BB327" s="20" t="s">
        <v>122</v>
      </c>
      <c r="BC327" s="27">
        <v>45687</v>
      </c>
      <c r="BD327" s="20" t="s">
        <v>123</v>
      </c>
      <c r="BE327" s="27">
        <v>45687</v>
      </c>
      <c r="BF327" s="27">
        <v>45691</v>
      </c>
      <c r="BG327" s="27">
        <v>45779</v>
      </c>
      <c r="BH327" s="35">
        <f>+Tabla3[[#This Row],[FECHA TERMINACION
(INICIAL)]]-Tabla3[[#This Row],[FECHA INICIO]]</f>
        <v>88</v>
      </c>
      <c r="BI327" s="35">
        <f>+Tabla3[[#This Row],[PLAZO DE EJECUCIÓN EN DÍAS (INICIAL)]]/30</f>
        <v>2.9333333333333331</v>
      </c>
      <c r="BJ327" t="s">
        <v>2455</v>
      </c>
      <c r="BK327" s="30">
        <f>+[1]BD_2!E325</f>
        <v>0</v>
      </c>
      <c r="BL327" s="30">
        <f>+[1]BD_2!BA325</f>
        <v>0</v>
      </c>
      <c r="BM327" s="23">
        <f>+[1]BD_2!BZ325</f>
        <v>0</v>
      </c>
      <c r="BN327" s="23">
        <f>+COUNTIF(Tabla3[[#This Row],[VALOR REDUCIDO]:[TOTAL TIEMPO PRORROGADO EN DÍAS
]],"&lt;&gt;0")</f>
        <v>0</v>
      </c>
      <c r="BO327" s="23" t="str">
        <f>+[1]BD_2!CA325</f>
        <v>2 NO</v>
      </c>
      <c r="BP327" s="27" t="str">
        <f>+[1]BD_2!CF325</f>
        <v>2 NO</v>
      </c>
      <c r="BQ327" s="23" t="s">
        <v>106</v>
      </c>
      <c r="BR327">
        <f t="shared" si="78"/>
        <v>88</v>
      </c>
      <c r="BS327" s="36">
        <f t="shared" si="79"/>
        <v>45691</v>
      </c>
      <c r="BT327" s="36">
        <f t="shared" si="80"/>
        <v>45779</v>
      </c>
      <c r="BU327" s="37">
        <f t="shared" ca="1" si="81"/>
        <v>1</v>
      </c>
      <c r="BV327" s="30">
        <f t="shared" si="82"/>
        <v>37080000</v>
      </c>
      <c r="BW327" s="23" t="str">
        <f t="shared" ca="1" si="70"/>
        <v>FINALIZADO</v>
      </c>
      <c r="BX327" s="23">
        <v>37080000</v>
      </c>
      <c r="BY327" s="23">
        <v>0</v>
      </c>
      <c r="BZ327" s="23" t="s">
        <v>106</v>
      </c>
      <c r="CA327" s="23" t="str">
        <f t="shared" si="83"/>
        <v>enero</v>
      </c>
      <c r="CB327" s="23" t="s">
        <v>121</v>
      </c>
      <c r="CC327" s="23" t="s">
        <v>121</v>
      </c>
      <c r="CD327" s="23" t="s">
        <v>121</v>
      </c>
      <c r="CE327" t="s">
        <v>125</v>
      </c>
      <c r="CF327" t="s">
        <v>126</v>
      </c>
    </row>
    <row r="328" spans="1:84" x14ac:dyDescent="0.25">
      <c r="A328" s="23" t="str">
        <f t="shared" si="71"/>
        <v/>
      </c>
      <c r="B328" s="23" t="str">
        <f t="shared" si="72"/>
        <v/>
      </c>
      <c r="C328" s="24" t="str">
        <f t="shared" ca="1" si="73"/>
        <v>E</v>
      </c>
      <c r="D328" s="25" t="str">
        <f t="shared" ca="1" si="74"/>
        <v/>
      </c>
      <c r="E328" s="25" t="str">
        <f t="shared" si="75"/>
        <v/>
      </c>
      <c r="F328" s="23" t="str">
        <f t="shared" si="76"/>
        <v/>
      </c>
      <c r="G328" s="25" t="str">
        <f t="shared" si="77"/>
        <v/>
      </c>
      <c r="H328" s="23">
        <v>2025</v>
      </c>
      <c r="I328" s="26">
        <v>322</v>
      </c>
      <c r="J328" s="23" t="s">
        <v>95</v>
      </c>
      <c r="K328" t="s">
        <v>96</v>
      </c>
      <c r="L328" t="s">
        <v>97</v>
      </c>
      <c r="M328" t="s">
        <v>98</v>
      </c>
      <c r="N328" t="s">
        <v>99</v>
      </c>
      <c r="O328" s="23" t="s">
        <v>100</v>
      </c>
      <c r="P328" s="23" t="s">
        <v>138</v>
      </c>
      <c r="Q328" t="s">
        <v>2456</v>
      </c>
      <c r="R328" s="23" t="s">
        <v>103</v>
      </c>
      <c r="S328" s="20" t="s">
        <v>165</v>
      </c>
      <c r="T328" s="29" t="s">
        <v>2457</v>
      </c>
      <c r="U328" s="23" t="s">
        <v>1436</v>
      </c>
      <c r="V328" s="23" t="s">
        <v>106</v>
      </c>
      <c r="W328" s="20" t="s">
        <v>183</v>
      </c>
      <c r="X328" s="20" t="s">
        <v>183</v>
      </c>
      <c r="Y328" t="s">
        <v>2458</v>
      </c>
      <c r="Z328" t="s">
        <v>2459</v>
      </c>
      <c r="AA328" t="s">
        <v>2460</v>
      </c>
      <c r="AB328" s="6">
        <v>73500000</v>
      </c>
      <c r="AC328" s="6">
        <v>73500000</v>
      </c>
      <c r="AD328" s="30">
        <v>7000000</v>
      </c>
      <c r="AE328" s="30">
        <v>0</v>
      </c>
      <c r="AF328" s="23" t="s">
        <v>112</v>
      </c>
      <c r="AG328" t="s">
        <v>106</v>
      </c>
      <c r="AH328" t="s">
        <v>113</v>
      </c>
      <c r="AI328" s="31">
        <f>+Tabla3[[#This Row],[VALOR DEL CONTRATO
(EN NUMEROS)]]-Tabla3[[#This Row],[VALOR RECURSOS (MADS/FONAM)]]</f>
        <v>0</v>
      </c>
      <c r="AJ328" s="25">
        <v>2125</v>
      </c>
      <c r="AK328" s="32">
        <v>45664</v>
      </c>
      <c r="AL328">
        <v>34725</v>
      </c>
      <c r="AM328" s="27">
        <v>45684</v>
      </c>
      <c r="AN328" s="33" t="s">
        <v>114</v>
      </c>
      <c r="AO328" t="s">
        <v>186</v>
      </c>
      <c r="AP328" s="39">
        <v>202400000000054</v>
      </c>
      <c r="AQ328" t="s">
        <v>106</v>
      </c>
      <c r="AR328" s="27">
        <v>45681</v>
      </c>
      <c r="AS328" s="23" t="s">
        <v>116</v>
      </c>
      <c r="AT328" s="23" t="s">
        <v>116</v>
      </c>
      <c r="AU328" t="s">
        <v>117</v>
      </c>
      <c r="AV328" t="s">
        <v>197</v>
      </c>
      <c r="AW328" t="s">
        <v>198</v>
      </c>
      <c r="AX328" t="s">
        <v>189</v>
      </c>
      <c r="AY328" s="23">
        <v>80111600</v>
      </c>
      <c r="AZ328" s="55" t="s">
        <v>2461</v>
      </c>
      <c r="BA328" s="23" t="s">
        <v>121</v>
      </c>
      <c r="BB328" s="20" t="s">
        <v>122</v>
      </c>
      <c r="BC328" s="27">
        <v>45681</v>
      </c>
      <c r="BD328" s="20" t="s">
        <v>123</v>
      </c>
      <c r="BE328" s="27">
        <v>45681</v>
      </c>
      <c r="BF328" s="27">
        <v>45684</v>
      </c>
      <c r="BG328" s="27">
        <v>45973</v>
      </c>
      <c r="BH328" s="35">
        <f>+Tabla3[[#This Row],[FECHA TERMINACION
(INICIAL)]]-Tabla3[[#This Row],[FECHA INICIO]]</f>
        <v>289</v>
      </c>
      <c r="BI328" s="35">
        <f>+Tabla3[[#This Row],[PLAZO DE EJECUCIÓN EN DÍAS (INICIAL)]]/30</f>
        <v>9.6333333333333329</v>
      </c>
      <c r="BJ328" t="s">
        <v>2462</v>
      </c>
      <c r="BK328" s="30">
        <f>+[1]BD_2!E326</f>
        <v>0</v>
      </c>
      <c r="BL328" s="30">
        <f>+[1]BD_2!BA326</f>
        <v>0</v>
      </c>
      <c r="BM328" s="23">
        <f>+[1]BD_2!BZ326</f>
        <v>0</v>
      </c>
      <c r="BN328" s="23">
        <f>+COUNTIF(Tabla3[[#This Row],[VALOR REDUCIDO]:[TOTAL TIEMPO PRORROGADO EN DÍAS
]],"&lt;&gt;0")</f>
        <v>0</v>
      </c>
      <c r="BO328" s="23" t="str">
        <f>+[1]BD_2!CA326</f>
        <v>2 NO</v>
      </c>
      <c r="BP328" s="27" t="str">
        <f>+[1]BD_2!CF326</f>
        <v>2 NO</v>
      </c>
      <c r="BQ328" s="23" t="s">
        <v>106</v>
      </c>
      <c r="BR328">
        <f t="shared" si="78"/>
        <v>289</v>
      </c>
      <c r="BS328" s="36">
        <f t="shared" si="79"/>
        <v>45684</v>
      </c>
      <c r="BT328" s="36">
        <f t="shared" si="80"/>
        <v>45973</v>
      </c>
      <c r="BU328" s="37">
        <f t="shared" ca="1" si="81"/>
        <v>0.91003460207612452</v>
      </c>
      <c r="BV328" s="30">
        <f t="shared" si="82"/>
        <v>73500000</v>
      </c>
      <c r="BW328" s="23" t="str">
        <f t="shared" ca="1" si="70"/>
        <v>EJECUCIÓN</v>
      </c>
      <c r="BX328" s="23">
        <v>42933333</v>
      </c>
      <c r="BY328" s="23">
        <v>30566667</v>
      </c>
      <c r="BZ328" s="23" t="s">
        <v>106</v>
      </c>
      <c r="CA328" s="23" t="str">
        <f t="shared" si="83"/>
        <v>enero</v>
      </c>
      <c r="CB328" s="23" t="s">
        <v>121</v>
      </c>
      <c r="CC328" s="23" t="s">
        <v>121</v>
      </c>
      <c r="CD328" s="23" t="s">
        <v>121</v>
      </c>
      <c r="CE328" t="s">
        <v>125</v>
      </c>
      <c r="CF328" t="s">
        <v>126</v>
      </c>
    </row>
    <row r="329" spans="1:84" x14ac:dyDescent="0.25">
      <c r="A329" s="23" t="str">
        <f t="shared" si="71"/>
        <v/>
      </c>
      <c r="B329" s="23" t="str">
        <f t="shared" si="72"/>
        <v/>
      </c>
      <c r="C329" s="24" t="str">
        <f t="shared" ca="1" si="73"/>
        <v>E</v>
      </c>
      <c r="D329" s="25" t="str">
        <f t="shared" ca="1" si="74"/>
        <v/>
      </c>
      <c r="E329" s="25" t="str">
        <f t="shared" si="75"/>
        <v/>
      </c>
      <c r="F329" s="23" t="str">
        <f t="shared" si="76"/>
        <v/>
      </c>
      <c r="G329" s="25" t="str">
        <f t="shared" si="77"/>
        <v/>
      </c>
      <c r="H329" s="23">
        <v>2025</v>
      </c>
      <c r="I329" s="26">
        <v>323</v>
      </c>
      <c r="J329" s="23" t="s">
        <v>95</v>
      </c>
      <c r="K329" t="s">
        <v>96</v>
      </c>
      <c r="L329" t="s">
        <v>97</v>
      </c>
      <c r="M329" t="s">
        <v>98</v>
      </c>
      <c r="N329" t="s">
        <v>99</v>
      </c>
      <c r="O329" s="23" t="s">
        <v>100</v>
      </c>
      <c r="P329" s="23" t="s">
        <v>138</v>
      </c>
      <c r="Q329" t="s">
        <v>2463</v>
      </c>
      <c r="R329" s="23" t="s">
        <v>103</v>
      </c>
      <c r="S329" s="20" t="s">
        <v>2464</v>
      </c>
      <c r="T329" s="29" t="s">
        <v>2465</v>
      </c>
      <c r="U329" s="23" t="s">
        <v>1436</v>
      </c>
      <c r="V329" s="23" t="s">
        <v>106</v>
      </c>
      <c r="W329" s="20" t="s">
        <v>183</v>
      </c>
      <c r="X329" s="20" t="s">
        <v>183</v>
      </c>
      <c r="Y329" t="s">
        <v>2466</v>
      </c>
      <c r="Z329" t="s">
        <v>2467</v>
      </c>
      <c r="AA329" t="s">
        <v>2468</v>
      </c>
      <c r="AB329" s="6">
        <v>73700000</v>
      </c>
      <c r="AC329" s="6">
        <v>73700000</v>
      </c>
      <c r="AD329" s="30">
        <v>6700000</v>
      </c>
      <c r="AE329" s="30">
        <v>0</v>
      </c>
      <c r="AF329" s="23" t="s">
        <v>112</v>
      </c>
      <c r="AG329" t="s">
        <v>106</v>
      </c>
      <c r="AH329" t="s">
        <v>113</v>
      </c>
      <c r="AI329" s="31">
        <f>+Tabla3[[#This Row],[VALOR DEL CONTRATO
(EN NUMEROS)]]-Tabla3[[#This Row],[VALOR RECURSOS (MADS/FONAM)]]</f>
        <v>0</v>
      </c>
      <c r="AJ329" s="25">
        <v>2425</v>
      </c>
      <c r="AK329" s="32">
        <v>45664</v>
      </c>
      <c r="AL329">
        <v>48025</v>
      </c>
      <c r="AM329" s="27">
        <v>45688</v>
      </c>
      <c r="AN329" s="33" t="s">
        <v>114</v>
      </c>
      <c r="AO329" t="s">
        <v>186</v>
      </c>
      <c r="AP329" s="39">
        <v>202400000000054</v>
      </c>
      <c r="AQ329" t="s">
        <v>106</v>
      </c>
      <c r="AR329" s="27">
        <v>45686</v>
      </c>
      <c r="AS329" s="23" t="s">
        <v>116</v>
      </c>
      <c r="AT329" s="23" t="s">
        <v>116</v>
      </c>
      <c r="AU329" t="s">
        <v>117</v>
      </c>
      <c r="AV329" t="s">
        <v>197</v>
      </c>
      <c r="AW329" t="s">
        <v>198</v>
      </c>
      <c r="AX329" t="s">
        <v>189</v>
      </c>
      <c r="AY329" s="23">
        <v>80111600</v>
      </c>
      <c r="AZ329" s="55" t="s">
        <v>2469</v>
      </c>
      <c r="BA329" s="23" t="s">
        <v>121</v>
      </c>
      <c r="BB329" s="20" t="s">
        <v>122</v>
      </c>
      <c r="BC329" s="27">
        <v>45687</v>
      </c>
      <c r="BD329" s="20" t="s">
        <v>123</v>
      </c>
      <c r="BE329" s="27">
        <v>45687</v>
      </c>
      <c r="BF329" s="27">
        <v>45691</v>
      </c>
      <c r="BG329" s="27">
        <v>46022</v>
      </c>
      <c r="BH329" s="35">
        <f>+Tabla3[[#This Row],[FECHA TERMINACION
(INICIAL)]]-Tabla3[[#This Row],[FECHA INICIO]]</f>
        <v>331</v>
      </c>
      <c r="BI329" s="35">
        <f>+Tabla3[[#This Row],[PLAZO DE EJECUCIÓN EN DÍAS (INICIAL)]]/30</f>
        <v>11.033333333333333</v>
      </c>
      <c r="BJ329" t="s">
        <v>287</v>
      </c>
      <c r="BK329" s="30">
        <f>+[1]BD_2!E327</f>
        <v>446667</v>
      </c>
      <c r="BL329" s="30">
        <f>+[1]BD_2!BA327</f>
        <v>0</v>
      </c>
      <c r="BM329" s="23">
        <f>+[1]BD_2!BZ327</f>
        <v>0</v>
      </c>
      <c r="BN329" s="23">
        <f>+COUNTIF(Tabla3[[#This Row],[VALOR REDUCIDO]:[TOTAL TIEMPO PRORROGADO EN DÍAS
]],"&lt;&gt;0")</f>
        <v>1</v>
      </c>
      <c r="BO329" s="23" t="str">
        <f>+[1]BD_2!CA327</f>
        <v>2 NO</v>
      </c>
      <c r="BP329" s="27" t="str">
        <f>+[1]BD_2!CF327</f>
        <v>2 NO</v>
      </c>
      <c r="BQ329" s="23" t="s">
        <v>106</v>
      </c>
      <c r="BR329">
        <f t="shared" si="78"/>
        <v>331</v>
      </c>
      <c r="BS329" s="36">
        <f t="shared" si="79"/>
        <v>45691</v>
      </c>
      <c r="BT329" s="36">
        <f t="shared" si="80"/>
        <v>46022</v>
      </c>
      <c r="BU329" s="37">
        <f t="shared" ca="1" si="81"/>
        <v>0.77341389728096677</v>
      </c>
      <c r="BV329" s="30">
        <f t="shared" si="82"/>
        <v>73253333</v>
      </c>
      <c r="BW329" s="23" t="str">
        <f t="shared" ca="1" si="70"/>
        <v>EJECUCIÓN</v>
      </c>
      <c r="BX329" s="23">
        <v>39753333</v>
      </c>
      <c r="BY329" s="23">
        <v>33500000</v>
      </c>
      <c r="BZ329" s="23" t="s">
        <v>106</v>
      </c>
      <c r="CA329" s="23" t="str">
        <f t="shared" si="83"/>
        <v>enero</v>
      </c>
      <c r="CB329" s="23" t="s">
        <v>121</v>
      </c>
      <c r="CC329" s="23" t="s">
        <v>121</v>
      </c>
      <c r="CD329" s="23" t="s">
        <v>121</v>
      </c>
      <c r="CE329" t="s">
        <v>125</v>
      </c>
      <c r="CF329" t="s">
        <v>126</v>
      </c>
    </row>
    <row r="330" spans="1:84" x14ac:dyDescent="0.25">
      <c r="A330" s="23" t="str">
        <f t="shared" si="71"/>
        <v/>
      </c>
      <c r="B330" s="23" t="str">
        <f t="shared" si="72"/>
        <v/>
      </c>
      <c r="C330" s="24" t="str">
        <f t="shared" ca="1" si="73"/>
        <v>E</v>
      </c>
      <c r="D330" s="25" t="str">
        <f t="shared" ca="1" si="74"/>
        <v/>
      </c>
      <c r="E330" s="25" t="str">
        <f t="shared" si="75"/>
        <v/>
      </c>
      <c r="F330" s="23" t="str">
        <f t="shared" si="76"/>
        <v/>
      </c>
      <c r="G330" s="25" t="str">
        <f t="shared" si="77"/>
        <v/>
      </c>
      <c r="H330" s="23">
        <v>2025</v>
      </c>
      <c r="I330" s="26">
        <v>324</v>
      </c>
      <c r="J330" s="23" t="s">
        <v>95</v>
      </c>
      <c r="K330" t="s">
        <v>96</v>
      </c>
      <c r="L330" t="s">
        <v>97</v>
      </c>
      <c r="M330" t="s">
        <v>98</v>
      </c>
      <c r="N330" t="s">
        <v>99</v>
      </c>
      <c r="O330" s="23" t="s">
        <v>100</v>
      </c>
      <c r="P330" s="23" t="s">
        <v>138</v>
      </c>
      <c r="Q330" t="s">
        <v>2470</v>
      </c>
      <c r="R330" s="23" t="s">
        <v>103</v>
      </c>
      <c r="S330" s="56" t="s">
        <v>311</v>
      </c>
      <c r="T330" s="29" t="s">
        <v>2471</v>
      </c>
      <c r="U330" s="23" t="s">
        <v>1436</v>
      </c>
      <c r="V330" s="23" t="s">
        <v>106</v>
      </c>
      <c r="W330" s="20" t="s">
        <v>183</v>
      </c>
      <c r="X330" s="20" t="s">
        <v>183</v>
      </c>
      <c r="Y330" t="s">
        <v>2472</v>
      </c>
      <c r="Z330" t="s">
        <v>2473</v>
      </c>
      <c r="AA330" s="30" t="s">
        <v>2474</v>
      </c>
      <c r="AB330" s="30">
        <v>60900000</v>
      </c>
      <c r="AC330" s="30">
        <v>60900000</v>
      </c>
      <c r="AD330" s="46">
        <v>5800000</v>
      </c>
      <c r="AE330" s="46">
        <v>0</v>
      </c>
      <c r="AF330" s="23" t="s">
        <v>112</v>
      </c>
      <c r="AG330" t="s">
        <v>106</v>
      </c>
      <c r="AH330" t="s">
        <v>113</v>
      </c>
      <c r="AI330" s="31">
        <f>+Tabla3[[#This Row],[VALOR DEL CONTRATO
(EN NUMEROS)]]-Tabla3[[#This Row],[VALOR RECURSOS (MADS/FONAM)]]</f>
        <v>0</v>
      </c>
      <c r="AJ330" s="25">
        <v>2425</v>
      </c>
      <c r="AK330" s="32">
        <v>45664</v>
      </c>
      <c r="AL330">
        <v>44225</v>
      </c>
      <c r="AM330" s="27">
        <v>45687</v>
      </c>
      <c r="AN330" s="33" t="s">
        <v>114</v>
      </c>
      <c r="AO330" t="s">
        <v>186</v>
      </c>
      <c r="AP330" s="39">
        <v>202400000000054</v>
      </c>
      <c r="AQ330" t="s">
        <v>106</v>
      </c>
      <c r="AR330" s="42">
        <v>45685</v>
      </c>
      <c r="AS330" s="23" t="s">
        <v>116</v>
      </c>
      <c r="AT330" s="23" t="s">
        <v>116</v>
      </c>
      <c r="AU330" t="s">
        <v>117</v>
      </c>
      <c r="AV330" t="s">
        <v>197</v>
      </c>
      <c r="AW330" t="s">
        <v>198</v>
      </c>
      <c r="AX330" t="s">
        <v>189</v>
      </c>
      <c r="AY330" s="23">
        <v>80111600</v>
      </c>
      <c r="AZ330" s="55" t="s">
        <v>2475</v>
      </c>
      <c r="BA330" s="23" t="s">
        <v>121</v>
      </c>
      <c r="BB330" s="20" t="s">
        <v>122</v>
      </c>
      <c r="BC330" s="27">
        <v>45686</v>
      </c>
      <c r="BD330" s="20" t="s">
        <v>123</v>
      </c>
      <c r="BE330" s="27">
        <v>45686</v>
      </c>
      <c r="BF330" s="27">
        <v>45687</v>
      </c>
      <c r="BG330" s="43">
        <v>46020</v>
      </c>
      <c r="BH330" s="35">
        <f>+Tabla3[[#This Row],[FECHA TERMINACION
(INICIAL)]]-Tabla3[[#This Row],[FECHA INICIO]]</f>
        <v>333</v>
      </c>
      <c r="BI330" s="35">
        <f>+Tabla3[[#This Row],[PLAZO DE EJECUCIÓN EN DÍAS (INICIAL)]]/30</f>
        <v>11.1</v>
      </c>
      <c r="BJ330" t="s">
        <v>219</v>
      </c>
      <c r="BK330" s="30">
        <f>+[1]BD_2!E328</f>
        <v>0</v>
      </c>
      <c r="BL330" s="30">
        <f>+[1]BD_2!BA328</f>
        <v>0</v>
      </c>
      <c r="BM330" s="23">
        <f>+[1]BD_2!BZ328</f>
        <v>0</v>
      </c>
      <c r="BN330" s="23">
        <f>+COUNTIF(Tabla3[[#This Row],[VALOR REDUCIDO]:[TOTAL TIEMPO PRORROGADO EN DÍAS
]],"&lt;&gt;0")</f>
        <v>0</v>
      </c>
      <c r="BO330" s="23" t="str">
        <f>+[1]BD_2!CA328</f>
        <v>2 NO</v>
      </c>
      <c r="BP330" s="27" t="str">
        <f>+[1]BD_2!CF328</f>
        <v>2 NO</v>
      </c>
      <c r="BQ330" s="23" t="s">
        <v>106</v>
      </c>
      <c r="BR330">
        <f t="shared" si="78"/>
        <v>333</v>
      </c>
      <c r="BS330" s="36">
        <f t="shared" si="79"/>
        <v>45687</v>
      </c>
      <c r="BT330" s="36">
        <f t="shared" si="80"/>
        <v>46020</v>
      </c>
      <c r="BU330" s="37">
        <f t="shared" ca="1" si="81"/>
        <v>0.78078078078078073</v>
      </c>
      <c r="BV330" s="30">
        <f t="shared" si="82"/>
        <v>60900000</v>
      </c>
      <c r="BW330" s="23" t="str">
        <f t="shared" ca="1" si="70"/>
        <v>EJECUCIÓN</v>
      </c>
      <c r="BX330" s="23">
        <v>37708333</v>
      </c>
      <c r="BY330" s="23">
        <v>23191667</v>
      </c>
      <c r="BZ330" s="23" t="s">
        <v>106</v>
      </c>
      <c r="CA330" s="23" t="str">
        <f t="shared" si="83"/>
        <v>enero</v>
      </c>
      <c r="CB330" s="23" t="s">
        <v>121</v>
      </c>
      <c r="CC330" s="23" t="s">
        <v>121</v>
      </c>
      <c r="CD330" s="23" t="s">
        <v>121</v>
      </c>
      <c r="CE330" t="s">
        <v>125</v>
      </c>
      <c r="CF330" t="s">
        <v>126</v>
      </c>
    </row>
    <row r="331" spans="1:84" x14ac:dyDescent="0.25">
      <c r="A331" s="23" t="str">
        <f t="shared" si="71"/>
        <v/>
      </c>
      <c r="B331" s="23" t="str">
        <f t="shared" si="72"/>
        <v/>
      </c>
      <c r="C331" s="24" t="str">
        <f t="shared" ca="1" si="73"/>
        <v>E</v>
      </c>
      <c r="D331" s="25" t="str">
        <f t="shared" ca="1" si="74"/>
        <v/>
      </c>
      <c r="E331" s="25" t="str">
        <f t="shared" si="75"/>
        <v/>
      </c>
      <c r="F331" s="23" t="str">
        <f t="shared" si="76"/>
        <v/>
      </c>
      <c r="G331" s="25" t="str">
        <f t="shared" si="77"/>
        <v/>
      </c>
      <c r="H331" s="23">
        <v>2025</v>
      </c>
      <c r="I331" s="26">
        <v>325</v>
      </c>
      <c r="J331" s="23" t="s">
        <v>95</v>
      </c>
      <c r="K331" t="s">
        <v>96</v>
      </c>
      <c r="L331" t="s">
        <v>97</v>
      </c>
      <c r="M331" t="s">
        <v>98</v>
      </c>
      <c r="N331" t="s">
        <v>99</v>
      </c>
      <c r="O331" s="23" t="s">
        <v>100</v>
      </c>
      <c r="P331" s="23" t="s">
        <v>138</v>
      </c>
      <c r="Q331" t="s">
        <v>2476</v>
      </c>
      <c r="R331" s="23" t="s">
        <v>103</v>
      </c>
      <c r="S331" s="20" t="s">
        <v>1652</v>
      </c>
      <c r="T331" s="29" t="s">
        <v>2477</v>
      </c>
      <c r="U331" s="23" t="s">
        <v>1436</v>
      </c>
      <c r="V331" s="23" t="s">
        <v>106</v>
      </c>
      <c r="W331" s="20" t="s">
        <v>183</v>
      </c>
      <c r="X331" s="20" t="s">
        <v>183</v>
      </c>
      <c r="Y331" t="s">
        <v>2478</v>
      </c>
      <c r="Z331" t="s">
        <v>2479</v>
      </c>
      <c r="AA331" t="s">
        <v>2460</v>
      </c>
      <c r="AB331" s="6">
        <v>73500000</v>
      </c>
      <c r="AC331" s="6">
        <v>73500000</v>
      </c>
      <c r="AD331" s="30">
        <v>7000000</v>
      </c>
      <c r="AE331" s="30">
        <v>0</v>
      </c>
      <c r="AF331" s="23" t="s">
        <v>112</v>
      </c>
      <c r="AG331" t="s">
        <v>106</v>
      </c>
      <c r="AH331" t="s">
        <v>113</v>
      </c>
      <c r="AI331" s="31">
        <f>+Tabla3[[#This Row],[VALOR DEL CONTRATO
(EN NUMEROS)]]-Tabla3[[#This Row],[VALOR RECURSOS (MADS/FONAM)]]</f>
        <v>0</v>
      </c>
      <c r="AJ331" s="25">
        <v>2125</v>
      </c>
      <c r="AK331" s="32">
        <v>45664</v>
      </c>
      <c r="AL331">
        <v>35125</v>
      </c>
      <c r="AM331" s="27">
        <v>45684</v>
      </c>
      <c r="AN331" s="33" t="s">
        <v>114</v>
      </c>
      <c r="AO331" t="s">
        <v>186</v>
      </c>
      <c r="AP331" s="39">
        <v>202400000000054</v>
      </c>
      <c r="AQ331" t="s">
        <v>106</v>
      </c>
      <c r="AR331" s="27">
        <v>45681</v>
      </c>
      <c r="AS331" s="23" t="s">
        <v>116</v>
      </c>
      <c r="AT331" s="23" t="s">
        <v>116</v>
      </c>
      <c r="AU331" t="s">
        <v>117</v>
      </c>
      <c r="AV331" t="s">
        <v>197</v>
      </c>
      <c r="AW331" t="s">
        <v>198</v>
      </c>
      <c r="AX331" s="20" t="s">
        <v>189</v>
      </c>
      <c r="AY331" s="23">
        <v>80111600</v>
      </c>
      <c r="AZ331" s="20" t="s">
        <v>2480</v>
      </c>
      <c r="BA331" s="23" t="s">
        <v>121</v>
      </c>
      <c r="BB331" s="20" t="s">
        <v>122</v>
      </c>
      <c r="BC331" s="27">
        <v>45681</v>
      </c>
      <c r="BD331" s="20" t="s">
        <v>123</v>
      </c>
      <c r="BE331" s="27">
        <v>45681</v>
      </c>
      <c r="BF331" s="27">
        <v>45684</v>
      </c>
      <c r="BG331" s="27">
        <v>45973</v>
      </c>
      <c r="BH331" s="35">
        <f>+Tabla3[[#This Row],[FECHA TERMINACION
(INICIAL)]]-Tabla3[[#This Row],[FECHA INICIO]]</f>
        <v>289</v>
      </c>
      <c r="BI331" s="35">
        <f>+Tabla3[[#This Row],[PLAZO DE EJECUCIÓN EN DÍAS (INICIAL)]]/30</f>
        <v>9.6333333333333329</v>
      </c>
      <c r="BJ331" t="s">
        <v>2462</v>
      </c>
      <c r="BK331" s="30">
        <f>+[1]BD_2!E329</f>
        <v>0</v>
      </c>
      <c r="BL331" s="30">
        <f>+[1]BD_2!BA329</f>
        <v>0</v>
      </c>
      <c r="BM331" s="23">
        <f>+[1]BD_2!BZ329</f>
        <v>0</v>
      </c>
      <c r="BN331" s="23">
        <f>+COUNTIF(Tabla3[[#This Row],[VALOR REDUCIDO]:[TOTAL TIEMPO PRORROGADO EN DÍAS
]],"&lt;&gt;0")</f>
        <v>0</v>
      </c>
      <c r="BO331" s="23" t="str">
        <f>+[1]BD_2!CA329</f>
        <v>2 NO</v>
      </c>
      <c r="BP331" s="27" t="str">
        <f>+[1]BD_2!CF329</f>
        <v>2 NO</v>
      </c>
      <c r="BQ331" s="23" t="s">
        <v>106</v>
      </c>
      <c r="BR331">
        <f t="shared" si="78"/>
        <v>289</v>
      </c>
      <c r="BS331" s="36">
        <f t="shared" si="79"/>
        <v>45684</v>
      </c>
      <c r="BT331" s="36">
        <f t="shared" si="80"/>
        <v>45973</v>
      </c>
      <c r="BU331" s="37">
        <f t="shared" ca="1" si="81"/>
        <v>0.91003460207612452</v>
      </c>
      <c r="BV331" s="30">
        <f t="shared" si="82"/>
        <v>73500000</v>
      </c>
      <c r="BW331" s="23" t="str">
        <f t="shared" ca="1" si="70"/>
        <v>EJECUCIÓN</v>
      </c>
      <c r="BX331" s="23">
        <v>42933333</v>
      </c>
      <c r="BY331" s="23">
        <v>30566667</v>
      </c>
      <c r="BZ331" s="23" t="s">
        <v>106</v>
      </c>
      <c r="CA331" s="23" t="str">
        <f t="shared" si="83"/>
        <v>enero</v>
      </c>
      <c r="CB331" s="23" t="s">
        <v>121</v>
      </c>
      <c r="CC331" s="23" t="s">
        <v>121</v>
      </c>
      <c r="CD331" s="23" t="s">
        <v>121</v>
      </c>
      <c r="CE331" t="s">
        <v>125</v>
      </c>
      <c r="CF331" t="s">
        <v>126</v>
      </c>
    </row>
    <row r="332" spans="1:84" x14ac:dyDescent="0.25">
      <c r="A332" s="23" t="str">
        <f t="shared" si="71"/>
        <v>S</v>
      </c>
      <c r="B332" s="23" t="str">
        <f t="shared" si="72"/>
        <v/>
      </c>
      <c r="C332" s="24" t="str">
        <f t="shared" ca="1" si="73"/>
        <v>E</v>
      </c>
      <c r="D332" s="25" t="str">
        <f t="shared" ca="1" si="74"/>
        <v/>
      </c>
      <c r="E332" s="25" t="str">
        <f t="shared" si="75"/>
        <v/>
      </c>
      <c r="F332" s="23" t="str">
        <f t="shared" si="76"/>
        <v/>
      </c>
      <c r="G332" s="25" t="str">
        <f t="shared" si="77"/>
        <v/>
      </c>
      <c r="H332" s="23">
        <v>2025</v>
      </c>
      <c r="I332" s="26">
        <v>326</v>
      </c>
      <c r="J332" s="23" t="s">
        <v>95</v>
      </c>
      <c r="K332" t="s">
        <v>96</v>
      </c>
      <c r="L332" t="s">
        <v>97</v>
      </c>
      <c r="M332" t="s">
        <v>98</v>
      </c>
      <c r="N332" t="s">
        <v>99</v>
      </c>
      <c r="O332" s="23" t="s">
        <v>100</v>
      </c>
      <c r="P332" s="23" t="s">
        <v>138</v>
      </c>
      <c r="Q332" t="s">
        <v>2481</v>
      </c>
      <c r="R332" s="23" t="s">
        <v>103</v>
      </c>
      <c r="S332" s="20" t="s">
        <v>2482</v>
      </c>
      <c r="T332" s="29" t="s">
        <v>2483</v>
      </c>
      <c r="U332" s="23" t="s">
        <v>1436</v>
      </c>
      <c r="V332" s="23" t="s">
        <v>106</v>
      </c>
      <c r="W332" s="20" t="s">
        <v>183</v>
      </c>
      <c r="X332" t="s">
        <v>183</v>
      </c>
      <c r="Y332" t="s">
        <v>2484</v>
      </c>
      <c r="Z332" t="s">
        <v>2485</v>
      </c>
      <c r="AA332" t="s">
        <v>2486</v>
      </c>
      <c r="AB332" s="6">
        <v>77250000</v>
      </c>
      <c r="AC332" s="6">
        <v>77250000</v>
      </c>
      <c r="AD332" s="30">
        <v>7725000</v>
      </c>
      <c r="AE332" s="30">
        <v>0</v>
      </c>
      <c r="AF332" s="23" t="s">
        <v>112</v>
      </c>
      <c r="AG332" t="s">
        <v>106</v>
      </c>
      <c r="AH332" t="s">
        <v>113</v>
      </c>
      <c r="AI332" s="31">
        <f>+Tabla3[[#This Row],[VALOR DEL CONTRATO
(EN NUMEROS)]]-Tabla3[[#This Row],[VALOR RECURSOS (MADS/FONAM)]]</f>
        <v>0</v>
      </c>
      <c r="AJ332" s="25">
        <v>2425</v>
      </c>
      <c r="AK332" s="32">
        <v>45664</v>
      </c>
      <c r="AL332">
        <v>41625</v>
      </c>
      <c r="AM332" s="27">
        <v>45686</v>
      </c>
      <c r="AN332" s="33" t="s">
        <v>114</v>
      </c>
      <c r="AO332" t="s">
        <v>186</v>
      </c>
      <c r="AP332" s="39">
        <v>202400000000054</v>
      </c>
      <c r="AQ332" t="s">
        <v>106</v>
      </c>
      <c r="AR332" s="27">
        <v>45685</v>
      </c>
      <c r="AS332" s="23" t="s">
        <v>116</v>
      </c>
      <c r="AT332" s="23" t="s">
        <v>116</v>
      </c>
      <c r="AU332" t="s">
        <v>117</v>
      </c>
      <c r="AV332" t="s">
        <v>197</v>
      </c>
      <c r="AW332" t="s">
        <v>198</v>
      </c>
      <c r="AX332" t="s">
        <v>189</v>
      </c>
      <c r="AY332" s="23">
        <v>80111600</v>
      </c>
      <c r="AZ332" s="55" t="s">
        <v>2487</v>
      </c>
      <c r="BA332" s="23" t="s">
        <v>121</v>
      </c>
      <c r="BB332" s="20" t="s">
        <v>122</v>
      </c>
      <c r="BC332" s="27">
        <v>45685</v>
      </c>
      <c r="BD332" s="20" t="s">
        <v>123</v>
      </c>
      <c r="BE332" s="27">
        <v>45685</v>
      </c>
      <c r="BF332" s="27">
        <v>45686</v>
      </c>
      <c r="BG332" s="27">
        <v>45989</v>
      </c>
      <c r="BH332" s="35">
        <f>+Tabla3[[#This Row],[FECHA TERMINACION
(INICIAL)]]-Tabla3[[#This Row],[FECHA INICIO]]</f>
        <v>303</v>
      </c>
      <c r="BI332" s="35">
        <f>+Tabla3[[#This Row],[PLAZO DE EJECUCIÓN EN DÍAS (INICIAL)]]/30</f>
        <v>10.1</v>
      </c>
      <c r="BJ332" t="s">
        <v>1612</v>
      </c>
      <c r="BK332" s="30">
        <f>+[1]BD_2!E330</f>
        <v>0</v>
      </c>
      <c r="BL332" s="30">
        <f>+[1]BD_2!BA330</f>
        <v>0</v>
      </c>
      <c r="BM332" s="23">
        <f>+[1]BD_2!BZ330</f>
        <v>0</v>
      </c>
      <c r="BN332" s="23">
        <f>+COUNTIF(Tabla3[[#This Row],[VALOR REDUCIDO]:[TOTAL TIEMPO PRORROGADO EN DÍAS
]],"&lt;&gt;0")</f>
        <v>0</v>
      </c>
      <c r="BO332" s="23" t="str">
        <f>+[1]BD_2!CA330</f>
        <v>1 SI</v>
      </c>
      <c r="BP332" s="27" t="str">
        <f>+[1]BD_2!CF330</f>
        <v>2 NO</v>
      </c>
      <c r="BQ332" s="23" t="s">
        <v>106</v>
      </c>
      <c r="BR332">
        <f t="shared" si="78"/>
        <v>303</v>
      </c>
      <c r="BS332" s="36">
        <f t="shared" si="79"/>
        <v>45686</v>
      </c>
      <c r="BT332" s="36">
        <f t="shared" si="80"/>
        <v>45989</v>
      </c>
      <c r="BU332" s="37">
        <f t="shared" ca="1" si="81"/>
        <v>0.86138613861386137</v>
      </c>
      <c r="BV332" s="30">
        <f t="shared" si="82"/>
        <v>77250000</v>
      </c>
      <c r="BW332" s="23" t="str">
        <f t="shared" ca="1" si="70"/>
        <v>EJECUCIÓN</v>
      </c>
      <c r="BX332" s="23">
        <v>43002500</v>
      </c>
      <c r="BY332" s="23">
        <v>34247500</v>
      </c>
      <c r="BZ332" s="23" t="s">
        <v>106</v>
      </c>
      <c r="CA332" s="23" t="str">
        <f t="shared" si="83"/>
        <v>enero</v>
      </c>
      <c r="CB332" s="23" t="s">
        <v>121</v>
      </c>
      <c r="CC332" s="23" t="s">
        <v>121</v>
      </c>
      <c r="CD332" s="23" t="s">
        <v>121</v>
      </c>
      <c r="CE332" t="s">
        <v>125</v>
      </c>
      <c r="CF332" t="s">
        <v>126</v>
      </c>
    </row>
    <row r="333" spans="1:84" x14ac:dyDescent="0.25">
      <c r="A333" s="23" t="str">
        <f t="shared" si="71"/>
        <v/>
      </c>
      <c r="B333" s="23" t="str">
        <f t="shared" si="72"/>
        <v/>
      </c>
      <c r="C333" s="24" t="str">
        <f t="shared" ca="1" si="73"/>
        <v>E</v>
      </c>
      <c r="D333" s="25" t="str">
        <f t="shared" ca="1" si="74"/>
        <v/>
      </c>
      <c r="E333" s="25" t="str">
        <f t="shared" si="75"/>
        <v/>
      </c>
      <c r="F333" s="23" t="str">
        <f t="shared" si="76"/>
        <v/>
      </c>
      <c r="G333" s="25" t="str">
        <f t="shared" si="77"/>
        <v/>
      </c>
      <c r="H333" s="23">
        <v>2025</v>
      </c>
      <c r="I333" s="26">
        <v>327</v>
      </c>
      <c r="J333" s="23" t="s">
        <v>95</v>
      </c>
      <c r="K333" t="s">
        <v>96</v>
      </c>
      <c r="L333" t="s">
        <v>97</v>
      </c>
      <c r="M333" t="s">
        <v>98</v>
      </c>
      <c r="N333" t="s">
        <v>99</v>
      </c>
      <c r="O333" s="23" t="s">
        <v>100</v>
      </c>
      <c r="P333" s="23" t="s">
        <v>138</v>
      </c>
      <c r="Q333" t="s">
        <v>2488</v>
      </c>
      <c r="R333" s="23" t="s">
        <v>103</v>
      </c>
      <c r="S333" s="20" t="s">
        <v>683</v>
      </c>
      <c r="T333" s="29" t="s">
        <v>2489</v>
      </c>
      <c r="U333" s="23" t="s">
        <v>1436</v>
      </c>
      <c r="V333" s="23" t="s">
        <v>106</v>
      </c>
      <c r="W333" s="20" t="s">
        <v>183</v>
      </c>
      <c r="X333" t="s">
        <v>183</v>
      </c>
      <c r="Y333" t="s">
        <v>2490</v>
      </c>
      <c r="Z333" t="s">
        <v>2491</v>
      </c>
      <c r="AA333" t="s">
        <v>2492</v>
      </c>
      <c r="AB333" s="6">
        <v>133900000</v>
      </c>
      <c r="AC333" s="6">
        <v>133900000</v>
      </c>
      <c r="AD333" s="30">
        <v>13390000</v>
      </c>
      <c r="AE333" s="30">
        <v>0</v>
      </c>
      <c r="AF333" s="23" t="s">
        <v>112</v>
      </c>
      <c r="AG333" t="s">
        <v>106</v>
      </c>
      <c r="AH333" t="s">
        <v>113</v>
      </c>
      <c r="AI333" s="31">
        <f>+Tabla3[[#This Row],[VALOR DEL CONTRATO
(EN NUMEROS)]]-Tabla3[[#This Row],[VALOR RECURSOS (MADS/FONAM)]]</f>
        <v>0</v>
      </c>
      <c r="AJ333" s="25">
        <v>2225</v>
      </c>
      <c r="AK333" s="32">
        <v>45664</v>
      </c>
      <c r="AL333">
        <v>42125</v>
      </c>
      <c r="AM333" s="42">
        <v>45686</v>
      </c>
      <c r="AN333" s="33" t="s">
        <v>114</v>
      </c>
      <c r="AO333" t="s">
        <v>186</v>
      </c>
      <c r="AP333" s="39">
        <v>202400000000054</v>
      </c>
      <c r="AQ333" t="s">
        <v>106</v>
      </c>
      <c r="AR333" s="27">
        <v>45685</v>
      </c>
      <c r="AS333" s="23" t="s">
        <v>116</v>
      </c>
      <c r="AT333" s="23" t="s">
        <v>116</v>
      </c>
      <c r="AU333" t="s">
        <v>117</v>
      </c>
      <c r="AV333" t="s">
        <v>197</v>
      </c>
      <c r="AW333" t="s">
        <v>198</v>
      </c>
      <c r="AX333" t="s">
        <v>189</v>
      </c>
      <c r="AY333" s="23">
        <v>80111600</v>
      </c>
      <c r="AZ333" s="55" t="s">
        <v>2493</v>
      </c>
      <c r="BA333" s="23" t="s">
        <v>121</v>
      </c>
      <c r="BB333" s="20" t="s">
        <v>122</v>
      </c>
      <c r="BC333" s="27">
        <v>45686</v>
      </c>
      <c r="BD333" s="20" t="s">
        <v>123</v>
      </c>
      <c r="BE333" s="27">
        <v>45686</v>
      </c>
      <c r="BF333" s="27">
        <v>45686</v>
      </c>
      <c r="BG333" s="27">
        <v>45989</v>
      </c>
      <c r="BH333" s="35">
        <f>+Tabla3[[#This Row],[FECHA TERMINACION
(INICIAL)]]-Tabla3[[#This Row],[FECHA INICIO]]</f>
        <v>303</v>
      </c>
      <c r="BI333" s="35">
        <f>+Tabla3[[#This Row],[PLAZO DE EJECUCIÓN EN DÍAS (INICIAL)]]/30</f>
        <v>10.1</v>
      </c>
      <c r="BJ333" t="s">
        <v>948</v>
      </c>
      <c r="BK333" s="30">
        <f>+[1]BD_2!E331</f>
        <v>0</v>
      </c>
      <c r="BL333" s="30">
        <f>+[1]BD_2!BA331</f>
        <v>0</v>
      </c>
      <c r="BM333" s="23">
        <f>+[1]BD_2!BZ331</f>
        <v>0</v>
      </c>
      <c r="BN333" s="23">
        <f>+COUNTIF(Tabla3[[#This Row],[VALOR REDUCIDO]:[TOTAL TIEMPO PRORROGADO EN DÍAS
]],"&lt;&gt;0")</f>
        <v>0</v>
      </c>
      <c r="BO333" s="23" t="str">
        <f>+[1]BD_2!CA331</f>
        <v>2 NO</v>
      </c>
      <c r="BP333" s="27" t="str">
        <f>+[1]BD_2!CF331</f>
        <v>2 NO</v>
      </c>
      <c r="BQ333" s="23" t="s">
        <v>106</v>
      </c>
      <c r="BR333">
        <f t="shared" si="78"/>
        <v>303</v>
      </c>
      <c r="BS333" s="36">
        <f t="shared" si="79"/>
        <v>45686</v>
      </c>
      <c r="BT333" s="36">
        <f t="shared" si="80"/>
        <v>45989</v>
      </c>
      <c r="BU333" s="37">
        <f t="shared" ca="1" si="81"/>
        <v>0.86138613861386137</v>
      </c>
      <c r="BV333" s="30">
        <f t="shared" si="82"/>
        <v>133900000</v>
      </c>
      <c r="BW333" s="23" t="str">
        <f t="shared" ca="1" si="70"/>
        <v>EJECUCIÓN</v>
      </c>
      <c r="BX333" s="23">
        <v>81232667</v>
      </c>
      <c r="BY333" s="23">
        <v>52667333</v>
      </c>
      <c r="BZ333" s="23" t="s">
        <v>106</v>
      </c>
      <c r="CA333" s="23" t="str">
        <f t="shared" si="83"/>
        <v>enero</v>
      </c>
      <c r="CB333" s="23" t="s">
        <v>121</v>
      </c>
      <c r="CC333" s="23" t="s">
        <v>121</v>
      </c>
      <c r="CD333" s="23" t="s">
        <v>121</v>
      </c>
      <c r="CE333" t="s">
        <v>125</v>
      </c>
      <c r="CF333" t="s">
        <v>126</v>
      </c>
    </row>
    <row r="334" spans="1:84" x14ac:dyDescent="0.25">
      <c r="A334" s="23" t="str">
        <f t="shared" si="71"/>
        <v/>
      </c>
      <c r="B334" s="23" t="str">
        <f t="shared" si="72"/>
        <v/>
      </c>
      <c r="C334" s="24" t="str">
        <f t="shared" ca="1" si="73"/>
        <v>E</v>
      </c>
      <c r="D334" s="25" t="str">
        <f t="shared" ca="1" si="74"/>
        <v/>
      </c>
      <c r="E334" s="25" t="str">
        <f t="shared" si="75"/>
        <v/>
      </c>
      <c r="F334" s="23" t="str">
        <f t="shared" si="76"/>
        <v/>
      </c>
      <c r="G334" s="25" t="str">
        <f t="shared" si="77"/>
        <v/>
      </c>
      <c r="H334" s="23">
        <v>2025</v>
      </c>
      <c r="I334" s="26">
        <v>328</v>
      </c>
      <c r="J334" s="23" t="s">
        <v>95</v>
      </c>
      <c r="K334" t="s">
        <v>96</v>
      </c>
      <c r="L334" t="s">
        <v>97</v>
      </c>
      <c r="M334" t="s">
        <v>98</v>
      </c>
      <c r="N334" t="s">
        <v>99</v>
      </c>
      <c r="O334" s="23" t="s">
        <v>100</v>
      </c>
      <c r="P334" s="23" t="s">
        <v>138</v>
      </c>
      <c r="Q334" t="s">
        <v>2494</v>
      </c>
      <c r="R334" s="23" t="s">
        <v>103</v>
      </c>
      <c r="S334" s="20" t="s">
        <v>1391</v>
      </c>
      <c r="T334" s="29" t="s">
        <v>2495</v>
      </c>
      <c r="U334" s="23" t="s">
        <v>1436</v>
      </c>
      <c r="V334" s="23" t="s">
        <v>106</v>
      </c>
      <c r="W334" s="20" t="s">
        <v>183</v>
      </c>
      <c r="X334" s="20" t="s">
        <v>183</v>
      </c>
      <c r="Y334" t="s">
        <v>2496</v>
      </c>
      <c r="Z334" t="s">
        <v>2497</v>
      </c>
      <c r="AA334" t="s">
        <v>2498</v>
      </c>
      <c r="AB334" s="6">
        <v>75705000</v>
      </c>
      <c r="AC334" s="6">
        <v>75705000</v>
      </c>
      <c r="AD334" s="30">
        <v>7570500</v>
      </c>
      <c r="AE334" s="30">
        <v>0</v>
      </c>
      <c r="AF334" s="23" t="s">
        <v>112</v>
      </c>
      <c r="AG334" t="s">
        <v>106</v>
      </c>
      <c r="AH334" t="s">
        <v>113</v>
      </c>
      <c r="AI334" s="31">
        <f>+Tabla3[[#This Row],[VALOR DEL CONTRATO
(EN NUMEROS)]]-Tabla3[[#This Row],[VALOR RECURSOS (MADS/FONAM)]]</f>
        <v>0</v>
      </c>
      <c r="AJ334" s="25">
        <v>5625</v>
      </c>
      <c r="AK334" s="32">
        <v>45664</v>
      </c>
      <c r="AL334">
        <v>40825</v>
      </c>
      <c r="AM334" s="27">
        <v>45686</v>
      </c>
      <c r="AN334" s="33" t="s">
        <v>114</v>
      </c>
      <c r="AO334" t="s">
        <v>323</v>
      </c>
      <c r="AP334" s="39">
        <v>202400000000055</v>
      </c>
      <c r="AQ334" t="s">
        <v>106</v>
      </c>
      <c r="AR334" s="27">
        <v>45685</v>
      </c>
      <c r="AS334" s="23" t="s">
        <v>116</v>
      </c>
      <c r="AT334" s="23" t="s">
        <v>116</v>
      </c>
      <c r="AU334" t="s">
        <v>117</v>
      </c>
      <c r="AV334" t="s">
        <v>292</v>
      </c>
      <c r="AW334" t="s">
        <v>293</v>
      </c>
      <c r="AX334" t="s">
        <v>189</v>
      </c>
      <c r="AY334" s="23">
        <v>80111600</v>
      </c>
      <c r="AZ334" s="55" t="s">
        <v>2499</v>
      </c>
      <c r="BA334" s="23" t="s">
        <v>121</v>
      </c>
      <c r="BB334" s="20" t="s">
        <v>122</v>
      </c>
      <c r="BC334" s="27">
        <v>45685</v>
      </c>
      <c r="BD334" s="20" t="s">
        <v>123</v>
      </c>
      <c r="BE334" s="27">
        <v>45685</v>
      </c>
      <c r="BF334" s="27">
        <v>45686</v>
      </c>
      <c r="BG334" s="27">
        <v>45989</v>
      </c>
      <c r="BH334" s="35">
        <f>+Tabla3[[#This Row],[FECHA TERMINACION
(INICIAL)]]-Tabla3[[#This Row],[FECHA INICIO]]</f>
        <v>303</v>
      </c>
      <c r="BI334" s="35">
        <f>+Tabla3[[#This Row],[PLAZO DE EJECUCIÓN EN DÍAS (INICIAL)]]/30</f>
        <v>10.1</v>
      </c>
      <c r="BJ334" t="s">
        <v>948</v>
      </c>
      <c r="BK334" s="30">
        <f>+[1]BD_2!E332</f>
        <v>0</v>
      </c>
      <c r="BL334" s="30">
        <f>+[1]BD_2!BA332</f>
        <v>0</v>
      </c>
      <c r="BM334" s="23">
        <f>+[1]BD_2!BZ332</f>
        <v>0</v>
      </c>
      <c r="BN334" s="23">
        <f>+COUNTIF(Tabla3[[#This Row],[VALOR REDUCIDO]:[TOTAL TIEMPO PRORROGADO EN DÍAS
]],"&lt;&gt;0")</f>
        <v>0</v>
      </c>
      <c r="BO334" s="23" t="str">
        <f>+[1]BD_2!CA332</f>
        <v>2 NO</v>
      </c>
      <c r="BP334" s="27" t="str">
        <f>+[1]BD_2!CF332</f>
        <v>2 NO</v>
      </c>
      <c r="BQ334" s="23" t="s">
        <v>106</v>
      </c>
      <c r="BR334">
        <f t="shared" si="78"/>
        <v>303</v>
      </c>
      <c r="BS334" s="36">
        <f t="shared" si="79"/>
        <v>45686</v>
      </c>
      <c r="BT334" s="36">
        <f t="shared" si="80"/>
        <v>45989</v>
      </c>
      <c r="BU334" s="37">
        <f t="shared" ca="1" si="81"/>
        <v>0.86138613861386137</v>
      </c>
      <c r="BV334" s="30">
        <f t="shared" si="82"/>
        <v>75705000</v>
      </c>
      <c r="BW334" s="23" t="str">
        <f t="shared" ca="1" si="70"/>
        <v>EJECUCIÓN</v>
      </c>
      <c r="BX334" s="23">
        <v>45927700</v>
      </c>
      <c r="BY334" s="23">
        <v>29777300</v>
      </c>
      <c r="BZ334" s="23" t="s">
        <v>106</v>
      </c>
      <c r="CA334" s="23" t="str">
        <f t="shared" si="83"/>
        <v>enero</v>
      </c>
      <c r="CB334" s="23" t="s">
        <v>121</v>
      </c>
      <c r="CC334" s="23" t="s">
        <v>121</v>
      </c>
      <c r="CD334" s="23" t="s">
        <v>121</v>
      </c>
      <c r="CE334" t="s">
        <v>125</v>
      </c>
      <c r="CF334" t="s">
        <v>126</v>
      </c>
    </row>
    <row r="335" spans="1:84" ht="15" customHeight="1" x14ac:dyDescent="0.25">
      <c r="A335" s="23" t="str">
        <f t="shared" si="71"/>
        <v/>
      </c>
      <c r="B335" s="23" t="str">
        <f t="shared" si="72"/>
        <v/>
      </c>
      <c r="C335" s="24" t="str">
        <f t="shared" ca="1" si="73"/>
        <v>E</v>
      </c>
      <c r="D335" s="25" t="str">
        <f t="shared" ca="1" si="74"/>
        <v/>
      </c>
      <c r="E335" s="25" t="str">
        <f t="shared" si="75"/>
        <v/>
      </c>
      <c r="F335" s="23" t="str">
        <f t="shared" si="76"/>
        <v/>
      </c>
      <c r="G335" s="25" t="str">
        <f t="shared" si="77"/>
        <v/>
      </c>
      <c r="H335" s="23">
        <v>2025</v>
      </c>
      <c r="I335" s="26">
        <v>329</v>
      </c>
      <c r="J335" s="23" t="s">
        <v>95</v>
      </c>
      <c r="K335" t="s">
        <v>96</v>
      </c>
      <c r="L335" t="s">
        <v>97</v>
      </c>
      <c r="M335" t="s">
        <v>98</v>
      </c>
      <c r="N335" t="s">
        <v>99</v>
      </c>
      <c r="O335" s="23" t="s">
        <v>100</v>
      </c>
      <c r="P335" s="23" t="s">
        <v>138</v>
      </c>
      <c r="Q335" t="s">
        <v>2500</v>
      </c>
      <c r="R335" s="23" t="s">
        <v>103</v>
      </c>
      <c r="S335" s="20" t="s">
        <v>158</v>
      </c>
      <c r="T335" s="29" t="s">
        <v>2501</v>
      </c>
      <c r="U335" s="23" t="s">
        <v>1436</v>
      </c>
      <c r="V335" s="23" t="s">
        <v>106</v>
      </c>
      <c r="W335" s="20" t="s">
        <v>183</v>
      </c>
      <c r="X335" s="20" t="s">
        <v>183</v>
      </c>
      <c r="Y335" t="s">
        <v>2502</v>
      </c>
      <c r="Z335" t="s">
        <v>2503</v>
      </c>
      <c r="AA335" t="s">
        <v>2504</v>
      </c>
      <c r="AB335" s="6">
        <v>101970000</v>
      </c>
      <c r="AC335" s="6">
        <v>101970000</v>
      </c>
      <c r="AD335" s="30">
        <v>9270000</v>
      </c>
      <c r="AE335" s="30">
        <v>0</v>
      </c>
      <c r="AF335" s="23" t="s">
        <v>112</v>
      </c>
      <c r="AG335" t="s">
        <v>106</v>
      </c>
      <c r="AH335" t="s">
        <v>113</v>
      </c>
      <c r="AI335" s="31">
        <f>+Tabla3[[#This Row],[VALOR DEL CONTRATO
(EN NUMEROS)]]-Tabla3[[#This Row],[VALOR RECURSOS (MADS/FONAM)]]</f>
        <v>0</v>
      </c>
      <c r="AJ335" s="25">
        <v>5025</v>
      </c>
      <c r="AK335" s="32">
        <v>45664</v>
      </c>
      <c r="AL335">
        <v>34025</v>
      </c>
      <c r="AM335" s="27">
        <v>45684</v>
      </c>
      <c r="AN335" s="33" t="s">
        <v>114</v>
      </c>
      <c r="AO335" t="s">
        <v>206</v>
      </c>
      <c r="AP335" s="39">
        <v>202400000000055</v>
      </c>
      <c r="AQ335" t="s">
        <v>106</v>
      </c>
      <c r="AR335" s="27">
        <v>45680</v>
      </c>
      <c r="AS335" s="23" t="s">
        <v>116</v>
      </c>
      <c r="AT335" s="23" t="s">
        <v>116</v>
      </c>
      <c r="AU335" t="s">
        <v>117</v>
      </c>
      <c r="AV335" t="s">
        <v>197</v>
      </c>
      <c r="AW335" t="s">
        <v>198</v>
      </c>
      <c r="AX335" t="s">
        <v>189</v>
      </c>
      <c r="AY335" s="23">
        <v>80111600</v>
      </c>
      <c r="AZ335" s="55" t="s">
        <v>2505</v>
      </c>
      <c r="BA335" s="23" t="s">
        <v>121</v>
      </c>
      <c r="BB335" s="20" t="s">
        <v>122</v>
      </c>
      <c r="BC335" s="27">
        <v>45680</v>
      </c>
      <c r="BD335" s="20" t="s">
        <v>123</v>
      </c>
      <c r="BE335" s="27">
        <v>45680</v>
      </c>
      <c r="BF335" s="27">
        <v>45684</v>
      </c>
      <c r="BG335" s="27">
        <v>46017</v>
      </c>
      <c r="BH335" s="35">
        <f>+Tabla3[[#This Row],[FECHA TERMINACION
(INICIAL)]]-Tabla3[[#This Row],[FECHA INICIO]]</f>
        <v>333</v>
      </c>
      <c r="BI335" s="35">
        <f>+Tabla3[[#This Row],[PLAZO DE EJECUCIÓN EN DÍAS (INICIAL)]]/30</f>
        <v>11.1</v>
      </c>
      <c r="BJ335" t="s">
        <v>2193</v>
      </c>
      <c r="BK335" s="30">
        <f>+[1]BD_2!E333</f>
        <v>0</v>
      </c>
      <c r="BL335" s="30">
        <f>+[1]BD_2!BA333</f>
        <v>0</v>
      </c>
      <c r="BM335" s="23">
        <f>+[1]BD_2!BZ333</f>
        <v>0</v>
      </c>
      <c r="BN335" s="23">
        <f>+COUNTIF(Tabla3[[#This Row],[VALOR REDUCIDO]:[TOTAL TIEMPO PRORROGADO EN DÍAS
]],"&lt;&gt;0")</f>
        <v>0</v>
      </c>
      <c r="BO335" s="23" t="str">
        <f>+[1]BD_2!CA333</f>
        <v>2 NO</v>
      </c>
      <c r="BP335" s="27" t="str">
        <f>+[1]BD_2!CF333</f>
        <v>2 NO</v>
      </c>
      <c r="BQ335" s="23" t="s">
        <v>106</v>
      </c>
      <c r="BR335">
        <f t="shared" si="78"/>
        <v>333</v>
      </c>
      <c r="BS335" s="36">
        <f t="shared" si="79"/>
        <v>45684</v>
      </c>
      <c r="BT335" s="36">
        <f t="shared" si="80"/>
        <v>46017</v>
      </c>
      <c r="BU335" s="37">
        <f t="shared" ca="1" si="81"/>
        <v>0.78978978978978975</v>
      </c>
      <c r="BV335" s="30">
        <f t="shared" si="82"/>
        <v>101970000</v>
      </c>
      <c r="BW335" s="23" t="str">
        <f t="shared" ca="1" si="70"/>
        <v>EJECUCIÓN</v>
      </c>
      <c r="BX335" s="23">
        <v>56856000</v>
      </c>
      <c r="BY335" s="23">
        <v>45114000</v>
      </c>
      <c r="BZ335" s="23" t="s">
        <v>106</v>
      </c>
      <c r="CA335" s="23" t="str">
        <f t="shared" si="83"/>
        <v>enero</v>
      </c>
      <c r="CB335" s="23" t="s">
        <v>121</v>
      </c>
      <c r="CC335" s="23" t="s">
        <v>121</v>
      </c>
      <c r="CD335" s="23" t="s">
        <v>121</v>
      </c>
      <c r="CE335" t="s">
        <v>125</v>
      </c>
      <c r="CF335" t="s">
        <v>126</v>
      </c>
    </row>
    <row r="336" spans="1:84" ht="15" customHeight="1" x14ac:dyDescent="0.25">
      <c r="A336" s="23" t="str">
        <f t="shared" si="71"/>
        <v/>
      </c>
      <c r="B336" s="23" t="str">
        <f t="shared" si="72"/>
        <v/>
      </c>
      <c r="C336" s="24" t="str">
        <f t="shared" ca="1" si="73"/>
        <v>E</v>
      </c>
      <c r="D336" s="25" t="str">
        <f t="shared" ca="1" si="74"/>
        <v/>
      </c>
      <c r="E336" s="25" t="str">
        <f t="shared" si="75"/>
        <v/>
      </c>
      <c r="F336" s="23" t="str">
        <f t="shared" si="76"/>
        <v/>
      </c>
      <c r="G336" s="25" t="str">
        <f t="shared" si="77"/>
        <v/>
      </c>
      <c r="H336" s="23">
        <v>2025</v>
      </c>
      <c r="I336" s="26">
        <v>330</v>
      </c>
      <c r="J336" s="23" t="s">
        <v>95</v>
      </c>
      <c r="K336" t="s">
        <v>96</v>
      </c>
      <c r="L336" t="s">
        <v>97</v>
      </c>
      <c r="M336" t="s">
        <v>98</v>
      </c>
      <c r="N336" t="s">
        <v>99</v>
      </c>
      <c r="O336" s="23" t="s">
        <v>100</v>
      </c>
      <c r="P336" s="23" t="s">
        <v>138</v>
      </c>
      <c r="Q336" t="s">
        <v>2506</v>
      </c>
      <c r="R336" s="23" t="s">
        <v>103</v>
      </c>
      <c r="S336" s="20" t="s">
        <v>165</v>
      </c>
      <c r="T336" s="29" t="s">
        <v>2507</v>
      </c>
      <c r="U336" s="23" t="s">
        <v>1436</v>
      </c>
      <c r="V336" s="23" t="s">
        <v>106</v>
      </c>
      <c r="W336" s="20" t="s">
        <v>516</v>
      </c>
      <c r="X336" s="20" t="s">
        <v>516</v>
      </c>
      <c r="Y336" t="s">
        <v>1110</v>
      </c>
      <c r="Z336" t="s">
        <v>2508</v>
      </c>
      <c r="AA336" t="s">
        <v>1112</v>
      </c>
      <c r="AB336" s="6">
        <v>90000000</v>
      </c>
      <c r="AC336" s="6">
        <v>90000000</v>
      </c>
      <c r="AD336" s="30">
        <v>9000000</v>
      </c>
      <c r="AE336" s="30">
        <v>0</v>
      </c>
      <c r="AF336" s="23" t="s">
        <v>112</v>
      </c>
      <c r="AG336" t="s">
        <v>106</v>
      </c>
      <c r="AH336" t="s">
        <v>113</v>
      </c>
      <c r="AI336" s="31">
        <f>+Tabla3[[#This Row],[VALOR DEL CONTRATO
(EN NUMEROS)]]-Tabla3[[#This Row],[VALOR RECURSOS (MADS/FONAM)]]</f>
        <v>0</v>
      </c>
      <c r="AJ336" s="25">
        <v>8825</v>
      </c>
      <c r="AK336" s="32">
        <v>45665</v>
      </c>
      <c r="AL336">
        <v>38125</v>
      </c>
      <c r="AM336" s="27">
        <v>45685</v>
      </c>
      <c r="AN336" s="33" t="s">
        <v>114</v>
      </c>
      <c r="AO336" t="s">
        <v>1574</v>
      </c>
      <c r="AP336" s="39">
        <v>202300000000177</v>
      </c>
      <c r="AQ336" t="s">
        <v>106</v>
      </c>
      <c r="AR336" s="27">
        <v>45680</v>
      </c>
      <c r="AS336" s="23" t="s">
        <v>116</v>
      </c>
      <c r="AT336" s="23" t="s">
        <v>116</v>
      </c>
      <c r="AU336" t="s">
        <v>117</v>
      </c>
      <c r="AV336" t="s">
        <v>1113</v>
      </c>
      <c r="AW336" t="s">
        <v>1114</v>
      </c>
      <c r="AX336" t="s">
        <v>516</v>
      </c>
      <c r="AY336" s="23">
        <v>80111600</v>
      </c>
      <c r="AZ336" s="55" t="s">
        <v>2509</v>
      </c>
      <c r="BA336" s="23" t="s">
        <v>121</v>
      </c>
      <c r="BB336" s="20" t="s">
        <v>122</v>
      </c>
      <c r="BC336" s="27">
        <v>45680</v>
      </c>
      <c r="BD336" s="20" t="s">
        <v>136</v>
      </c>
      <c r="BE336" s="27">
        <v>45680</v>
      </c>
      <c r="BF336" s="27">
        <v>45685</v>
      </c>
      <c r="BG336" s="27">
        <v>45988</v>
      </c>
      <c r="BH336" s="35">
        <f>+Tabla3[[#This Row],[FECHA TERMINACION
(INICIAL)]]-Tabla3[[#This Row],[FECHA INICIO]]</f>
        <v>303</v>
      </c>
      <c r="BI336" s="35">
        <f>+Tabla3[[#This Row],[PLAZO DE EJECUCIÓN EN DÍAS (INICIAL)]]/30</f>
        <v>10.1</v>
      </c>
      <c r="BJ336" t="s">
        <v>1116</v>
      </c>
      <c r="BK336" s="30">
        <f>+[1]BD_2!E334</f>
        <v>0</v>
      </c>
      <c r="BL336" s="30">
        <f>+[1]BD_2!BA334</f>
        <v>0</v>
      </c>
      <c r="BM336" s="23">
        <f>+[1]BD_2!BZ334</f>
        <v>0</v>
      </c>
      <c r="BN336" s="23">
        <f>+COUNTIF(Tabla3[[#This Row],[VALOR REDUCIDO]:[TOTAL TIEMPO PRORROGADO EN DÍAS
]],"&lt;&gt;0")</f>
        <v>0</v>
      </c>
      <c r="BO336" s="23" t="str">
        <f>+[1]BD_2!CA334</f>
        <v>2 NO</v>
      </c>
      <c r="BP336" s="27" t="str">
        <f>+[1]BD_2!CF334</f>
        <v>2 NO</v>
      </c>
      <c r="BQ336" s="23" t="s">
        <v>106</v>
      </c>
      <c r="BR336">
        <f t="shared" si="78"/>
        <v>303</v>
      </c>
      <c r="BS336" s="36">
        <f t="shared" si="79"/>
        <v>45685</v>
      </c>
      <c r="BT336" s="36">
        <f t="shared" si="80"/>
        <v>45988</v>
      </c>
      <c r="BU336" s="37">
        <f t="shared" ca="1" si="81"/>
        <v>0.86468646864686471</v>
      </c>
      <c r="BV336" s="30">
        <f t="shared" si="82"/>
        <v>90000000</v>
      </c>
      <c r="BW336" s="23" t="str">
        <f t="shared" ca="1" si="70"/>
        <v>EJECUCIÓN</v>
      </c>
      <c r="BX336" s="23">
        <v>54900000</v>
      </c>
      <c r="BY336" s="23">
        <v>35100000</v>
      </c>
      <c r="BZ336" s="23" t="s">
        <v>106</v>
      </c>
      <c r="CA336" s="23" t="str">
        <f t="shared" si="83"/>
        <v>enero</v>
      </c>
      <c r="CB336" s="23" t="s">
        <v>121</v>
      </c>
      <c r="CC336" s="23" t="s">
        <v>121</v>
      </c>
      <c r="CD336" s="23" t="s">
        <v>121</v>
      </c>
      <c r="CE336" t="s">
        <v>125</v>
      </c>
      <c r="CF336" t="s">
        <v>126</v>
      </c>
    </row>
    <row r="337" spans="1:84" x14ac:dyDescent="0.25">
      <c r="A337" s="23" t="str">
        <f t="shared" si="71"/>
        <v/>
      </c>
      <c r="B337" s="23" t="str">
        <f t="shared" si="72"/>
        <v/>
      </c>
      <c r="C337" s="24" t="str">
        <f t="shared" ca="1" si="73"/>
        <v>E</v>
      </c>
      <c r="D337" s="25" t="str">
        <f t="shared" ca="1" si="74"/>
        <v/>
      </c>
      <c r="E337" s="25" t="str">
        <f t="shared" si="75"/>
        <v/>
      </c>
      <c r="F337" s="23" t="str">
        <f t="shared" si="76"/>
        <v/>
      </c>
      <c r="G337" s="25" t="str">
        <f t="shared" si="77"/>
        <v/>
      </c>
      <c r="H337" s="23">
        <v>2025</v>
      </c>
      <c r="I337" s="26">
        <v>331</v>
      </c>
      <c r="J337" s="23" t="s">
        <v>95</v>
      </c>
      <c r="K337" t="s">
        <v>96</v>
      </c>
      <c r="L337" t="s">
        <v>97</v>
      </c>
      <c r="M337" t="s">
        <v>98</v>
      </c>
      <c r="N337" t="s">
        <v>99</v>
      </c>
      <c r="O337" s="23" t="s">
        <v>100</v>
      </c>
      <c r="P337" s="23" t="s">
        <v>101</v>
      </c>
      <c r="Q337" t="s">
        <v>2510</v>
      </c>
      <c r="R337" s="23" t="s">
        <v>103</v>
      </c>
      <c r="S337" s="20" t="s">
        <v>2511</v>
      </c>
      <c r="T337" s="29" t="s">
        <v>2512</v>
      </c>
      <c r="U337" s="23" t="s">
        <v>1436</v>
      </c>
      <c r="V337" s="23" t="s">
        <v>106</v>
      </c>
      <c r="W337" s="20" t="s">
        <v>595</v>
      </c>
      <c r="X337" s="20" t="s">
        <v>595</v>
      </c>
      <c r="Y337" t="s">
        <v>2513</v>
      </c>
      <c r="Z337" t="s">
        <v>2514</v>
      </c>
      <c r="AA337" t="s">
        <v>2515</v>
      </c>
      <c r="AB337" s="6">
        <v>50100000</v>
      </c>
      <c r="AC337" s="6">
        <v>50100000</v>
      </c>
      <c r="AD337" s="30">
        <v>4500000</v>
      </c>
      <c r="AE337" s="30">
        <v>0</v>
      </c>
      <c r="AF337" s="23" t="s">
        <v>112</v>
      </c>
      <c r="AG337" t="s">
        <v>106</v>
      </c>
      <c r="AH337" t="s">
        <v>113</v>
      </c>
      <c r="AI337" s="31">
        <f>+Tabla3[[#This Row],[VALOR DEL CONTRATO
(EN NUMEROS)]]-Tabla3[[#This Row],[VALOR RECURSOS (MADS/FONAM)]]</f>
        <v>0</v>
      </c>
      <c r="AJ337" s="25">
        <v>4925</v>
      </c>
      <c r="AK337" s="32">
        <v>45664</v>
      </c>
      <c r="AL337">
        <v>34425</v>
      </c>
      <c r="AM337" s="27">
        <v>45684</v>
      </c>
      <c r="AN337" s="33" t="s">
        <v>114</v>
      </c>
      <c r="AO337" t="s">
        <v>599</v>
      </c>
      <c r="AP337" s="39">
        <v>202400000000095</v>
      </c>
      <c r="AQ337" t="s">
        <v>106</v>
      </c>
      <c r="AR337" s="27">
        <v>45681</v>
      </c>
      <c r="AS337" s="23" t="s">
        <v>116</v>
      </c>
      <c r="AT337" s="23" t="s">
        <v>116</v>
      </c>
      <c r="AU337" t="s">
        <v>117</v>
      </c>
      <c r="AV337" t="s">
        <v>600</v>
      </c>
      <c r="AW337" t="s">
        <v>601</v>
      </c>
      <c r="AX337" t="s">
        <v>602</v>
      </c>
      <c r="AY337" s="23">
        <v>80111600</v>
      </c>
      <c r="AZ337" s="55" t="s">
        <v>2516</v>
      </c>
      <c r="BA337" s="23" t="s">
        <v>106</v>
      </c>
      <c r="BB337" s="20" t="s">
        <v>273</v>
      </c>
      <c r="BC337" s="27" t="s">
        <v>113</v>
      </c>
      <c r="BD337" s="20" t="s">
        <v>274</v>
      </c>
      <c r="BE337" s="27">
        <v>45684</v>
      </c>
      <c r="BF337" s="27">
        <v>45684</v>
      </c>
      <c r="BG337" s="27">
        <v>46021</v>
      </c>
      <c r="BH337" s="35">
        <f>+Tabla3[[#This Row],[FECHA TERMINACION
(INICIAL)]]-Tabla3[[#This Row],[FECHA INICIO]]</f>
        <v>337</v>
      </c>
      <c r="BI337" s="35">
        <f>+Tabla3[[#This Row],[PLAZO DE EJECUCIÓN EN DÍAS (INICIAL)]]/30</f>
        <v>11.233333333333333</v>
      </c>
      <c r="BJ337" t="s">
        <v>2517</v>
      </c>
      <c r="BK337" s="30">
        <f>+[1]BD_2!E335</f>
        <v>0</v>
      </c>
      <c r="BL337" s="30">
        <f>+[1]BD_2!BA335</f>
        <v>0</v>
      </c>
      <c r="BM337" s="23">
        <f>+[1]BD_2!BZ335</f>
        <v>0</v>
      </c>
      <c r="BN337" s="23">
        <f>+COUNTIF(Tabla3[[#This Row],[VALOR REDUCIDO]:[TOTAL TIEMPO PRORROGADO EN DÍAS
]],"&lt;&gt;0")</f>
        <v>0</v>
      </c>
      <c r="BO337" s="23" t="str">
        <f>+[1]BD_2!CA335</f>
        <v>2 NO</v>
      </c>
      <c r="BP337" s="27" t="str">
        <f>+[1]BD_2!CF335</f>
        <v>2 NO</v>
      </c>
      <c r="BQ337" s="23" t="s">
        <v>106</v>
      </c>
      <c r="BR337">
        <f t="shared" si="78"/>
        <v>337</v>
      </c>
      <c r="BS337" s="36">
        <f t="shared" si="79"/>
        <v>45684</v>
      </c>
      <c r="BT337" s="36">
        <f t="shared" si="80"/>
        <v>46021</v>
      </c>
      <c r="BU337" s="37">
        <f t="shared" ca="1" si="81"/>
        <v>0.78041543026706228</v>
      </c>
      <c r="BV337" s="30">
        <f t="shared" si="82"/>
        <v>50100000</v>
      </c>
      <c r="BW337" s="23" t="str">
        <f t="shared" ca="1" si="70"/>
        <v>EJECUCIÓN</v>
      </c>
      <c r="BX337" s="23">
        <v>27600000</v>
      </c>
      <c r="BY337" s="23">
        <v>22500000</v>
      </c>
      <c r="BZ337" s="23" t="s">
        <v>106</v>
      </c>
      <c r="CA337" s="23" t="str">
        <f t="shared" si="83"/>
        <v>enero</v>
      </c>
      <c r="CB337" s="23" t="s">
        <v>121</v>
      </c>
      <c r="CC337" s="23" t="s">
        <v>121</v>
      </c>
      <c r="CD337" s="23" t="s">
        <v>121</v>
      </c>
      <c r="CE337" t="s">
        <v>125</v>
      </c>
      <c r="CF337" t="s">
        <v>126</v>
      </c>
    </row>
    <row r="338" spans="1:84" x14ac:dyDescent="0.25">
      <c r="A338" s="23" t="str">
        <f t="shared" si="71"/>
        <v/>
      </c>
      <c r="B338" s="23" t="str">
        <f t="shared" si="72"/>
        <v/>
      </c>
      <c r="C338" s="24" t="str">
        <f t="shared" ca="1" si="73"/>
        <v>E</v>
      </c>
      <c r="D338" s="25" t="str">
        <f t="shared" ca="1" si="74"/>
        <v/>
      </c>
      <c r="E338" s="25" t="str">
        <f t="shared" si="75"/>
        <v/>
      </c>
      <c r="F338" s="23" t="str">
        <f t="shared" si="76"/>
        <v/>
      </c>
      <c r="G338" s="25" t="str">
        <f t="shared" si="77"/>
        <v/>
      </c>
      <c r="H338" s="23">
        <v>2025</v>
      </c>
      <c r="I338" s="26">
        <v>332</v>
      </c>
      <c r="J338" s="23" t="s">
        <v>95</v>
      </c>
      <c r="K338" t="s">
        <v>96</v>
      </c>
      <c r="L338" t="s">
        <v>97</v>
      </c>
      <c r="M338" t="s">
        <v>98</v>
      </c>
      <c r="N338" t="s">
        <v>99</v>
      </c>
      <c r="O338" s="23" t="s">
        <v>100</v>
      </c>
      <c r="P338" s="23" t="s">
        <v>138</v>
      </c>
      <c r="Q338" t="s">
        <v>2518</v>
      </c>
      <c r="R338" s="23" t="s">
        <v>103</v>
      </c>
      <c r="S338" s="20" t="s">
        <v>2519</v>
      </c>
      <c r="T338" s="29" t="s">
        <v>2520</v>
      </c>
      <c r="U338" s="23" t="s">
        <v>1436</v>
      </c>
      <c r="V338" s="23" t="s">
        <v>106</v>
      </c>
      <c r="W338" s="20" t="s">
        <v>602</v>
      </c>
      <c r="X338" s="20" t="s">
        <v>595</v>
      </c>
      <c r="Y338" t="s">
        <v>2521</v>
      </c>
      <c r="Z338" t="s">
        <v>2522</v>
      </c>
      <c r="AA338" t="s">
        <v>2523</v>
      </c>
      <c r="AB338" s="6">
        <v>61050000</v>
      </c>
      <c r="AC338" s="6">
        <v>61050000</v>
      </c>
      <c r="AD338" s="30">
        <v>5500000</v>
      </c>
      <c r="AE338" s="30">
        <v>0</v>
      </c>
      <c r="AF338" s="23" t="s">
        <v>112</v>
      </c>
      <c r="AG338" t="s">
        <v>106</v>
      </c>
      <c r="AH338" t="s">
        <v>113</v>
      </c>
      <c r="AI338" s="31">
        <f>+Tabla3[[#This Row],[VALOR DEL CONTRATO
(EN NUMEROS)]]-Tabla3[[#This Row],[VALOR RECURSOS (MADS/FONAM)]]</f>
        <v>0</v>
      </c>
      <c r="AJ338" s="25">
        <v>4925</v>
      </c>
      <c r="AK338" s="32">
        <v>45664</v>
      </c>
      <c r="AL338">
        <v>34325</v>
      </c>
      <c r="AM338" s="27">
        <v>45684</v>
      </c>
      <c r="AN338" s="33" t="s">
        <v>114</v>
      </c>
      <c r="AO338" t="s">
        <v>599</v>
      </c>
      <c r="AP338" s="39">
        <v>202400000000095</v>
      </c>
      <c r="AQ338" t="s">
        <v>106</v>
      </c>
      <c r="AR338" s="27">
        <v>45680</v>
      </c>
      <c r="AS338" s="23" t="s">
        <v>116</v>
      </c>
      <c r="AT338" s="23" t="s">
        <v>116</v>
      </c>
      <c r="AU338" t="s">
        <v>117</v>
      </c>
      <c r="AV338" t="s">
        <v>600</v>
      </c>
      <c r="AW338" t="s">
        <v>601</v>
      </c>
      <c r="AX338" t="s">
        <v>602</v>
      </c>
      <c r="AY338" s="23">
        <v>80111600</v>
      </c>
      <c r="AZ338" s="55" t="s">
        <v>2524</v>
      </c>
      <c r="BA338" s="23" t="s">
        <v>106</v>
      </c>
      <c r="BB338" s="20" t="s">
        <v>273</v>
      </c>
      <c r="BC338" s="27" t="s">
        <v>113</v>
      </c>
      <c r="BD338" s="20" t="s">
        <v>274</v>
      </c>
      <c r="BE338" s="27">
        <v>45684</v>
      </c>
      <c r="BF338" s="27">
        <v>45684</v>
      </c>
      <c r="BG338" s="27">
        <v>46020</v>
      </c>
      <c r="BH338" s="35">
        <f>+Tabla3[[#This Row],[FECHA TERMINACION
(INICIAL)]]-Tabla3[[#This Row],[FECHA INICIO]]</f>
        <v>336</v>
      </c>
      <c r="BI338" s="35">
        <f>+Tabla3[[#This Row],[PLAZO DE EJECUCIÓN EN DÍAS (INICIAL)]]/30</f>
        <v>11.2</v>
      </c>
      <c r="BJ338" t="s">
        <v>2525</v>
      </c>
      <c r="BK338" s="30">
        <f>+[1]BD_2!E336</f>
        <v>0</v>
      </c>
      <c r="BL338" s="30">
        <f>+[1]BD_2!BA336</f>
        <v>0</v>
      </c>
      <c r="BM338" s="23">
        <f>+[1]BD_2!BZ336</f>
        <v>0</v>
      </c>
      <c r="BN338" s="23">
        <f>+COUNTIF(Tabla3[[#This Row],[VALOR REDUCIDO]:[TOTAL TIEMPO PRORROGADO EN DÍAS
]],"&lt;&gt;0")</f>
        <v>0</v>
      </c>
      <c r="BO338" s="23" t="str">
        <f>+[1]BD_2!CA336</f>
        <v>2 NO</v>
      </c>
      <c r="BP338" s="27" t="str">
        <f>+[1]BD_2!CF336</f>
        <v>2 NO</v>
      </c>
      <c r="BQ338" s="23" t="s">
        <v>106</v>
      </c>
      <c r="BR338">
        <f t="shared" si="78"/>
        <v>336</v>
      </c>
      <c r="BS338" s="36">
        <f t="shared" si="79"/>
        <v>45684</v>
      </c>
      <c r="BT338" s="36">
        <f t="shared" si="80"/>
        <v>46020</v>
      </c>
      <c r="BU338" s="37">
        <f t="shared" ca="1" si="81"/>
        <v>0.78273809523809523</v>
      </c>
      <c r="BV338" s="30">
        <f t="shared" si="82"/>
        <v>61050000</v>
      </c>
      <c r="BW338" s="23" t="str">
        <f t="shared" ca="1" si="70"/>
        <v>EJECUCIÓN</v>
      </c>
      <c r="BX338" s="23">
        <v>33733333</v>
      </c>
      <c r="BY338" s="23">
        <v>27316667</v>
      </c>
      <c r="BZ338" s="23" t="s">
        <v>106</v>
      </c>
      <c r="CA338" s="23" t="str">
        <f t="shared" si="83"/>
        <v>enero</v>
      </c>
      <c r="CB338" s="23" t="s">
        <v>121</v>
      </c>
      <c r="CC338" s="23" t="s">
        <v>121</v>
      </c>
      <c r="CD338" s="23" t="s">
        <v>121</v>
      </c>
      <c r="CE338" t="s">
        <v>125</v>
      </c>
      <c r="CF338" t="s">
        <v>126</v>
      </c>
    </row>
    <row r="339" spans="1:84" x14ac:dyDescent="0.25">
      <c r="A339" s="23" t="str">
        <f t="shared" si="71"/>
        <v/>
      </c>
      <c r="B339" s="23" t="str">
        <f t="shared" si="72"/>
        <v/>
      </c>
      <c r="C339" s="24" t="str">
        <f t="shared" ca="1" si="73"/>
        <v>E</v>
      </c>
      <c r="D339" s="25" t="str">
        <f t="shared" ca="1" si="74"/>
        <v/>
      </c>
      <c r="E339" s="25" t="str">
        <f t="shared" si="75"/>
        <v/>
      </c>
      <c r="F339" s="23" t="str">
        <f t="shared" si="76"/>
        <v/>
      </c>
      <c r="G339" s="25" t="str">
        <f t="shared" si="77"/>
        <v/>
      </c>
      <c r="H339" s="23">
        <v>2025</v>
      </c>
      <c r="I339" s="26">
        <v>333</v>
      </c>
      <c r="J339" s="23" t="s">
        <v>95</v>
      </c>
      <c r="K339" t="s">
        <v>96</v>
      </c>
      <c r="L339" t="s">
        <v>97</v>
      </c>
      <c r="M339" t="s">
        <v>98</v>
      </c>
      <c r="N339" t="s">
        <v>99</v>
      </c>
      <c r="O339" s="23" t="s">
        <v>100</v>
      </c>
      <c r="P339" s="23" t="s">
        <v>138</v>
      </c>
      <c r="Q339" t="s">
        <v>2526</v>
      </c>
      <c r="R339" s="23" t="s">
        <v>103</v>
      </c>
      <c r="S339" s="20" t="s">
        <v>2136</v>
      </c>
      <c r="T339" s="29" t="s">
        <v>2527</v>
      </c>
      <c r="U339" s="23" t="s">
        <v>1436</v>
      </c>
      <c r="V339" s="23" t="s">
        <v>106</v>
      </c>
      <c r="W339" s="20" t="s">
        <v>418</v>
      </c>
      <c r="X339" s="20" t="s">
        <v>418</v>
      </c>
      <c r="Y339" t="s">
        <v>2528</v>
      </c>
      <c r="Z339" t="s">
        <v>2529</v>
      </c>
      <c r="AA339" t="s">
        <v>2530</v>
      </c>
      <c r="AB339" s="6">
        <v>132000000</v>
      </c>
      <c r="AC339" s="6">
        <v>132000000</v>
      </c>
      <c r="AD339" s="30">
        <v>12000000</v>
      </c>
      <c r="AE339" s="30">
        <v>0</v>
      </c>
      <c r="AF339" s="23" t="s">
        <v>112</v>
      </c>
      <c r="AG339" t="s">
        <v>106</v>
      </c>
      <c r="AH339" t="s">
        <v>113</v>
      </c>
      <c r="AI339" s="31">
        <f>+Tabla3[[#This Row],[VALOR DEL CONTRATO
(EN NUMEROS)]]-Tabla3[[#This Row],[VALOR RECURSOS (MADS/FONAM)]]</f>
        <v>0</v>
      </c>
      <c r="AJ339" s="25">
        <v>8125</v>
      </c>
      <c r="AK339" s="32">
        <v>45665</v>
      </c>
      <c r="AL339">
        <v>40525</v>
      </c>
      <c r="AM339" s="27">
        <v>45685</v>
      </c>
      <c r="AN339" s="33" t="s">
        <v>114</v>
      </c>
      <c r="AO339" t="s">
        <v>422</v>
      </c>
      <c r="AP339" s="39">
        <v>202300000000267</v>
      </c>
      <c r="AQ339" t="s">
        <v>106</v>
      </c>
      <c r="AR339" s="27">
        <v>45683</v>
      </c>
      <c r="AS339" s="23" t="s">
        <v>116</v>
      </c>
      <c r="AT339" s="23" t="s">
        <v>116</v>
      </c>
      <c r="AU339" t="s">
        <v>117</v>
      </c>
      <c r="AV339" t="s">
        <v>423</v>
      </c>
      <c r="AW339" t="s">
        <v>424</v>
      </c>
      <c r="AX339" t="s">
        <v>425</v>
      </c>
      <c r="AY339" s="23">
        <v>80111600</v>
      </c>
      <c r="AZ339" s="55" t="s">
        <v>2531</v>
      </c>
      <c r="BA339" s="23" t="s">
        <v>121</v>
      </c>
      <c r="BB339" s="20" t="s">
        <v>122</v>
      </c>
      <c r="BC339" s="27">
        <v>45684</v>
      </c>
      <c r="BD339" s="20" t="s">
        <v>123</v>
      </c>
      <c r="BE339" s="27">
        <v>45684</v>
      </c>
      <c r="BF339" s="27">
        <v>45685</v>
      </c>
      <c r="BG339" s="27">
        <v>46018</v>
      </c>
      <c r="BH339" s="35">
        <f>+Tabla3[[#This Row],[FECHA TERMINACION
(INICIAL)]]-Tabla3[[#This Row],[FECHA INICIO]]</f>
        <v>333</v>
      </c>
      <c r="BI339" s="35">
        <f>+Tabla3[[#This Row],[PLAZO DE EJECUCIÓN EN DÍAS (INICIAL)]]/30</f>
        <v>11.1</v>
      </c>
      <c r="BJ339" t="s">
        <v>2395</v>
      </c>
      <c r="BK339" s="30">
        <f>+[1]BD_2!E337</f>
        <v>0</v>
      </c>
      <c r="BL339" s="30">
        <f>+[1]BD_2!BA337</f>
        <v>0</v>
      </c>
      <c r="BM339" s="23">
        <f>+[1]BD_2!BZ337</f>
        <v>0</v>
      </c>
      <c r="BN339" s="23">
        <f>+COUNTIF(Tabla3[[#This Row],[VALOR REDUCIDO]:[TOTAL TIEMPO PRORROGADO EN DÍAS
]],"&lt;&gt;0")</f>
        <v>0</v>
      </c>
      <c r="BO339" s="23" t="str">
        <f>+[1]BD_2!CA337</f>
        <v>2 NO</v>
      </c>
      <c r="BP339" s="27" t="str">
        <f>+[1]BD_2!CF337</f>
        <v>2 NO</v>
      </c>
      <c r="BQ339" s="23" t="s">
        <v>106</v>
      </c>
      <c r="BR339">
        <f t="shared" si="78"/>
        <v>333</v>
      </c>
      <c r="BS339" s="36">
        <f t="shared" si="79"/>
        <v>45685</v>
      </c>
      <c r="BT339" s="36">
        <f t="shared" si="80"/>
        <v>46018</v>
      </c>
      <c r="BU339" s="37">
        <f t="shared" ca="1" si="81"/>
        <v>0.78678678678678682</v>
      </c>
      <c r="BV339" s="30">
        <f t="shared" si="82"/>
        <v>132000000</v>
      </c>
      <c r="BW339" s="23" t="str">
        <f t="shared" ca="1" si="70"/>
        <v>EJECUCIÓN</v>
      </c>
      <c r="BX339" s="23">
        <v>73200000</v>
      </c>
      <c r="BY339" s="23">
        <v>58800000</v>
      </c>
      <c r="BZ339" s="23" t="s">
        <v>106</v>
      </c>
      <c r="CA339" s="23" t="str">
        <f t="shared" si="83"/>
        <v>enero</v>
      </c>
      <c r="CB339" s="23" t="s">
        <v>121</v>
      </c>
      <c r="CC339" s="23" t="s">
        <v>121</v>
      </c>
      <c r="CD339" s="23" t="s">
        <v>121</v>
      </c>
      <c r="CE339" t="s">
        <v>125</v>
      </c>
      <c r="CF339" t="s">
        <v>126</v>
      </c>
    </row>
    <row r="340" spans="1:84" x14ac:dyDescent="0.25">
      <c r="A340" s="23" t="str">
        <f t="shared" si="71"/>
        <v/>
      </c>
      <c r="B340" s="23" t="str">
        <f t="shared" si="72"/>
        <v/>
      </c>
      <c r="C340" s="24" t="str">
        <f t="shared" ca="1" si="73"/>
        <v>E</v>
      </c>
      <c r="D340" s="25" t="str">
        <f t="shared" ca="1" si="74"/>
        <v/>
      </c>
      <c r="E340" s="25" t="str">
        <f t="shared" si="75"/>
        <v/>
      </c>
      <c r="F340" s="23" t="str">
        <f t="shared" si="76"/>
        <v/>
      </c>
      <c r="G340" s="25" t="str">
        <f t="shared" si="77"/>
        <v/>
      </c>
      <c r="H340" s="23">
        <v>2025</v>
      </c>
      <c r="I340" s="26">
        <v>334</v>
      </c>
      <c r="J340" s="23" t="s">
        <v>95</v>
      </c>
      <c r="K340" t="s">
        <v>96</v>
      </c>
      <c r="L340" t="s">
        <v>97</v>
      </c>
      <c r="M340" t="s">
        <v>98</v>
      </c>
      <c r="N340" t="s">
        <v>99</v>
      </c>
      <c r="O340" s="23" t="s">
        <v>100</v>
      </c>
      <c r="P340" s="23" t="s">
        <v>138</v>
      </c>
      <c r="Q340" t="s">
        <v>2532</v>
      </c>
      <c r="R340" s="23" t="s">
        <v>103</v>
      </c>
      <c r="S340" s="20" t="s">
        <v>2533</v>
      </c>
      <c r="T340" s="29" t="s">
        <v>2534</v>
      </c>
      <c r="U340" s="23" t="s">
        <v>1436</v>
      </c>
      <c r="V340" s="23" t="s">
        <v>106</v>
      </c>
      <c r="W340" s="20" t="s">
        <v>863</v>
      </c>
      <c r="X340" s="20" t="s">
        <v>863</v>
      </c>
      <c r="Y340" t="s">
        <v>2535</v>
      </c>
      <c r="Z340" t="s">
        <v>2536</v>
      </c>
      <c r="AA340" t="s">
        <v>2537</v>
      </c>
      <c r="AB340" s="6">
        <v>109662300</v>
      </c>
      <c r="AC340" s="6">
        <v>109662300</v>
      </c>
      <c r="AD340" s="30">
        <v>9969300</v>
      </c>
      <c r="AE340" s="30">
        <v>0</v>
      </c>
      <c r="AF340" s="23" t="s">
        <v>112</v>
      </c>
      <c r="AG340" t="s">
        <v>106</v>
      </c>
      <c r="AH340" t="s">
        <v>113</v>
      </c>
      <c r="AI340" s="31">
        <f>+Tabla3[[#This Row],[VALOR DEL CONTRATO
(EN NUMEROS)]]-Tabla3[[#This Row],[VALOR RECURSOS (MADS/FONAM)]]</f>
        <v>0</v>
      </c>
      <c r="AJ340" s="25">
        <v>10425</v>
      </c>
      <c r="AK340" s="32">
        <v>45665</v>
      </c>
      <c r="AL340">
        <v>46725</v>
      </c>
      <c r="AM340" s="27">
        <v>45688</v>
      </c>
      <c r="AN340" s="33" t="s">
        <v>114</v>
      </c>
      <c r="AO340" t="s">
        <v>248</v>
      </c>
      <c r="AP340" s="39">
        <v>202400000000095</v>
      </c>
      <c r="AQ340" t="s">
        <v>106</v>
      </c>
      <c r="AR340" s="27">
        <v>45686</v>
      </c>
      <c r="AS340" s="23" t="s">
        <v>116</v>
      </c>
      <c r="AT340" s="23" t="s">
        <v>116</v>
      </c>
      <c r="AU340" t="s">
        <v>117</v>
      </c>
      <c r="AV340" t="s">
        <v>867</v>
      </c>
      <c r="AW340" t="s">
        <v>868</v>
      </c>
      <c r="AX340" t="s">
        <v>869</v>
      </c>
      <c r="AY340" s="23">
        <v>80111600</v>
      </c>
      <c r="AZ340" s="41" t="s">
        <v>2538</v>
      </c>
      <c r="BA340" s="23" t="s">
        <v>121</v>
      </c>
      <c r="BB340" s="20" t="s">
        <v>122</v>
      </c>
      <c r="BC340" s="27">
        <v>45686</v>
      </c>
      <c r="BD340" s="20" t="s">
        <v>123</v>
      </c>
      <c r="BE340" s="27">
        <v>45686</v>
      </c>
      <c r="BF340" s="27">
        <v>45688</v>
      </c>
      <c r="BG340" s="27">
        <v>46021</v>
      </c>
      <c r="BH340" s="35">
        <f>+Tabla3[[#This Row],[FECHA TERMINACION
(INICIAL)]]-Tabla3[[#This Row],[FECHA INICIO]]</f>
        <v>333</v>
      </c>
      <c r="BI340" s="35">
        <f>+Tabla3[[#This Row],[PLAZO DE EJECUCIÓN EN DÍAS (INICIAL)]]/30</f>
        <v>11.1</v>
      </c>
      <c r="BJ340" t="s">
        <v>904</v>
      </c>
      <c r="BK340" s="30">
        <f>+[1]BD_2!E338</f>
        <v>0</v>
      </c>
      <c r="BL340" s="30">
        <f>+[1]BD_2!BA338</f>
        <v>0</v>
      </c>
      <c r="BM340" s="23">
        <f>+[1]BD_2!BZ338</f>
        <v>0</v>
      </c>
      <c r="BN340" s="23">
        <f>+COUNTIF(Tabla3[[#This Row],[VALOR REDUCIDO]:[TOTAL TIEMPO PRORROGADO EN DÍAS
]],"&lt;&gt;0")</f>
        <v>0</v>
      </c>
      <c r="BO340" s="23" t="str">
        <f>+[1]BD_2!CA338</f>
        <v>2 NO</v>
      </c>
      <c r="BP340" s="27" t="str">
        <f>+[1]BD_2!CF338</f>
        <v>2 NO</v>
      </c>
      <c r="BQ340" s="23" t="s">
        <v>106</v>
      </c>
      <c r="BR340">
        <f t="shared" si="78"/>
        <v>333</v>
      </c>
      <c r="BS340" s="36">
        <f t="shared" si="79"/>
        <v>45688</v>
      </c>
      <c r="BT340" s="36">
        <f t="shared" si="80"/>
        <v>46021</v>
      </c>
      <c r="BU340" s="37">
        <f t="shared" ca="1" si="81"/>
        <v>0.77777777777777779</v>
      </c>
      <c r="BV340" s="30">
        <f t="shared" si="82"/>
        <v>109662300</v>
      </c>
      <c r="BW340" s="23" t="str">
        <f t="shared" ca="1" si="70"/>
        <v>EJECUCIÓN</v>
      </c>
      <c r="BX340" s="23">
        <v>59815800</v>
      </c>
      <c r="BY340" s="23">
        <v>49846500</v>
      </c>
      <c r="BZ340" s="23" t="s">
        <v>106</v>
      </c>
      <c r="CA340" s="23" t="str">
        <f t="shared" si="83"/>
        <v>enero</v>
      </c>
      <c r="CB340" s="23" t="s">
        <v>121</v>
      </c>
      <c r="CC340" s="23" t="s">
        <v>121</v>
      </c>
      <c r="CD340" s="23" t="s">
        <v>121</v>
      </c>
      <c r="CE340" t="s">
        <v>125</v>
      </c>
      <c r="CF340" t="s">
        <v>126</v>
      </c>
    </row>
    <row r="341" spans="1:84" x14ac:dyDescent="0.25">
      <c r="A341" s="23" t="str">
        <f t="shared" si="71"/>
        <v/>
      </c>
      <c r="B341" s="23" t="str">
        <f t="shared" si="72"/>
        <v/>
      </c>
      <c r="C341" s="24" t="str">
        <f t="shared" ca="1" si="73"/>
        <v>E</v>
      </c>
      <c r="D341" s="25" t="str">
        <f t="shared" ca="1" si="74"/>
        <v/>
      </c>
      <c r="E341" s="25" t="str">
        <f t="shared" si="75"/>
        <v/>
      </c>
      <c r="F341" s="23" t="str">
        <f t="shared" si="76"/>
        <v/>
      </c>
      <c r="G341" s="25" t="str">
        <f t="shared" si="77"/>
        <v/>
      </c>
      <c r="H341" s="23">
        <v>2025</v>
      </c>
      <c r="I341" s="26">
        <v>335</v>
      </c>
      <c r="J341" s="23" t="s">
        <v>95</v>
      </c>
      <c r="K341" t="s">
        <v>96</v>
      </c>
      <c r="L341" t="s">
        <v>97</v>
      </c>
      <c r="M341" t="s">
        <v>98</v>
      </c>
      <c r="N341" t="s">
        <v>99</v>
      </c>
      <c r="O341" s="23" t="s">
        <v>100</v>
      </c>
      <c r="P341" s="23" t="s">
        <v>138</v>
      </c>
      <c r="Q341" t="s">
        <v>2539</v>
      </c>
      <c r="R341" s="23" t="s">
        <v>103</v>
      </c>
      <c r="S341" s="20" t="s">
        <v>165</v>
      </c>
      <c r="T341" s="29" t="s">
        <v>2540</v>
      </c>
      <c r="U341" s="23" t="s">
        <v>1436</v>
      </c>
      <c r="V341" s="23" t="s">
        <v>106</v>
      </c>
      <c r="W341" s="20" t="s">
        <v>430</v>
      </c>
      <c r="X341" s="20" t="s">
        <v>430</v>
      </c>
      <c r="Y341" t="s">
        <v>2541</v>
      </c>
      <c r="Z341" t="s">
        <v>2542</v>
      </c>
      <c r="AA341" t="s">
        <v>2543</v>
      </c>
      <c r="AB341" s="6">
        <v>110000000</v>
      </c>
      <c r="AC341" s="6">
        <v>110000000</v>
      </c>
      <c r="AD341" s="30">
        <v>10000000</v>
      </c>
      <c r="AE341" s="30">
        <v>0</v>
      </c>
      <c r="AF341" s="23" t="s">
        <v>112</v>
      </c>
      <c r="AG341" t="s">
        <v>106</v>
      </c>
      <c r="AH341" t="s">
        <v>113</v>
      </c>
      <c r="AI341" s="31">
        <f>+Tabla3[[#This Row],[VALOR DEL CONTRATO
(EN NUMEROS)]]-Tabla3[[#This Row],[VALOR RECURSOS (MADS/FONAM)]]</f>
        <v>0</v>
      </c>
      <c r="AJ341" s="25">
        <v>4425</v>
      </c>
      <c r="AK341" s="32">
        <v>45664</v>
      </c>
      <c r="AL341">
        <v>38325</v>
      </c>
      <c r="AM341" s="27">
        <v>45685</v>
      </c>
      <c r="AN341" s="33" t="s">
        <v>114</v>
      </c>
      <c r="AO341" t="s">
        <v>434</v>
      </c>
      <c r="AP341" s="39">
        <v>202400000000074</v>
      </c>
      <c r="AQ341" t="s">
        <v>106</v>
      </c>
      <c r="AR341" s="27">
        <v>45683</v>
      </c>
      <c r="AS341" s="23" t="s">
        <v>116</v>
      </c>
      <c r="AT341" s="23" t="s">
        <v>116</v>
      </c>
      <c r="AU341" t="s">
        <v>117</v>
      </c>
      <c r="AV341" t="s">
        <v>435</v>
      </c>
      <c r="AW341" t="s">
        <v>436</v>
      </c>
      <c r="AX341" t="s">
        <v>436</v>
      </c>
      <c r="AY341" s="23">
        <v>80111600</v>
      </c>
      <c r="AZ341" s="55" t="s">
        <v>2544</v>
      </c>
      <c r="BA341" s="23" t="s">
        <v>121</v>
      </c>
      <c r="BB341" s="20" t="s">
        <v>122</v>
      </c>
      <c r="BC341" s="27">
        <v>45684</v>
      </c>
      <c r="BD341" s="20" t="s">
        <v>123</v>
      </c>
      <c r="BE341" s="27">
        <v>45684</v>
      </c>
      <c r="BF341" s="27">
        <v>45685</v>
      </c>
      <c r="BG341" s="27">
        <v>46018</v>
      </c>
      <c r="BH341" s="35">
        <f>+Tabla3[[#This Row],[FECHA TERMINACION
(INICIAL)]]-Tabla3[[#This Row],[FECHA INICIO]]</f>
        <v>333</v>
      </c>
      <c r="BI341" s="35">
        <f>+Tabla3[[#This Row],[PLAZO DE EJECUCIÓN EN DÍAS (INICIAL)]]/30</f>
        <v>11.1</v>
      </c>
      <c r="BJ341" t="s">
        <v>904</v>
      </c>
      <c r="BK341" s="30">
        <f>+[1]BD_2!E339</f>
        <v>0</v>
      </c>
      <c r="BL341" s="30">
        <f>+[1]BD_2!BA339</f>
        <v>0</v>
      </c>
      <c r="BM341" s="23">
        <f>+[1]BD_2!BZ339</f>
        <v>0</v>
      </c>
      <c r="BN341" s="23">
        <f>+COUNTIF(Tabla3[[#This Row],[VALOR REDUCIDO]:[TOTAL TIEMPO PRORROGADO EN DÍAS
]],"&lt;&gt;0")</f>
        <v>0</v>
      </c>
      <c r="BO341" s="23" t="str">
        <f>+[1]BD_2!CA339</f>
        <v>2 NO</v>
      </c>
      <c r="BP341" s="27" t="str">
        <f>+[1]BD_2!CF339</f>
        <v>2 NO</v>
      </c>
      <c r="BQ341" s="23" t="s">
        <v>106</v>
      </c>
      <c r="BR341">
        <f t="shared" si="78"/>
        <v>333</v>
      </c>
      <c r="BS341" s="36">
        <f t="shared" si="79"/>
        <v>45685</v>
      </c>
      <c r="BT341" s="36">
        <f t="shared" si="80"/>
        <v>46018</v>
      </c>
      <c r="BU341" s="37">
        <f t="shared" ca="1" si="81"/>
        <v>0.78678678678678682</v>
      </c>
      <c r="BV341" s="30">
        <f t="shared" si="82"/>
        <v>110000000</v>
      </c>
      <c r="BW341" s="23" t="str">
        <f t="shared" ca="1" si="70"/>
        <v>EJECUCIÓN</v>
      </c>
      <c r="BX341" s="23">
        <v>61000000</v>
      </c>
      <c r="BY341" s="23">
        <v>49000000</v>
      </c>
      <c r="BZ341" s="23" t="s">
        <v>106</v>
      </c>
      <c r="CA341" s="23" t="str">
        <f t="shared" si="83"/>
        <v>enero</v>
      </c>
      <c r="CB341" s="23" t="s">
        <v>121</v>
      </c>
      <c r="CC341" s="23" t="s">
        <v>121</v>
      </c>
      <c r="CD341" s="23" t="s">
        <v>121</v>
      </c>
      <c r="CE341" t="s">
        <v>125</v>
      </c>
      <c r="CF341" t="s">
        <v>126</v>
      </c>
    </row>
    <row r="342" spans="1:84" x14ac:dyDescent="0.25">
      <c r="A342" s="23" t="str">
        <f t="shared" si="71"/>
        <v/>
      </c>
      <c r="B342" s="23" t="str">
        <f t="shared" si="72"/>
        <v/>
      </c>
      <c r="C342" s="24" t="str">
        <f t="shared" ca="1" si="73"/>
        <v>E</v>
      </c>
      <c r="D342" s="25" t="str">
        <f t="shared" ca="1" si="74"/>
        <v/>
      </c>
      <c r="E342" s="25" t="str">
        <f t="shared" si="75"/>
        <v/>
      </c>
      <c r="F342" s="23" t="str">
        <f t="shared" si="76"/>
        <v/>
      </c>
      <c r="G342" s="25" t="str">
        <f t="shared" si="77"/>
        <v/>
      </c>
      <c r="H342" s="23">
        <v>2025</v>
      </c>
      <c r="I342" s="26">
        <v>336</v>
      </c>
      <c r="J342" s="23" t="s">
        <v>95</v>
      </c>
      <c r="K342" t="s">
        <v>96</v>
      </c>
      <c r="L342" t="s">
        <v>97</v>
      </c>
      <c r="M342" t="s">
        <v>98</v>
      </c>
      <c r="N342" t="s">
        <v>99</v>
      </c>
      <c r="O342" s="23" t="s">
        <v>100</v>
      </c>
      <c r="P342" s="23" t="s">
        <v>138</v>
      </c>
      <c r="Q342" t="s">
        <v>2545</v>
      </c>
      <c r="R342" s="23" t="s">
        <v>103</v>
      </c>
      <c r="S342" s="20" t="s">
        <v>311</v>
      </c>
      <c r="T342" s="29" t="s">
        <v>2546</v>
      </c>
      <c r="U342" s="23" t="s">
        <v>1436</v>
      </c>
      <c r="V342" s="23" t="s">
        <v>106</v>
      </c>
      <c r="W342" s="20" t="s">
        <v>516</v>
      </c>
      <c r="X342" s="20" t="s">
        <v>516</v>
      </c>
      <c r="Y342" t="s">
        <v>2547</v>
      </c>
      <c r="Z342" t="s">
        <v>2548</v>
      </c>
      <c r="AA342" t="s">
        <v>2549</v>
      </c>
      <c r="AB342" s="6">
        <v>102000000</v>
      </c>
      <c r="AC342" s="6">
        <v>102000000</v>
      </c>
      <c r="AD342" s="30">
        <v>10200000</v>
      </c>
      <c r="AE342" s="30">
        <v>0</v>
      </c>
      <c r="AF342" s="23" t="s">
        <v>112</v>
      </c>
      <c r="AG342" t="s">
        <v>106</v>
      </c>
      <c r="AH342" t="s">
        <v>113</v>
      </c>
      <c r="AI342" s="31">
        <f>+Tabla3[[#This Row],[VALOR DEL CONTRATO
(EN NUMEROS)]]-Tabla3[[#This Row],[VALOR RECURSOS (MADS/FONAM)]]</f>
        <v>0</v>
      </c>
      <c r="AJ342" s="25">
        <v>8825</v>
      </c>
      <c r="AK342" s="32">
        <v>45665</v>
      </c>
      <c r="AL342">
        <v>37325</v>
      </c>
      <c r="AM342" s="27">
        <v>45685</v>
      </c>
      <c r="AN342" s="33" t="s">
        <v>114</v>
      </c>
      <c r="AO342" t="s">
        <v>1574</v>
      </c>
      <c r="AP342" s="39">
        <v>202300000000177</v>
      </c>
      <c r="AQ342" t="s">
        <v>106</v>
      </c>
      <c r="AR342" s="27">
        <v>45683</v>
      </c>
      <c r="AS342" s="23" t="s">
        <v>116</v>
      </c>
      <c r="AT342" s="23" t="s">
        <v>116</v>
      </c>
      <c r="AU342" t="s">
        <v>117</v>
      </c>
      <c r="AV342" t="s">
        <v>2550</v>
      </c>
      <c r="AW342" t="s">
        <v>2551</v>
      </c>
      <c r="AX342" t="s">
        <v>516</v>
      </c>
      <c r="AY342" s="23">
        <v>80111600</v>
      </c>
      <c r="AZ342" s="55" t="s">
        <v>2552</v>
      </c>
      <c r="BA342" s="23" t="s">
        <v>121</v>
      </c>
      <c r="BB342" s="20" t="s">
        <v>122</v>
      </c>
      <c r="BC342" s="27">
        <v>45684</v>
      </c>
      <c r="BD342" s="20" t="s">
        <v>136</v>
      </c>
      <c r="BE342" s="27">
        <v>45684</v>
      </c>
      <c r="BF342" s="27">
        <v>45685</v>
      </c>
      <c r="BG342" s="27">
        <v>45988</v>
      </c>
      <c r="BH342" s="35">
        <f>+Tabla3[[#This Row],[FECHA TERMINACION
(INICIAL)]]-Tabla3[[#This Row],[FECHA INICIO]]</f>
        <v>303</v>
      </c>
      <c r="BI342" s="35">
        <f>+Tabla3[[#This Row],[PLAZO DE EJECUCIÓN EN DÍAS (INICIAL)]]/30</f>
        <v>10.1</v>
      </c>
      <c r="BJ342" t="s">
        <v>2553</v>
      </c>
      <c r="BK342" s="30">
        <f>+[1]BD_2!E340</f>
        <v>0</v>
      </c>
      <c r="BL342" s="30">
        <f>+[1]BD_2!BA340</f>
        <v>0</v>
      </c>
      <c r="BM342" s="23">
        <f>+[1]BD_2!BZ340</f>
        <v>0</v>
      </c>
      <c r="BN342" s="23">
        <f>+COUNTIF(Tabla3[[#This Row],[VALOR REDUCIDO]:[TOTAL TIEMPO PRORROGADO EN DÍAS
]],"&lt;&gt;0")</f>
        <v>0</v>
      </c>
      <c r="BO342" s="23" t="str">
        <f>+[1]BD_2!CA340</f>
        <v>2 NO</v>
      </c>
      <c r="BP342" s="27" t="str">
        <f>+[1]BD_2!CF340</f>
        <v>2 NO</v>
      </c>
      <c r="BQ342" s="23" t="s">
        <v>106</v>
      </c>
      <c r="BR342">
        <f t="shared" si="78"/>
        <v>303</v>
      </c>
      <c r="BS342" s="36">
        <f t="shared" si="79"/>
        <v>45685</v>
      </c>
      <c r="BT342" s="36">
        <f t="shared" si="80"/>
        <v>45988</v>
      </c>
      <c r="BU342" s="37">
        <f t="shared" ca="1" si="81"/>
        <v>0.86468646864686471</v>
      </c>
      <c r="BV342" s="30">
        <f t="shared" si="82"/>
        <v>102000000</v>
      </c>
      <c r="BW342" s="23" t="str">
        <f t="shared" ca="1" si="70"/>
        <v>EJECUCIÓN</v>
      </c>
      <c r="BX342" s="23">
        <v>62220000</v>
      </c>
      <c r="BY342" s="23">
        <v>39780000</v>
      </c>
      <c r="BZ342" s="23" t="s">
        <v>106</v>
      </c>
      <c r="CA342" s="23" t="str">
        <f t="shared" si="83"/>
        <v>enero</v>
      </c>
      <c r="CB342" s="23" t="s">
        <v>121</v>
      </c>
      <c r="CC342" s="23" t="s">
        <v>121</v>
      </c>
      <c r="CD342" s="23" t="s">
        <v>121</v>
      </c>
      <c r="CE342" t="s">
        <v>125</v>
      </c>
      <c r="CF342" t="s">
        <v>126</v>
      </c>
    </row>
    <row r="343" spans="1:84" x14ac:dyDescent="0.25">
      <c r="A343" s="23" t="str">
        <f t="shared" si="71"/>
        <v/>
      </c>
      <c r="B343" s="23" t="str">
        <f t="shared" si="72"/>
        <v/>
      </c>
      <c r="C343" s="24" t="str">
        <f t="shared" ca="1" si="73"/>
        <v>E</v>
      </c>
      <c r="D343" s="25" t="str">
        <f t="shared" ca="1" si="74"/>
        <v/>
      </c>
      <c r="E343" s="25" t="str">
        <f t="shared" si="75"/>
        <v/>
      </c>
      <c r="F343" s="23" t="str">
        <f t="shared" si="76"/>
        <v/>
      </c>
      <c r="G343" s="25" t="str">
        <f t="shared" si="77"/>
        <v/>
      </c>
      <c r="H343" s="23">
        <v>2025</v>
      </c>
      <c r="I343" s="26">
        <v>337</v>
      </c>
      <c r="J343" s="23" t="s">
        <v>95</v>
      </c>
      <c r="K343" t="s">
        <v>96</v>
      </c>
      <c r="L343" t="s">
        <v>97</v>
      </c>
      <c r="M343" t="s">
        <v>98</v>
      </c>
      <c r="N343" t="s">
        <v>99</v>
      </c>
      <c r="O343" s="23" t="s">
        <v>100</v>
      </c>
      <c r="P343" s="23" t="s">
        <v>138</v>
      </c>
      <c r="Q343" t="s">
        <v>2554</v>
      </c>
      <c r="R343" s="23" t="s">
        <v>103</v>
      </c>
      <c r="S343" s="20" t="s">
        <v>158</v>
      </c>
      <c r="T343" s="29" t="s">
        <v>2555</v>
      </c>
      <c r="U343" s="23" t="s">
        <v>1436</v>
      </c>
      <c r="V343" s="23" t="s">
        <v>106</v>
      </c>
      <c r="W343" s="20" t="s">
        <v>245</v>
      </c>
      <c r="X343" s="20" t="s">
        <v>245</v>
      </c>
      <c r="Y343" t="s">
        <v>2556</v>
      </c>
      <c r="Z343" t="s">
        <v>2557</v>
      </c>
      <c r="AA343" t="s">
        <v>2558</v>
      </c>
      <c r="AB343" s="6">
        <v>134800000</v>
      </c>
      <c r="AC343" s="6">
        <v>134800000</v>
      </c>
      <c r="AD343" s="30">
        <v>12000000</v>
      </c>
      <c r="AE343" s="30">
        <v>0</v>
      </c>
      <c r="AF343" s="23" t="s">
        <v>112</v>
      </c>
      <c r="AG343" t="s">
        <v>106</v>
      </c>
      <c r="AH343" t="s">
        <v>113</v>
      </c>
      <c r="AI343" s="31">
        <f>+Tabla3[[#This Row],[VALOR DEL CONTRATO
(EN NUMEROS)]]-Tabla3[[#This Row],[VALOR RECURSOS (MADS/FONAM)]]</f>
        <v>0</v>
      </c>
      <c r="AJ343" s="25">
        <v>6525</v>
      </c>
      <c r="AK343" s="32">
        <v>45665</v>
      </c>
      <c r="AL343">
        <v>33425</v>
      </c>
      <c r="AM343" s="27">
        <v>45681</v>
      </c>
      <c r="AN343" s="33" t="s">
        <v>114</v>
      </c>
      <c r="AO343" t="s">
        <v>248</v>
      </c>
      <c r="AP343" s="39">
        <v>202400000000095</v>
      </c>
      <c r="AQ343" t="s">
        <v>106</v>
      </c>
      <c r="AR343" s="27">
        <v>45680</v>
      </c>
      <c r="AS343" s="23" t="s">
        <v>116</v>
      </c>
      <c r="AT343" s="23" t="s">
        <v>116</v>
      </c>
      <c r="AU343" t="s">
        <v>117</v>
      </c>
      <c r="AV343" t="s">
        <v>249</v>
      </c>
      <c r="AW343" t="s">
        <v>250</v>
      </c>
      <c r="AX343" t="s">
        <v>245</v>
      </c>
      <c r="AY343" s="23">
        <v>80111600</v>
      </c>
      <c r="AZ343" s="55" t="s">
        <v>2559</v>
      </c>
      <c r="BA343" s="23" t="s">
        <v>121</v>
      </c>
      <c r="BB343" s="20" t="s">
        <v>122</v>
      </c>
      <c r="BC343" s="27">
        <v>45680</v>
      </c>
      <c r="BD343" s="20" t="s">
        <v>136</v>
      </c>
      <c r="BE343" s="27">
        <v>45680</v>
      </c>
      <c r="BF343" s="27">
        <v>45681</v>
      </c>
      <c r="BG343" s="27">
        <v>46021</v>
      </c>
      <c r="BH343" s="35">
        <f>+Tabla3[[#This Row],[FECHA TERMINACION
(INICIAL)]]-Tabla3[[#This Row],[FECHA INICIO]]</f>
        <v>340</v>
      </c>
      <c r="BI343" s="35">
        <f>+Tabla3[[#This Row],[PLAZO DE EJECUCIÓN EN DÍAS (INICIAL)]]/30</f>
        <v>11.333333333333334</v>
      </c>
      <c r="BJ343" t="s">
        <v>859</v>
      </c>
      <c r="BK343" s="30">
        <f>+[1]BD_2!E341</f>
        <v>0</v>
      </c>
      <c r="BL343" s="30">
        <f>+[1]BD_2!BA341</f>
        <v>0</v>
      </c>
      <c r="BM343" s="23">
        <f>+[1]BD_2!BZ341</f>
        <v>0</v>
      </c>
      <c r="BN343" s="23">
        <f>+COUNTIF(Tabla3[[#This Row],[VALOR REDUCIDO]:[TOTAL TIEMPO PRORROGADO EN DÍAS
]],"&lt;&gt;0")</f>
        <v>0</v>
      </c>
      <c r="BO343" s="23" t="str">
        <f>+[1]BD_2!CA341</f>
        <v>2 NO</v>
      </c>
      <c r="BP343" s="27" t="str">
        <f>+[1]BD_2!CF341</f>
        <v>2 NO</v>
      </c>
      <c r="BQ343" s="23" t="s">
        <v>106</v>
      </c>
      <c r="BR343">
        <f t="shared" si="78"/>
        <v>340</v>
      </c>
      <c r="BS343" s="36">
        <f t="shared" si="79"/>
        <v>45681</v>
      </c>
      <c r="BT343" s="36">
        <f t="shared" si="80"/>
        <v>46021</v>
      </c>
      <c r="BU343" s="37">
        <f t="shared" ca="1" si="81"/>
        <v>0.78235294117647058</v>
      </c>
      <c r="BV343" s="30">
        <f t="shared" si="82"/>
        <v>134800000</v>
      </c>
      <c r="BW343" s="23" t="str">
        <f t="shared" ca="1" si="70"/>
        <v>EJECUCIÓN</v>
      </c>
      <c r="BX343" s="23">
        <v>74800000</v>
      </c>
      <c r="BY343" s="23">
        <v>60000000</v>
      </c>
      <c r="BZ343" s="23" t="s">
        <v>106</v>
      </c>
      <c r="CA343" s="23" t="str">
        <f t="shared" si="83"/>
        <v>enero</v>
      </c>
      <c r="CB343" s="23" t="s">
        <v>121</v>
      </c>
      <c r="CC343" s="23" t="s">
        <v>121</v>
      </c>
      <c r="CD343" s="23" t="s">
        <v>121</v>
      </c>
      <c r="CE343" t="s">
        <v>125</v>
      </c>
      <c r="CF343" t="s">
        <v>126</v>
      </c>
    </row>
    <row r="344" spans="1:84" x14ac:dyDescent="0.25">
      <c r="A344" s="23" t="str">
        <f t="shared" si="71"/>
        <v/>
      </c>
      <c r="B344" s="23" t="str">
        <f t="shared" si="72"/>
        <v/>
      </c>
      <c r="C344" s="24" t="str">
        <f t="shared" ca="1" si="73"/>
        <v>E</v>
      </c>
      <c r="D344" s="25" t="str">
        <f t="shared" ca="1" si="74"/>
        <v/>
      </c>
      <c r="E344" s="25" t="str">
        <f t="shared" si="75"/>
        <v/>
      </c>
      <c r="F344" s="23" t="str">
        <f t="shared" si="76"/>
        <v/>
      </c>
      <c r="G344" s="25" t="str">
        <f t="shared" si="77"/>
        <v/>
      </c>
      <c r="H344" s="23">
        <v>2025</v>
      </c>
      <c r="I344" s="26">
        <v>338</v>
      </c>
      <c r="J344" s="23" t="s">
        <v>95</v>
      </c>
      <c r="K344" t="s">
        <v>96</v>
      </c>
      <c r="L344" t="s">
        <v>97</v>
      </c>
      <c r="M344" t="s">
        <v>98</v>
      </c>
      <c r="N344" t="s">
        <v>99</v>
      </c>
      <c r="O344" s="23" t="s">
        <v>100</v>
      </c>
      <c r="P344" s="23" t="s">
        <v>138</v>
      </c>
      <c r="Q344" t="s">
        <v>2560</v>
      </c>
      <c r="R344" s="23" t="s">
        <v>103</v>
      </c>
      <c r="S344" s="20" t="s">
        <v>158</v>
      </c>
      <c r="T344" s="29" t="s">
        <v>2561</v>
      </c>
      <c r="U344" s="23" t="s">
        <v>1436</v>
      </c>
      <c r="V344" s="23" t="s">
        <v>106</v>
      </c>
      <c r="W344" s="20" t="s">
        <v>245</v>
      </c>
      <c r="X344" s="20" t="s">
        <v>245</v>
      </c>
      <c r="Y344" t="s">
        <v>2404</v>
      </c>
      <c r="Z344" t="s">
        <v>2562</v>
      </c>
      <c r="AA344" t="s">
        <v>2563</v>
      </c>
      <c r="AB344" s="6">
        <v>58133200</v>
      </c>
      <c r="AC344" s="6">
        <v>58133200</v>
      </c>
      <c r="AD344" s="30">
        <v>5253000</v>
      </c>
      <c r="AE344" s="30">
        <v>0</v>
      </c>
      <c r="AF344" s="23" t="s">
        <v>112</v>
      </c>
      <c r="AG344" t="s">
        <v>106</v>
      </c>
      <c r="AH344" t="s">
        <v>113</v>
      </c>
      <c r="AI344" s="31">
        <f>+Tabla3[[#This Row],[VALOR DEL CONTRATO
(EN NUMEROS)]]-Tabla3[[#This Row],[VALOR RECURSOS (MADS/FONAM)]]</f>
        <v>0</v>
      </c>
      <c r="AJ344" s="25">
        <v>6525</v>
      </c>
      <c r="AK344" s="32">
        <v>45665</v>
      </c>
      <c r="AL344">
        <v>42225</v>
      </c>
      <c r="AM344" s="27">
        <v>45686</v>
      </c>
      <c r="AN344" s="33" t="s">
        <v>114</v>
      </c>
      <c r="AO344" t="s">
        <v>248</v>
      </c>
      <c r="AP344" s="39">
        <v>202400000000095</v>
      </c>
      <c r="AQ344" t="s">
        <v>106</v>
      </c>
      <c r="AR344" s="27">
        <v>45685</v>
      </c>
      <c r="AS344" s="23" t="s">
        <v>116</v>
      </c>
      <c r="AT344" s="23" t="s">
        <v>116</v>
      </c>
      <c r="AU344" t="s">
        <v>117</v>
      </c>
      <c r="AV344" t="s">
        <v>249</v>
      </c>
      <c r="AW344" t="s">
        <v>250</v>
      </c>
      <c r="AX344" t="s">
        <v>245</v>
      </c>
      <c r="AY344" s="23">
        <v>80111600</v>
      </c>
      <c r="AZ344" s="55" t="s">
        <v>2564</v>
      </c>
      <c r="BA344" s="23" t="s">
        <v>121</v>
      </c>
      <c r="BB344" s="20" t="s">
        <v>122</v>
      </c>
      <c r="BC344" s="27">
        <v>45685</v>
      </c>
      <c r="BD344" s="20" t="s">
        <v>136</v>
      </c>
      <c r="BE344" s="27">
        <v>45685</v>
      </c>
      <c r="BF344" s="27">
        <v>45686</v>
      </c>
      <c r="BG344" s="27">
        <v>46021</v>
      </c>
      <c r="BH344" s="35">
        <f>+Tabla3[[#This Row],[FECHA TERMINACION
(INICIAL)]]-Tabla3[[#This Row],[FECHA INICIO]]</f>
        <v>335</v>
      </c>
      <c r="BI344" s="35">
        <f>+Tabla3[[#This Row],[PLAZO DE EJECUCIÓN EN DÍAS (INICIAL)]]/30</f>
        <v>11.166666666666666</v>
      </c>
      <c r="BJ344" t="s">
        <v>2565</v>
      </c>
      <c r="BK344" s="30">
        <f>+[1]BD_2!E342</f>
        <v>0</v>
      </c>
      <c r="BL344" s="30">
        <f>+[1]BD_2!BA342</f>
        <v>0</v>
      </c>
      <c r="BM344" s="23">
        <f>+[1]BD_2!BZ342</f>
        <v>0</v>
      </c>
      <c r="BN344" s="23">
        <f>+COUNTIF(Tabla3[[#This Row],[VALOR REDUCIDO]:[TOTAL TIEMPO PRORROGADO EN DÍAS
]],"&lt;&gt;0")</f>
        <v>0</v>
      </c>
      <c r="BO344" s="23" t="str">
        <f>+[1]BD_2!CA342</f>
        <v>2 NO</v>
      </c>
      <c r="BP344" s="27" t="str">
        <f>+[1]BD_2!CF342</f>
        <v>2 NO</v>
      </c>
      <c r="BQ344" s="23" t="s">
        <v>106</v>
      </c>
      <c r="BR344">
        <f t="shared" si="78"/>
        <v>335</v>
      </c>
      <c r="BS344" s="36">
        <f t="shared" si="79"/>
        <v>45686</v>
      </c>
      <c r="BT344" s="36">
        <f t="shared" si="80"/>
        <v>46021</v>
      </c>
      <c r="BU344" s="37">
        <f t="shared" ca="1" si="81"/>
        <v>0.77910447761194035</v>
      </c>
      <c r="BV344" s="30">
        <f t="shared" si="82"/>
        <v>58133200</v>
      </c>
      <c r="BW344" s="23" t="str">
        <f t="shared" ca="1" si="70"/>
        <v>EJECUCIÓN</v>
      </c>
      <c r="BX344" s="23">
        <v>31868200</v>
      </c>
      <c r="BY344" s="23">
        <v>26265000</v>
      </c>
      <c r="BZ344" s="23" t="s">
        <v>106</v>
      </c>
      <c r="CA344" s="23" t="str">
        <f t="shared" si="83"/>
        <v>enero</v>
      </c>
      <c r="CB344" s="23" t="s">
        <v>121</v>
      </c>
      <c r="CC344" s="23" t="s">
        <v>121</v>
      </c>
      <c r="CD344" s="23" t="s">
        <v>121</v>
      </c>
      <c r="CE344" t="s">
        <v>125</v>
      </c>
      <c r="CF344" t="s">
        <v>126</v>
      </c>
    </row>
    <row r="345" spans="1:84" x14ac:dyDescent="0.25">
      <c r="A345" s="23" t="str">
        <f t="shared" si="71"/>
        <v/>
      </c>
      <c r="B345" s="23" t="str">
        <f t="shared" si="72"/>
        <v/>
      </c>
      <c r="C345" s="24" t="str">
        <f t="shared" ca="1" si="73"/>
        <v>E</v>
      </c>
      <c r="D345" s="25" t="str">
        <f t="shared" ca="1" si="74"/>
        <v/>
      </c>
      <c r="E345" s="25" t="str">
        <f t="shared" si="75"/>
        <v/>
      </c>
      <c r="F345" s="23" t="str">
        <f t="shared" si="76"/>
        <v/>
      </c>
      <c r="G345" s="25" t="str">
        <f t="shared" si="77"/>
        <v/>
      </c>
      <c r="H345" s="23">
        <v>2025</v>
      </c>
      <c r="I345" s="26">
        <v>339</v>
      </c>
      <c r="J345" s="23" t="s">
        <v>95</v>
      </c>
      <c r="K345" t="s">
        <v>96</v>
      </c>
      <c r="L345" t="s">
        <v>97</v>
      </c>
      <c r="M345" t="s">
        <v>98</v>
      </c>
      <c r="N345" t="s">
        <v>99</v>
      </c>
      <c r="O345" s="23" t="s">
        <v>100</v>
      </c>
      <c r="P345" s="23" t="s">
        <v>138</v>
      </c>
      <c r="Q345" t="s">
        <v>2566</v>
      </c>
      <c r="R345" s="23" t="s">
        <v>103</v>
      </c>
      <c r="S345" s="20" t="s">
        <v>158</v>
      </c>
      <c r="T345" s="29" t="s">
        <v>2567</v>
      </c>
      <c r="U345" s="23" t="s">
        <v>1436</v>
      </c>
      <c r="V345" s="23" t="s">
        <v>106</v>
      </c>
      <c r="W345" s="20" t="s">
        <v>245</v>
      </c>
      <c r="X345" s="20" t="s">
        <v>245</v>
      </c>
      <c r="Y345" t="s">
        <v>2568</v>
      </c>
      <c r="Z345" t="s">
        <v>2569</v>
      </c>
      <c r="AA345" t="s">
        <v>1913</v>
      </c>
      <c r="AB345" s="6">
        <v>77000000</v>
      </c>
      <c r="AC345" s="6">
        <v>77000000</v>
      </c>
      <c r="AD345" s="30">
        <v>7000000</v>
      </c>
      <c r="AE345" s="30">
        <v>0</v>
      </c>
      <c r="AF345" s="23" t="s">
        <v>112</v>
      </c>
      <c r="AG345" t="s">
        <v>106</v>
      </c>
      <c r="AH345" t="s">
        <v>113</v>
      </c>
      <c r="AI345" s="31">
        <f>+Tabla3[[#This Row],[VALOR DEL CONTRATO
(EN NUMEROS)]]-Tabla3[[#This Row],[VALOR RECURSOS (MADS/FONAM)]]</f>
        <v>0</v>
      </c>
      <c r="AJ345" s="25">
        <v>6525</v>
      </c>
      <c r="AK345" s="32">
        <v>45665</v>
      </c>
      <c r="AL345">
        <v>36125</v>
      </c>
      <c r="AM345" s="27">
        <v>45684</v>
      </c>
      <c r="AN345" s="33" t="s">
        <v>114</v>
      </c>
      <c r="AO345" t="s">
        <v>248</v>
      </c>
      <c r="AP345" s="39">
        <v>202400000000095</v>
      </c>
      <c r="AQ345" t="s">
        <v>106</v>
      </c>
      <c r="AR345" s="27">
        <v>45681</v>
      </c>
      <c r="AS345" s="23" t="s">
        <v>116</v>
      </c>
      <c r="AT345" s="23" t="s">
        <v>116</v>
      </c>
      <c r="AU345" t="s">
        <v>117</v>
      </c>
      <c r="AV345" t="s">
        <v>576</v>
      </c>
      <c r="AW345" t="s">
        <v>401</v>
      </c>
      <c r="AX345" t="s">
        <v>245</v>
      </c>
      <c r="AY345" s="23">
        <v>80111600</v>
      </c>
      <c r="AZ345" s="55" t="s">
        <v>2570</v>
      </c>
      <c r="BA345" s="23" t="s">
        <v>121</v>
      </c>
      <c r="BB345" s="20" t="s">
        <v>122</v>
      </c>
      <c r="BC345" s="27">
        <v>45684</v>
      </c>
      <c r="BD345" s="20" t="s">
        <v>136</v>
      </c>
      <c r="BE345" s="27">
        <v>45684</v>
      </c>
      <c r="BF345" s="27">
        <v>45684</v>
      </c>
      <c r="BG345" s="27">
        <v>46017</v>
      </c>
      <c r="BH345" s="35">
        <f>+Tabla3[[#This Row],[FECHA TERMINACION
(INICIAL)]]-Tabla3[[#This Row],[FECHA INICIO]]</f>
        <v>333</v>
      </c>
      <c r="BI345" s="35">
        <f>+Tabla3[[#This Row],[PLAZO DE EJECUCIÓN EN DÍAS (INICIAL)]]/30</f>
        <v>11.1</v>
      </c>
      <c r="BJ345" t="s">
        <v>1915</v>
      </c>
      <c r="BK345" s="30">
        <f>+[1]BD_2!E343</f>
        <v>0</v>
      </c>
      <c r="BL345" s="30">
        <f>+[1]BD_2!BA343</f>
        <v>0</v>
      </c>
      <c r="BM345" s="23">
        <f>+[1]BD_2!BZ343</f>
        <v>0</v>
      </c>
      <c r="BN345" s="23">
        <f>+COUNTIF(Tabla3[[#This Row],[VALOR REDUCIDO]:[TOTAL TIEMPO PRORROGADO EN DÍAS
]],"&lt;&gt;0")</f>
        <v>0</v>
      </c>
      <c r="BO345" s="23" t="str">
        <f>+[1]BD_2!CA343</f>
        <v>2 NO</v>
      </c>
      <c r="BP345" s="27" t="str">
        <f>+[1]BD_2!CF343</f>
        <v>2 NO</v>
      </c>
      <c r="BQ345" s="23" t="s">
        <v>106</v>
      </c>
      <c r="BR345">
        <f t="shared" si="78"/>
        <v>333</v>
      </c>
      <c r="BS345" s="36">
        <f t="shared" si="79"/>
        <v>45684</v>
      </c>
      <c r="BT345" s="36">
        <f t="shared" si="80"/>
        <v>46017</v>
      </c>
      <c r="BU345" s="37">
        <f t="shared" ca="1" si="81"/>
        <v>0.78978978978978975</v>
      </c>
      <c r="BV345" s="30">
        <f t="shared" si="82"/>
        <v>77000000</v>
      </c>
      <c r="BW345" s="23" t="str">
        <f t="shared" ca="1" si="70"/>
        <v>EJECUCIÓN</v>
      </c>
      <c r="BX345" s="23">
        <v>42933333</v>
      </c>
      <c r="BY345" s="23">
        <v>34066667</v>
      </c>
      <c r="BZ345" s="23" t="s">
        <v>106</v>
      </c>
      <c r="CA345" s="23" t="str">
        <f t="shared" si="83"/>
        <v>enero</v>
      </c>
      <c r="CB345" s="23" t="s">
        <v>121</v>
      </c>
      <c r="CC345" s="23" t="s">
        <v>121</v>
      </c>
      <c r="CD345" s="23" t="s">
        <v>121</v>
      </c>
      <c r="CE345" t="s">
        <v>125</v>
      </c>
      <c r="CF345" t="s">
        <v>126</v>
      </c>
    </row>
    <row r="346" spans="1:84" x14ac:dyDescent="0.25">
      <c r="A346" s="23" t="str">
        <f t="shared" si="71"/>
        <v/>
      </c>
      <c r="B346" s="23" t="str">
        <f t="shared" si="72"/>
        <v/>
      </c>
      <c r="C346" s="24" t="str">
        <f t="shared" ca="1" si="73"/>
        <v>E</v>
      </c>
      <c r="D346" s="25" t="str">
        <f t="shared" ca="1" si="74"/>
        <v/>
      </c>
      <c r="E346" s="25" t="str">
        <f t="shared" si="75"/>
        <v/>
      </c>
      <c r="F346" s="23" t="str">
        <f t="shared" si="76"/>
        <v/>
      </c>
      <c r="G346" s="25" t="str">
        <f t="shared" si="77"/>
        <v/>
      </c>
      <c r="H346" s="23">
        <v>2025</v>
      </c>
      <c r="I346" s="26">
        <v>340</v>
      </c>
      <c r="J346" s="23" t="s">
        <v>95</v>
      </c>
      <c r="K346" t="s">
        <v>96</v>
      </c>
      <c r="L346" t="s">
        <v>97</v>
      </c>
      <c r="M346" t="s">
        <v>98</v>
      </c>
      <c r="N346" t="s">
        <v>99</v>
      </c>
      <c r="O346" s="23" t="s">
        <v>100</v>
      </c>
      <c r="P346" s="23" t="s">
        <v>138</v>
      </c>
      <c r="Q346" t="s">
        <v>2571</v>
      </c>
      <c r="R346" s="23" t="s">
        <v>103</v>
      </c>
      <c r="S346" s="20" t="s">
        <v>158</v>
      </c>
      <c r="T346" s="29" t="s">
        <v>2572</v>
      </c>
      <c r="U346" s="23" t="s">
        <v>1436</v>
      </c>
      <c r="V346" s="23" t="s">
        <v>106</v>
      </c>
      <c r="W346" s="20" t="s">
        <v>245</v>
      </c>
      <c r="X346" s="20" t="s">
        <v>245</v>
      </c>
      <c r="Y346" t="s">
        <v>666</v>
      </c>
      <c r="Z346" t="s">
        <v>1532</v>
      </c>
      <c r="AA346" t="s">
        <v>1950</v>
      </c>
      <c r="AB346" s="6">
        <v>66000000</v>
      </c>
      <c r="AC346" s="6">
        <v>66000000</v>
      </c>
      <c r="AD346" s="30">
        <v>6000000</v>
      </c>
      <c r="AE346" s="30">
        <v>0</v>
      </c>
      <c r="AF346" s="23" t="s">
        <v>112</v>
      </c>
      <c r="AG346" t="s">
        <v>106</v>
      </c>
      <c r="AH346" t="s">
        <v>113</v>
      </c>
      <c r="AI346" s="31">
        <f>+Tabla3[[#This Row],[VALOR DEL CONTRATO
(EN NUMEROS)]]-Tabla3[[#This Row],[VALOR RECURSOS (MADS/FONAM)]]</f>
        <v>0</v>
      </c>
      <c r="AJ346" s="25">
        <v>6525</v>
      </c>
      <c r="AK346" s="32">
        <v>45665</v>
      </c>
      <c r="AL346">
        <v>36325</v>
      </c>
      <c r="AM346" s="27">
        <v>45684</v>
      </c>
      <c r="AN346" s="33" t="s">
        <v>114</v>
      </c>
      <c r="AO346" t="s">
        <v>248</v>
      </c>
      <c r="AP346" s="39">
        <v>202400000000095</v>
      </c>
      <c r="AQ346" t="s">
        <v>106</v>
      </c>
      <c r="AR346" s="27">
        <v>45683</v>
      </c>
      <c r="AS346" s="23" t="s">
        <v>116</v>
      </c>
      <c r="AT346" s="23" t="s">
        <v>116</v>
      </c>
      <c r="AU346" t="s">
        <v>117</v>
      </c>
      <c r="AV346" t="s">
        <v>576</v>
      </c>
      <c r="AW346" t="s">
        <v>401</v>
      </c>
      <c r="AX346" t="s">
        <v>245</v>
      </c>
      <c r="AY346" s="23">
        <v>80111600</v>
      </c>
      <c r="AZ346" s="41" t="s">
        <v>2573</v>
      </c>
      <c r="BA346" s="23" t="s">
        <v>295</v>
      </c>
      <c r="BB346" s="20" t="s">
        <v>122</v>
      </c>
      <c r="BC346" s="27">
        <v>45684</v>
      </c>
      <c r="BD346" s="20" t="s">
        <v>136</v>
      </c>
      <c r="BE346" s="27">
        <v>45684</v>
      </c>
      <c r="BF346" s="27">
        <v>45684</v>
      </c>
      <c r="BG346" s="27">
        <v>46017</v>
      </c>
      <c r="BH346" s="35">
        <f>+Tabla3[[#This Row],[FECHA TERMINACION
(INICIAL)]]-Tabla3[[#This Row],[FECHA INICIO]]</f>
        <v>333</v>
      </c>
      <c r="BI346" s="35">
        <f>+Tabla3[[#This Row],[PLAZO DE EJECUCIÓN EN DÍAS (INICIAL)]]/30</f>
        <v>11.1</v>
      </c>
      <c r="BJ346" t="s">
        <v>1915</v>
      </c>
      <c r="BK346" s="30">
        <f>+[1]BD_2!E344</f>
        <v>0</v>
      </c>
      <c r="BL346" s="30">
        <f>+[1]BD_2!BA344</f>
        <v>0</v>
      </c>
      <c r="BM346" s="23">
        <f>+[1]BD_2!BZ344</f>
        <v>0</v>
      </c>
      <c r="BN346" s="23">
        <f>+COUNTIF(Tabla3[[#This Row],[VALOR REDUCIDO]:[TOTAL TIEMPO PRORROGADO EN DÍAS
]],"&lt;&gt;0")</f>
        <v>0</v>
      </c>
      <c r="BO346" s="23" t="str">
        <f>+[1]BD_2!CA344</f>
        <v>2 NO</v>
      </c>
      <c r="BP346" s="27" t="str">
        <f>+[1]BD_2!CF344</f>
        <v>2 NO</v>
      </c>
      <c r="BQ346" s="23" t="s">
        <v>106</v>
      </c>
      <c r="BR346">
        <f t="shared" si="78"/>
        <v>333</v>
      </c>
      <c r="BS346" s="36">
        <f t="shared" si="79"/>
        <v>45684</v>
      </c>
      <c r="BT346" s="36">
        <f t="shared" si="80"/>
        <v>46017</v>
      </c>
      <c r="BU346" s="37">
        <f t="shared" ca="1" si="81"/>
        <v>0.78978978978978975</v>
      </c>
      <c r="BV346" s="30">
        <f t="shared" si="82"/>
        <v>66000000</v>
      </c>
      <c r="BW346" s="23" t="str">
        <f t="shared" ca="1" si="70"/>
        <v>EJECUCIÓN</v>
      </c>
      <c r="BX346" s="23">
        <v>36800000</v>
      </c>
      <c r="BY346" s="23">
        <v>29200000</v>
      </c>
      <c r="BZ346" s="23" t="s">
        <v>106</v>
      </c>
      <c r="CA346" s="23" t="str">
        <f t="shared" si="83"/>
        <v>enero</v>
      </c>
      <c r="CB346" s="23" t="s">
        <v>121</v>
      </c>
      <c r="CC346" s="23" t="s">
        <v>121</v>
      </c>
      <c r="CD346" s="23" t="s">
        <v>121</v>
      </c>
      <c r="CE346" t="s">
        <v>125</v>
      </c>
      <c r="CF346" t="s">
        <v>126</v>
      </c>
    </row>
    <row r="347" spans="1:84" x14ac:dyDescent="0.25">
      <c r="A347" s="23" t="str">
        <f t="shared" si="71"/>
        <v/>
      </c>
      <c r="B347" s="23" t="str">
        <f t="shared" si="72"/>
        <v/>
      </c>
      <c r="C347" s="24" t="str">
        <f t="shared" ca="1" si="73"/>
        <v>E</v>
      </c>
      <c r="D347" s="25" t="str">
        <f t="shared" ca="1" si="74"/>
        <v/>
      </c>
      <c r="E347" s="25" t="str">
        <f t="shared" si="75"/>
        <v/>
      </c>
      <c r="F347" s="23" t="str">
        <f t="shared" si="76"/>
        <v/>
      </c>
      <c r="G347" s="25" t="str">
        <f t="shared" si="77"/>
        <v/>
      </c>
      <c r="H347" s="23">
        <v>2025</v>
      </c>
      <c r="I347" s="26">
        <v>341</v>
      </c>
      <c r="J347" s="23" t="s">
        <v>95</v>
      </c>
      <c r="K347" t="s">
        <v>96</v>
      </c>
      <c r="L347" t="s">
        <v>97</v>
      </c>
      <c r="M347" t="s">
        <v>98</v>
      </c>
      <c r="N347" t="s">
        <v>99</v>
      </c>
      <c r="O347" s="23" t="s">
        <v>100</v>
      </c>
      <c r="P347" s="23" t="s">
        <v>138</v>
      </c>
      <c r="Q347" t="s">
        <v>2574</v>
      </c>
      <c r="R347" s="23" t="s">
        <v>103</v>
      </c>
      <c r="S347" s="20" t="s">
        <v>158</v>
      </c>
      <c r="T347" s="29" t="s">
        <v>2575</v>
      </c>
      <c r="U347" s="23" t="s">
        <v>1436</v>
      </c>
      <c r="V347" s="23" t="s">
        <v>106</v>
      </c>
      <c r="W347" s="20" t="s">
        <v>245</v>
      </c>
      <c r="X347" s="20" t="s">
        <v>245</v>
      </c>
      <c r="Y347" t="s">
        <v>634</v>
      </c>
      <c r="Z347" t="s">
        <v>635</v>
      </c>
      <c r="AA347" t="s">
        <v>1950</v>
      </c>
      <c r="AB347" s="6">
        <v>66000000</v>
      </c>
      <c r="AC347" s="6">
        <v>66000000</v>
      </c>
      <c r="AD347" s="30">
        <v>6000000</v>
      </c>
      <c r="AE347" s="30">
        <v>0</v>
      </c>
      <c r="AF347" s="23" t="s">
        <v>112</v>
      </c>
      <c r="AG347" t="s">
        <v>106</v>
      </c>
      <c r="AH347" t="s">
        <v>113</v>
      </c>
      <c r="AI347" s="31">
        <f>+Tabla3[[#This Row],[VALOR DEL CONTRATO
(EN NUMEROS)]]-Tabla3[[#This Row],[VALOR RECURSOS (MADS/FONAM)]]</f>
        <v>0</v>
      </c>
      <c r="AJ347" s="25">
        <v>6525</v>
      </c>
      <c r="AK347" s="32">
        <v>45665</v>
      </c>
      <c r="AL347">
        <v>35925</v>
      </c>
      <c r="AM347" s="27">
        <v>45684</v>
      </c>
      <c r="AN347" s="33" t="s">
        <v>114</v>
      </c>
      <c r="AO347" t="s">
        <v>248</v>
      </c>
      <c r="AP347" s="39">
        <v>202400000000095</v>
      </c>
      <c r="AQ347" t="s">
        <v>106</v>
      </c>
      <c r="AR347" s="27">
        <v>45680</v>
      </c>
      <c r="AS347" s="23" t="s">
        <v>116</v>
      </c>
      <c r="AT347" s="23" t="s">
        <v>116</v>
      </c>
      <c r="AU347" t="s">
        <v>117</v>
      </c>
      <c r="AV347" t="s">
        <v>576</v>
      </c>
      <c r="AW347" t="s">
        <v>401</v>
      </c>
      <c r="AX347" t="s">
        <v>245</v>
      </c>
      <c r="AY347" s="23">
        <v>80111600</v>
      </c>
      <c r="AZ347" s="55" t="s">
        <v>2576</v>
      </c>
      <c r="BA347" s="23" t="s">
        <v>121</v>
      </c>
      <c r="BB347" s="20" t="s">
        <v>122</v>
      </c>
      <c r="BC347" s="27">
        <v>45681</v>
      </c>
      <c r="BD347" s="20" t="s">
        <v>136</v>
      </c>
      <c r="BE347" s="27">
        <v>45681</v>
      </c>
      <c r="BF347" s="27">
        <v>45684</v>
      </c>
      <c r="BG347" s="27">
        <v>46017</v>
      </c>
      <c r="BH347" s="35">
        <f>+Tabla3[[#This Row],[FECHA TERMINACION
(INICIAL)]]-Tabla3[[#This Row],[FECHA INICIO]]</f>
        <v>333</v>
      </c>
      <c r="BI347" s="35">
        <f>+Tabla3[[#This Row],[PLAZO DE EJECUCIÓN EN DÍAS (INICIAL)]]/30</f>
        <v>11.1</v>
      </c>
      <c r="BJ347" t="s">
        <v>1915</v>
      </c>
      <c r="BK347" s="30">
        <f>+[1]BD_2!E345</f>
        <v>0</v>
      </c>
      <c r="BL347" s="30">
        <f>+[1]BD_2!BA345</f>
        <v>0</v>
      </c>
      <c r="BM347" s="23">
        <f>+[1]BD_2!BZ345</f>
        <v>0</v>
      </c>
      <c r="BN347" s="23">
        <f>+COUNTIF(Tabla3[[#This Row],[VALOR REDUCIDO]:[TOTAL TIEMPO PRORROGADO EN DÍAS
]],"&lt;&gt;0")</f>
        <v>0</v>
      </c>
      <c r="BO347" s="23" t="str">
        <f>+[1]BD_2!CA345</f>
        <v>2 NO</v>
      </c>
      <c r="BP347" s="27" t="str">
        <f>+[1]BD_2!CF345</f>
        <v>2 NO</v>
      </c>
      <c r="BQ347" s="23" t="s">
        <v>106</v>
      </c>
      <c r="BR347">
        <f t="shared" si="78"/>
        <v>333</v>
      </c>
      <c r="BS347" s="36">
        <f t="shared" si="79"/>
        <v>45684</v>
      </c>
      <c r="BT347" s="36">
        <f t="shared" si="80"/>
        <v>46017</v>
      </c>
      <c r="BU347" s="37">
        <f t="shared" ca="1" si="81"/>
        <v>0.78978978978978975</v>
      </c>
      <c r="BV347" s="30">
        <f t="shared" si="82"/>
        <v>66000000</v>
      </c>
      <c r="BW347" s="23" t="str">
        <f t="shared" ca="1" si="70"/>
        <v>EJECUCIÓN</v>
      </c>
      <c r="BX347" s="23">
        <v>36800000</v>
      </c>
      <c r="BY347" s="23">
        <v>29200000</v>
      </c>
      <c r="BZ347" s="23" t="s">
        <v>106</v>
      </c>
      <c r="CA347" s="23" t="str">
        <f t="shared" si="83"/>
        <v>enero</v>
      </c>
      <c r="CB347" s="23" t="s">
        <v>121</v>
      </c>
      <c r="CC347" s="23" t="s">
        <v>121</v>
      </c>
      <c r="CD347" s="23" t="s">
        <v>121</v>
      </c>
      <c r="CE347" t="s">
        <v>125</v>
      </c>
      <c r="CF347" t="s">
        <v>126</v>
      </c>
    </row>
    <row r="348" spans="1:84" s="47" customFormat="1" x14ac:dyDescent="0.25">
      <c r="A348" s="23" t="str">
        <f t="shared" si="71"/>
        <v/>
      </c>
      <c r="B348" s="23" t="str">
        <f t="shared" si="72"/>
        <v/>
      </c>
      <c r="C348" s="24" t="str">
        <f t="shared" ca="1" si="73"/>
        <v>E</v>
      </c>
      <c r="D348" s="25" t="str">
        <f t="shared" ca="1" si="74"/>
        <v/>
      </c>
      <c r="E348" s="25" t="str">
        <f t="shared" si="75"/>
        <v/>
      </c>
      <c r="F348" s="23" t="str">
        <f t="shared" si="76"/>
        <v/>
      </c>
      <c r="G348" s="25" t="str">
        <f t="shared" si="77"/>
        <v/>
      </c>
      <c r="H348" s="23">
        <v>2025</v>
      </c>
      <c r="I348" s="26">
        <v>342</v>
      </c>
      <c r="J348" s="23" t="s">
        <v>95</v>
      </c>
      <c r="K348" t="s">
        <v>96</v>
      </c>
      <c r="L348" t="s">
        <v>97</v>
      </c>
      <c r="M348" t="s">
        <v>98</v>
      </c>
      <c r="N348" t="s">
        <v>99</v>
      </c>
      <c r="O348" s="23" t="s">
        <v>100</v>
      </c>
      <c r="P348" s="23" t="s">
        <v>138</v>
      </c>
      <c r="Q348" t="s">
        <v>2577</v>
      </c>
      <c r="R348" s="23" t="s">
        <v>103</v>
      </c>
      <c r="S348" s="20" t="s">
        <v>193</v>
      </c>
      <c r="T348" s="29" t="s">
        <v>2578</v>
      </c>
      <c r="U348" s="23" t="s">
        <v>1436</v>
      </c>
      <c r="V348" s="23" t="s">
        <v>106</v>
      </c>
      <c r="W348" s="20" t="s">
        <v>595</v>
      </c>
      <c r="X348" s="20" t="s">
        <v>595</v>
      </c>
      <c r="Y348" t="s">
        <v>2579</v>
      </c>
      <c r="Z348" t="s">
        <v>2580</v>
      </c>
      <c r="AA348" t="s">
        <v>2581</v>
      </c>
      <c r="AB348" s="6">
        <v>132800000</v>
      </c>
      <c r="AC348" s="6">
        <v>132800000</v>
      </c>
      <c r="AD348" s="30">
        <v>12000000</v>
      </c>
      <c r="AE348" s="30">
        <v>0</v>
      </c>
      <c r="AF348" s="23" t="s">
        <v>112</v>
      </c>
      <c r="AG348" t="s">
        <v>106</v>
      </c>
      <c r="AH348" t="s">
        <v>113</v>
      </c>
      <c r="AI348" s="31">
        <f>+Tabla3[[#This Row],[VALOR DEL CONTRATO
(EN NUMEROS)]]-Tabla3[[#This Row],[VALOR RECURSOS (MADS/FONAM)]]</f>
        <v>0</v>
      </c>
      <c r="AJ348" s="25">
        <v>4925</v>
      </c>
      <c r="AK348" s="32">
        <v>45664</v>
      </c>
      <c r="AL348">
        <v>39225</v>
      </c>
      <c r="AM348" s="27">
        <v>45685</v>
      </c>
      <c r="AN348" s="33" t="s">
        <v>114</v>
      </c>
      <c r="AO348" t="s">
        <v>599</v>
      </c>
      <c r="AP348" s="39">
        <v>202400000000095</v>
      </c>
      <c r="AQ348" t="s">
        <v>106</v>
      </c>
      <c r="AR348" s="27">
        <v>45683</v>
      </c>
      <c r="AS348" s="23" t="s">
        <v>116</v>
      </c>
      <c r="AT348" s="23" t="s">
        <v>116</v>
      </c>
      <c r="AU348" t="s">
        <v>117</v>
      </c>
      <c r="AV348" t="s">
        <v>600</v>
      </c>
      <c r="AW348" t="s">
        <v>601</v>
      </c>
      <c r="AX348" t="s">
        <v>602</v>
      </c>
      <c r="AY348" s="23">
        <v>80111600</v>
      </c>
      <c r="AZ348" s="41" t="s">
        <v>2582</v>
      </c>
      <c r="BA348" s="23" t="s">
        <v>121</v>
      </c>
      <c r="BB348" s="20" t="s">
        <v>122</v>
      </c>
      <c r="BC348" s="27">
        <v>45684</v>
      </c>
      <c r="BD348" s="20" t="s">
        <v>136</v>
      </c>
      <c r="BE348" s="27">
        <v>45684</v>
      </c>
      <c r="BF348" s="27">
        <v>45685</v>
      </c>
      <c r="BG348" s="27">
        <v>46020</v>
      </c>
      <c r="BH348" s="35">
        <f>+Tabla3[[#This Row],[FECHA TERMINACION
(INICIAL)]]-Tabla3[[#This Row],[FECHA INICIO]]</f>
        <v>335</v>
      </c>
      <c r="BI348" s="35">
        <f>+Tabla3[[#This Row],[PLAZO DE EJECUCIÓN EN DÍAS (INICIAL)]]/30</f>
        <v>11.166666666666666</v>
      </c>
      <c r="BJ348" t="s">
        <v>2583</v>
      </c>
      <c r="BK348" s="30">
        <f>+[1]BD_2!E346</f>
        <v>0</v>
      </c>
      <c r="BL348" s="30">
        <f>+[1]BD_2!BA346</f>
        <v>0</v>
      </c>
      <c r="BM348" s="23">
        <f>+[1]BD_2!BZ346</f>
        <v>0</v>
      </c>
      <c r="BN348" s="23">
        <f>+COUNTIF(Tabla3[[#This Row],[VALOR REDUCIDO]:[TOTAL TIEMPO PRORROGADO EN DÍAS
]],"&lt;&gt;0")</f>
        <v>0</v>
      </c>
      <c r="BO348" s="23" t="str">
        <f>+[1]BD_2!CA346</f>
        <v>2 NO</v>
      </c>
      <c r="BP348" s="27" t="str">
        <f>+[1]BD_2!CF346</f>
        <v>2 NO</v>
      </c>
      <c r="BQ348" s="23" t="s">
        <v>106</v>
      </c>
      <c r="BR348">
        <f t="shared" si="78"/>
        <v>335</v>
      </c>
      <c r="BS348" s="36">
        <f t="shared" si="79"/>
        <v>45685</v>
      </c>
      <c r="BT348" s="36">
        <f t="shared" si="80"/>
        <v>46020</v>
      </c>
      <c r="BU348" s="37">
        <f t="shared" ca="1" si="81"/>
        <v>0.78208955223880594</v>
      </c>
      <c r="BV348" s="30">
        <f t="shared" si="82"/>
        <v>132800000</v>
      </c>
      <c r="BW348" s="23" t="str">
        <f t="shared" ca="1" si="70"/>
        <v>EJECUCIÓN</v>
      </c>
      <c r="BX348" s="23">
        <v>73200000</v>
      </c>
      <c r="BY348" s="23">
        <v>59600000</v>
      </c>
      <c r="BZ348" s="23" t="s">
        <v>106</v>
      </c>
      <c r="CA348" s="23" t="str">
        <f t="shared" si="83"/>
        <v>enero</v>
      </c>
      <c r="CB348" s="23" t="s">
        <v>121</v>
      </c>
      <c r="CC348" s="23" t="s">
        <v>121</v>
      </c>
      <c r="CD348" s="23" t="s">
        <v>121</v>
      </c>
      <c r="CE348" t="s">
        <v>125</v>
      </c>
      <c r="CF348" t="s">
        <v>126</v>
      </c>
    </row>
    <row r="349" spans="1:84" x14ac:dyDescent="0.25">
      <c r="A349" s="23" t="str">
        <f t="shared" si="71"/>
        <v/>
      </c>
      <c r="B349" s="23" t="str">
        <f t="shared" si="72"/>
        <v/>
      </c>
      <c r="C349" s="24" t="str">
        <f t="shared" ca="1" si="73"/>
        <v>E</v>
      </c>
      <c r="D349" s="25" t="str">
        <f t="shared" ca="1" si="74"/>
        <v/>
      </c>
      <c r="E349" s="25" t="str">
        <f t="shared" si="75"/>
        <v/>
      </c>
      <c r="F349" s="23" t="str">
        <f t="shared" si="76"/>
        <v/>
      </c>
      <c r="G349" s="25" t="str">
        <f t="shared" si="77"/>
        <v/>
      </c>
      <c r="H349" s="23">
        <v>2025</v>
      </c>
      <c r="I349" s="26">
        <v>343</v>
      </c>
      <c r="J349" s="23" t="s">
        <v>95</v>
      </c>
      <c r="K349" t="s">
        <v>96</v>
      </c>
      <c r="L349" t="s">
        <v>97</v>
      </c>
      <c r="M349" t="s">
        <v>98</v>
      </c>
      <c r="N349" t="s">
        <v>99</v>
      </c>
      <c r="O349" s="23" t="s">
        <v>100</v>
      </c>
      <c r="P349" s="23" t="s">
        <v>138</v>
      </c>
      <c r="Q349" t="s">
        <v>2584</v>
      </c>
      <c r="R349" s="23" t="s">
        <v>103</v>
      </c>
      <c r="S349" s="20" t="s">
        <v>193</v>
      </c>
      <c r="T349" s="29" t="s">
        <v>2585</v>
      </c>
      <c r="U349" s="23" t="s">
        <v>1436</v>
      </c>
      <c r="V349" s="23" t="s">
        <v>106</v>
      </c>
      <c r="W349" s="20" t="s">
        <v>595</v>
      </c>
      <c r="X349" s="20" t="s">
        <v>595</v>
      </c>
      <c r="Y349" t="s">
        <v>2586</v>
      </c>
      <c r="Z349" t="s">
        <v>2587</v>
      </c>
      <c r="AA349" t="s">
        <v>2588</v>
      </c>
      <c r="AB349" s="6">
        <v>99000000</v>
      </c>
      <c r="AC349" s="6">
        <v>99000000</v>
      </c>
      <c r="AD349" s="30">
        <v>9000000</v>
      </c>
      <c r="AE349" s="30">
        <v>0</v>
      </c>
      <c r="AF349" s="23" t="s">
        <v>112</v>
      </c>
      <c r="AG349" t="s">
        <v>106</v>
      </c>
      <c r="AH349" t="s">
        <v>113</v>
      </c>
      <c r="AI349" s="31">
        <f>+Tabla3[[#This Row],[VALOR DEL CONTRATO
(EN NUMEROS)]]-Tabla3[[#This Row],[VALOR RECURSOS (MADS/FONAM)]]</f>
        <v>0</v>
      </c>
      <c r="AJ349" s="25">
        <v>4925</v>
      </c>
      <c r="AK349" s="32">
        <v>45664</v>
      </c>
      <c r="AL349">
        <v>40625</v>
      </c>
      <c r="AM349" s="27">
        <v>45685</v>
      </c>
      <c r="AN349" s="33" t="s">
        <v>114</v>
      </c>
      <c r="AO349" t="s">
        <v>599</v>
      </c>
      <c r="AP349" s="39">
        <v>202400000000095</v>
      </c>
      <c r="AQ349" t="s">
        <v>106</v>
      </c>
      <c r="AR349" s="27">
        <v>45683</v>
      </c>
      <c r="AS349" s="23" t="s">
        <v>116</v>
      </c>
      <c r="AT349" s="23" t="s">
        <v>116</v>
      </c>
      <c r="AU349" t="s">
        <v>117</v>
      </c>
      <c r="AV349" t="s">
        <v>600</v>
      </c>
      <c r="AW349" t="s">
        <v>601</v>
      </c>
      <c r="AX349" t="s">
        <v>602</v>
      </c>
      <c r="AY349" s="23">
        <v>80111600</v>
      </c>
      <c r="AZ349" s="41" t="s">
        <v>2589</v>
      </c>
      <c r="BA349" s="23" t="s">
        <v>121</v>
      </c>
      <c r="BB349" s="20" t="s">
        <v>122</v>
      </c>
      <c r="BC349" s="27">
        <v>45685</v>
      </c>
      <c r="BD349" s="20" t="s">
        <v>136</v>
      </c>
      <c r="BE349" s="27">
        <v>45685</v>
      </c>
      <c r="BF349" s="27">
        <v>45685</v>
      </c>
      <c r="BG349" s="27">
        <v>46018</v>
      </c>
      <c r="BH349" s="35">
        <f>+Tabla3[[#This Row],[FECHA TERMINACION
(INICIAL)]]-Tabla3[[#This Row],[FECHA INICIO]]</f>
        <v>333</v>
      </c>
      <c r="BI349" s="35">
        <f>+Tabla3[[#This Row],[PLAZO DE EJECUCIÓN EN DÍAS (INICIAL)]]/30</f>
        <v>11.1</v>
      </c>
      <c r="BJ349" t="s">
        <v>2590</v>
      </c>
      <c r="BK349" s="30">
        <f>+[1]BD_2!E347</f>
        <v>0</v>
      </c>
      <c r="BL349" s="30">
        <f>+[1]BD_2!BA347</f>
        <v>0</v>
      </c>
      <c r="BM349" s="23">
        <f>+[1]BD_2!BZ347</f>
        <v>0</v>
      </c>
      <c r="BN349" s="23">
        <f>+COUNTIF(Tabla3[[#This Row],[VALOR REDUCIDO]:[TOTAL TIEMPO PRORROGADO EN DÍAS
]],"&lt;&gt;0")</f>
        <v>0</v>
      </c>
      <c r="BO349" s="23" t="str">
        <f>+[1]BD_2!CA347</f>
        <v>2 NO</v>
      </c>
      <c r="BP349" s="27" t="str">
        <f>+[1]BD_2!CF347</f>
        <v>2 NO</v>
      </c>
      <c r="BQ349" s="23" t="s">
        <v>106</v>
      </c>
      <c r="BR349">
        <f t="shared" si="78"/>
        <v>333</v>
      </c>
      <c r="BS349" s="36">
        <f t="shared" si="79"/>
        <v>45685</v>
      </c>
      <c r="BT349" s="36">
        <f t="shared" si="80"/>
        <v>46018</v>
      </c>
      <c r="BU349" s="37">
        <f t="shared" ca="1" si="81"/>
        <v>0.78678678678678682</v>
      </c>
      <c r="BV349" s="30">
        <f t="shared" si="82"/>
        <v>99000000</v>
      </c>
      <c r="BW349" s="23" t="str">
        <f t="shared" ca="1" si="70"/>
        <v>EJECUCIÓN</v>
      </c>
      <c r="BX349" s="23">
        <v>54900000</v>
      </c>
      <c r="BY349" s="23">
        <v>44100000</v>
      </c>
      <c r="BZ349" s="23" t="s">
        <v>106</v>
      </c>
      <c r="CA349" s="23" t="str">
        <f t="shared" si="83"/>
        <v>enero</v>
      </c>
      <c r="CB349" s="23" t="s">
        <v>121</v>
      </c>
      <c r="CC349" s="23" t="s">
        <v>121</v>
      </c>
      <c r="CD349" s="23" t="s">
        <v>121</v>
      </c>
      <c r="CE349" t="s">
        <v>125</v>
      </c>
      <c r="CF349" t="s">
        <v>126</v>
      </c>
    </row>
    <row r="350" spans="1:84" x14ac:dyDescent="0.25">
      <c r="A350" s="23" t="str">
        <f t="shared" si="71"/>
        <v/>
      </c>
      <c r="B350" s="23" t="str">
        <f t="shared" si="72"/>
        <v/>
      </c>
      <c r="C350" s="24" t="str">
        <f t="shared" ca="1" si="73"/>
        <v>E</v>
      </c>
      <c r="D350" s="25" t="str">
        <f t="shared" ca="1" si="74"/>
        <v/>
      </c>
      <c r="E350" s="25" t="str">
        <f t="shared" si="75"/>
        <v/>
      </c>
      <c r="F350" s="23" t="str">
        <f t="shared" si="76"/>
        <v/>
      </c>
      <c r="G350" s="25" t="str">
        <f t="shared" si="77"/>
        <v/>
      </c>
      <c r="H350" s="23">
        <v>2025</v>
      </c>
      <c r="I350" s="26">
        <v>344</v>
      </c>
      <c r="J350" s="23" t="s">
        <v>95</v>
      </c>
      <c r="K350" t="s">
        <v>96</v>
      </c>
      <c r="L350" t="s">
        <v>97</v>
      </c>
      <c r="M350" t="s">
        <v>98</v>
      </c>
      <c r="N350" t="s">
        <v>99</v>
      </c>
      <c r="O350" s="23" t="s">
        <v>100</v>
      </c>
      <c r="P350" s="23" t="s">
        <v>101</v>
      </c>
      <c r="Q350" t="s">
        <v>2591</v>
      </c>
      <c r="R350" s="23" t="s">
        <v>103</v>
      </c>
      <c r="S350" s="20" t="s">
        <v>2592</v>
      </c>
      <c r="T350" s="29" t="s">
        <v>2593</v>
      </c>
      <c r="U350" s="23" t="s">
        <v>1436</v>
      </c>
      <c r="V350" s="23" t="s">
        <v>106</v>
      </c>
      <c r="W350" s="20" t="s">
        <v>595</v>
      </c>
      <c r="X350" s="20" t="s">
        <v>595</v>
      </c>
      <c r="Y350" t="s">
        <v>2594</v>
      </c>
      <c r="Z350" t="s">
        <v>2595</v>
      </c>
      <c r="AA350" t="s">
        <v>2596</v>
      </c>
      <c r="AB350" s="6">
        <v>55997333</v>
      </c>
      <c r="AC350" s="6">
        <v>55997333</v>
      </c>
      <c r="AD350" s="30">
        <v>5060000</v>
      </c>
      <c r="AE350" s="30">
        <v>0</v>
      </c>
      <c r="AF350" s="23" t="s">
        <v>112</v>
      </c>
      <c r="AG350" t="s">
        <v>106</v>
      </c>
      <c r="AH350" t="s">
        <v>113</v>
      </c>
      <c r="AI350" s="31">
        <f>+Tabla3[[#This Row],[VALOR DEL CONTRATO
(EN NUMEROS)]]-Tabla3[[#This Row],[VALOR RECURSOS (MADS/FONAM)]]</f>
        <v>0</v>
      </c>
      <c r="AJ350" s="25">
        <v>4925</v>
      </c>
      <c r="AK350" s="32">
        <v>45664</v>
      </c>
      <c r="AL350">
        <v>37225</v>
      </c>
      <c r="AM350" s="27">
        <v>45685</v>
      </c>
      <c r="AN350" s="33" t="s">
        <v>114</v>
      </c>
      <c r="AO350" t="s">
        <v>599</v>
      </c>
      <c r="AP350" s="39">
        <v>202400000000095</v>
      </c>
      <c r="AQ350" t="s">
        <v>106</v>
      </c>
      <c r="AR350" s="27">
        <v>45684</v>
      </c>
      <c r="AS350" s="23" t="s">
        <v>116</v>
      </c>
      <c r="AT350" s="23" t="s">
        <v>116</v>
      </c>
      <c r="AU350" t="s">
        <v>117</v>
      </c>
      <c r="AV350" t="s">
        <v>600</v>
      </c>
      <c r="AW350" t="s">
        <v>601</v>
      </c>
      <c r="AX350" t="s">
        <v>602</v>
      </c>
      <c r="AY350" s="23">
        <v>80111600</v>
      </c>
      <c r="AZ350" s="41" t="s">
        <v>2597</v>
      </c>
      <c r="BA350" s="23" t="s">
        <v>106</v>
      </c>
      <c r="BB350" s="20" t="s">
        <v>273</v>
      </c>
      <c r="BC350" s="27" t="s">
        <v>113</v>
      </c>
      <c r="BD350" s="20" t="s">
        <v>274</v>
      </c>
      <c r="BE350" s="27">
        <v>45685</v>
      </c>
      <c r="BF350" s="27">
        <v>45685</v>
      </c>
      <c r="BG350" s="27">
        <v>46020</v>
      </c>
      <c r="BH350" s="35">
        <f>+Tabla3[[#This Row],[FECHA TERMINACION
(INICIAL)]]-Tabla3[[#This Row],[FECHA INICIO]]</f>
        <v>335</v>
      </c>
      <c r="BI350" s="35">
        <f>+Tabla3[[#This Row],[PLAZO DE EJECUCIÓN EN DÍAS (INICIAL)]]/30</f>
        <v>11.166666666666666</v>
      </c>
      <c r="BJ350" t="s">
        <v>2583</v>
      </c>
      <c r="BK350" s="30">
        <f>+[1]BD_2!E348</f>
        <v>0</v>
      </c>
      <c r="BL350" s="30">
        <f>+[1]BD_2!BA348</f>
        <v>0</v>
      </c>
      <c r="BM350" s="23">
        <f>+[1]BD_2!BZ348</f>
        <v>0</v>
      </c>
      <c r="BN350" s="23">
        <f>+COUNTIF(Tabla3[[#This Row],[VALOR REDUCIDO]:[TOTAL TIEMPO PRORROGADO EN DÍAS
]],"&lt;&gt;0")</f>
        <v>0</v>
      </c>
      <c r="BO350" s="23" t="str">
        <f>+[1]BD_2!CA348</f>
        <v>2 NO</v>
      </c>
      <c r="BP350" s="27" t="str">
        <f>+[1]BD_2!CF348</f>
        <v>2 NO</v>
      </c>
      <c r="BQ350" s="23" t="s">
        <v>106</v>
      </c>
      <c r="BR350">
        <f t="shared" si="78"/>
        <v>335</v>
      </c>
      <c r="BS350" s="36">
        <f t="shared" si="79"/>
        <v>45685</v>
      </c>
      <c r="BT350" s="36">
        <f t="shared" si="80"/>
        <v>46020</v>
      </c>
      <c r="BU350" s="37">
        <f t="shared" ca="1" si="81"/>
        <v>0.78208955223880594</v>
      </c>
      <c r="BV350" s="30">
        <f t="shared" si="82"/>
        <v>55997333</v>
      </c>
      <c r="BW350" s="23" t="str">
        <f t="shared" ca="1" si="70"/>
        <v>EJECUCIÓN</v>
      </c>
      <c r="BX350" s="23">
        <v>35926000</v>
      </c>
      <c r="BY350" s="23">
        <v>20071333</v>
      </c>
      <c r="BZ350" s="23" t="s">
        <v>106</v>
      </c>
      <c r="CA350" s="23" t="str">
        <f t="shared" si="83"/>
        <v>enero</v>
      </c>
      <c r="CB350" s="23" t="s">
        <v>121</v>
      </c>
      <c r="CC350" s="23" t="s">
        <v>121</v>
      </c>
      <c r="CD350" s="23" t="s">
        <v>121</v>
      </c>
      <c r="CE350" t="s">
        <v>125</v>
      </c>
      <c r="CF350" t="s">
        <v>126</v>
      </c>
    </row>
    <row r="351" spans="1:84" ht="14.45" customHeight="1" x14ac:dyDescent="0.25">
      <c r="A351" s="23" t="str">
        <f t="shared" si="71"/>
        <v/>
      </c>
      <c r="B351" s="23" t="str">
        <f t="shared" si="72"/>
        <v/>
      </c>
      <c r="C351" s="24" t="str">
        <f t="shared" ca="1" si="73"/>
        <v>E</v>
      </c>
      <c r="D351" s="25" t="str">
        <f t="shared" si="74"/>
        <v/>
      </c>
      <c r="E351" s="25" t="str">
        <f t="shared" si="75"/>
        <v/>
      </c>
      <c r="F351" s="23" t="str">
        <f t="shared" si="76"/>
        <v/>
      </c>
      <c r="G351" s="25" t="str">
        <f t="shared" si="77"/>
        <v/>
      </c>
      <c r="H351" s="23">
        <v>2025</v>
      </c>
      <c r="I351" s="26">
        <v>345</v>
      </c>
      <c r="J351" s="23" t="s">
        <v>95</v>
      </c>
      <c r="K351" t="s">
        <v>96</v>
      </c>
      <c r="L351" t="s">
        <v>97</v>
      </c>
      <c r="M351" t="s">
        <v>98</v>
      </c>
      <c r="N351" t="s">
        <v>99</v>
      </c>
      <c r="O351" s="23" t="s">
        <v>100</v>
      </c>
      <c r="P351" s="23" t="s">
        <v>138</v>
      </c>
      <c r="Q351" t="s">
        <v>2598</v>
      </c>
      <c r="R351" s="23" t="s">
        <v>103</v>
      </c>
      <c r="S351" s="20" t="s">
        <v>2519</v>
      </c>
      <c r="T351" s="29" t="s">
        <v>2599</v>
      </c>
      <c r="U351" s="23" t="s">
        <v>1436</v>
      </c>
      <c r="V351" s="23" t="s">
        <v>106</v>
      </c>
      <c r="W351" s="20" t="s">
        <v>595</v>
      </c>
      <c r="X351" s="20" t="s">
        <v>595</v>
      </c>
      <c r="Y351" t="s">
        <v>2600</v>
      </c>
      <c r="Z351" t="s">
        <v>2601</v>
      </c>
      <c r="AA351" t="s">
        <v>2602</v>
      </c>
      <c r="AB351" s="6">
        <v>143000000</v>
      </c>
      <c r="AC351" s="6">
        <v>143000000</v>
      </c>
      <c r="AD351" s="30">
        <v>13000000</v>
      </c>
      <c r="AE351" s="30">
        <v>0</v>
      </c>
      <c r="AF351" s="23" t="s">
        <v>112</v>
      </c>
      <c r="AG351" t="s">
        <v>106</v>
      </c>
      <c r="AH351" t="s">
        <v>113</v>
      </c>
      <c r="AI351" s="31">
        <f>+Tabla3[[#This Row],[VALOR DEL CONTRATO
(EN NUMEROS)]]-Tabla3[[#This Row],[VALOR RECURSOS (MADS/FONAM)]]</f>
        <v>0</v>
      </c>
      <c r="AJ351" s="25">
        <v>4925</v>
      </c>
      <c r="AK351" s="32">
        <v>45664</v>
      </c>
      <c r="AL351">
        <v>39625</v>
      </c>
      <c r="AM351" s="27">
        <v>45685</v>
      </c>
      <c r="AN351" s="33" t="s">
        <v>114</v>
      </c>
      <c r="AO351" t="s">
        <v>599</v>
      </c>
      <c r="AP351" s="39">
        <v>202400000000095</v>
      </c>
      <c r="AQ351" t="s">
        <v>106</v>
      </c>
      <c r="AR351" s="27">
        <v>45681</v>
      </c>
      <c r="AS351" s="23" t="s">
        <v>116</v>
      </c>
      <c r="AT351" s="23" t="s">
        <v>116</v>
      </c>
      <c r="AU351" t="s">
        <v>117</v>
      </c>
      <c r="AV351" t="s">
        <v>600</v>
      </c>
      <c r="AW351" t="s">
        <v>601</v>
      </c>
      <c r="AX351" t="s">
        <v>602</v>
      </c>
      <c r="AY351" s="23">
        <v>80111600</v>
      </c>
      <c r="AZ351" s="41" t="s">
        <v>2603</v>
      </c>
      <c r="BA351" s="23" t="s">
        <v>295</v>
      </c>
      <c r="BB351" s="20" t="s">
        <v>122</v>
      </c>
      <c r="BC351" s="27">
        <v>45684</v>
      </c>
      <c r="BD351" s="20" t="s">
        <v>136</v>
      </c>
      <c r="BE351" s="27">
        <v>45684</v>
      </c>
      <c r="BF351" s="27">
        <v>45685</v>
      </c>
      <c r="BG351" s="27">
        <v>46018</v>
      </c>
      <c r="BH351" s="35">
        <f>+Tabla3[[#This Row],[FECHA TERMINACION
(INICIAL)]]-Tabla3[[#This Row],[FECHA INICIO]]</f>
        <v>333</v>
      </c>
      <c r="BI351" s="35">
        <f>+Tabla3[[#This Row],[PLAZO DE EJECUCIÓN EN DÍAS (INICIAL)]]/30</f>
        <v>11.1</v>
      </c>
      <c r="BJ351" t="s">
        <v>2590</v>
      </c>
      <c r="BK351" s="30">
        <f>+[1]BD_2!E349</f>
        <v>0</v>
      </c>
      <c r="BL351" s="30">
        <f>+[1]BD_2!BA349</f>
        <v>0</v>
      </c>
      <c r="BM351" s="23">
        <f>+[1]BD_2!BZ349</f>
        <v>0</v>
      </c>
      <c r="BN351" s="23">
        <f>+COUNTIF(Tabla3[[#This Row],[VALOR REDUCIDO]:[TOTAL TIEMPO PRORROGADO EN DÍAS
]],"&lt;&gt;0")</f>
        <v>0</v>
      </c>
      <c r="BO351" s="23" t="str">
        <f>+[1]BD_2!CA349</f>
        <v>2 NO</v>
      </c>
      <c r="BP351" s="27" t="str">
        <f>+[1]BD_2!CF349</f>
        <v>1 SI</v>
      </c>
      <c r="BQ351" s="23" t="s">
        <v>106</v>
      </c>
      <c r="BR351">
        <f t="shared" si="78"/>
        <v>333</v>
      </c>
      <c r="BS351" s="36">
        <f t="shared" si="79"/>
        <v>45685</v>
      </c>
      <c r="BT351" s="36">
        <f t="shared" si="80"/>
        <v>46018</v>
      </c>
      <c r="BU351" s="37">
        <f t="shared" ca="1" si="81"/>
        <v>0.78678678678678682</v>
      </c>
      <c r="BV351" s="30">
        <f t="shared" si="82"/>
        <v>143000000</v>
      </c>
      <c r="BW351" s="23" t="str">
        <f t="shared" si="70"/>
        <v>FINALIZADO</v>
      </c>
      <c r="BX351" s="23">
        <v>30333333</v>
      </c>
      <c r="BY351" s="23">
        <v>112666667</v>
      </c>
      <c r="BZ351" s="23" t="s">
        <v>106</v>
      </c>
      <c r="CA351" s="23" t="str">
        <f t="shared" si="83"/>
        <v>enero</v>
      </c>
      <c r="CB351" s="23" t="s">
        <v>121</v>
      </c>
      <c r="CC351" s="23" t="s">
        <v>121</v>
      </c>
      <c r="CD351" s="23" t="s">
        <v>121</v>
      </c>
      <c r="CE351" t="s">
        <v>125</v>
      </c>
      <c r="CF351" t="s">
        <v>126</v>
      </c>
    </row>
    <row r="352" spans="1:84" ht="14.45" customHeight="1" x14ac:dyDescent="0.25">
      <c r="A352" s="23" t="str">
        <f t="shared" si="71"/>
        <v/>
      </c>
      <c r="B352" s="23" t="str">
        <f t="shared" si="72"/>
        <v/>
      </c>
      <c r="C352" s="24" t="str">
        <f t="shared" ca="1" si="73"/>
        <v>E</v>
      </c>
      <c r="D352" s="25" t="str">
        <f t="shared" ca="1" si="74"/>
        <v/>
      </c>
      <c r="E352" s="25" t="str">
        <f t="shared" si="75"/>
        <v/>
      </c>
      <c r="F352" s="23" t="str">
        <f t="shared" si="76"/>
        <v/>
      </c>
      <c r="G352" s="25" t="str">
        <f t="shared" si="77"/>
        <v/>
      </c>
      <c r="H352" s="23">
        <v>2025</v>
      </c>
      <c r="I352" s="26">
        <v>346</v>
      </c>
      <c r="J352" s="23" t="s">
        <v>95</v>
      </c>
      <c r="K352" t="s">
        <v>96</v>
      </c>
      <c r="L352" t="s">
        <v>97</v>
      </c>
      <c r="M352" t="s">
        <v>98</v>
      </c>
      <c r="N352" t="s">
        <v>99</v>
      </c>
      <c r="O352" s="23" t="s">
        <v>100</v>
      </c>
      <c r="P352" s="23" t="s">
        <v>138</v>
      </c>
      <c r="Q352" t="s">
        <v>2604</v>
      </c>
      <c r="R352" s="23" t="s">
        <v>103</v>
      </c>
      <c r="S352" s="20" t="s">
        <v>1103</v>
      </c>
      <c r="T352" s="29" t="s">
        <v>2605</v>
      </c>
      <c r="U352" s="23" t="s">
        <v>1436</v>
      </c>
      <c r="V352" s="23" t="s">
        <v>106</v>
      </c>
      <c r="W352" s="20" t="s">
        <v>183</v>
      </c>
      <c r="X352" t="s">
        <v>183</v>
      </c>
      <c r="Y352" t="s">
        <v>2606</v>
      </c>
      <c r="Z352" t="s">
        <v>2607</v>
      </c>
      <c r="AA352" t="s">
        <v>2608</v>
      </c>
      <c r="AB352" s="6">
        <v>89266667</v>
      </c>
      <c r="AC352" s="6">
        <v>89266667</v>
      </c>
      <c r="AD352" s="30">
        <v>8240000</v>
      </c>
      <c r="AE352" s="30">
        <v>0</v>
      </c>
      <c r="AF352" s="23" t="s">
        <v>112</v>
      </c>
      <c r="AG352" t="s">
        <v>106</v>
      </c>
      <c r="AH352" t="s">
        <v>113</v>
      </c>
      <c r="AI352" s="31">
        <f>+Tabla3[[#This Row],[VALOR DEL CONTRATO
(EN NUMEROS)]]-Tabla3[[#This Row],[VALOR RECURSOS (MADS/FONAM)]]</f>
        <v>0</v>
      </c>
      <c r="AJ352" s="25">
        <v>2425</v>
      </c>
      <c r="AK352" s="32">
        <v>45664</v>
      </c>
      <c r="AL352">
        <v>63425</v>
      </c>
      <c r="AM352" s="27">
        <v>45694</v>
      </c>
      <c r="AN352" s="33" t="s">
        <v>114</v>
      </c>
      <c r="AO352" t="s">
        <v>186</v>
      </c>
      <c r="AP352" s="39">
        <v>202400000000054</v>
      </c>
      <c r="AQ352" t="s">
        <v>106</v>
      </c>
      <c r="AR352" s="27">
        <v>45692</v>
      </c>
      <c r="AS352" s="23" t="s">
        <v>116</v>
      </c>
      <c r="AT352" s="23" t="s">
        <v>116</v>
      </c>
      <c r="AU352" t="s">
        <v>117</v>
      </c>
      <c r="AV352" t="s">
        <v>187</v>
      </c>
      <c r="AW352" t="s">
        <v>188</v>
      </c>
      <c r="AX352" t="s">
        <v>189</v>
      </c>
      <c r="AY352" s="23">
        <v>80111600</v>
      </c>
      <c r="AZ352" s="55" t="s">
        <v>2609</v>
      </c>
      <c r="BA352" s="23" t="s">
        <v>121</v>
      </c>
      <c r="BB352" s="20" t="s">
        <v>122</v>
      </c>
      <c r="BC352" s="27">
        <v>45693</v>
      </c>
      <c r="BD352" s="20" t="s">
        <v>123</v>
      </c>
      <c r="BE352" s="27">
        <v>45693</v>
      </c>
      <c r="BF352" s="27">
        <v>45694</v>
      </c>
      <c r="BG352" s="27">
        <v>46021</v>
      </c>
      <c r="BH352" s="35">
        <f>+Tabla3[[#This Row],[FECHA TERMINACION
(INICIAL)]]-Tabla3[[#This Row],[FECHA INICIO]]</f>
        <v>327</v>
      </c>
      <c r="BI352" s="35">
        <f>+Tabla3[[#This Row],[PLAZO DE EJECUCIÓN EN DÍAS (INICIAL)]]/30</f>
        <v>10.9</v>
      </c>
      <c r="BJ352" t="s">
        <v>2610</v>
      </c>
      <c r="BK352" s="30">
        <f>+[1]BD_2!E350</f>
        <v>0</v>
      </c>
      <c r="BL352" s="30">
        <f>+[1]BD_2!BA350</f>
        <v>0</v>
      </c>
      <c r="BM352" s="23">
        <f>+[1]BD_2!BZ350</f>
        <v>0</v>
      </c>
      <c r="BN352" s="23">
        <f>+COUNTIF(Tabla3[[#This Row],[VALOR REDUCIDO]:[TOTAL TIEMPO PRORROGADO EN DÍAS
]],"&lt;&gt;0")</f>
        <v>0</v>
      </c>
      <c r="BO352" s="23" t="str">
        <f>+[1]BD_2!CA350</f>
        <v>2 NO</v>
      </c>
      <c r="BP352" s="27" t="str">
        <f>+[1]BD_2!CF350</f>
        <v>2 NO</v>
      </c>
      <c r="BQ352" s="23" t="s">
        <v>106</v>
      </c>
      <c r="BR352">
        <f t="shared" si="78"/>
        <v>327</v>
      </c>
      <c r="BS352" s="36">
        <f t="shared" si="79"/>
        <v>45694</v>
      </c>
      <c r="BT352" s="36">
        <f t="shared" si="80"/>
        <v>46021</v>
      </c>
      <c r="BU352" s="37">
        <f t="shared" ca="1" si="81"/>
        <v>0.7737003058103975</v>
      </c>
      <c r="BV352" s="30">
        <f t="shared" si="82"/>
        <v>89266667</v>
      </c>
      <c r="BW352" s="23" t="str">
        <f t="shared" ca="1" si="70"/>
        <v>EJECUCIÓN</v>
      </c>
      <c r="BX352" s="23">
        <v>48066667</v>
      </c>
      <c r="BY352" s="23">
        <v>41200000</v>
      </c>
      <c r="BZ352" s="23" t="s">
        <v>106</v>
      </c>
      <c r="CA352" s="23" t="str">
        <f t="shared" si="83"/>
        <v>febrero</v>
      </c>
      <c r="CB352" s="23" t="s">
        <v>121</v>
      </c>
      <c r="CC352" s="23" t="s">
        <v>121</v>
      </c>
      <c r="CD352" s="23" t="s">
        <v>121</v>
      </c>
      <c r="CE352" t="s">
        <v>125</v>
      </c>
      <c r="CF352" t="s">
        <v>126</v>
      </c>
    </row>
    <row r="353" spans="1:84" x14ac:dyDescent="0.25">
      <c r="A353" s="23" t="str">
        <f t="shared" si="71"/>
        <v/>
      </c>
      <c r="B353" s="23" t="str">
        <f t="shared" si="72"/>
        <v/>
      </c>
      <c r="C353" s="24" t="str">
        <f t="shared" ca="1" si="73"/>
        <v>E</v>
      </c>
      <c r="D353" s="25" t="str">
        <f t="shared" ca="1" si="74"/>
        <v/>
      </c>
      <c r="E353" s="25" t="str">
        <f t="shared" si="75"/>
        <v/>
      </c>
      <c r="F353" s="23" t="str">
        <f t="shared" si="76"/>
        <v/>
      </c>
      <c r="G353" s="25" t="str">
        <f t="shared" si="77"/>
        <v/>
      </c>
      <c r="H353" s="23">
        <v>2025</v>
      </c>
      <c r="I353" s="26">
        <v>347</v>
      </c>
      <c r="J353" s="23" t="s">
        <v>95</v>
      </c>
      <c r="K353" t="s">
        <v>96</v>
      </c>
      <c r="L353" t="s">
        <v>97</v>
      </c>
      <c r="M353" t="s">
        <v>98</v>
      </c>
      <c r="N353" t="s">
        <v>99</v>
      </c>
      <c r="O353" s="23" t="s">
        <v>100</v>
      </c>
      <c r="P353" s="23" t="s">
        <v>138</v>
      </c>
      <c r="Q353" t="s">
        <v>2611</v>
      </c>
      <c r="R353" s="23" t="s">
        <v>103</v>
      </c>
      <c r="S353" s="20" t="s">
        <v>158</v>
      </c>
      <c r="T353" s="29" t="s">
        <v>2612</v>
      </c>
      <c r="U353" s="23" t="s">
        <v>1436</v>
      </c>
      <c r="V353" s="23" t="s">
        <v>106</v>
      </c>
      <c r="W353" s="20" t="s">
        <v>183</v>
      </c>
      <c r="X353" t="s">
        <v>183</v>
      </c>
      <c r="Y353" t="s">
        <v>2613</v>
      </c>
      <c r="Z353" t="s">
        <v>2614</v>
      </c>
      <c r="AA353" t="s">
        <v>2615</v>
      </c>
      <c r="AB353" s="6">
        <v>78108333</v>
      </c>
      <c r="AC353" s="6">
        <v>78108333</v>
      </c>
      <c r="AD353" s="30">
        <v>7210000</v>
      </c>
      <c r="AE353" s="30">
        <v>0</v>
      </c>
      <c r="AF353" s="23" t="s">
        <v>112</v>
      </c>
      <c r="AG353" t="s">
        <v>106</v>
      </c>
      <c r="AH353" t="s">
        <v>113</v>
      </c>
      <c r="AI353" s="31">
        <f>+Tabla3[[#This Row],[VALOR DEL CONTRATO
(EN NUMEROS)]]-Tabla3[[#This Row],[VALOR RECURSOS (MADS/FONAM)]]</f>
        <v>0</v>
      </c>
      <c r="AJ353" s="25">
        <v>2425</v>
      </c>
      <c r="AK353" s="32">
        <v>45664</v>
      </c>
      <c r="AL353">
        <v>48725</v>
      </c>
      <c r="AM353" s="27">
        <v>45691</v>
      </c>
      <c r="AN353" s="33" t="s">
        <v>114</v>
      </c>
      <c r="AO353" t="s">
        <v>186</v>
      </c>
      <c r="AP353" s="39">
        <v>202400000000054</v>
      </c>
      <c r="AQ353" t="s">
        <v>106</v>
      </c>
      <c r="AR353" s="27">
        <v>45687</v>
      </c>
      <c r="AS353" s="23" t="s">
        <v>116</v>
      </c>
      <c r="AT353" s="23" t="s">
        <v>116</v>
      </c>
      <c r="AU353" t="s">
        <v>117</v>
      </c>
      <c r="AV353" t="s">
        <v>187</v>
      </c>
      <c r="AW353" t="s">
        <v>188</v>
      </c>
      <c r="AX353" t="s">
        <v>189</v>
      </c>
      <c r="AY353" s="23">
        <v>80111600</v>
      </c>
      <c r="AZ353" s="41" t="s">
        <v>2616</v>
      </c>
      <c r="BA353" s="23" t="s">
        <v>121</v>
      </c>
      <c r="BB353" s="20" t="s">
        <v>122</v>
      </c>
      <c r="BC353" s="27">
        <v>45688</v>
      </c>
      <c r="BD353" s="20" t="s">
        <v>123</v>
      </c>
      <c r="BE353" s="27">
        <v>45688</v>
      </c>
      <c r="BF353" s="27">
        <v>45691</v>
      </c>
      <c r="BG353" s="27">
        <v>46018</v>
      </c>
      <c r="BH353" s="35">
        <f>+Tabla3[[#This Row],[FECHA TERMINACION
(INICIAL)]]-Tabla3[[#This Row],[FECHA INICIO]]</f>
        <v>327</v>
      </c>
      <c r="BI353" s="35">
        <f>+Tabla3[[#This Row],[PLAZO DE EJECUCIÓN EN DÍAS (INICIAL)]]/30</f>
        <v>10.9</v>
      </c>
      <c r="BJ353" t="s">
        <v>2610</v>
      </c>
      <c r="BK353" s="30">
        <f>+[1]BD_2!E351</f>
        <v>0</v>
      </c>
      <c r="BL353" s="30">
        <f>+[1]BD_2!BA351</f>
        <v>0</v>
      </c>
      <c r="BM353" s="23">
        <f>+[1]BD_2!BZ351</f>
        <v>0</v>
      </c>
      <c r="BN353" s="23">
        <f>+COUNTIF(Tabla3[[#This Row],[VALOR REDUCIDO]:[TOTAL TIEMPO PRORROGADO EN DÍAS
]],"&lt;&gt;0")</f>
        <v>0</v>
      </c>
      <c r="BO353" s="23" t="str">
        <f>+[1]BD_2!CA351</f>
        <v>2 NO</v>
      </c>
      <c r="BP353" s="27" t="str">
        <f>+[1]BD_2!CF351</f>
        <v>2 NO</v>
      </c>
      <c r="BQ353" s="23" t="s">
        <v>106</v>
      </c>
      <c r="BR353">
        <f t="shared" si="78"/>
        <v>327</v>
      </c>
      <c r="BS353" s="36">
        <f t="shared" si="79"/>
        <v>45691</v>
      </c>
      <c r="BT353" s="36">
        <f t="shared" si="80"/>
        <v>46018</v>
      </c>
      <c r="BU353" s="37">
        <f t="shared" ca="1" si="81"/>
        <v>0.78287461773700306</v>
      </c>
      <c r="BV353" s="30">
        <f t="shared" si="82"/>
        <v>78108333</v>
      </c>
      <c r="BW353" s="23" t="str">
        <f t="shared" ca="1" si="70"/>
        <v>EJECUCIÓN</v>
      </c>
      <c r="BX353" s="23">
        <v>42779333</v>
      </c>
      <c r="BY353" s="23">
        <v>35329000</v>
      </c>
      <c r="BZ353" s="23" t="s">
        <v>106</v>
      </c>
      <c r="CA353" s="23" t="str">
        <f t="shared" si="83"/>
        <v>enero</v>
      </c>
      <c r="CB353" s="23" t="s">
        <v>121</v>
      </c>
      <c r="CC353" s="23" t="s">
        <v>121</v>
      </c>
      <c r="CD353" s="23" t="s">
        <v>121</v>
      </c>
      <c r="CE353" t="s">
        <v>125</v>
      </c>
      <c r="CF353" t="s">
        <v>126</v>
      </c>
    </row>
    <row r="354" spans="1:84" x14ac:dyDescent="0.25">
      <c r="A354" s="23" t="str">
        <f t="shared" si="71"/>
        <v/>
      </c>
      <c r="B354" s="23" t="str">
        <f t="shared" si="72"/>
        <v/>
      </c>
      <c r="C354" s="24" t="str">
        <f t="shared" ca="1" si="73"/>
        <v>E</v>
      </c>
      <c r="D354" s="25" t="str">
        <f t="shared" si="74"/>
        <v/>
      </c>
      <c r="E354" s="25" t="str">
        <f t="shared" si="75"/>
        <v/>
      </c>
      <c r="F354" s="23" t="str">
        <f t="shared" si="76"/>
        <v/>
      </c>
      <c r="G354" s="25" t="str">
        <f t="shared" si="77"/>
        <v/>
      </c>
      <c r="H354" s="23">
        <v>2025</v>
      </c>
      <c r="I354" s="26">
        <v>348</v>
      </c>
      <c r="J354" s="23" t="s">
        <v>95</v>
      </c>
      <c r="K354" t="s">
        <v>96</v>
      </c>
      <c r="L354" t="s">
        <v>97</v>
      </c>
      <c r="M354" t="s">
        <v>98</v>
      </c>
      <c r="N354" t="s">
        <v>99</v>
      </c>
      <c r="O354" s="23" t="s">
        <v>100</v>
      </c>
      <c r="P354" s="23" t="s">
        <v>138</v>
      </c>
      <c r="Q354" t="s">
        <v>2617</v>
      </c>
      <c r="R354" s="23" t="s">
        <v>103</v>
      </c>
      <c r="S354" s="20" t="s">
        <v>158</v>
      </c>
      <c r="T354" s="29" t="s">
        <v>2618</v>
      </c>
      <c r="U354" s="23" t="s">
        <v>1436</v>
      </c>
      <c r="V354" s="23" t="s">
        <v>106</v>
      </c>
      <c r="W354" s="20" t="s">
        <v>183</v>
      </c>
      <c r="X354" t="s">
        <v>183</v>
      </c>
      <c r="Y354" t="s">
        <v>2619</v>
      </c>
      <c r="Z354" t="s">
        <v>2620</v>
      </c>
      <c r="AA354" t="s">
        <v>2621</v>
      </c>
      <c r="AB354" s="6">
        <v>66950000</v>
      </c>
      <c r="AC354" s="6">
        <v>66950000</v>
      </c>
      <c r="AD354" s="30">
        <v>6695000</v>
      </c>
      <c r="AE354" s="30">
        <v>0</v>
      </c>
      <c r="AF354" s="23" t="s">
        <v>112</v>
      </c>
      <c r="AG354" t="s">
        <v>106</v>
      </c>
      <c r="AH354" t="s">
        <v>113</v>
      </c>
      <c r="AI354" s="31">
        <f>+Tabla3[[#This Row],[VALOR DEL CONTRATO
(EN NUMEROS)]]-Tabla3[[#This Row],[VALOR RECURSOS (MADS/FONAM)]]</f>
        <v>0</v>
      </c>
      <c r="AJ354" s="25">
        <v>3225</v>
      </c>
      <c r="AK354" s="32">
        <v>45664</v>
      </c>
      <c r="AL354">
        <v>40925</v>
      </c>
      <c r="AM354" s="27">
        <v>45686</v>
      </c>
      <c r="AN354" s="33" t="s">
        <v>114</v>
      </c>
      <c r="AO354" t="s">
        <v>302</v>
      </c>
      <c r="AP354" s="39">
        <v>202400000000071</v>
      </c>
      <c r="AQ354" t="s">
        <v>106</v>
      </c>
      <c r="AR354" s="27">
        <v>45683</v>
      </c>
      <c r="AS354" s="23" t="s">
        <v>116</v>
      </c>
      <c r="AT354" s="23" t="s">
        <v>116</v>
      </c>
      <c r="AU354" t="s">
        <v>117</v>
      </c>
      <c r="AV354" t="s">
        <v>2365</v>
      </c>
      <c r="AW354" t="s">
        <v>2366</v>
      </c>
      <c r="AX354" t="s">
        <v>189</v>
      </c>
      <c r="AY354" s="23">
        <v>80111600</v>
      </c>
      <c r="AZ354" s="41" t="s">
        <v>2622</v>
      </c>
      <c r="BA354" s="23" t="s">
        <v>121</v>
      </c>
      <c r="BB354" s="20" t="s">
        <v>122</v>
      </c>
      <c r="BC354" s="27">
        <v>45684</v>
      </c>
      <c r="BD354" s="20" t="s">
        <v>123</v>
      </c>
      <c r="BE354" s="27">
        <v>45684</v>
      </c>
      <c r="BF354" s="27">
        <v>45686</v>
      </c>
      <c r="BG354" s="27">
        <v>45989</v>
      </c>
      <c r="BH354" s="35">
        <f>+Tabla3[[#This Row],[FECHA TERMINACION
(INICIAL)]]-Tabla3[[#This Row],[FECHA INICIO]]</f>
        <v>303</v>
      </c>
      <c r="BI354" s="35">
        <f>+Tabla3[[#This Row],[PLAZO DE EJECUCIÓN EN DÍAS (INICIAL)]]/30</f>
        <v>10.1</v>
      </c>
      <c r="BJ354" t="s">
        <v>7257</v>
      </c>
      <c r="BK354" s="30">
        <f>+[1]BD_2!E352</f>
        <v>0</v>
      </c>
      <c r="BL354" s="30">
        <f>+[1]BD_2!BA352</f>
        <v>0</v>
      </c>
      <c r="BM354" s="23">
        <f>+[1]BD_2!BZ352</f>
        <v>0</v>
      </c>
      <c r="BN354" s="23">
        <f>+COUNTIF(Tabla3[[#This Row],[VALOR REDUCIDO]:[TOTAL TIEMPO PRORROGADO EN DÍAS
]],"&lt;&gt;0")</f>
        <v>0</v>
      </c>
      <c r="BO354" s="23" t="str">
        <f>+[1]BD_2!CA352</f>
        <v>2 NO</v>
      </c>
      <c r="BP354" s="27" t="str">
        <f>+[1]BD_2!CF352</f>
        <v>1 SI</v>
      </c>
      <c r="BQ354" s="23" t="s">
        <v>106</v>
      </c>
      <c r="BR354">
        <f t="shared" si="78"/>
        <v>303</v>
      </c>
      <c r="BS354" s="36">
        <f t="shared" si="79"/>
        <v>45686</v>
      </c>
      <c r="BT354" s="36">
        <f t="shared" si="80"/>
        <v>45989</v>
      </c>
      <c r="BU354" s="37">
        <f t="shared" ca="1" si="81"/>
        <v>0.86138613861386137</v>
      </c>
      <c r="BV354" s="30">
        <f t="shared" si="82"/>
        <v>66950000</v>
      </c>
      <c r="BW354" s="23" t="str">
        <f t="shared" si="70"/>
        <v>FINALIZADO</v>
      </c>
      <c r="BX354" s="23">
        <v>30797000</v>
      </c>
      <c r="BY354" s="23">
        <v>36153000</v>
      </c>
      <c r="BZ354" s="23" t="s">
        <v>106</v>
      </c>
      <c r="CA354" s="23" t="str">
        <f t="shared" si="83"/>
        <v>enero</v>
      </c>
      <c r="CB354" s="23" t="s">
        <v>121</v>
      </c>
      <c r="CC354" s="23" t="s">
        <v>121</v>
      </c>
      <c r="CD354" s="23" t="s">
        <v>121</v>
      </c>
      <c r="CE354" t="s">
        <v>125</v>
      </c>
      <c r="CF354" t="s">
        <v>126</v>
      </c>
    </row>
    <row r="355" spans="1:84" x14ac:dyDescent="0.25">
      <c r="A355" s="23" t="str">
        <f t="shared" si="71"/>
        <v/>
      </c>
      <c r="B355" s="23" t="str">
        <f t="shared" si="72"/>
        <v/>
      </c>
      <c r="C355" s="24" t="str">
        <f t="shared" ca="1" si="73"/>
        <v>E</v>
      </c>
      <c r="D355" s="25" t="str">
        <f t="shared" ca="1" si="74"/>
        <v/>
      </c>
      <c r="E355" s="25" t="str">
        <f t="shared" si="75"/>
        <v/>
      </c>
      <c r="F355" s="23" t="str">
        <f t="shared" si="76"/>
        <v/>
      </c>
      <c r="G355" s="25" t="str">
        <f t="shared" si="77"/>
        <v/>
      </c>
      <c r="H355" s="23">
        <v>2025</v>
      </c>
      <c r="I355" s="26">
        <v>349</v>
      </c>
      <c r="J355" s="23" t="s">
        <v>95</v>
      </c>
      <c r="K355" t="s">
        <v>96</v>
      </c>
      <c r="L355" t="s">
        <v>97</v>
      </c>
      <c r="M355" t="s">
        <v>98</v>
      </c>
      <c r="N355" t="s">
        <v>99</v>
      </c>
      <c r="O355" s="23" t="s">
        <v>100</v>
      </c>
      <c r="P355" s="23" t="s">
        <v>138</v>
      </c>
      <c r="Q355" t="s">
        <v>2623</v>
      </c>
      <c r="R355" s="23" t="s">
        <v>103</v>
      </c>
      <c r="S355" s="20" t="s">
        <v>158</v>
      </c>
      <c r="T355" s="29" t="s">
        <v>2624</v>
      </c>
      <c r="U355" s="23" t="s">
        <v>1436</v>
      </c>
      <c r="V355" s="23" t="s">
        <v>106</v>
      </c>
      <c r="W355" s="20" t="s">
        <v>183</v>
      </c>
      <c r="X355" s="20" t="s">
        <v>183</v>
      </c>
      <c r="Y355" t="s">
        <v>2625</v>
      </c>
      <c r="Z355" t="s">
        <v>2626</v>
      </c>
      <c r="AA355" t="s">
        <v>2627</v>
      </c>
      <c r="AB355" s="6">
        <v>147000000</v>
      </c>
      <c r="AC355" s="6">
        <v>147000000</v>
      </c>
      <c r="AD355" s="30">
        <v>14000000</v>
      </c>
      <c r="AE355" s="30">
        <v>0</v>
      </c>
      <c r="AF355" s="23" t="s">
        <v>112</v>
      </c>
      <c r="AG355" t="s">
        <v>106</v>
      </c>
      <c r="AH355" t="s">
        <v>113</v>
      </c>
      <c r="AI355" s="31">
        <f>+Tabla3[[#This Row],[VALOR DEL CONTRATO
(EN NUMEROS)]]-Tabla3[[#This Row],[VALOR RECURSOS (MADS/FONAM)]]</f>
        <v>0</v>
      </c>
      <c r="AJ355" s="25">
        <v>5625</v>
      </c>
      <c r="AK355" s="32">
        <v>45664</v>
      </c>
      <c r="AL355">
        <v>41025</v>
      </c>
      <c r="AM355" s="27">
        <v>45686</v>
      </c>
      <c r="AN355" s="33" t="s">
        <v>114</v>
      </c>
      <c r="AO355" t="s">
        <v>323</v>
      </c>
      <c r="AP355" s="39">
        <v>202400000000055</v>
      </c>
      <c r="AQ355" t="s">
        <v>106</v>
      </c>
      <c r="AR355" s="27">
        <v>45683</v>
      </c>
      <c r="AS355" s="23" t="s">
        <v>116</v>
      </c>
      <c r="AT355" s="23" t="s">
        <v>116</v>
      </c>
      <c r="AU355" t="s">
        <v>117</v>
      </c>
      <c r="AV355" t="s">
        <v>940</v>
      </c>
      <c r="AW355" t="s">
        <v>941</v>
      </c>
      <c r="AX355" t="s">
        <v>941</v>
      </c>
      <c r="AY355" s="23">
        <v>80111600</v>
      </c>
      <c r="AZ355" s="41" t="s">
        <v>2628</v>
      </c>
      <c r="BA355" s="23" t="s">
        <v>121</v>
      </c>
      <c r="BB355" s="20" t="s">
        <v>122</v>
      </c>
      <c r="BC355" s="27">
        <v>45684</v>
      </c>
      <c r="BD355" s="20" t="s">
        <v>123</v>
      </c>
      <c r="BE355" s="27">
        <v>45684</v>
      </c>
      <c r="BF355" s="27">
        <v>45686</v>
      </c>
      <c r="BG355" s="27">
        <v>46004</v>
      </c>
      <c r="BH355" s="35">
        <f>+Tabla3[[#This Row],[FECHA TERMINACION
(INICIAL)]]-Tabla3[[#This Row],[FECHA INICIO]]</f>
        <v>318</v>
      </c>
      <c r="BI355" s="35">
        <f>+Tabla3[[#This Row],[PLAZO DE EJECUCIÓN EN DÍAS (INICIAL)]]/30</f>
        <v>10.6</v>
      </c>
      <c r="BJ355" t="s">
        <v>2635</v>
      </c>
      <c r="BK355" s="30">
        <f>+[1]BD_2!E353</f>
        <v>0</v>
      </c>
      <c r="BL355" s="30">
        <f>+[1]BD_2!BA353</f>
        <v>0</v>
      </c>
      <c r="BM355" s="23">
        <f>+[1]BD_2!BZ353</f>
        <v>0</v>
      </c>
      <c r="BN355" s="23">
        <f>+COUNTIF(Tabla3[[#This Row],[VALOR REDUCIDO]:[TOTAL TIEMPO PRORROGADO EN DÍAS
]],"&lt;&gt;0")</f>
        <v>0</v>
      </c>
      <c r="BO355" s="23" t="str">
        <f>+[1]BD_2!CA353</f>
        <v>2 NO</v>
      </c>
      <c r="BP355" s="27" t="str">
        <f>+[1]BD_2!CF353</f>
        <v>2 NO</v>
      </c>
      <c r="BQ355" s="23" t="s">
        <v>106</v>
      </c>
      <c r="BR355">
        <f t="shared" si="78"/>
        <v>318</v>
      </c>
      <c r="BS355" s="36">
        <f t="shared" si="79"/>
        <v>45686</v>
      </c>
      <c r="BT355" s="36">
        <f t="shared" si="80"/>
        <v>46004</v>
      </c>
      <c r="BU355" s="37">
        <f t="shared" ca="1" si="81"/>
        <v>0.82075471698113212</v>
      </c>
      <c r="BV355" s="30">
        <f t="shared" si="82"/>
        <v>147000000</v>
      </c>
      <c r="BW355" s="23" t="str">
        <f t="shared" ca="1" si="70"/>
        <v>EJECUCIÓN</v>
      </c>
      <c r="BX355" s="23">
        <v>98933333</v>
      </c>
      <c r="BY355" s="23">
        <v>48066667</v>
      </c>
      <c r="BZ355" s="23" t="s">
        <v>106</v>
      </c>
      <c r="CA355" s="23" t="str">
        <f t="shared" si="83"/>
        <v>enero</v>
      </c>
      <c r="CB355" s="23" t="s">
        <v>121</v>
      </c>
      <c r="CC355" s="23" t="s">
        <v>121</v>
      </c>
      <c r="CD355" s="23" t="s">
        <v>121</v>
      </c>
      <c r="CE355" t="s">
        <v>125</v>
      </c>
      <c r="CF355" t="s">
        <v>126</v>
      </c>
    </row>
    <row r="356" spans="1:84" x14ac:dyDescent="0.25">
      <c r="A356" s="23" t="str">
        <f t="shared" si="71"/>
        <v/>
      </c>
      <c r="B356" s="23" t="str">
        <f t="shared" si="72"/>
        <v/>
      </c>
      <c r="C356" s="24" t="str">
        <f t="shared" ca="1" si="73"/>
        <v>E</v>
      </c>
      <c r="D356" s="25" t="str">
        <f t="shared" ca="1" si="74"/>
        <v/>
      </c>
      <c r="E356" s="25" t="str">
        <f t="shared" si="75"/>
        <v/>
      </c>
      <c r="F356" s="23" t="str">
        <f t="shared" si="76"/>
        <v/>
      </c>
      <c r="G356" s="25" t="str">
        <f t="shared" si="77"/>
        <v/>
      </c>
      <c r="H356" s="23">
        <v>2025</v>
      </c>
      <c r="I356" s="26">
        <v>350</v>
      </c>
      <c r="J356" s="23" t="s">
        <v>95</v>
      </c>
      <c r="K356" t="s">
        <v>96</v>
      </c>
      <c r="L356" t="s">
        <v>97</v>
      </c>
      <c r="M356" t="s">
        <v>98</v>
      </c>
      <c r="N356" t="s">
        <v>99</v>
      </c>
      <c r="O356" s="23" t="s">
        <v>100</v>
      </c>
      <c r="P356" s="23" t="s">
        <v>138</v>
      </c>
      <c r="Q356" t="s">
        <v>2629</v>
      </c>
      <c r="R356" s="23" t="s">
        <v>103</v>
      </c>
      <c r="S356" s="20" t="s">
        <v>165</v>
      </c>
      <c r="T356" s="29" t="s">
        <v>2630</v>
      </c>
      <c r="U356" s="23" t="s">
        <v>1436</v>
      </c>
      <c r="V356" s="23" t="s">
        <v>106</v>
      </c>
      <c r="W356" s="20" t="s">
        <v>183</v>
      </c>
      <c r="X356" s="20" t="s">
        <v>183</v>
      </c>
      <c r="Y356" t="s">
        <v>2631</v>
      </c>
      <c r="Z356" t="s">
        <v>2632</v>
      </c>
      <c r="AA356" t="s">
        <v>2633</v>
      </c>
      <c r="AB356" s="6">
        <v>77610500</v>
      </c>
      <c r="AC356" s="6">
        <v>77610500</v>
      </c>
      <c r="AD356" s="30">
        <v>7055500</v>
      </c>
      <c r="AE356" s="30">
        <v>0</v>
      </c>
      <c r="AF356" s="23" t="s">
        <v>112</v>
      </c>
      <c r="AG356" t="s">
        <v>106</v>
      </c>
      <c r="AH356" t="s">
        <v>113</v>
      </c>
      <c r="AI356" s="31">
        <f>+Tabla3[[#This Row],[VALOR DEL CONTRATO
(EN NUMEROS)]]-Tabla3[[#This Row],[VALOR RECURSOS (MADS/FONAM)]]</f>
        <v>0</v>
      </c>
      <c r="AJ356" s="25">
        <v>5025</v>
      </c>
      <c r="AK356" s="32">
        <v>45664</v>
      </c>
      <c r="AL356">
        <v>39425</v>
      </c>
      <c r="AM356" s="27">
        <v>45685</v>
      </c>
      <c r="AN356" s="33" t="s">
        <v>114</v>
      </c>
      <c r="AO356" t="s">
        <v>206</v>
      </c>
      <c r="AP356" s="39">
        <v>202400000000055</v>
      </c>
      <c r="AQ356" t="s">
        <v>106</v>
      </c>
      <c r="AR356" s="27">
        <v>45684</v>
      </c>
      <c r="AS356" s="23" t="s">
        <v>116</v>
      </c>
      <c r="AT356" s="23" t="s">
        <v>116</v>
      </c>
      <c r="AU356" t="s">
        <v>117</v>
      </c>
      <c r="AV356" t="s">
        <v>197</v>
      </c>
      <c r="AW356" t="s">
        <v>198</v>
      </c>
      <c r="AX356" t="s">
        <v>189</v>
      </c>
      <c r="AY356" s="23">
        <v>80111600</v>
      </c>
      <c r="AZ356" s="41" t="s">
        <v>2634</v>
      </c>
      <c r="BA356" s="23" t="s">
        <v>121</v>
      </c>
      <c r="BB356" s="20" t="s">
        <v>122</v>
      </c>
      <c r="BC356" s="27">
        <v>45684</v>
      </c>
      <c r="BD356" s="20" t="s">
        <v>123</v>
      </c>
      <c r="BE356" s="27">
        <v>45684</v>
      </c>
      <c r="BF356" s="27">
        <v>45685</v>
      </c>
      <c r="BG356" s="27">
        <v>46018</v>
      </c>
      <c r="BH356" s="35">
        <f>+Tabla3[[#This Row],[FECHA TERMINACION
(INICIAL)]]-Tabla3[[#This Row],[FECHA INICIO]]</f>
        <v>333</v>
      </c>
      <c r="BI356" s="35">
        <f>+Tabla3[[#This Row],[PLAZO DE EJECUCIÓN EN DÍAS (INICIAL)]]/30</f>
        <v>11.1</v>
      </c>
      <c r="BJ356" t="s">
        <v>2635</v>
      </c>
      <c r="BK356" s="30">
        <f>+[1]BD_2!E354</f>
        <v>0</v>
      </c>
      <c r="BL356" s="30">
        <f>+[1]BD_2!BA354</f>
        <v>0</v>
      </c>
      <c r="BM356" s="23">
        <f>+[1]BD_2!BZ354</f>
        <v>0</v>
      </c>
      <c r="BN356" s="23">
        <f>+COUNTIF(Tabla3[[#This Row],[VALOR REDUCIDO]:[TOTAL TIEMPO PRORROGADO EN DÍAS
]],"&lt;&gt;0")</f>
        <v>0</v>
      </c>
      <c r="BO356" s="23" t="str">
        <f>+[1]BD_2!CA354</f>
        <v>2 NO</v>
      </c>
      <c r="BP356" s="27" t="str">
        <f>+[1]BD_2!CF354</f>
        <v>2 NO</v>
      </c>
      <c r="BQ356" s="23" t="s">
        <v>106</v>
      </c>
      <c r="BR356">
        <f t="shared" si="78"/>
        <v>333</v>
      </c>
      <c r="BS356" s="36">
        <f t="shared" si="79"/>
        <v>45685</v>
      </c>
      <c r="BT356" s="36">
        <f t="shared" si="80"/>
        <v>46018</v>
      </c>
      <c r="BU356" s="37">
        <f t="shared" ca="1" si="81"/>
        <v>0.78678678678678682</v>
      </c>
      <c r="BV356" s="30">
        <f t="shared" si="82"/>
        <v>77610500</v>
      </c>
      <c r="BW356" s="23" t="str">
        <f t="shared" ca="1" si="70"/>
        <v>EJECUCIÓN</v>
      </c>
      <c r="BX356" s="23">
        <v>43038550</v>
      </c>
      <c r="BY356" s="23">
        <v>34571950</v>
      </c>
      <c r="BZ356" s="23" t="s">
        <v>106</v>
      </c>
      <c r="CA356" s="23" t="str">
        <f t="shared" si="83"/>
        <v>enero</v>
      </c>
      <c r="CB356" s="23" t="s">
        <v>121</v>
      </c>
      <c r="CC356" s="23" t="s">
        <v>121</v>
      </c>
      <c r="CD356" s="23" t="s">
        <v>121</v>
      </c>
      <c r="CE356" t="s">
        <v>125</v>
      </c>
      <c r="CF356" t="s">
        <v>126</v>
      </c>
    </row>
    <row r="357" spans="1:84" x14ac:dyDescent="0.25">
      <c r="A357" s="23" t="str">
        <f t="shared" si="71"/>
        <v/>
      </c>
      <c r="B357" s="23" t="str">
        <f t="shared" si="72"/>
        <v/>
      </c>
      <c r="C357" s="24" t="str">
        <f t="shared" ca="1" si="73"/>
        <v>E</v>
      </c>
      <c r="D357" s="25" t="str">
        <f t="shared" ca="1" si="74"/>
        <v/>
      </c>
      <c r="E357" s="25" t="str">
        <f t="shared" si="75"/>
        <v/>
      </c>
      <c r="F357" s="23" t="str">
        <f t="shared" si="76"/>
        <v/>
      </c>
      <c r="G357" s="25" t="str">
        <f t="shared" si="77"/>
        <v/>
      </c>
      <c r="H357" s="23">
        <v>2025</v>
      </c>
      <c r="I357" s="26">
        <v>351</v>
      </c>
      <c r="J357" s="23" t="s">
        <v>95</v>
      </c>
      <c r="K357" t="s">
        <v>96</v>
      </c>
      <c r="L357" t="s">
        <v>97</v>
      </c>
      <c r="M357" t="s">
        <v>98</v>
      </c>
      <c r="N357" t="s">
        <v>99</v>
      </c>
      <c r="O357" s="23" t="s">
        <v>100</v>
      </c>
      <c r="P357" s="23" t="s">
        <v>138</v>
      </c>
      <c r="Q357" t="s">
        <v>2636</v>
      </c>
      <c r="R357" s="23" t="s">
        <v>103</v>
      </c>
      <c r="S357" s="20" t="s">
        <v>311</v>
      </c>
      <c r="T357" s="29" t="s">
        <v>2637</v>
      </c>
      <c r="U357" s="23" t="s">
        <v>1436</v>
      </c>
      <c r="V357" s="23" t="s">
        <v>106</v>
      </c>
      <c r="W357" s="20" t="s">
        <v>183</v>
      </c>
      <c r="X357" s="20" t="s">
        <v>183</v>
      </c>
      <c r="Y357" t="s">
        <v>797</v>
      </c>
      <c r="Z357" t="s">
        <v>798</v>
      </c>
      <c r="AA357" t="s">
        <v>799</v>
      </c>
      <c r="AB357" s="6">
        <v>90640000</v>
      </c>
      <c r="AC357" s="6">
        <v>90640000</v>
      </c>
      <c r="AD357" s="30">
        <v>8240000</v>
      </c>
      <c r="AE357" s="30">
        <v>0</v>
      </c>
      <c r="AF357" s="23" t="s">
        <v>112</v>
      </c>
      <c r="AG357" t="s">
        <v>106</v>
      </c>
      <c r="AH357" t="s">
        <v>113</v>
      </c>
      <c r="AI357" s="31">
        <f>+Tabla3[[#This Row],[VALOR DEL CONTRATO
(EN NUMEROS)]]-Tabla3[[#This Row],[VALOR RECURSOS (MADS/FONAM)]]</f>
        <v>0</v>
      </c>
      <c r="AJ357" s="25">
        <v>2625</v>
      </c>
      <c r="AK357" s="32">
        <v>45664</v>
      </c>
      <c r="AL357">
        <v>44125</v>
      </c>
      <c r="AM357" s="27">
        <v>45687</v>
      </c>
      <c r="AN357" s="33" t="s">
        <v>114</v>
      </c>
      <c r="AO357" t="s">
        <v>215</v>
      </c>
      <c r="AP357" s="39">
        <v>202400000000071</v>
      </c>
      <c r="AQ357" t="s">
        <v>106</v>
      </c>
      <c r="AR357" s="27">
        <v>45685</v>
      </c>
      <c r="AS357" s="23" t="s">
        <v>116</v>
      </c>
      <c r="AT357" s="23" t="s">
        <v>116</v>
      </c>
      <c r="AU357" t="s">
        <v>117</v>
      </c>
      <c r="AV357" t="s">
        <v>2217</v>
      </c>
      <c r="AW357" t="s">
        <v>2218</v>
      </c>
      <c r="AX357" t="s">
        <v>2219</v>
      </c>
      <c r="AY357" s="23">
        <v>80111600</v>
      </c>
      <c r="AZ357" s="55" t="s">
        <v>2638</v>
      </c>
      <c r="BA357" s="23" t="s">
        <v>121</v>
      </c>
      <c r="BB357" s="20" t="s">
        <v>122</v>
      </c>
      <c r="BC357" s="27">
        <v>45686</v>
      </c>
      <c r="BD357" s="20" t="s">
        <v>123</v>
      </c>
      <c r="BE357" s="27">
        <v>45686</v>
      </c>
      <c r="BF357" s="27">
        <v>45687</v>
      </c>
      <c r="BG357" s="27">
        <v>46020</v>
      </c>
      <c r="BH357" s="35">
        <f>+Tabla3[[#This Row],[FECHA TERMINACION
(INICIAL)]]-Tabla3[[#This Row],[FECHA INICIO]]</f>
        <v>333</v>
      </c>
      <c r="BI357" s="35">
        <f>+Tabla3[[#This Row],[PLAZO DE EJECUCIÓN EN DÍAS (INICIAL)]]/30</f>
        <v>11.1</v>
      </c>
      <c r="BJ357" t="s">
        <v>219</v>
      </c>
      <c r="BK357" s="30">
        <f>+[1]BD_2!E355</f>
        <v>0</v>
      </c>
      <c r="BL357" s="30">
        <f>+[1]BD_2!BA355</f>
        <v>0</v>
      </c>
      <c r="BM357" s="23">
        <f>+[1]BD_2!BZ355</f>
        <v>0</v>
      </c>
      <c r="BN357" s="23">
        <f>+COUNTIF(Tabla3[[#This Row],[VALOR REDUCIDO]:[TOTAL TIEMPO PRORROGADO EN DÍAS
]],"&lt;&gt;0")</f>
        <v>0</v>
      </c>
      <c r="BO357" s="23" t="str">
        <f>+[1]BD_2!CA355</f>
        <v>2 NO</v>
      </c>
      <c r="BP357" s="27" t="str">
        <f>+[1]BD_2!CF355</f>
        <v>2 NO</v>
      </c>
      <c r="BQ357" s="23" t="s">
        <v>106</v>
      </c>
      <c r="BR357">
        <f t="shared" si="78"/>
        <v>333</v>
      </c>
      <c r="BS357" s="36">
        <f t="shared" si="79"/>
        <v>45687</v>
      </c>
      <c r="BT357" s="36">
        <f t="shared" si="80"/>
        <v>46020</v>
      </c>
      <c r="BU357" s="37">
        <f t="shared" ca="1" si="81"/>
        <v>0.78078078078078073</v>
      </c>
      <c r="BV357" s="30">
        <f t="shared" si="82"/>
        <v>90640000</v>
      </c>
      <c r="BW357" s="23" t="str">
        <f t="shared" ca="1" si="70"/>
        <v>EJECUCIÓN</v>
      </c>
      <c r="BX357" s="23">
        <v>49714667</v>
      </c>
      <c r="BY357" s="23">
        <v>40925333</v>
      </c>
      <c r="BZ357" s="23" t="s">
        <v>106</v>
      </c>
      <c r="CA357" s="23" t="str">
        <f t="shared" si="83"/>
        <v>enero</v>
      </c>
      <c r="CB357" s="23" t="s">
        <v>121</v>
      </c>
      <c r="CC357" s="23" t="s">
        <v>121</v>
      </c>
      <c r="CD357" s="23" t="s">
        <v>121</v>
      </c>
      <c r="CE357" t="s">
        <v>125</v>
      </c>
      <c r="CF357" t="s">
        <v>126</v>
      </c>
    </row>
    <row r="358" spans="1:84" x14ac:dyDescent="0.25">
      <c r="A358" s="23" t="str">
        <f t="shared" si="71"/>
        <v/>
      </c>
      <c r="B358" s="23" t="str">
        <f t="shared" si="72"/>
        <v/>
      </c>
      <c r="C358" s="24" t="str">
        <f t="shared" ca="1" si="73"/>
        <v>E</v>
      </c>
      <c r="D358" s="25" t="str">
        <f t="shared" ca="1" si="74"/>
        <v/>
      </c>
      <c r="E358" s="25" t="str">
        <f t="shared" si="75"/>
        <v/>
      </c>
      <c r="F358" s="23" t="str">
        <f t="shared" si="76"/>
        <v/>
      </c>
      <c r="G358" s="25" t="str">
        <f t="shared" si="77"/>
        <v/>
      </c>
      <c r="H358" s="23">
        <v>2025</v>
      </c>
      <c r="I358" s="26">
        <v>352</v>
      </c>
      <c r="J358" s="23" t="s">
        <v>95</v>
      </c>
      <c r="K358" t="s">
        <v>96</v>
      </c>
      <c r="L358" t="s">
        <v>97</v>
      </c>
      <c r="M358" t="s">
        <v>98</v>
      </c>
      <c r="N358" t="s">
        <v>99</v>
      </c>
      <c r="O358" s="23" t="s">
        <v>100</v>
      </c>
      <c r="P358" s="23" t="s">
        <v>138</v>
      </c>
      <c r="Q358" t="s">
        <v>2639</v>
      </c>
      <c r="R358" s="23" t="s">
        <v>103</v>
      </c>
      <c r="S358" s="20" t="s">
        <v>1961</v>
      </c>
      <c r="T358" s="29" t="s">
        <v>2640</v>
      </c>
      <c r="U358" s="23" t="s">
        <v>1436</v>
      </c>
      <c r="V358" s="23" t="s">
        <v>106</v>
      </c>
      <c r="W358" s="20" t="s">
        <v>516</v>
      </c>
      <c r="X358" s="20" t="s">
        <v>516</v>
      </c>
      <c r="Y358" t="s">
        <v>2641</v>
      </c>
      <c r="Z358" t="s">
        <v>2642</v>
      </c>
      <c r="AA358" t="s">
        <v>2643</v>
      </c>
      <c r="AB358" s="30">
        <v>84000000</v>
      </c>
      <c r="AC358" s="30">
        <v>84000000</v>
      </c>
      <c r="AD358" s="46">
        <v>8400000</v>
      </c>
      <c r="AE358" s="46">
        <v>0</v>
      </c>
      <c r="AF358" s="23" t="s">
        <v>112</v>
      </c>
      <c r="AG358" t="s">
        <v>106</v>
      </c>
      <c r="AH358" t="s">
        <v>113</v>
      </c>
      <c r="AI358" s="31">
        <f>+Tabla3[[#This Row],[VALOR DEL CONTRATO
(EN NUMEROS)]]-Tabla3[[#This Row],[VALOR RECURSOS (MADS/FONAM)]]</f>
        <v>0</v>
      </c>
      <c r="AJ358" s="25">
        <v>8825</v>
      </c>
      <c r="AK358" s="32">
        <v>45665</v>
      </c>
      <c r="AL358">
        <v>41525</v>
      </c>
      <c r="AM358" s="27">
        <v>45686</v>
      </c>
      <c r="AN358" s="33" t="s">
        <v>114</v>
      </c>
      <c r="AO358" t="s">
        <v>1574</v>
      </c>
      <c r="AP358" s="39">
        <v>202300000000177</v>
      </c>
      <c r="AQ358" t="s">
        <v>106</v>
      </c>
      <c r="AR358" s="27">
        <v>45692</v>
      </c>
      <c r="AS358" s="23" t="s">
        <v>116</v>
      </c>
      <c r="AT358" s="23" t="s">
        <v>116</v>
      </c>
      <c r="AU358" t="s">
        <v>117</v>
      </c>
      <c r="AV358" t="s">
        <v>521</v>
      </c>
      <c r="AW358" t="s">
        <v>522</v>
      </c>
      <c r="AX358" t="s">
        <v>516</v>
      </c>
      <c r="AY358" s="23">
        <v>80111600</v>
      </c>
      <c r="AZ358" s="20" t="s">
        <v>2644</v>
      </c>
      <c r="BA358" s="23" t="s">
        <v>121</v>
      </c>
      <c r="BB358" s="20" t="s">
        <v>122</v>
      </c>
      <c r="BC358" s="42">
        <v>45693</v>
      </c>
      <c r="BD358" s="23" t="s">
        <v>136</v>
      </c>
      <c r="BE358" s="42">
        <v>45693</v>
      </c>
      <c r="BF358" s="27">
        <v>45695</v>
      </c>
      <c r="BG358" s="27">
        <v>45997</v>
      </c>
      <c r="BH358" s="35">
        <f>+Tabla3[[#This Row],[FECHA TERMINACION
(INICIAL)]]-Tabla3[[#This Row],[FECHA INICIO]]</f>
        <v>302</v>
      </c>
      <c r="BI358" s="35">
        <f>+Tabla3[[#This Row],[PLAZO DE EJECUCIÓN EN DÍAS (INICIAL)]]/30</f>
        <v>10.066666666666666</v>
      </c>
      <c r="BJ358" t="s">
        <v>2645</v>
      </c>
      <c r="BK358" s="30">
        <f>+[1]BD_2!E356</f>
        <v>0</v>
      </c>
      <c r="BL358" s="30">
        <f>+[1]BD_2!BA356</f>
        <v>0</v>
      </c>
      <c r="BM358" s="23">
        <f>+[1]BD_2!BZ356</f>
        <v>0</v>
      </c>
      <c r="BN358" s="23">
        <f>+COUNTIF(Tabla3[[#This Row],[VALOR REDUCIDO]:[TOTAL TIEMPO PRORROGADO EN DÍAS
]],"&lt;&gt;0")</f>
        <v>0</v>
      </c>
      <c r="BO358" s="23" t="str">
        <f>+[1]BD_2!CA356</f>
        <v>2 NO</v>
      </c>
      <c r="BP358" s="27" t="str">
        <f>+[1]BD_2!CF356</f>
        <v>2 NO</v>
      </c>
      <c r="BQ358" s="23" t="s">
        <v>106</v>
      </c>
      <c r="BR358">
        <f t="shared" si="78"/>
        <v>302</v>
      </c>
      <c r="BS358" s="36">
        <f t="shared" si="79"/>
        <v>45695</v>
      </c>
      <c r="BT358" s="36">
        <f t="shared" si="80"/>
        <v>45997</v>
      </c>
      <c r="BU358" s="37">
        <f t="shared" ca="1" si="81"/>
        <v>0.83443708609271527</v>
      </c>
      <c r="BV358" s="30">
        <f t="shared" si="82"/>
        <v>84000000</v>
      </c>
      <c r="BW358" s="23" t="str">
        <f t="shared" ref="BW358:BW421" ca="1" si="84">+IF(BP358="1 SI","FINALIZADO",IF($BT358&lt;=$C$1,"FINALIZADO","EJECUCIÓN"))</f>
        <v>EJECUCIÓN</v>
      </c>
      <c r="BX358" s="23">
        <v>48720000</v>
      </c>
      <c r="BY358" s="23">
        <v>35280000</v>
      </c>
      <c r="BZ358" s="23" t="s">
        <v>106</v>
      </c>
      <c r="CA358" s="23" t="str">
        <f t="shared" si="83"/>
        <v>febrero</v>
      </c>
      <c r="CB358" s="23" t="s">
        <v>121</v>
      </c>
      <c r="CC358" s="23" t="s">
        <v>121</v>
      </c>
      <c r="CD358" s="23" t="s">
        <v>121</v>
      </c>
      <c r="CE358" t="s">
        <v>125</v>
      </c>
      <c r="CF358" t="s">
        <v>126</v>
      </c>
    </row>
    <row r="359" spans="1:84" x14ac:dyDescent="0.25">
      <c r="A359" s="23" t="str">
        <f t="shared" si="71"/>
        <v/>
      </c>
      <c r="B359" s="23" t="str">
        <f t="shared" si="72"/>
        <v/>
      </c>
      <c r="C359" s="24" t="str">
        <f t="shared" ca="1" si="73"/>
        <v>E</v>
      </c>
      <c r="D359" s="25" t="str">
        <f t="shared" ca="1" si="74"/>
        <v/>
      </c>
      <c r="E359" s="25" t="str">
        <f t="shared" si="75"/>
        <v/>
      </c>
      <c r="F359" s="23" t="str">
        <f t="shared" si="76"/>
        <v/>
      </c>
      <c r="G359" s="25" t="str">
        <f t="shared" si="77"/>
        <v/>
      </c>
      <c r="H359" s="23">
        <v>2025</v>
      </c>
      <c r="I359" s="26">
        <v>353</v>
      </c>
      <c r="J359" s="23" t="s">
        <v>95</v>
      </c>
      <c r="K359" t="s">
        <v>96</v>
      </c>
      <c r="L359" t="s">
        <v>97</v>
      </c>
      <c r="M359" t="s">
        <v>98</v>
      </c>
      <c r="N359" t="s">
        <v>99</v>
      </c>
      <c r="O359" s="23" t="s">
        <v>100</v>
      </c>
      <c r="P359" s="23" t="s">
        <v>138</v>
      </c>
      <c r="Q359" t="s">
        <v>2646</v>
      </c>
      <c r="R359" s="23" t="s">
        <v>103</v>
      </c>
      <c r="S359" s="20" t="s">
        <v>165</v>
      </c>
      <c r="T359" s="29" t="s">
        <v>2647</v>
      </c>
      <c r="U359" s="23" t="s">
        <v>1436</v>
      </c>
      <c r="V359" s="23" t="s">
        <v>106</v>
      </c>
      <c r="W359" s="20" t="s">
        <v>183</v>
      </c>
      <c r="X359" s="20" t="s">
        <v>183</v>
      </c>
      <c r="Y359" t="s">
        <v>2648</v>
      </c>
      <c r="Z359" t="s">
        <v>2649</v>
      </c>
      <c r="AA359" t="s">
        <v>2650</v>
      </c>
      <c r="AB359" s="6">
        <v>115000000</v>
      </c>
      <c r="AC359" s="6">
        <v>115000000</v>
      </c>
      <c r="AD359" s="30">
        <v>11500000</v>
      </c>
      <c r="AE359" s="30">
        <v>0</v>
      </c>
      <c r="AF359" s="23" t="s">
        <v>112</v>
      </c>
      <c r="AG359" t="s">
        <v>106</v>
      </c>
      <c r="AH359" t="s">
        <v>113</v>
      </c>
      <c r="AI359" s="31">
        <f>+Tabla3[[#This Row],[VALOR DEL CONTRATO
(EN NUMEROS)]]-Tabla3[[#This Row],[VALOR RECURSOS (MADS/FONAM)]]</f>
        <v>0</v>
      </c>
      <c r="AJ359" s="25">
        <v>5325</v>
      </c>
      <c r="AK359" s="32">
        <v>45664</v>
      </c>
      <c r="AL359">
        <v>71025</v>
      </c>
      <c r="AM359" s="27">
        <v>45699</v>
      </c>
      <c r="AN359" s="33" t="s">
        <v>114</v>
      </c>
      <c r="AO359" t="s">
        <v>206</v>
      </c>
      <c r="AP359" s="39">
        <v>202400000000055</v>
      </c>
      <c r="AQ359" t="s">
        <v>106</v>
      </c>
      <c r="AR359" s="27">
        <v>45694</v>
      </c>
      <c r="AS359" s="23" t="s">
        <v>116</v>
      </c>
      <c r="AT359" s="23" t="s">
        <v>116</v>
      </c>
      <c r="AU359" t="s">
        <v>117</v>
      </c>
      <c r="AV359" t="s">
        <v>197</v>
      </c>
      <c r="AW359" t="s">
        <v>198</v>
      </c>
      <c r="AX359" t="s">
        <v>189</v>
      </c>
      <c r="AY359" s="23">
        <v>80111600</v>
      </c>
      <c r="AZ359" s="49" t="s">
        <v>2651</v>
      </c>
      <c r="BA359" s="23" t="s">
        <v>121</v>
      </c>
      <c r="BB359" s="20" t="s">
        <v>122</v>
      </c>
      <c r="BC359" s="27">
        <v>45694</v>
      </c>
      <c r="BD359" s="20" t="s">
        <v>123</v>
      </c>
      <c r="BE359" s="27">
        <v>45694</v>
      </c>
      <c r="BF359" s="27">
        <v>45699</v>
      </c>
      <c r="BG359" s="27">
        <v>46001</v>
      </c>
      <c r="BH359" s="35">
        <f>+Tabla3[[#This Row],[FECHA TERMINACION
(INICIAL)]]-Tabla3[[#This Row],[FECHA INICIO]]</f>
        <v>302</v>
      </c>
      <c r="BI359" s="35">
        <f>+Tabla3[[#This Row],[PLAZO DE EJECUCIÓN EN DÍAS (INICIAL)]]/30</f>
        <v>10.066666666666666</v>
      </c>
      <c r="BJ359" t="s">
        <v>2652</v>
      </c>
      <c r="BK359" s="30">
        <f>+[1]BD_2!E357</f>
        <v>0</v>
      </c>
      <c r="BL359" s="30">
        <f>+[1]BD_2!BA357</f>
        <v>0</v>
      </c>
      <c r="BM359" s="23">
        <f>+[1]BD_2!BZ357</f>
        <v>0</v>
      </c>
      <c r="BN359" s="23">
        <f>+COUNTIF(Tabla3[[#This Row],[VALOR REDUCIDO]:[TOTAL TIEMPO PRORROGADO EN DÍAS
]],"&lt;&gt;0")</f>
        <v>0</v>
      </c>
      <c r="BO359" s="23" t="str">
        <f>+[1]BD_2!CA357</f>
        <v>2 NO</v>
      </c>
      <c r="BP359" s="27" t="str">
        <f>+[1]BD_2!CF357</f>
        <v>2 NO</v>
      </c>
      <c r="BQ359" s="23" t="s">
        <v>106</v>
      </c>
      <c r="BR359">
        <f t="shared" si="78"/>
        <v>302</v>
      </c>
      <c r="BS359" s="36">
        <f t="shared" si="79"/>
        <v>45699</v>
      </c>
      <c r="BT359" s="36">
        <f t="shared" si="80"/>
        <v>46001</v>
      </c>
      <c r="BU359" s="37">
        <f t="shared" ca="1" si="81"/>
        <v>0.82119205298013243</v>
      </c>
      <c r="BV359" s="30">
        <f t="shared" si="82"/>
        <v>115000000</v>
      </c>
      <c r="BW359" s="23" t="str">
        <f t="shared" ca="1" si="84"/>
        <v>EJECUCIÓN</v>
      </c>
      <c r="BX359" s="23">
        <v>65166667</v>
      </c>
      <c r="BY359" s="23">
        <v>49833333</v>
      </c>
      <c r="BZ359" s="23" t="s">
        <v>106</v>
      </c>
      <c r="CA359" s="23" t="str">
        <f t="shared" si="83"/>
        <v>febrero</v>
      </c>
      <c r="CB359" s="23" t="s">
        <v>121</v>
      </c>
      <c r="CC359" s="23" t="s">
        <v>121</v>
      </c>
      <c r="CD359" s="23" t="s">
        <v>121</v>
      </c>
      <c r="CE359" t="s">
        <v>125</v>
      </c>
      <c r="CF359" t="s">
        <v>126</v>
      </c>
    </row>
    <row r="360" spans="1:84" x14ac:dyDescent="0.25">
      <c r="A360" s="23" t="str">
        <f t="shared" si="71"/>
        <v/>
      </c>
      <c r="B360" s="23" t="str">
        <f t="shared" si="72"/>
        <v/>
      </c>
      <c r="C360" s="24" t="str">
        <f t="shared" ca="1" si="73"/>
        <v>E</v>
      </c>
      <c r="D360" s="25" t="str">
        <f t="shared" ca="1" si="74"/>
        <v/>
      </c>
      <c r="E360" s="25" t="str">
        <f t="shared" si="75"/>
        <v/>
      </c>
      <c r="F360" s="23" t="str">
        <f t="shared" si="76"/>
        <v/>
      </c>
      <c r="G360" s="25" t="str">
        <f t="shared" si="77"/>
        <v/>
      </c>
      <c r="H360" s="23">
        <v>2025</v>
      </c>
      <c r="I360" s="26">
        <v>354</v>
      </c>
      <c r="J360" s="23" t="s">
        <v>95</v>
      </c>
      <c r="K360" t="s">
        <v>96</v>
      </c>
      <c r="L360" t="s">
        <v>97</v>
      </c>
      <c r="M360" t="s">
        <v>98</v>
      </c>
      <c r="N360" t="s">
        <v>99</v>
      </c>
      <c r="O360" s="23" t="s">
        <v>100</v>
      </c>
      <c r="P360" s="23" t="s">
        <v>138</v>
      </c>
      <c r="Q360" t="s">
        <v>2653</v>
      </c>
      <c r="R360" s="23" t="s">
        <v>103</v>
      </c>
      <c r="S360" s="20" t="s">
        <v>311</v>
      </c>
      <c r="T360" s="29" t="s">
        <v>2654</v>
      </c>
      <c r="U360" s="23" t="s">
        <v>1436</v>
      </c>
      <c r="V360" s="23" t="s">
        <v>106</v>
      </c>
      <c r="W360" s="20" t="s">
        <v>183</v>
      </c>
      <c r="X360" s="20" t="s">
        <v>183</v>
      </c>
      <c r="Y360" t="s">
        <v>2655</v>
      </c>
      <c r="Z360" t="s">
        <v>2656</v>
      </c>
      <c r="AA360" t="s">
        <v>2657</v>
      </c>
      <c r="AB360" s="6">
        <v>66950000</v>
      </c>
      <c r="AC360" s="6">
        <v>66950000</v>
      </c>
      <c r="AD360" s="30">
        <v>6695000</v>
      </c>
      <c r="AE360" s="30">
        <v>0</v>
      </c>
      <c r="AF360" s="23" t="s">
        <v>112</v>
      </c>
      <c r="AG360" t="s">
        <v>106</v>
      </c>
      <c r="AH360" t="s">
        <v>113</v>
      </c>
      <c r="AI360" s="31">
        <f>+Tabla3[[#This Row],[VALOR DEL CONTRATO
(EN NUMEROS)]]-Tabla3[[#This Row],[VALOR RECURSOS (MADS/FONAM)]]</f>
        <v>0</v>
      </c>
      <c r="AJ360" s="25">
        <v>5625</v>
      </c>
      <c r="AK360" s="32">
        <v>45664</v>
      </c>
      <c r="AL360">
        <v>48125</v>
      </c>
      <c r="AM360" s="27">
        <v>45691</v>
      </c>
      <c r="AN360" s="33" t="s">
        <v>114</v>
      </c>
      <c r="AO360" t="s">
        <v>323</v>
      </c>
      <c r="AP360" s="39">
        <v>202400000000055</v>
      </c>
      <c r="AQ360" t="s">
        <v>106</v>
      </c>
      <c r="AR360" s="27">
        <v>45686</v>
      </c>
      <c r="AS360" s="23" t="s">
        <v>116</v>
      </c>
      <c r="AT360" s="23" t="s">
        <v>116</v>
      </c>
      <c r="AU360" t="s">
        <v>117</v>
      </c>
      <c r="AV360" t="s">
        <v>292</v>
      </c>
      <c r="AW360" t="s">
        <v>293</v>
      </c>
      <c r="AX360" t="s">
        <v>189</v>
      </c>
      <c r="AY360" s="23">
        <v>80111600</v>
      </c>
      <c r="AZ360" s="41" t="s">
        <v>2658</v>
      </c>
      <c r="BA360" s="23" t="s">
        <v>121</v>
      </c>
      <c r="BB360" s="20" t="s">
        <v>122</v>
      </c>
      <c r="BC360" s="27">
        <v>45687</v>
      </c>
      <c r="BD360" s="20" t="s">
        <v>123</v>
      </c>
      <c r="BE360" s="27">
        <v>45687</v>
      </c>
      <c r="BF360" s="27">
        <v>45691</v>
      </c>
      <c r="BG360" s="27">
        <v>45993</v>
      </c>
      <c r="BH360" s="35">
        <f>+Tabla3[[#This Row],[FECHA TERMINACION
(INICIAL)]]-Tabla3[[#This Row],[FECHA INICIO]]</f>
        <v>302</v>
      </c>
      <c r="BI360" s="35">
        <f>+Tabla3[[#This Row],[PLAZO DE EJECUCIÓN EN DÍAS (INICIAL)]]/30</f>
        <v>10.066666666666666</v>
      </c>
      <c r="BJ360" t="s">
        <v>948</v>
      </c>
      <c r="BK360" s="30">
        <f>+[1]BD_2!E358</f>
        <v>0</v>
      </c>
      <c r="BL360" s="30">
        <f>+[1]BD_2!BA358</f>
        <v>0</v>
      </c>
      <c r="BM360" s="23">
        <f>+[1]BD_2!BZ358</f>
        <v>0</v>
      </c>
      <c r="BN360" s="23">
        <f>+COUNTIF(Tabla3[[#This Row],[VALOR REDUCIDO]:[TOTAL TIEMPO PRORROGADO EN DÍAS
]],"&lt;&gt;0")</f>
        <v>0</v>
      </c>
      <c r="BO360" s="23" t="str">
        <f>+[1]BD_2!CA358</f>
        <v>2 NO</v>
      </c>
      <c r="BP360" s="27" t="str">
        <f>+[1]BD_2!CF358</f>
        <v>2 NO</v>
      </c>
      <c r="BQ360" s="23" t="s">
        <v>106</v>
      </c>
      <c r="BR360">
        <f t="shared" si="78"/>
        <v>302</v>
      </c>
      <c r="BS360" s="36">
        <f t="shared" si="79"/>
        <v>45691</v>
      </c>
      <c r="BT360" s="36">
        <f t="shared" si="80"/>
        <v>45993</v>
      </c>
      <c r="BU360" s="37">
        <f t="shared" ca="1" si="81"/>
        <v>0.84768211920529801</v>
      </c>
      <c r="BV360" s="30">
        <f t="shared" si="82"/>
        <v>66950000</v>
      </c>
      <c r="BW360" s="23" t="str">
        <f t="shared" ca="1" si="84"/>
        <v>EJECUCIÓN</v>
      </c>
      <c r="BX360" s="23">
        <v>39723667</v>
      </c>
      <c r="BY360" s="23">
        <v>27226333</v>
      </c>
      <c r="BZ360" s="23" t="s">
        <v>106</v>
      </c>
      <c r="CA360" s="23" t="str">
        <f t="shared" si="83"/>
        <v>enero</v>
      </c>
      <c r="CB360" s="23" t="s">
        <v>121</v>
      </c>
      <c r="CC360" s="23" t="s">
        <v>121</v>
      </c>
      <c r="CD360" s="23" t="s">
        <v>121</v>
      </c>
      <c r="CE360" t="s">
        <v>125</v>
      </c>
      <c r="CF360" t="s">
        <v>126</v>
      </c>
    </row>
    <row r="361" spans="1:84" x14ac:dyDescent="0.25">
      <c r="A361" s="23" t="str">
        <f t="shared" si="71"/>
        <v/>
      </c>
      <c r="B361" s="23" t="str">
        <f t="shared" si="72"/>
        <v/>
      </c>
      <c r="C361" s="24" t="str">
        <f t="shared" ca="1" si="73"/>
        <v>E</v>
      </c>
      <c r="D361" s="25" t="str">
        <f t="shared" ca="1" si="74"/>
        <v/>
      </c>
      <c r="E361" s="25" t="str">
        <f t="shared" si="75"/>
        <v/>
      </c>
      <c r="F361" s="23" t="str">
        <f t="shared" si="76"/>
        <v/>
      </c>
      <c r="G361" s="25" t="str">
        <f t="shared" si="77"/>
        <v/>
      </c>
      <c r="H361" s="23">
        <v>2025</v>
      </c>
      <c r="I361" s="26">
        <v>355</v>
      </c>
      <c r="J361" s="23" t="s">
        <v>95</v>
      </c>
      <c r="K361" t="s">
        <v>96</v>
      </c>
      <c r="L361" t="s">
        <v>97</v>
      </c>
      <c r="M361" t="s">
        <v>98</v>
      </c>
      <c r="N361" t="s">
        <v>99</v>
      </c>
      <c r="O361" s="23" t="s">
        <v>100</v>
      </c>
      <c r="P361" s="23" t="s">
        <v>138</v>
      </c>
      <c r="Q361" t="s">
        <v>2659</v>
      </c>
      <c r="R361" s="23" t="s">
        <v>103</v>
      </c>
      <c r="S361" s="20" t="s">
        <v>298</v>
      </c>
      <c r="T361" s="29" t="s">
        <v>2660</v>
      </c>
      <c r="U361" s="23" t="s">
        <v>1436</v>
      </c>
      <c r="V361" s="23" t="s">
        <v>106</v>
      </c>
      <c r="W361" s="20" t="s">
        <v>183</v>
      </c>
      <c r="X361" s="20" t="s">
        <v>183</v>
      </c>
      <c r="Y361" t="s">
        <v>2661</v>
      </c>
      <c r="Z361" t="s">
        <v>2662</v>
      </c>
      <c r="AA361" t="s">
        <v>2663</v>
      </c>
      <c r="AB361" s="6">
        <v>118965000</v>
      </c>
      <c r="AC361" s="6">
        <v>118965000</v>
      </c>
      <c r="AD361" s="30">
        <v>11896500</v>
      </c>
      <c r="AE361" s="30">
        <v>0</v>
      </c>
      <c r="AF361" s="23" t="s">
        <v>112</v>
      </c>
      <c r="AG361" t="s">
        <v>106</v>
      </c>
      <c r="AH361" t="s">
        <v>113</v>
      </c>
      <c r="AI361" s="31">
        <f>+Tabla3[[#This Row],[VALOR DEL CONTRATO
(EN NUMEROS)]]-Tabla3[[#This Row],[VALOR RECURSOS (MADS/FONAM)]]</f>
        <v>0</v>
      </c>
      <c r="AJ361" s="25">
        <v>2125</v>
      </c>
      <c r="AK361" s="32">
        <v>45664</v>
      </c>
      <c r="AL361">
        <v>40725</v>
      </c>
      <c r="AM361" s="27">
        <v>45686</v>
      </c>
      <c r="AN361" s="33" t="s">
        <v>114</v>
      </c>
      <c r="AO361" t="s">
        <v>186</v>
      </c>
      <c r="AP361" s="39">
        <v>202400000000054</v>
      </c>
      <c r="AQ361" t="s">
        <v>106</v>
      </c>
      <c r="AR361" s="27">
        <v>45685</v>
      </c>
      <c r="AS361" s="23" t="s">
        <v>116</v>
      </c>
      <c r="AT361" s="23" t="s">
        <v>116</v>
      </c>
      <c r="AU361" t="s">
        <v>117</v>
      </c>
      <c r="AV361" t="s">
        <v>315</v>
      </c>
      <c r="AW361" t="s">
        <v>316</v>
      </c>
      <c r="AX361" t="s">
        <v>189</v>
      </c>
      <c r="AY361" s="23">
        <v>80111600</v>
      </c>
      <c r="AZ361" s="41" t="s">
        <v>2664</v>
      </c>
      <c r="BA361" s="23" t="s">
        <v>121</v>
      </c>
      <c r="BB361" s="20" t="s">
        <v>122</v>
      </c>
      <c r="BC361" s="27">
        <v>45684</v>
      </c>
      <c r="BD361" s="20" t="s">
        <v>123</v>
      </c>
      <c r="BE361" s="27">
        <v>45684</v>
      </c>
      <c r="BF361" s="27">
        <v>45686</v>
      </c>
      <c r="BG361" s="27">
        <v>45989</v>
      </c>
      <c r="BH361" s="35">
        <f>+Tabla3[[#This Row],[FECHA TERMINACION
(INICIAL)]]-Tabla3[[#This Row],[FECHA INICIO]]</f>
        <v>303</v>
      </c>
      <c r="BI361" s="35">
        <f>+Tabla3[[#This Row],[PLAZO DE EJECUCIÓN EN DÍAS (INICIAL)]]/30</f>
        <v>10.1</v>
      </c>
      <c r="BJ361" t="s">
        <v>948</v>
      </c>
      <c r="BK361" s="30">
        <f>+[1]BD_2!E359</f>
        <v>0</v>
      </c>
      <c r="BL361" s="30">
        <f>+[1]BD_2!BA359</f>
        <v>0</v>
      </c>
      <c r="BM361" s="23">
        <f>+[1]BD_2!BZ359</f>
        <v>0</v>
      </c>
      <c r="BN361" s="23">
        <f>+COUNTIF(Tabla3[[#This Row],[VALOR REDUCIDO]:[TOTAL TIEMPO PRORROGADO EN DÍAS
]],"&lt;&gt;0")</f>
        <v>0</v>
      </c>
      <c r="BO361" s="23" t="str">
        <f>+[1]BD_2!CA359</f>
        <v>2 NO</v>
      </c>
      <c r="BP361" s="27" t="str">
        <f>+[1]BD_2!CF359</f>
        <v>2 NO</v>
      </c>
      <c r="BQ361" s="23" t="s">
        <v>106</v>
      </c>
      <c r="BR361">
        <f t="shared" si="78"/>
        <v>303</v>
      </c>
      <c r="BS361" s="36">
        <f t="shared" si="79"/>
        <v>45686</v>
      </c>
      <c r="BT361" s="36">
        <f t="shared" si="80"/>
        <v>45989</v>
      </c>
      <c r="BU361" s="37">
        <f t="shared" ca="1" si="81"/>
        <v>0.86138613861386137</v>
      </c>
      <c r="BV361" s="30">
        <f t="shared" si="82"/>
        <v>118965000</v>
      </c>
      <c r="BW361" s="23" t="str">
        <f t="shared" ca="1" si="84"/>
        <v>EJECUCIÓN</v>
      </c>
      <c r="BX361" s="23">
        <v>72172100</v>
      </c>
      <c r="BY361" s="23">
        <v>46792900</v>
      </c>
      <c r="BZ361" s="23" t="s">
        <v>106</v>
      </c>
      <c r="CA361" s="23" t="str">
        <f t="shared" si="83"/>
        <v>enero</v>
      </c>
      <c r="CB361" s="23" t="s">
        <v>121</v>
      </c>
      <c r="CC361" s="23" t="s">
        <v>121</v>
      </c>
      <c r="CD361" s="23" t="s">
        <v>121</v>
      </c>
      <c r="CE361" t="s">
        <v>125</v>
      </c>
      <c r="CF361" t="s">
        <v>126</v>
      </c>
    </row>
    <row r="362" spans="1:84" x14ac:dyDescent="0.25">
      <c r="A362" s="23" t="str">
        <f t="shared" si="71"/>
        <v/>
      </c>
      <c r="B362" s="23" t="str">
        <f t="shared" si="72"/>
        <v/>
      </c>
      <c r="C362" s="24" t="str">
        <f t="shared" ca="1" si="73"/>
        <v>E</v>
      </c>
      <c r="D362" s="25" t="str">
        <f t="shared" ca="1" si="74"/>
        <v/>
      </c>
      <c r="E362" s="25" t="str">
        <f t="shared" si="75"/>
        <v/>
      </c>
      <c r="F362" s="23" t="str">
        <f t="shared" si="76"/>
        <v/>
      </c>
      <c r="G362" s="25" t="str">
        <f t="shared" si="77"/>
        <v/>
      </c>
      <c r="H362" s="23">
        <v>2025</v>
      </c>
      <c r="I362" s="26">
        <v>356</v>
      </c>
      <c r="J362" s="23" t="s">
        <v>95</v>
      </c>
      <c r="K362" t="s">
        <v>96</v>
      </c>
      <c r="L362" t="s">
        <v>97</v>
      </c>
      <c r="M362" t="s">
        <v>98</v>
      </c>
      <c r="N362" t="s">
        <v>99</v>
      </c>
      <c r="O362" s="23" t="s">
        <v>100</v>
      </c>
      <c r="P362" s="23" t="s">
        <v>138</v>
      </c>
      <c r="Q362" t="s">
        <v>2665</v>
      </c>
      <c r="R362" s="23" t="s">
        <v>103</v>
      </c>
      <c r="S362" s="20" t="s">
        <v>369</v>
      </c>
      <c r="T362" s="29" t="s">
        <v>2666</v>
      </c>
      <c r="U362" s="23" t="s">
        <v>1436</v>
      </c>
      <c r="V362" s="23" t="s">
        <v>106</v>
      </c>
      <c r="W362" s="20" t="s">
        <v>183</v>
      </c>
      <c r="X362" s="20" t="s">
        <v>183</v>
      </c>
      <c r="Y362" t="s">
        <v>2667</v>
      </c>
      <c r="Z362" t="s">
        <v>2668</v>
      </c>
      <c r="AA362" t="s">
        <v>2669</v>
      </c>
      <c r="AB362" s="6">
        <v>100000000</v>
      </c>
      <c r="AC362" s="6">
        <v>100000000</v>
      </c>
      <c r="AD362" s="30">
        <v>10000000</v>
      </c>
      <c r="AE362" s="30">
        <v>0</v>
      </c>
      <c r="AF362" s="23" t="s">
        <v>112</v>
      </c>
      <c r="AG362" t="s">
        <v>106</v>
      </c>
      <c r="AH362" t="s">
        <v>113</v>
      </c>
      <c r="AI362" s="31">
        <f>+Tabla3[[#This Row],[VALOR DEL CONTRATO
(EN NUMEROS)]]-Tabla3[[#This Row],[VALOR RECURSOS (MADS/FONAM)]]</f>
        <v>0</v>
      </c>
      <c r="AJ362" s="25">
        <v>5325</v>
      </c>
      <c r="AK362" s="32">
        <v>45664</v>
      </c>
      <c r="AL362">
        <v>43625</v>
      </c>
      <c r="AM362" s="27">
        <v>45687</v>
      </c>
      <c r="AN362" s="33" t="s">
        <v>114</v>
      </c>
      <c r="AO362" t="s">
        <v>206</v>
      </c>
      <c r="AP362" s="39">
        <v>202400000000055</v>
      </c>
      <c r="AQ362" t="s">
        <v>106</v>
      </c>
      <c r="AR362" s="27">
        <v>45685</v>
      </c>
      <c r="AS362" s="23" t="s">
        <v>116</v>
      </c>
      <c r="AT362" s="23" t="s">
        <v>116</v>
      </c>
      <c r="AU362" t="s">
        <v>117</v>
      </c>
      <c r="AV362" t="s">
        <v>197</v>
      </c>
      <c r="AW362" t="s">
        <v>198</v>
      </c>
      <c r="AX362" t="s">
        <v>189</v>
      </c>
      <c r="AY362" s="23">
        <v>80111600</v>
      </c>
      <c r="AZ362" s="49" t="s">
        <v>2670</v>
      </c>
      <c r="BA362" s="23" t="s">
        <v>121</v>
      </c>
      <c r="BB362" s="20" t="s">
        <v>122</v>
      </c>
      <c r="BC362" s="27">
        <v>45685</v>
      </c>
      <c r="BD362" s="20" t="s">
        <v>123</v>
      </c>
      <c r="BE362" s="27">
        <v>45685</v>
      </c>
      <c r="BF362" s="27">
        <v>45687</v>
      </c>
      <c r="BG362" s="27">
        <v>45990</v>
      </c>
      <c r="BH362" s="35">
        <f>+Tabla3[[#This Row],[FECHA TERMINACION
(INICIAL)]]-Tabla3[[#This Row],[FECHA INICIO]]</f>
        <v>303</v>
      </c>
      <c r="BI362" s="35">
        <f>+Tabla3[[#This Row],[PLAZO DE EJECUCIÓN EN DÍAS (INICIAL)]]/30</f>
        <v>10.1</v>
      </c>
      <c r="BJ362" t="s">
        <v>2652</v>
      </c>
      <c r="BK362" s="30">
        <f>+[1]BD_2!E360</f>
        <v>0</v>
      </c>
      <c r="BL362" s="30">
        <f>+[1]BD_2!BA360</f>
        <v>0</v>
      </c>
      <c r="BM362" s="23">
        <f>+[1]BD_2!BZ360</f>
        <v>0</v>
      </c>
      <c r="BN362" s="23">
        <f>+COUNTIF(Tabla3[[#This Row],[VALOR REDUCIDO]:[TOTAL TIEMPO PRORROGADO EN DÍAS
]],"&lt;&gt;0")</f>
        <v>0</v>
      </c>
      <c r="BO362" s="23" t="str">
        <f>+[1]BD_2!CA360</f>
        <v>2 NO</v>
      </c>
      <c r="BP362" s="27" t="str">
        <f>+[1]BD_2!CF360</f>
        <v>2 NO</v>
      </c>
      <c r="BQ362" s="23" t="s">
        <v>106</v>
      </c>
      <c r="BR362">
        <f t="shared" si="78"/>
        <v>303</v>
      </c>
      <c r="BS362" s="36">
        <f t="shared" si="79"/>
        <v>45687</v>
      </c>
      <c r="BT362" s="36">
        <f t="shared" si="80"/>
        <v>45990</v>
      </c>
      <c r="BU362" s="37">
        <f t="shared" ca="1" si="81"/>
        <v>0.85808580858085803</v>
      </c>
      <c r="BV362" s="30">
        <f t="shared" si="82"/>
        <v>100000000</v>
      </c>
      <c r="BW362" s="23" t="str">
        <f t="shared" ca="1" si="84"/>
        <v>EJECUCIÓN</v>
      </c>
      <c r="BX362" s="23">
        <v>60333333</v>
      </c>
      <c r="BY362" s="23">
        <v>39666667</v>
      </c>
      <c r="BZ362" s="23" t="s">
        <v>106</v>
      </c>
      <c r="CA362" s="23" t="str">
        <f t="shared" si="83"/>
        <v>enero</v>
      </c>
      <c r="CB362" s="23" t="s">
        <v>121</v>
      </c>
      <c r="CC362" s="23" t="s">
        <v>121</v>
      </c>
      <c r="CD362" s="23" t="s">
        <v>121</v>
      </c>
      <c r="CE362" t="s">
        <v>125</v>
      </c>
      <c r="CF362" t="s">
        <v>126</v>
      </c>
    </row>
    <row r="363" spans="1:84" x14ac:dyDescent="0.25">
      <c r="A363" s="23" t="str">
        <f t="shared" si="71"/>
        <v/>
      </c>
      <c r="B363" s="23" t="str">
        <f t="shared" si="72"/>
        <v/>
      </c>
      <c r="C363" s="24" t="str">
        <f t="shared" ca="1" si="73"/>
        <v>E</v>
      </c>
      <c r="D363" s="25" t="str">
        <f t="shared" ca="1" si="74"/>
        <v/>
      </c>
      <c r="E363" s="25" t="str">
        <f t="shared" si="75"/>
        <v/>
      </c>
      <c r="F363" s="23" t="str">
        <f t="shared" si="76"/>
        <v/>
      </c>
      <c r="G363" s="25" t="str">
        <f t="shared" si="77"/>
        <v/>
      </c>
      <c r="H363" s="23">
        <v>2025</v>
      </c>
      <c r="I363" s="26">
        <v>357</v>
      </c>
      <c r="J363" s="23" t="s">
        <v>95</v>
      </c>
      <c r="K363" t="s">
        <v>96</v>
      </c>
      <c r="L363" t="s">
        <v>97</v>
      </c>
      <c r="M363" t="s">
        <v>98</v>
      </c>
      <c r="N363" t="s">
        <v>99</v>
      </c>
      <c r="O363" s="23" t="s">
        <v>100</v>
      </c>
      <c r="P363" s="23" t="s">
        <v>138</v>
      </c>
      <c r="Q363" t="s">
        <v>2671</v>
      </c>
      <c r="R363" s="23" t="s">
        <v>103</v>
      </c>
      <c r="S363" s="20" t="s">
        <v>305</v>
      </c>
      <c r="T363" s="29" t="s">
        <v>2672</v>
      </c>
      <c r="U363" s="23" t="s">
        <v>1436</v>
      </c>
      <c r="V363" s="23" t="s">
        <v>106</v>
      </c>
      <c r="W363" s="20" t="s">
        <v>183</v>
      </c>
      <c r="X363" s="20" t="s">
        <v>183</v>
      </c>
      <c r="Y363" t="s">
        <v>2673</v>
      </c>
      <c r="Z363" t="s">
        <v>2674</v>
      </c>
      <c r="AA363" t="s">
        <v>2498</v>
      </c>
      <c r="AB363" s="6">
        <v>75705000</v>
      </c>
      <c r="AC363" s="6">
        <v>75705000</v>
      </c>
      <c r="AD363" s="30">
        <v>7570500</v>
      </c>
      <c r="AE363" s="30">
        <v>0</v>
      </c>
      <c r="AF363" s="23" t="s">
        <v>112</v>
      </c>
      <c r="AG363" t="s">
        <v>106</v>
      </c>
      <c r="AH363" t="s">
        <v>113</v>
      </c>
      <c r="AI363" s="31">
        <f>+Tabla3[[#This Row],[VALOR DEL CONTRATO
(EN NUMEROS)]]-Tabla3[[#This Row],[VALOR RECURSOS (MADS/FONAM)]]</f>
        <v>0</v>
      </c>
      <c r="AJ363" s="25">
        <v>3425</v>
      </c>
      <c r="AK363" s="32">
        <v>45664</v>
      </c>
      <c r="AL363">
        <v>37025</v>
      </c>
      <c r="AM363" s="27">
        <v>45685</v>
      </c>
      <c r="AN363" s="33" t="s">
        <v>114</v>
      </c>
      <c r="AO363" t="s">
        <v>302</v>
      </c>
      <c r="AP363" s="39">
        <v>202400000000071</v>
      </c>
      <c r="AQ363" t="s">
        <v>106</v>
      </c>
      <c r="AR363" s="27">
        <v>45683</v>
      </c>
      <c r="AS363" s="23" t="s">
        <v>116</v>
      </c>
      <c r="AT363" s="23" t="s">
        <v>116</v>
      </c>
      <c r="AU363" t="s">
        <v>117</v>
      </c>
      <c r="AV363" t="s">
        <v>197</v>
      </c>
      <c r="AW363" t="s">
        <v>198</v>
      </c>
      <c r="AX363" t="s">
        <v>189</v>
      </c>
      <c r="AY363" s="23">
        <v>80111600</v>
      </c>
      <c r="AZ363" s="41" t="s">
        <v>2675</v>
      </c>
      <c r="BA363" s="23" t="s">
        <v>121</v>
      </c>
      <c r="BB363" s="20" t="s">
        <v>122</v>
      </c>
      <c r="BC363" s="27">
        <v>45684</v>
      </c>
      <c r="BD363" s="20" t="s">
        <v>123</v>
      </c>
      <c r="BE363" s="27">
        <v>45684</v>
      </c>
      <c r="BF363" s="27">
        <v>45685</v>
      </c>
      <c r="BG363" s="27">
        <v>45988</v>
      </c>
      <c r="BH363" s="35">
        <f>+Tabla3[[#This Row],[FECHA TERMINACION
(INICIAL)]]-Tabla3[[#This Row],[FECHA INICIO]]</f>
        <v>303</v>
      </c>
      <c r="BI363" s="35">
        <f>+Tabla3[[#This Row],[PLAZO DE EJECUCIÓN EN DÍAS (INICIAL)]]/30</f>
        <v>10.1</v>
      </c>
      <c r="BJ363" t="s">
        <v>948</v>
      </c>
      <c r="BK363" s="30">
        <f>+[1]BD_2!E361</f>
        <v>0</v>
      </c>
      <c r="BL363" s="30">
        <f>+[1]BD_2!BA361</f>
        <v>0</v>
      </c>
      <c r="BM363" s="23">
        <f>+[1]BD_2!BZ361</f>
        <v>0</v>
      </c>
      <c r="BN363" s="23">
        <f>+COUNTIF(Tabla3[[#This Row],[VALOR REDUCIDO]:[TOTAL TIEMPO PRORROGADO EN DÍAS
]],"&lt;&gt;0")</f>
        <v>0</v>
      </c>
      <c r="BO363" s="23" t="str">
        <f>+[1]BD_2!CA361</f>
        <v>2 NO</v>
      </c>
      <c r="BP363" s="27" t="str">
        <f>+[1]BD_2!CF361</f>
        <v>2 NO</v>
      </c>
      <c r="BQ363" s="23" t="s">
        <v>106</v>
      </c>
      <c r="BR363">
        <f t="shared" si="78"/>
        <v>303</v>
      </c>
      <c r="BS363" s="36">
        <f t="shared" si="79"/>
        <v>45685</v>
      </c>
      <c r="BT363" s="36">
        <f t="shared" si="80"/>
        <v>45988</v>
      </c>
      <c r="BU363" s="37">
        <f t="shared" ca="1" si="81"/>
        <v>0.86468646864686471</v>
      </c>
      <c r="BV363" s="30">
        <f t="shared" si="82"/>
        <v>75705000</v>
      </c>
      <c r="BW363" s="23" t="str">
        <f t="shared" ca="1" si="84"/>
        <v>EJECUCIÓN</v>
      </c>
      <c r="BX363" s="23">
        <v>46180050</v>
      </c>
      <c r="BY363" s="23">
        <v>29524950</v>
      </c>
      <c r="BZ363" s="23" t="s">
        <v>106</v>
      </c>
      <c r="CA363" s="23" t="str">
        <f t="shared" si="83"/>
        <v>enero</v>
      </c>
      <c r="CB363" s="23" t="s">
        <v>121</v>
      </c>
      <c r="CC363" s="23" t="s">
        <v>121</v>
      </c>
      <c r="CD363" s="23" t="s">
        <v>121</v>
      </c>
      <c r="CE363" t="s">
        <v>125</v>
      </c>
      <c r="CF363" t="s">
        <v>126</v>
      </c>
    </row>
    <row r="364" spans="1:84" x14ac:dyDescent="0.25">
      <c r="A364" s="23" t="str">
        <f t="shared" si="71"/>
        <v/>
      </c>
      <c r="B364" s="23" t="str">
        <f t="shared" si="72"/>
        <v/>
      </c>
      <c r="C364" s="24" t="str">
        <f t="shared" ca="1" si="73"/>
        <v>E</v>
      </c>
      <c r="D364" s="25" t="str">
        <f t="shared" ca="1" si="74"/>
        <v/>
      </c>
      <c r="E364" s="25" t="str">
        <f t="shared" si="75"/>
        <v/>
      </c>
      <c r="F364" s="23" t="str">
        <f t="shared" si="76"/>
        <v/>
      </c>
      <c r="G364" s="25" t="str">
        <f t="shared" si="77"/>
        <v/>
      </c>
      <c r="H364" s="23">
        <v>2025</v>
      </c>
      <c r="I364" s="26">
        <v>358</v>
      </c>
      <c r="J364" s="23" t="s">
        <v>95</v>
      </c>
      <c r="K364" t="s">
        <v>96</v>
      </c>
      <c r="L364" t="s">
        <v>97</v>
      </c>
      <c r="M364" t="s">
        <v>98</v>
      </c>
      <c r="N364" t="s">
        <v>99</v>
      </c>
      <c r="O364" s="23" t="s">
        <v>100</v>
      </c>
      <c r="P364" s="23" t="s">
        <v>138</v>
      </c>
      <c r="Q364" t="s">
        <v>2676</v>
      </c>
      <c r="R364" s="23" t="s">
        <v>103</v>
      </c>
      <c r="S364" s="20" t="s">
        <v>158</v>
      </c>
      <c r="T364" s="29" t="s">
        <v>2677</v>
      </c>
      <c r="U364" s="23" t="s">
        <v>1436</v>
      </c>
      <c r="V364" s="23" t="s">
        <v>106</v>
      </c>
      <c r="W364" s="20" t="s">
        <v>183</v>
      </c>
      <c r="X364" s="20" t="s">
        <v>183</v>
      </c>
      <c r="Y364" t="s">
        <v>2678</v>
      </c>
      <c r="Z364" t="s">
        <v>2679</v>
      </c>
      <c r="AA364" t="s">
        <v>2680</v>
      </c>
      <c r="AB364" s="6">
        <v>132000000</v>
      </c>
      <c r="AC364" s="6">
        <v>132000000</v>
      </c>
      <c r="AD364" s="30">
        <v>12000000</v>
      </c>
      <c r="AE364" s="30">
        <v>0</v>
      </c>
      <c r="AF364" s="23" t="s">
        <v>112</v>
      </c>
      <c r="AG364" t="s">
        <v>106</v>
      </c>
      <c r="AH364" t="s">
        <v>113</v>
      </c>
      <c r="AI364" s="31">
        <f>+Tabla3[[#This Row],[VALOR DEL CONTRATO
(EN NUMEROS)]]-Tabla3[[#This Row],[VALOR RECURSOS (MADS/FONAM)]]</f>
        <v>0</v>
      </c>
      <c r="AJ364" s="25">
        <v>5025</v>
      </c>
      <c r="AK364" s="32">
        <v>45664</v>
      </c>
      <c r="AL364">
        <v>38825</v>
      </c>
      <c r="AM364" s="27">
        <v>45685</v>
      </c>
      <c r="AN364" s="33" t="s">
        <v>114</v>
      </c>
      <c r="AO364" t="s">
        <v>206</v>
      </c>
      <c r="AP364" s="39">
        <v>202400000000055</v>
      </c>
      <c r="AQ364" t="s">
        <v>106</v>
      </c>
      <c r="AR364" s="27">
        <v>45683</v>
      </c>
      <c r="AS364" s="23" t="s">
        <v>116</v>
      </c>
      <c r="AT364" s="23" t="s">
        <v>116</v>
      </c>
      <c r="AU364" t="s">
        <v>117</v>
      </c>
      <c r="AV364" t="s">
        <v>197</v>
      </c>
      <c r="AW364" t="s">
        <v>198</v>
      </c>
      <c r="AX364" t="s">
        <v>189</v>
      </c>
      <c r="AY364" s="23">
        <v>80111600</v>
      </c>
      <c r="AZ364" s="41" t="s">
        <v>2681</v>
      </c>
      <c r="BA364" s="23" t="s">
        <v>121</v>
      </c>
      <c r="BB364" s="20" t="s">
        <v>122</v>
      </c>
      <c r="BC364" s="27">
        <v>45683</v>
      </c>
      <c r="BD364" s="20" t="s">
        <v>123</v>
      </c>
      <c r="BE364" s="27">
        <v>45683</v>
      </c>
      <c r="BF364" s="27">
        <v>45685</v>
      </c>
      <c r="BG364" s="27">
        <v>46018</v>
      </c>
      <c r="BH364" s="35">
        <f>+Tabla3[[#This Row],[FECHA TERMINACION
(INICIAL)]]-Tabla3[[#This Row],[FECHA INICIO]]</f>
        <v>333</v>
      </c>
      <c r="BI364" s="35">
        <f>+Tabla3[[#This Row],[PLAZO DE EJECUCIÓN EN DÍAS (INICIAL)]]/30</f>
        <v>11.1</v>
      </c>
      <c r="BJ364" t="s">
        <v>219</v>
      </c>
      <c r="BK364" s="30">
        <f>+[1]BD_2!E362</f>
        <v>0</v>
      </c>
      <c r="BL364" s="30">
        <f>+[1]BD_2!BA362</f>
        <v>0</v>
      </c>
      <c r="BM364" s="23">
        <f>+[1]BD_2!BZ362</f>
        <v>0</v>
      </c>
      <c r="BN364" s="23">
        <f>+COUNTIF(Tabla3[[#This Row],[VALOR REDUCIDO]:[TOTAL TIEMPO PRORROGADO EN DÍAS
]],"&lt;&gt;0")</f>
        <v>0</v>
      </c>
      <c r="BO364" s="23" t="str">
        <f>+[1]BD_2!CA362</f>
        <v>2 NO</v>
      </c>
      <c r="BP364" s="27" t="str">
        <f>+[1]BD_2!CF362</f>
        <v>2 NO</v>
      </c>
      <c r="BQ364" s="23" t="s">
        <v>106</v>
      </c>
      <c r="BR364">
        <f t="shared" si="78"/>
        <v>333</v>
      </c>
      <c r="BS364" s="36">
        <f t="shared" si="79"/>
        <v>45685</v>
      </c>
      <c r="BT364" s="36">
        <f t="shared" si="80"/>
        <v>46018</v>
      </c>
      <c r="BU364" s="37">
        <f t="shared" ca="1" si="81"/>
        <v>0.78678678678678682</v>
      </c>
      <c r="BV364" s="30">
        <f t="shared" si="82"/>
        <v>132000000</v>
      </c>
      <c r="BW364" s="23" t="str">
        <f t="shared" ca="1" si="84"/>
        <v>EJECUCIÓN</v>
      </c>
      <c r="BX364" s="23">
        <v>73200000</v>
      </c>
      <c r="BY364" s="23">
        <v>58800000</v>
      </c>
      <c r="BZ364" s="23" t="s">
        <v>106</v>
      </c>
      <c r="CA364" s="23" t="str">
        <f t="shared" si="83"/>
        <v>enero</v>
      </c>
      <c r="CB364" s="23" t="s">
        <v>121</v>
      </c>
      <c r="CC364" s="23" t="s">
        <v>121</v>
      </c>
      <c r="CD364" s="23" t="s">
        <v>121</v>
      </c>
      <c r="CE364" t="s">
        <v>125</v>
      </c>
      <c r="CF364" t="s">
        <v>126</v>
      </c>
    </row>
    <row r="365" spans="1:84" x14ac:dyDescent="0.25">
      <c r="A365" s="23" t="str">
        <f t="shared" si="71"/>
        <v/>
      </c>
      <c r="B365" s="23" t="str">
        <f t="shared" si="72"/>
        <v/>
      </c>
      <c r="C365" s="24" t="str">
        <f t="shared" ca="1" si="73"/>
        <v>E</v>
      </c>
      <c r="D365" s="25" t="str">
        <f t="shared" ca="1" si="74"/>
        <v/>
      </c>
      <c r="E365" s="25" t="str">
        <f t="shared" si="75"/>
        <v/>
      </c>
      <c r="F365" s="23" t="str">
        <f t="shared" si="76"/>
        <v/>
      </c>
      <c r="G365" s="25" t="str">
        <f t="shared" si="77"/>
        <v/>
      </c>
      <c r="H365" s="23">
        <v>2025</v>
      </c>
      <c r="I365" s="26">
        <v>359</v>
      </c>
      <c r="J365" s="23" t="s">
        <v>95</v>
      </c>
      <c r="K365" t="s">
        <v>96</v>
      </c>
      <c r="L365" t="s">
        <v>97</v>
      </c>
      <c r="M365" t="s">
        <v>98</v>
      </c>
      <c r="N365" t="s">
        <v>99</v>
      </c>
      <c r="O365" s="23" t="s">
        <v>100</v>
      </c>
      <c r="P365" s="23" t="s">
        <v>138</v>
      </c>
      <c r="Q365" t="s">
        <v>2682</v>
      </c>
      <c r="R365" s="23" t="s">
        <v>103</v>
      </c>
      <c r="S365" s="20" t="s">
        <v>525</v>
      </c>
      <c r="T365" s="29" t="s">
        <v>2683</v>
      </c>
      <c r="U365" s="23" t="s">
        <v>1436</v>
      </c>
      <c r="V365" s="23" t="s">
        <v>106</v>
      </c>
      <c r="W365" s="20" t="s">
        <v>747</v>
      </c>
      <c r="X365" t="s">
        <v>747</v>
      </c>
      <c r="Y365" t="s">
        <v>2684</v>
      </c>
      <c r="Z365" t="s">
        <v>2685</v>
      </c>
      <c r="AA365" t="s">
        <v>2686</v>
      </c>
      <c r="AB365" s="6">
        <v>87369333</v>
      </c>
      <c r="AC365" s="6">
        <v>87369333</v>
      </c>
      <c r="AD365" s="30">
        <v>8140000</v>
      </c>
      <c r="AE365" s="30">
        <v>0</v>
      </c>
      <c r="AF365" s="23" t="s">
        <v>112</v>
      </c>
      <c r="AG365" t="s">
        <v>106</v>
      </c>
      <c r="AH365" t="s">
        <v>113</v>
      </c>
      <c r="AI365" s="31">
        <f>+Tabla3[[#This Row],[VALOR DEL CONTRATO
(EN NUMEROS)]]-Tabla3[[#This Row],[VALOR RECURSOS (MADS/FONAM)]]</f>
        <v>0</v>
      </c>
      <c r="AJ365" s="25">
        <v>3325</v>
      </c>
      <c r="AK365" s="32">
        <v>45664</v>
      </c>
      <c r="AL365">
        <v>38625</v>
      </c>
      <c r="AM365" s="27">
        <v>45685</v>
      </c>
      <c r="AN365" s="33" t="s">
        <v>114</v>
      </c>
      <c r="AO365" t="s">
        <v>751</v>
      </c>
      <c r="AP365" s="39">
        <v>202400000000095</v>
      </c>
      <c r="AQ365" t="s">
        <v>106</v>
      </c>
      <c r="AR365" s="27">
        <v>45683</v>
      </c>
      <c r="AS365" s="23" t="s">
        <v>116</v>
      </c>
      <c r="AT365" s="23" t="s">
        <v>116</v>
      </c>
      <c r="AU365" t="s">
        <v>117</v>
      </c>
      <c r="AV365" t="s">
        <v>2024</v>
      </c>
      <c r="AW365" t="s">
        <v>2025</v>
      </c>
      <c r="AX365" t="s">
        <v>747</v>
      </c>
      <c r="AY365" s="23">
        <v>80111600</v>
      </c>
      <c r="AZ365" s="41" t="s">
        <v>2687</v>
      </c>
      <c r="BA365" s="23" t="s">
        <v>121</v>
      </c>
      <c r="BB365" s="20" t="s">
        <v>122</v>
      </c>
      <c r="BC365" s="27">
        <v>45684</v>
      </c>
      <c r="BD365" s="20" t="s">
        <v>123</v>
      </c>
      <c r="BE365" s="27">
        <v>45684</v>
      </c>
      <c r="BF365" s="27">
        <v>45685</v>
      </c>
      <c r="BG365" s="27">
        <v>46010</v>
      </c>
      <c r="BH365" s="35">
        <f>+Tabla3[[#This Row],[FECHA TERMINACION
(INICIAL)]]-Tabla3[[#This Row],[FECHA INICIO]]</f>
        <v>325</v>
      </c>
      <c r="BI365" s="35">
        <f>+Tabla3[[#This Row],[PLAZO DE EJECUCIÓN EN DÍAS (INICIAL)]]/30</f>
        <v>10.833333333333334</v>
      </c>
      <c r="BJ365" t="s">
        <v>2688</v>
      </c>
      <c r="BK365" s="30">
        <f>+[1]BD_2!E363</f>
        <v>0</v>
      </c>
      <c r="BL365" s="30">
        <f>+[1]BD_2!BA363</f>
        <v>0</v>
      </c>
      <c r="BM365" s="23">
        <f>+[1]BD_2!BZ363</f>
        <v>0</v>
      </c>
      <c r="BN365" s="23">
        <f>+COUNTIF(Tabla3[[#This Row],[VALOR REDUCIDO]:[TOTAL TIEMPO PRORROGADO EN DÍAS
]],"&lt;&gt;0")</f>
        <v>0</v>
      </c>
      <c r="BO365" s="23" t="str">
        <f>+[1]BD_2!CA363</f>
        <v>2 NO</v>
      </c>
      <c r="BP365" s="27" t="str">
        <f>+[1]BD_2!CF363</f>
        <v>2 NO</v>
      </c>
      <c r="BQ365" s="23" t="s">
        <v>106</v>
      </c>
      <c r="BR365">
        <f t="shared" si="78"/>
        <v>325</v>
      </c>
      <c r="BS365" s="36">
        <f t="shared" si="79"/>
        <v>45685</v>
      </c>
      <c r="BT365" s="36">
        <f t="shared" si="80"/>
        <v>46010</v>
      </c>
      <c r="BU365" s="37">
        <f t="shared" ca="1" si="81"/>
        <v>0.80615384615384611</v>
      </c>
      <c r="BV365" s="30">
        <f t="shared" si="82"/>
        <v>87369333</v>
      </c>
      <c r="BW365" s="23" t="str">
        <f t="shared" ca="1" si="84"/>
        <v>EJECUCIÓN</v>
      </c>
      <c r="BX365" s="23">
        <v>49654000</v>
      </c>
      <c r="BY365" s="23">
        <v>37715333</v>
      </c>
      <c r="BZ365" s="23" t="s">
        <v>106</v>
      </c>
      <c r="CA365" s="23" t="str">
        <f t="shared" si="83"/>
        <v>enero</v>
      </c>
      <c r="CB365" s="23" t="s">
        <v>121</v>
      </c>
      <c r="CC365" s="23" t="s">
        <v>121</v>
      </c>
      <c r="CD365" s="23" t="s">
        <v>121</v>
      </c>
      <c r="CE365" t="s">
        <v>125</v>
      </c>
      <c r="CF365" t="s">
        <v>126</v>
      </c>
    </row>
    <row r="366" spans="1:84" x14ac:dyDescent="0.25">
      <c r="A366" s="23" t="str">
        <f t="shared" si="71"/>
        <v/>
      </c>
      <c r="B366" s="23" t="str">
        <f t="shared" si="72"/>
        <v/>
      </c>
      <c r="C366" s="24" t="str">
        <f t="shared" ca="1" si="73"/>
        <v>E</v>
      </c>
      <c r="D366" s="25" t="str">
        <f t="shared" ca="1" si="74"/>
        <v/>
      </c>
      <c r="E366" s="25" t="str">
        <f t="shared" si="75"/>
        <v/>
      </c>
      <c r="F366" s="23" t="str">
        <f t="shared" si="76"/>
        <v/>
      </c>
      <c r="G366" s="25" t="str">
        <f t="shared" si="77"/>
        <v/>
      </c>
      <c r="H366" s="23">
        <v>2025</v>
      </c>
      <c r="I366" s="26">
        <v>360</v>
      </c>
      <c r="J366" s="23" t="s">
        <v>95</v>
      </c>
      <c r="K366" t="s">
        <v>96</v>
      </c>
      <c r="L366" t="s">
        <v>97</v>
      </c>
      <c r="M366" t="s">
        <v>98</v>
      </c>
      <c r="N366" t="s">
        <v>99</v>
      </c>
      <c r="O366" s="23" t="s">
        <v>100</v>
      </c>
      <c r="P366" s="23" t="s">
        <v>138</v>
      </c>
      <c r="Q366" t="s">
        <v>2689</v>
      </c>
      <c r="R366" s="23" t="s">
        <v>103</v>
      </c>
      <c r="S366" s="20" t="s">
        <v>158</v>
      </c>
      <c r="T366" s="29" t="s">
        <v>2690</v>
      </c>
      <c r="U366" s="23" t="s">
        <v>1436</v>
      </c>
      <c r="V366" s="23" t="s">
        <v>106</v>
      </c>
      <c r="W366" s="20" t="s">
        <v>183</v>
      </c>
      <c r="X366" s="20" t="s">
        <v>183</v>
      </c>
      <c r="Y366" t="s">
        <v>2691</v>
      </c>
      <c r="Z366" t="s">
        <v>2692</v>
      </c>
      <c r="AA366" t="s">
        <v>2693</v>
      </c>
      <c r="AB366" s="6">
        <v>90640000</v>
      </c>
      <c r="AC366" s="6">
        <v>90640000</v>
      </c>
      <c r="AD366" s="30">
        <v>8240000</v>
      </c>
      <c r="AE366" s="30">
        <v>0</v>
      </c>
      <c r="AF366" s="23" t="s">
        <v>112</v>
      </c>
      <c r="AG366" t="s">
        <v>106</v>
      </c>
      <c r="AH366" t="s">
        <v>113</v>
      </c>
      <c r="AI366" s="31">
        <f>+Tabla3[[#This Row],[VALOR DEL CONTRATO
(EN NUMEROS)]]-Tabla3[[#This Row],[VALOR RECURSOS (MADS/FONAM)]]</f>
        <v>0</v>
      </c>
      <c r="AJ366" s="25">
        <v>2425</v>
      </c>
      <c r="AK366" s="32">
        <v>45664</v>
      </c>
      <c r="AL366">
        <v>45625</v>
      </c>
      <c r="AM366" s="27">
        <v>45687</v>
      </c>
      <c r="AN366" s="33" t="s">
        <v>114</v>
      </c>
      <c r="AO366" t="s">
        <v>186</v>
      </c>
      <c r="AP366" s="39">
        <v>202400000000054</v>
      </c>
      <c r="AQ366" t="s">
        <v>106</v>
      </c>
      <c r="AR366" s="27">
        <v>45685</v>
      </c>
      <c r="AS366" s="23" t="s">
        <v>116</v>
      </c>
      <c r="AT366" s="23" t="s">
        <v>116</v>
      </c>
      <c r="AU366" t="s">
        <v>117</v>
      </c>
      <c r="AV366" t="s">
        <v>187</v>
      </c>
      <c r="AW366" t="s">
        <v>188</v>
      </c>
      <c r="AX366" t="s">
        <v>189</v>
      </c>
      <c r="AY366" s="23">
        <v>80111600</v>
      </c>
      <c r="AZ366" s="41" t="s">
        <v>2694</v>
      </c>
      <c r="BA366" s="23" t="s">
        <v>121</v>
      </c>
      <c r="BB366" s="20" t="s">
        <v>122</v>
      </c>
      <c r="BC366" s="27">
        <v>45685</v>
      </c>
      <c r="BD366" s="20" t="s">
        <v>123</v>
      </c>
      <c r="BE366" s="27">
        <v>45685</v>
      </c>
      <c r="BF366" s="27">
        <v>45687</v>
      </c>
      <c r="BG366" s="27">
        <v>46020</v>
      </c>
      <c r="BH366" s="35">
        <f>+Tabla3[[#This Row],[FECHA TERMINACION
(INICIAL)]]-Tabla3[[#This Row],[FECHA INICIO]]</f>
        <v>333</v>
      </c>
      <c r="BI366" s="35">
        <f>+Tabla3[[#This Row],[PLAZO DE EJECUCIÓN EN DÍAS (INICIAL)]]/30</f>
        <v>11.1</v>
      </c>
      <c r="BJ366" t="s">
        <v>2695</v>
      </c>
      <c r="BK366" s="30">
        <f>+[1]BD_2!E364</f>
        <v>0</v>
      </c>
      <c r="BL366" s="30">
        <f>+[1]BD_2!BA364</f>
        <v>0</v>
      </c>
      <c r="BM366" s="23">
        <f>+[1]BD_2!BZ364</f>
        <v>0</v>
      </c>
      <c r="BN366" s="23">
        <f>+COUNTIF(Tabla3[[#This Row],[VALOR REDUCIDO]:[TOTAL TIEMPO PRORROGADO EN DÍAS
]],"&lt;&gt;0")</f>
        <v>0</v>
      </c>
      <c r="BO366" s="23" t="str">
        <f>+[1]BD_2!CA364</f>
        <v>2 NO</v>
      </c>
      <c r="BP366" s="27" t="str">
        <f>+[1]BD_2!CF364</f>
        <v>2 NO</v>
      </c>
      <c r="BQ366" s="23" t="s">
        <v>106</v>
      </c>
      <c r="BR366">
        <f t="shared" si="78"/>
        <v>333</v>
      </c>
      <c r="BS366" s="36">
        <f t="shared" si="79"/>
        <v>45687</v>
      </c>
      <c r="BT366" s="36">
        <f t="shared" si="80"/>
        <v>46020</v>
      </c>
      <c r="BU366" s="37">
        <f t="shared" ca="1" si="81"/>
        <v>0.78078078078078073</v>
      </c>
      <c r="BV366" s="30">
        <f t="shared" si="82"/>
        <v>90640000</v>
      </c>
      <c r="BW366" s="23" t="str">
        <f t="shared" ca="1" si="84"/>
        <v>EJECUCIÓN</v>
      </c>
      <c r="BX366" s="23">
        <v>49714667</v>
      </c>
      <c r="BY366" s="23">
        <v>40925333</v>
      </c>
      <c r="BZ366" s="23" t="s">
        <v>106</v>
      </c>
      <c r="CA366" s="23" t="str">
        <f t="shared" si="83"/>
        <v>enero</v>
      </c>
      <c r="CB366" s="23" t="s">
        <v>121</v>
      </c>
      <c r="CC366" s="23" t="s">
        <v>121</v>
      </c>
      <c r="CD366" s="23" t="s">
        <v>121</v>
      </c>
      <c r="CE366" t="s">
        <v>125</v>
      </c>
      <c r="CF366" t="s">
        <v>126</v>
      </c>
    </row>
    <row r="367" spans="1:84" x14ac:dyDescent="0.25">
      <c r="A367" s="23" t="str">
        <f t="shared" si="71"/>
        <v/>
      </c>
      <c r="B367" s="23" t="str">
        <f t="shared" si="72"/>
        <v/>
      </c>
      <c r="C367" s="24" t="str">
        <f t="shared" ca="1" si="73"/>
        <v>E</v>
      </c>
      <c r="D367" s="25" t="str">
        <f t="shared" ca="1" si="74"/>
        <v/>
      </c>
      <c r="E367" s="25" t="str">
        <f t="shared" si="75"/>
        <v/>
      </c>
      <c r="F367" s="23" t="str">
        <f t="shared" si="76"/>
        <v/>
      </c>
      <c r="G367" s="25" t="str">
        <f t="shared" si="77"/>
        <v/>
      </c>
      <c r="H367" s="23">
        <v>2025</v>
      </c>
      <c r="I367" s="26">
        <v>361</v>
      </c>
      <c r="J367" s="23" t="s">
        <v>95</v>
      </c>
      <c r="K367" t="s">
        <v>96</v>
      </c>
      <c r="L367" t="s">
        <v>97</v>
      </c>
      <c r="M367" t="s">
        <v>98</v>
      </c>
      <c r="N367" t="s">
        <v>99</v>
      </c>
      <c r="O367" s="23" t="s">
        <v>100</v>
      </c>
      <c r="P367" s="23" t="s">
        <v>138</v>
      </c>
      <c r="Q367" t="s">
        <v>2696</v>
      </c>
      <c r="R367" s="23" t="s">
        <v>103</v>
      </c>
      <c r="S367" s="20" t="s">
        <v>165</v>
      </c>
      <c r="T367" s="29" t="s">
        <v>2697</v>
      </c>
      <c r="U367" s="23" t="s">
        <v>1436</v>
      </c>
      <c r="V367" s="23" t="s">
        <v>106</v>
      </c>
      <c r="W367" s="20" t="s">
        <v>516</v>
      </c>
      <c r="X367" t="s">
        <v>516</v>
      </c>
      <c r="Y367" t="s">
        <v>2698</v>
      </c>
      <c r="Z367" t="s">
        <v>2699</v>
      </c>
      <c r="AA367" t="s">
        <v>2700</v>
      </c>
      <c r="AB367" s="6">
        <v>71720000</v>
      </c>
      <c r="AC367" s="6">
        <v>71720000</v>
      </c>
      <c r="AD367" s="30">
        <v>7172000</v>
      </c>
      <c r="AE367" s="30">
        <v>0</v>
      </c>
      <c r="AF367" s="23" t="s">
        <v>112</v>
      </c>
      <c r="AG367" t="s">
        <v>106</v>
      </c>
      <c r="AH367" t="s">
        <v>113</v>
      </c>
      <c r="AI367" s="31">
        <f>+Tabla3[[#This Row],[VALOR DEL CONTRATO
(EN NUMEROS)]]-Tabla3[[#This Row],[VALOR RECURSOS (MADS/FONAM)]]</f>
        <v>0</v>
      </c>
      <c r="AJ367" s="25">
        <v>8825</v>
      </c>
      <c r="AK367" s="32">
        <v>45665</v>
      </c>
      <c r="AL367">
        <v>41525</v>
      </c>
      <c r="AM367" s="27">
        <v>45686</v>
      </c>
      <c r="AN367" s="33" t="s">
        <v>114</v>
      </c>
      <c r="AO367" t="s">
        <v>1574</v>
      </c>
      <c r="AP367" s="39">
        <v>202300000000177</v>
      </c>
      <c r="AQ367" t="s">
        <v>106</v>
      </c>
      <c r="AR367" s="27">
        <v>45683</v>
      </c>
      <c r="AS367" s="23" t="s">
        <v>116</v>
      </c>
      <c r="AT367" s="23" t="s">
        <v>116</v>
      </c>
      <c r="AU367" t="s">
        <v>117</v>
      </c>
      <c r="AV367" t="s">
        <v>2550</v>
      </c>
      <c r="AW367" t="s">
        <v>2551</v>
      </c>
      <c r="AX367" t="s">
        <v>516</v>
      </c>
      <c r="AY367" s="23">
        <v>80111600</v>
      </c>
      <c r="AZ367" s="41" t="s">
        <v>2701</v>
      </c>
      <c r="BA367" s="23" t="s">
        <v>121</v>
      </c>
      <c r="BB367" s="20" t="s">
        <v>122</v>
      </c>
      <c r="BC367" s="27">
        <v>45684</v>
      </c>
      <c r="BD367" s="20" t="s">
        <v>136</v>
      </c>
      <c r="BE367" s="27">
        <v>45684</v>
      </c>
      <c r="BF367" s="27">
        <v>45686</v>
      </c>
      <c r="BG367" s="27">
        <v>45989</v>
      </c>
      <c r="BH367" s="35">
        <f>+Tabla3[[#This Row],[FECHA TERMINACION
(INICIAL)]]-Tabla3[[#This Row],[FECHA INICIO]]</f>
        <v>303</v>
      </c>
      <c r="BI367" s="35">
        <f>+Tabla3[[#This Row],[PLAZO DE EJECUCIÓN EN DÍAS (INICIAL)]]/30</f>
        <v>10.1</v>
      </c>
      <c r="BJ367" t="s">
        <v>2553</v>
      </c>
      <c r="BK367" s="30">
        <f>+[1]BD_2!E365</f>
        <v>0</v>
      </c>
      <c r="BL367" s="30">
        <f>+[1]BD_2!BA365</f>
        <v>0</v>
      </c>
      <c r="BM367" s="23">
        <f>+[1]BD_2!BZ365</f>
        <v>0</v>
      </c>
      <c r="BN367" s="23">
        <f>+COUNTIF(Tabla3[[#This Row],[VALOR REDUCIDO]:[TOTAL TIEMPO PRORROGADO EN DÍAS
]],"&lt;&gt;0")</f>
        <v>0</v>
      </c>
      <c r="BO367" s="23" t="str">
        <f>+[1]BD_2!CA365</f>
        <v>2 NO</v>
      </c>
      <c r="BP367" s="27" t="str">
        <f>+[1]BD_2!CF365</f>
        <v>2 NO</v>
      </c>
      <c r="BQ367" s="23" t="s">
        <v>106</v>
      </c>
      <c r="BR367">
        <f t="shared" si="78"/>
        <v>303</v>
      </c>
      <c r="BS367" s="36">
        <f t="shared" si="79"/>
        <v>45686</v>
      </c>
      <c r="BT367" s="36">
        <f t="shared" si="80"/>
        <v>45989</v>
      </c>
      <c r="BU367" s="37">
        <f t="shared" ca="1" si="81"/>
        <v>0.86138613861386137</v>
      </c>
      <c r="BV367" s="30">
        <f t="shared" si="82"/>
        <v>71720000</v>
      </c>
      <c r="BW367" s="23" t="str">
        <f t="shared" ca="1" si="84"/>
        <v>EJECUCIÓN</v>
      </c>
      <c r="BX367" s="23">
        <v>43510133</v>
      </c>
      <c r="BY367" s="23">
        <v>28209867</v>
      </c>
      <c r="BZ367" s="23" t="s">
        <v>106</v>
      </c>
      <c r="CA367" s="23" t="str">
        <f t="shared" si="83"/>
        <v>enero</v>
      </c>
      <c r="CB367" s="23" t="s">
        <v>121</v>
      </c>
      <c r="CC367" s="23" t="s">
        <v>121</v>
      </c>
      <c r="CD367" s="23" t="s">
        <v>121</v>
      </c>
      <c r="CE367" t="s">
        <v>125</v>
      </c>
      <c r="CF367" t="s">
        <v>126</v>
      </c>
    </row>
    <row r="368" spans="1:84" ht="15" customHeight="1" x14ac:dyDescent="0.25">
      <c r="A368" s="23" t="str">
        <f t="shared" si="71"/>
        <v/>
      </c>
      <c r="B368" s="23" t="str">
        <f t="shared" si="72"/>
        <v/>
      </c>
      <c r="C368" s="24" t="str">
        <f t="shared" ca="1" si="73"/>
        <v>E</v>
      </c>
      <c r="D368" s="25" t="str">
        <f t="shared" ca="1" si="74"/>
        <v/>
      </c>
      <c r="E368" s="25" t="str">
        <f t="shared" si="75"/>
        <v/>
      </c>
      <c r="F368" s="23" t="str">
        <f t="shared" si="76"/>
        <v/>
      </c>
      <c r="G368" s="25" t="str">
        <f t="shared" si="77"/>
        <v/>
      </c>
      <c r="H368" s="23">
        <v>2025</v>
      </c>
      <c r="I368" s="26">
        <v>362</v>
      </c>
      <c r="J368" s="23" t="s">
        <v>95</v>
      </c>
      <c r="K368" t="s">
        <v>96</v>
      </c>
      <c r="L368" t="s">
        <v>97</v>
      </c>
      <c r="M368" t="s">
        <v>98</v>
      </c>
      <c r="N368" t="s">
        <v>99</v>
      </c>
      <c r="O368" s="23" t="s">
        <v>100</v>
      </c>
      <c r="P368" s="23" t="s">
        <v>138</v>
      </c>
      <c r="Q368" t="s">
        <v>2702</v>
      </c>
      <c r="R368" s="23" t="s">
        <v>103</v>
      </c>
      <c r="S368" s="20" t="s">
        <v>982</v>
      </c>
      <c r="T368" s="29" t="s">
        <v>2703</v>
      </c>
      <c r="U368" s="23" t="s">
        <v>1436</v>
      </c>
      <c r="V368" s="23" t="s">
        <v>106</v>
      </c>
      <c r="W368" s="20" t="s">
        <v>183</v>
      </c>
      <c r="X368" t="s">
        <v>183</v>
      </c>
      <c r="Y368" t="s">
        <v>2704</v>
      </c>
      <c r="Z368" s="50" t="s">
        <v>2705</v>
      </c>
      <c r="AA368" t="s">
        <v>2706</v>
      </c>
      <c r="AB368" s="6">
        <v>56665000</v>
      </c>
      <c r="AC368" s="6">
        <v>56665000</v>
      </c>
      <c r="AD368" s="30">
        <v>5665000</v>
      </c>
      <c r="AE368" s="30">
        <v>0</v>
      </c>
      <c r="AF368" s="23" t="s">
        <v>112</v>
      </c>
      <c r="AG368" t="s">
        <v>106</v>
      </c>
      <c r="AH368" t="s">
        <v>113</v>
      </c>
      <c r="AI368" s="31">
        <f>+Tabla3[[#This Row],[VALOR DEL CONTRATO
(EN NUMEROS)]]-Tabla3[[#This Row],[VALOR RECURSOS (MADS/FONAM)]]</f>
        <v>0</v>
      </c>
      <c r="AJ368" s="25">
        <v>3825</v>
      </c>
      <c r="AK368" s="32">
        <v>45664</v>
      </c>
      <c r="AL368">
        <v>56725</v>
      </c>
      <c r="AM368" s="27">
        <v>45692</v>
      </c>
      <c r="AN368" s="33" t="s">
        <v>114</v>
      </c>
      <c r="AO368" t="s">
        <v>215</v>
      </c>
      <c r="AP368" s="28">
        <v>202400000000071</v>
      </c>
      <c r="AQ368" t="s">
        <v>106</v>
      </c>
      <c r="AR368" s="27">
        <v>45689</v>
      </c>
      <c r="AS368" s="23" t="s">
        <v>116</v>
      </c>
      <c r="AT368" s="23" t="s">
        <v>116</v>
      </c>
      <c r="AU368" t="s">
        <v>117</v>
      </c>
      <c r="AV368" t="s">
        <v>216</v>
      </c>
      <c r="AW368" t="s">
        <v>217</v>
      </c>
      <c r="AX368" t="s">
        <v>189</v>
      </c>
      <c r="AY368" s="23">
        <v>80111600</v>
      </c>
      <c r="AZ368" s="41" t="s">
        <v>2707</v>
      </c>
      <c r="BA368" s="23" t="s">
        <v>121</v>
      </c>
      <c r="BB368" s="20" t="s">
        <v>122</v>
      </c>
      <c r="BC368" s="27">
        <v>45691</v>
      </c>
      <c r="BD368" s="20" t="s">
        <v>123</v>
      </c>
      <c r="BE368" s="27">
        <v>45691</v>
      </c>
      <c r="BF368" s="27">
        <v>45692</v>
      </c>
      <c r="BG368" s="27">
        <v>45994</v>
      </c>
      <c r="BH368" s="35">
        <f>+Tabla3[[#This Row],[FECHA TERMINACION
(INICIAL)]]-Tabla3[[#This Row],[FECHA INICIO]]</f>
        <v>302</v>
      </c>
      <c r="BI368" s="35">
        <f>+Tabla3[[#This Row],[PLAZO DE EJECUCIÓN EN DÍAS (INICIAL)]]/30</f>
        <v>10.066666666666666</v>
      </c>
      <c r="BJ368" t="s">
        <v>948</v>
      </c>
      <c r="BK368" s="30">
        <f>+[1]BD_2!E366</f>
        <v>15000</v>
      </c>
      <c r="BL368" s="30">
        <f>+[1]BD_2!BA366</f>
        <v>0</v>
      </c>
      <c r="BM368" s="23">
        <f>+[1]BD_2!BZ366</f>
        <v>0</v>
      </c>
      <c r="BN368" s="23">
        <f>+COUNTIF(Tabla3[[#This Row],[VALOR REDUCIDO]:[TOTAL TIEMPO PRORROGADO EN DÍAS
]],"&lt;&gt;0")</f>
        <v>1</v>
      </c>
      <c r="BO368" s="23" t="str">
        <f>+[1]BD_2!CA366</f>
        <v>2 NO</v>
      </c>
      <c r="BP368" s="27" t="str">
        <f>+[1]BD_2!CF366</f>
        <v>2 NO</v>
      </c>
      <c r="BQ368" s="23" t="s">
        <v>106</v>
      </c>
      <c r="BR368">
        <f t="shared" si="78"/>
        <v>302</v>
      </c>
      <c r="BS368" s="36">
        <f t="shared" si="79"/>
        <v>45692</v>
      </c>
      <c r="BT368" s="36">
        <f t="shared" si="80"/>
        <v>45994</v>
      </c>
      <c r="BU368" s="37">
        <f t="shared" ca="1" si="81"/>
        <v>0.8443708609271523</v>
      </c>
      <c r="BV368" s="30">
        <f t="shared" si="82"/>
        <v>56650000</v>
      </c>
      <c r="BW368" s="23" t="str">
        <f t="shared" ca="1" si="84"/>
        <v>EJECUCIÓN</v>
      </c>
      <c r="BX368" s="23">
        <v>33423500</v>
      </c>
      <c r="BY368" s="23">
        <v>23226500</v>
      </c>
      <c r="BZ368" s="23" t="s">
        <v>106</v>
      </c>
      <c r="CA368" s="23" t="str">
        <f t="shared" si="83"/>
        <v>febrero</v>
      </c>
      <c r="CB368" s="23" t="s">
        <v>121</v>
      </c>
      <c r="CC368" s="23" t="s">
        <v>121</v>
      </c>
      <c r="CD368" s="23" t="s">
        <v>121</v>
      </c>
      <c r="CE368" t="s">
        <v>125</v>
      </c>
      <c r="CF368" t="s">
        <v>126</v>
      </c>
    </row>
    <row r="369" spans="1:84" x14ac:dyDescent="0.25">
      <c r="A369" s="23" t="str">
        <f t="shared" si="71"/>
        <v/>
      </c>
      <c r="B369" s="23" t="str">
        <f t="shared" si="72"/>
        <v/>
      </c>
      <c r="C369" s="24" t="str">
        <f t="shared" ca="1" si="73"/>
        <v>E</v>
      </c>
      <c r="D369" s="25" t="str">
        <f t="shared" ca="1" si="74"/>
        <v/>
      </c>
      <c r="E369" s="25" t="str">
        <f t="shared" si="75"/>
        <v/>
      </c>
      <c r="F369" s="23" t="str">
        <f t="shared" si="76"/>
        <v/>
      </c>
      <c r="G369" s="25" t="str">
        <f t="shared" si="77"/>
        <v/>
      </c>
      <c r="H369" s="23">
        <v>2025</v>
      </c>
      <c r="I369" s="26">
        <v>363</v>
      </c>
      <c r="J369" s="23" t="s">
        <v>95</v>
      </c>
      <c r="K369" t="s">
        <v>96</v>
      </c>
      <c r="L369" t="s">
        <v>97</v>
      </c>
      <c r="M369" t="s">
        <v>98</v>
      </c>
      <c r="N369" t="s">
        <v>99</v>
      </c>
      <c r="O369" s="23" t="s">
        <v>100</v>
      </c>
      <c r="P369" s="23" t="s">
        <v>2708</v>
      </c>
      <c r="Q369" t="s">
        <v>2709</v>
      </c>
      <c r="R369" s="23" t="s">
        <v>103</v>
      </c>
      <c r="S369" s="20" t="s">
        <v>2710</v>
      </c>
      <c r="T369" s="29" t="s">
        <v>2711</v>
      </c>
      <c r="U369" s="23" t="s">
        <v>1436</v>
      </c>
      <c r="V369" s="23" t="s">
        <v>106</v>
      </c>
      <c r="W369" s="20" t="s">
        <v>183</v>
      </c>
      <c r="X369" t="s">
        <v>183</v>
      </c>
      <c r="Y369" t="s">
        <v>2712</v>
      </c>
      <c r="Z369" t="s">
        <v>2713</v>
      </c>
      <c r="AA369" t="s">
        <v>2714</v>
      </c>
      <c r="AB369" s="6">
        <v>70040000</v>
      </c>
      <c r="AC369" s="6">
        <v>70040000</v>
      </c>
      <c r="AD369" s="30">
        <v>7004000</v>
      </c>
      <c r="AE369" s="30">
        <v>0</v>
      </c>
      <c r="AF369" s="23" t="s">
        <v>112</v>
      </c>
      <c r="AG369" t="s">
        <v>106</v>
      </c>
      <c r="AH369" t="s">
        <v>113</v>
      </c>
      <c r="AI369" s="31">
        <f>+Tabla3[[#This Row],[VALOR DEL CONTRATO
(EN NUMEROS)]]-Tabla3[[#This Row],[VALOR RECURSOS (MADS/FONAM)]]</f>
        <v>0</v>
      </c>
      <c r="AJ369" s="25">
        <v>3825</v>
      </c>
      <c r="AK369" s="32">
        <v>45664</v>
      </c>
      <c r="AL369">
        <v>51025</v>
      </c>
      <c r="AM369" s="27">
        <v>45691</v>
      </c>
      <c r="AN369" s="33" t="s">
        <v>114</v>
      </c>
      <c r="AO369" t="s">
        <v>215</v>
      </c>
      <c r="AP369" s="28">
        <v>202400000000071</v>
      </c>
      <c r="AQ369" t="s">
        <v>106</v>
      </c>
      <c r="AR369" s="27">
        <v>45686</v>
      </c>
      <c r="AS369" s="23" t="s">
        <v>116</v>
      </c>
      <c r="AT369" s="23" t="s">
        <v>116</v>
      </c>
      <c r="AU369" t="s">
        <v>117</v>
      </c>
      <c r="AV369" t="s">
        <v>216</v>
      </c>
      <c r="AW369" t="s">
        <v>217</v>
      </c>
      <c r="AX369" t="s">
        <v>189</v>
      </c>
      <c r="AY369" s="23">
        <v>80111600</v>
      </c>
      <c r="AZ369" s="41" t="s">
        <v>2715</v>
      </c>
      <c r="BA369" s="23" t="s">
        <v>121</v>
      </c>
      <c r="BB369" s="20" t="s">
        <v>122</v>
      </c>
      <c r="BC369" s="27">
        <v>45687</v>
      </c>
      <c r="BD369" s="20" t="s">
        <v>123</v>
      </c>
      <c r="BE369" s="27">
        <v>45687</v>
      </c>
      <c r="BF369" s="27">
        <v>45691</v>
      </c>
      <c r="BG369" s="27">
        <v>45993</v>
      </c>
      <c r="BH369" s="35">
        <f>+Tabla3[[#This Row],[FECHA TERMINACION
(INICIAL)]]-Tabla3[[#This Row],[FECHA INICIO]]</f>
        <v>302</v>
      </c>
      <c r="BI369" s="35">
        <f>+Tabla3[[#This Row],[PLAZO DE EJECUCIÓN EN DÍAS (INICIAL)]]/30</f>
        <v>10.066666666666666</v>
      </c>
      <c r="BJ369" t="s">
        <v>948</v>
      </c>
      <c r="BK369" s="30">
        <f>+[1]BD_2!E367</f>
        <v>0</v>
      </c>
      <c r="BL369" s="30">
        <f>+[1]BD_2!BA367</f>
        <v>0</v>
      </c>
      <c r="BM369" s="23">
        <f>+[1]BD_2!BZ367</f>
        <v>0</v>
      </c>
      <c r="BN369" s="23">
        <f>+COUNTIF(Tabla3[[#This Row],[VALOR REDUCIDO]:[TOTAL TIEMPO PRORROGADO EN DÍAS
]],"&lt;&gt;0")</f>
        <v>0</v>
      </c>
      <c r="BO369" s="23" t="str">
        <f>+[1]BD_2!CA367</f>
        <v>2 NO</v>
      </c>
      <c r="BP369" s="27" t="str">
        <f>+[1]BD_2!CF367</f>
        <v>2 NO</v>
      </c>
      <c r="BQ369" s="23" t="s">
        <v>106</v>
      </c>
      <c r="BR369">
        <f t="shared" si="78"/>
        <v>302</v>
      </c>
      <c r="BS369" s="36">
        <f t="shared" si="79"/>
        <v>45691</v>
      </c>
      <c r="BT369" s="36">
        <f t="shared" si="80"/>
        <v>45993</v>
      </c>
      <c r="BU369" s="37">
        <f t="shared" ca="1" si="81"/>
        <v>0.84768211920529801</v>
      </c>
      <c r="BV369" s="30">
        <f t="shared" si="82"/>
        <v>70040000</v>
      </c>
      <c r="BW369" s="23" t="str">
        <f t="shared" ca="1" si="84"/>
        <v>EJECUCIÓN</v>
      </c>
      <c r="BX369" s="23">
        <v>41557067</v>
      </c>
      <c r="BY369" s="23">
        <v>28482933</v>
      </c>
      <c r="BZ369" s="23" t="s">
        <v>106</v>
      </c>
      <c r="CA369" s="23" t="str">
        <f t="shared" si="83"/>
        <v>enero</v>
      </c>
      <c r="CB369" s="23" t="s">
        <v>121</v>
      </c>
      <c r="CC369" s="23" t="s">
        <v>121</v>
      </c>
      <c r="CD369" s="23" t="s">
        <v>121</v>
      </c>
      <c r="CE369" t="s">
        <v>125</v>
      </c>
      <c r="CF369" t="s">
        <v>126</v>
      </c>
    </row>
    <row r="370" spans="1:84" x14ac:dyDescent="0.25">
      <c r="A370" s="23" t="str">
        <f t="shared" si="71"/>
        <v/>
      </c>
      <c r="B370" s="23" t="str">
        <f t="shared" si="72"/>
        <v/>
      </c>
      <c r="C370" s="24" t="str">
        <f t="shared" ca="1" si="73"/>
        <v>E</v>
      </c>
      <c r="D370" s="25" t="str">
        <f t="shared" ca="1" si="74"/>
        <v/>
      </c>
      <c r="E370" s="25" t="str">
        <f t="shared" si="75"/>
        <v/>
      </c>
      <c r="F370" s="23" t="str">
        <f t="shared" si="76"/>
        <v/>
      </c>
      <c r="G370" s="25" t="str">
        <f t="shared" si="77"/>
        <v/>
      </c>
      <c r="H370" s="23">
        <v>2025</v>
      </c>
      <c r="I370" s="26">
        <v>364</v>
      </c>
      <c r="J370" s="23" t="s">
        <v>95</v>
      </c>
      <c r="K370" t="s">
        <v>96</v>
      </c>
      <c r="L370" t="s">
        <v>97</v>
      </c>
      <c r="M370" t="s">
        <v>98</v>
      </c>
      <c r="N370" t="s">
        <v>99</v>
      </c>
      <c r="O370" s="23" t="s">
        <v>100</v>
      </c>
      <c r="P370" s="23" t="s">
        <v>138</v>
      </c>
      <c r="Q370" t="s">
        <v>2716</v>
      </c>
      <c r="R370" s="23" t="s">
        <v>103</v>
      </c>
      <c r="S370" s="20" t="s">
        <v>238</v>
      </c>
      <c r="T370" s="29" t="s">
        <v>2717</v>
      </c>
      <c r="U370" s="23" t="s">
        <v>1436</v>
      </c>
      <c r="V370" s="23" t="s">
        <v>106</v>
      </c>
      <c r="W370" s="20" t="s">
        <v>183</v>
      </c>
      <c r="X370" s="20" t="s">
        <v>183</v>
      </c>
      <c r="Y370" t="s">
        <v>2718</v>
      </c>
      <c r="Z370" s="74" t="s">
        <v>2719</v>
      </c>
      <c r="AA370" t="s">
        <v>2720</v>
      </c>
      <c r="AB370" s="6">
        <v>73542000</v>
      </c>
      <c r="AC370" s="6">
        <v>73542000</v>
      </c>
      <c r="AD370" s="30">
        <v>7354200</v>
      </c>
      <c r="AE370" s="30">
        <v>0</v>
      </c>
      <c r="AF370" s="23" t="s">
        <v>112</v>
      </c>
      <c r="AG370" t="s">
        <v>106</v>
      </c>
      <c r="AH370" t="s">
        <v>113</v>
      </c>
      <c r="AI370" s="31">
        <f>+Tabla3[[#This Row],[VALOR DEL CONTRATO
(EN NUMEROS)]]-Tabla3[[#This Row],[VALOR RECURSOS (MADS/FONAM)]]</f>
        <v>0</v>
      </c>
      <c r="AJ370" s="25">
        <v>3825</v>
      </c>
      <c r="AK370" s="32">
        <v>45664</v>
      </c>
      <c r="AL370">
        <v>46625</v>
      </c>
      <c r="AM370" s="27">
        <v>45688</v>
      </c>
      <c r="AN370" s="33" t="s">
        <v>114</v>
      </c>
      <c r="AO370" t="s">
        <v>215</v>
      </c>
      <c r="AP370" s="28">
        <v>202400000000071</v>
      </c>
      <c r="AQ370" t="s">
        <v>106</v>
      </c>
      <c r="AR370" s="27">
        <v>45686</v>
      </c>
      <c r="AS370" s="23" t="s">
        <v>116</v>
      </c>
      <c r="AT370" s="23" t="s">
        <v>116</v>
      </c>
      <c r="AU370" t="s">
        <v>117</v>
      </c>
      <c r="AV370" t="s">
        <v>216</v>
      </c>
      <c r="AW370" t="s">
        <v>217</v>
      </c>
      <c r="AX370" t="s">
        <v>189</v>
      </c>
      <c r="AY370" s="23">
        <v>80111600</v>
      </c>
      <c r="AZ370" s="41" t="s">
        <v>2721</v>
      </c>
      <c r="BA370" s="23" t="s">
        <v>121</v>
      </c>
      <c r="BB370" s="20" t="s">
        <v>122</v>
      </c>
      <c r="BC370" s="27">
        <v>45687</v>
      </c>
      <c r="BD370" s="20" t="s">
        <v>123</v>
      </c>
      <c r="BE370" s="27">
        <v>45687</v>
      </c>
      <c r="BF370" s="27">
        <v>45691</v>
      </c>
      <c r="BG370" s="27">
        <v>45993</v>
      </c>
      <c r="BH370" s="35">
        <f>+Tabla3[[#This Row],[FECHA TERMINACION
(INICIAL)]]-Tabla3[[#This Row],[FECHA INICIO]]</f>
        <v>302</v>
      </c>
      <c r="BI370" s="35">
        <f>+Tabla3[[#This Row],[PLAZO DE EJECUCIÓN EN DÍAS (INICIAL)]]/30</f>
        <v>10.066666666666666</v>
      </c>
      <c r="BJ370" t="s">
        <v>948</v>
      </c>
      <c r="BK370" s="30">
        <f>+[1]BD_2!E368</f>
        <v>0</v>
      </c>
      <c r="BL370" s="30">
        <f>+[1]BD_2!BA368</f>
        <v>0</v>
      </c>
      <c r="BM370" s="23">
        <f>+[1]BD_2!BZ368</f>
        <v>0</v>
      </c>
      <c r="BN370" s="23">
        <f>+COUNTIF(Tabla3[[#This Row],[VALOR REDUCIDO]:[TOTAL TIEMPO PRORROGADO EN DÍAS
]],"&lt;&gt;0")</f>
        <v>0</v>
      </c>
      <c r="BO370" s="23" t="str">
        <f>+[1]BD_2!CA368</f>
        <v>2 NO</v>
      </c>
      <c r="BP370" s="27" t="str">
        <f>+[1]BD_2!CF368</f>
        <v>2 NO</v>
      </c>
      <c r="BQ370" s="23" t="s">
        <v>106</v>
      </c>
      <c r="BR370">
        <f t="shared" si="78"/>
        <v>302</v>
      </c>
      <c r="BS370" s="36">
        <f t="shared" si="79"/>
        <v>45691</v>
      </c>
      <c r="BT370" s="36">
        <f t="shared" si="80"/>
        <v>45993</v>
      </c>
      <c r="BU370" s="37">
        <f t="shared" ca="1" si="81"/>
        <v>0.84768211920529801</v>
      </c>
      <c r="BV370" s="30">
        <f t="shared" si="82"/>
        <v>73542000</v>
      </c>
      <c r="BW370" s="23" t="str">
        <f t="shared" ca="1" si="84"/>
        <v>EJECUCIÓN</v>
      </c>
      <c r="BX370" s="23">
        <v>43634920</v>
      </c>
      <c r="BY370" s="23">
        <v>29907080</v>
      </c>
      <c r="BZ370" s="23" t="s">
        <v>106</v>
      </c>
      <c r="CA370" s="23" t="str">
        <f t="shared" si="83"/>
        <v>enero</v>
      </c>
      <c r="CB370" s="23" t="s">
        <v>121</v>
      </c>
      <c r="CC370" s="23" t="s">
        <v>121</v>
      </c>
      <c r="CD370" s="23" t="s">
        <v>121</v>
      </c>
      <c r="CE370" t="s">
        <v>125</v>
      </c>
      <c r="CF370" t="s">
        <v>126</v>
      </c>
    </row>
    <row r="371" spans="1:84" x14ac:dyDescent="0.25">
      <c r="A371" s="23" t="str">
        <f t="shared" si="71"/>
        <v/>
      </c>
      <c r="B371" s="23" t="str">
        <f t="shared" si="72"/>
        <v/>
      </c>
      <c r="C371" s="24" t="str">
        <f t="shared" ca="1" si="73"/>
        <v>E</v>
      </c>
      <c r="D371" s="25" t="str">
        <f t="shared" ca="1" si="74"/>
        <v/>
      </c>
      <c r="E371" s="25" t="str">
        <f t="shared" si="75"/>
        <v/>
      </c>
      <c r="F371" s="23" t="str">
        <f t="shared" si="76"/>
        <v/>
      </c>
      <c r="G371" s="25" t="str">
        <f t="shared" si="77"/>
        <v/>
      </c>
      <c r="H371" s="23">
        <v>2025</v>
      </c>
      <c r="I371" s="26">
        <v>365</v>
      </c>
      <c r="J371" s="23" t="s">
        <v>95</v>
      </c>
      <c r="K371" t="s">
        <v>96</v>
      </c>
      <c r="L371" t="s">
        <v>97</v>
      </c>
      <c r="M371" t="s">
        <v>98</v>
      </c>
      <c r="N371" t="s">
        <v>99</v>
      </c>
      <c r="O371" s="23" t="s">
        <v>100</v>
      </c>
      <c r="P371" s="23" t="s">
        <v>138</v>
      </c>
      <c r="Q371" t="s">
        <v>2722</v>
      </c>
      <c r="R371" s="23" t="s">
        <v>103</v>
      </c>
      <c r="S371" s="20" t="s">
        <v>2723</v>
      </c>
      <c r="T371" s="29" t="s">
        <v>2724</v>
      </c>
      <c r="U371" s="23" t="s">
        <v>1436</v>
      </c>
      <c r="V371" s="23" t="s">
        <v>106</v>
      </c>
      <c r="W371" s="20" t="s">
        <v>183</v>
      </c>
      <c r="X371" s="20" t="s">
        <v>183</v>
      </c>
      <c r="Y371" t="s">
        <v>2725</v>
      </c>
      <c r="Z371" t="s">
        <v>2726</v>
      </c>
      <c r="AA371" t="s">
        <v>2727</v>
      </c>
      <c r="AB371" s="6">
        <v>101970000</v>
      </c>
      <c r="AC371" s="6">
        <v>101970000</v>
      </c>
      <c r="AD371" s="30">
        <v>10197000</v>
      </c>
      <c r="AE371" s="30">
        <v>0</v>
      </c>
      <c r="AF371" s="23" t="s">
        <v>112</v>
      </c>
      <c r="AG371" t="s">
        <v>106</v>
      </c>
      <c r="AH371" t="s">
        <v>113</v>
      </c>
      <c r="AI371" s="31">
        <f>+Tabla3[[#This Row],[VALOR DEL CONTRATO
(EN NUMEROS)]]-Tabla3[[#This Row],[VALOR RECURSOS (MADS/FONAM)]]</f>
        <v>0</v>
      </c>
      <c r="AJ371" s="25">
        <v>2225</v>
      </c>
      <c r="AK371" s="32">
        <v>45664</v>
      </c>
      <c r="AL371">
        <v>47225</v>
      </c>
      <c r="AM371" s="27">
        <v>45688</v>
      </c>
      <c r="AN371" s="33" t="s">
        <v>114</v>
      </c>
      <c r="AO371" t="s">
        <v>186</v>
      </c>
      <c r="AP371" s="39">
        <v>202400000000054</v>
      </c>
      <c r="AQ371" t="s">
        <v>106</v>
      </c>
      <c r="AR371" s="27">
        <v>45686</v>
      </c>
      <c r="AS371" s="23" t="s">
        <v>116</v>
      </c>
      <c r="AT371" s="23" t="s">
        <v>116</v>
      </c>
      <c r="AU371" t="s">
        <v>117</v>
      </c>
      <c r="AV371" t="s">
        <v>2728</v>
      </c>
      <c r="AW371" t="s">
        <v>1967</v>
      </c>
      <c r="AX371" t="s">
        <v>2729</v>
      </c>
      <c r="AY371" s="23">
        <v>80111600</v>
      </c>
      <c r="AZ371" s="41" t="s">
        <v>2730</v>
      </c>
      <c r="BA371" s="23" t="s">
        <v>121</v>
      </c>
      <c r="BB371" s="20" t="s">
        <v>122</v>
      </c>
      <c r="BC371" s="27">
        <v>45687</v>
      </c>
      <c r="BD371" s="20" t="s">
        <v>123</v>
      </c>
      <c r="BE371" s="27">
        <v>45687</v>
      </c>
      <c r="BF371" s="27">
        <v>45688</v>
      </c>
      <c r="BG371" s="27">
        <v>45991</v>
      </c>
      <c r="BH371" s="35">
        <f>+Tabla3[[#This Row],[FECHA TERMINACION
(INICIAL)]]-Tabla3[[#This Row],[FECHA INICIO]]</f>
        <v>303</v>
      </c>
      <c r="BI371" s="35">
        <f>+Tabla3[[#This Row],[PLAZO DE EJECUCIÓN EN DÍAS (INICIAL)]]/30</f>
        <v>10.1</v>
      </c>
      <c r="BJ371" t="s">
        <v>2731</v>
      </c>
      <c r="BK371" s="30">
        <f>+[1]BD_2!E369</f>
        <v>0</v>
      </c>
      <c r="BL371" s="30">
        <f>+[1]BD_2!BA369</f>
        <v>0</v>
      </c>
      <c r="BM371" s="23">
        <f>+[1]BD_2!BZ369</f>
        <v>0</v>
      </c>
      <c r="BN371" s="23">
        <f>+COUNTIF(Tabla3[[#This Row],[VALOR REDUCIDO]:[TOTAL TIEMPO PRORROGADO EN DÍAS
]],"&lt;&gt;0")</f>
        <v>0</v>
      </c>
      <c r="BO371" s="23" t="str">
        <f>+[1]BD_2!CA369</f>
        <v>2 NO</v>
      </c>
      <c r="BP371" s="27" t="str">
        <f>+[1]BD_2!CF369</f>
        <v>2 NO</v>
      </c>
      <c r="BQ371" s="23" t="s">
        <v>106</v>
      </c>
      <c r="BR371">
        <f t="shared" si="78"/>
        <v>303</v>
      </c>
      <c r="BS371" s="36">
        <f t="shared" si="79"/>
        <v>45688</v>
      </c>
      <c r="BT371" s="36">
        <f t="shared" si="80"/>
        <v>45991</v>
      </c>
      <c r="BU371" s="37">
        <f t="shared" ca="1" si="81"/>
        <v>0.8547854785478548</v>
      </c>
      <c r="BV371" s="30">
        <f t="shared" si="82"/>
        <v>101970000</v>
      </c>
      <c r="BW371" s="23" t="str">
        <f t="shared" ca="1" si="84"/>
        <v>EJECUCIÓN</v>
      </c>
      <c r="BX371" s="23">
        <v>60502200</v>
      </c>
      <c r="BY371" s="23">
        <v>41467800</v>
      </c>
      <c r="BZ371" s="23" t="s">
        <v>106</v>
      </c>
      <c r="CA371" s="23" t="str">
        <f t="shared" si="83"/>
        <v>enero</v>
      </c>
      <c r="CB371" s="23" t="s">
        <v>121</v>
      </c>
      <c r="CC371" s="23" t="s">
        <v>121</v>
      </c>
      <c r="CD371" s="23" t="s">
        <v>121</v>
      </c>
      <c r="CE371" t="s">
        <v>125</v>
      </c>
      <c r="CF371" t="s">
        <v>126</v>
      </c>
    </row>
    <row r="372" spans="1:84" x14ac:dyDescent="0.25">
      <c r="A372" s="23" t="str">
        <f t="shared" si="71"/>
        <v/>
      </c>
      <c r="B372" s="23" t="str">
        <f t="shared" si="72"/>
        <v/>
      </c>
      <c r="C372" s="24" t="str">
        <f t="shared" ca="1" si="73"/>
        <v>E</v>
      </c>
      <c r="D372" s="25" t="str">
        <f t="shared" ca="1" si="74"/>
        <v/>
      </c>
      <c r="E372" s="25" t="str">
        <f t="shared" si="75"/>
        <v/>
      </c>
      <c r="F372" s="23" t="str">
        <f t="shared" si="76"/>
        <v/>
      </c>
      <c r="G372" s="25" t="str">
        <f t="shared" si="77"/>
        <v/>
      </c>
      <c r="H372" s="23">
        <v>2025</v>
      </c>
      <c r="I372" s="26">
        <v>366</v>
      </c>
      <c r="J372" s="23" t="s">
        <v>95</v>
      </c>
      <c r="K372" t="s">
        <v>96</v>
      </c>
      <c r="L372" t="s">
        <v>97</v>
      </c>
      <c r="M372" t="s">
        <v>98</v>
      </c>
      <c r="N372" t="s">
        <v>99</v>
      </c>
      <c r="O372" s="23" t="s">
        <v>100</v>
      </c>
      <c r="P372" s="23" t="s">
        <v>138</v>
      </c>
      <c r="Q372" t="s">
        <v>2732</v>
      </c>
      <c r="R372" s="23" t="s">
        <v>103</v>
      </c>
      <c r="S372" s="20" t="s">
        <v>158</v>
      </c>
      <c r="T372" s="29" t="s">
        <v>2733</v>
      </c>
      <c r="U372" s="23" t="s">
        <v>1436</v>
      </c>
      <c r="V372" s="23" t="s">
        <v>106</v>
      </c>
      <c r="W372" s="20" t="s">
        <v>776</v>
      </c>
      <c r="X372" s="20" t="s">
        <v>776</v>
      </c>
      <c r="Y372" t="s">
        <v>2734</v>
      </c>
      <c r="Z372" t="s">
        <v>2735</v>
      </c>
      <c r="AA372" t="s">
        <v>2736</v>
      </c>
      <c r="AB372" s="6">
        <v>124630000</v>
      </c>
      <c r="AC372" s="6">
        <v>124630000</v>
      </c>
      <c r="AD372" s="30">
        <v>11330000</v>
      </c>
      <c r="AE372" s="30">
        <v>0</v>
      </c>
      <c r="AF372" s="23" t="s">
        <v>112</v>
      </c>
      <c r="AG372" t="s">
        <v>106</v>
      </c>
      <c r="AH372" t="s">
        <v>113</v>
      </c>
      <c r="AI372" s="31">
        <f>+Tabla3[[#This Row],[VALOR DEL CONTRATO
(EN NUMEROS)]]-Tabla3[[#This Row],[VALOR RECURSOS (MADS/FONAM)]]</f>
        <v>0</v>
      </c>
      <c r="AJ372" s="25">
        <v>6825</v>
      </c>
      <c r="AK372" s="32">
        <v>45665</v>
      </c>
      <c r="AL372">
        <v>41225</v>
      </c>
      <c r="AM372" s="27">
        <v>45683</v>
      </c>
      <c r="AN372" s="33" t="s">
        <v>114</v>
      </c>
      <c r="AO372" t="s">
        <v>780</v>
      </c>
      <c r="AP372" s="39">
        <v>202400000000078</v>
      </c>
      <c r="AQ372" t="s">
        <v>106</v>
      </c>
      <c r="AR372" s="27">
        <v>45683</v>
      </c>
      <c r="AS372" s="23" t="s">
        <v>116</v>
      </c>
      <c r="AT372" s="23" t="s">
        <v>116</v>
      </c>
      <c r="AU372" t="s">
        <v>117</v>
      </c>
      <c r="AV372" t="s">
        <v>781</v>
      </c>
      <c r="AW372" t="s">
        <v>782</v>
      </c>
      <c r="AX372" t="s">
        <v>783</v>
      </c>
      <c r="AY372" s="23">
        <v>80111600</v>
      </c>
      <c r="AZ372" s="41" t="s">
        <v>2737</v>
      </c>
      <c r="BA372" s="23" t="s">
        <v>121</v>
      </c>
      <c r="BB372" s="20" t="s">
        <v>122</v>
      </c>
      <c r="BC372" s="27">
        <v>45684</v>
      </c>
      <c r="BD372" s="20" t="s">
        <v>123</v>
      </c>
      <c r="BE372" s="27">
        <v>45684</v>
      </c>
      <c r="BF372" s="27">
        <v>45686</v>
      </c>
      <c r="BG372" s="27">
        <v>46019</v>
      </c>
      <c r="BH372" s="35">
        <f>+Tabla3[[#This Row],[FECHA TERMINACION
(INICIAL)]]-Tabla3[[#This Row],[FECHA INICIO]]</f>
        <v>333</v>
      </c>
      <c r="BI372" s="35">
        <f>+Tabla3[[#This Row],[PLAZO DE EJECUCIÓN EN DÍAS (INICIAL)]]/30</f>
        <v>11.1</v>
      </c>
      <c r="BJ372" t="s">
        <v>786</v>
      </c>
      <c r="BK372" s="30">
        <f>+[1]BD_2!E370</f>
        <v>0</v>
      </c>
      <c r="BL372" s="30">
        <f>+[1]BD_2!BA370</f>
        <v>0</v>
      </c>
      <c r="BM372" s="23">
        <f>+[1]BD_2!BZ370</f>
        <v>0</v>
      </c>
      <c r="BN372" s="23">
        <f>+COUNTIF(Tabla3[[#This Row],[VALOR REDUCIDO]:[TOTAL TIEMPO PRORROGADO EN DÍAS
]],"&lt;&gt;0")</f>
        <v>0</v>
      </c>
      <c r="BO372" s="23" t="str">
        <f>+[1]BD_2!CA370</f>
        <v>2 NO</v>
      </c>
      <c r="BP372" s="27" t="str">
        <f>+[1]BD_2!CF370</f>
        <v>2 NO</v>
      </c>
      <c r="BQ372" s="23" t="s">
        <v>106</v>
      </c>
      <c r="BR372">
        <f t="shared" si="78"/>
        <v>333</v>
      </c>
      <c r="BS372" s="36">
        <f t="shared" si="79"/>
        <v>45686</v>
      </c>
      <c r="BT372" s="36">
        <f t="shared" si="80"/>
        <v>46019</v>
      </c>
      <c r="BU372" s="37">
        <f t="shared" ca="1" si="81"/>
        <v>0.78378378378378377</v>
      </c>
      <c r="BV372" s="30">
        <f t="shared" si="82"/>
        <v>124630000</v>
      </c>
      <c r="BW372" s="23" t="str">
        <f t="shared" ca="1" si="84"/>
        <v>EJECUCIÓN</v>
      </c>
      <c r="BX372" s="23">
        <v>68735333</v>
      </c>
      <c r="BY372" s="23">
        <v>55894667</v>
      </c>
      <c r="BZ372" s="23" t="s">
        <v>106</v>
      </c>
      <c r="CA372" s="23" t="str">
        <f t="shared" si="83"/>
        <v>enero</v>
      </c>
      <c r="CB372" s="23" t="s">
        <v>121</v>
      </c>
      <c r="CC372" s="23" t="s">
        <v>121</v>
      </c>
      <c r="CD372" s="23" t="s">
        <v>121</v>
      </c>
      <c r="CE372" t="s">
        <v>125</v>
      </c>
      <c r="CF372" t="s">
        <v>126</v>
      </c>
    </row>
    <row r="373" spans="1:84" x14ac:dyDescent="0.25">
      <c r="A373" s="23" t="str">
        <f t="shared" si="71"/>
        <v/>
      </c>
      <c r="B373" s="23" t="str">
        <f t="shared" si="72"/>
        <v/>
      </c>
      <c r="C373" s="24" t="str">
        <f t="shared" ca="1" si="73"/>
        <v>E</v>
      </c>
      <c r="D373" s="25" t="str">
        <f t="shared" ca="1" si="74"/>
        <v/>
      </c>
      <c r="E373" s="25" t="str">
        <f t="shared" si="75"/>
        <v/>
      </c>
      <c r="F373" s="23" t="str">
        <f t="shared" si="76"/>
        <v/>
      </c>
      <c r="G373" s="25" t="str">
        <f t="shared" si="77"/>
        <v/>
      </c>
      <c r="H373" s="23">
        <v>2025</v>
      </c>
      <c r="I373" s="26">
        <v>367</v>
      </c>
      <c r="J373" s="23" t="s">
        <v>95</v>
      </c>
      <c r="K373" t="s">
        <v>96</v>
      </c>
      <c r="L373" t="s">
        <v>97</v>
      </c>
      <c r="M373" t="s">
        <v>98</v>
      </c>
      <c r="N373" t="s">
        <v>99</v>
      </c>
      <c r="O373" s="23" t="s">
        <v>100</v>
      </c>
      <c r="P373" s="23" t="s">
        <v>138</v>
      </c>
      <c r="Q373" t="s">
        <v>2738</v>
      </c>
      <c r="R373" s="23" t="s">
        <v>103</v>
      </c>
      <c r="S373" s="20" t="s">
        <v>1961</v>
      </c>
      <c r="T373" s="29" t="s">
        <v>2739</v>
      </c>
      <c r="U373" s="23" t="s">
        <v>1436</v>
      </c>
      <c r="V373" s="23" t="s">
        <v>106</v>
      </c>
      <c r="W373" s="20" t="s">
        <v>490</v>
      </c>
      <c r="X373" t="s">
        <v>490</v>
      </c>
      <c r="Y373" t="s">
        <v>2740</v>
      </c>
      <c r="Z373" s="50" t="s">
        <v>2741</v>
      </c>
      <c r="AA373" t="s">
        <v>1973</v>
      </c>
      <c r="AB373" s="6">
        <v>84700000</v>
      </c>
      <c r="AC373" s="6">
        <v>84700000</v>
      </c>
      <c r="AD373" s="30">
        <v>7700000</v>
      </c>
      <c r="AE373" s="30">
        <v>0</v>
      </c>
      <c r="AF373" s="23" t="s">
        <v>112</v>
      </c>
      <c r="AG373" t="s">
        <v>106</v>
      </c>
      <c r="AH373" t="s">
        <v>113</v>
      </c>
      <c r="AI373" s="31">
        <f>+Tabla3[[#This Row],[VALOR DEL CONTRATO
(EN NUMEROS)]]-Tabla3[[#This Row],[VALOR RECURSOS (MADS/FONAM)]]</f>
        <v>0</v>
      </c>
      <c r="AJ373" s="25">
        <v>9025</v>
      </c>
      <c r="AK373" s="32">
        <v>45665</v>
      </c>
      <c r="AL373">
        <v>41325</v>
      </c>
      <c r="AM373" s="27">
        <v>45686</v>
      </c>
      <c r="AN373" s="33" t="s">
        <v>114</v>
      </c>
      <c r="AO373" t="s">
        <v>986</v>
      </c>
      <c r="AP373" s="39">
        <v>202300000000041</v>
      </c>
      <c r="AQ373" t="s">
        <v>106</v>
      </c>
      <c r="AR373" s="27">
        <v>45683</v>
      </c>
      <c r="AS373" s="23" t="s">
        <v>116</v>
      </c>
      <c r="AT373" s="23" t="s">
        <v>116</v>
      </c>
      <c r="AU373" t="s">
        <v>117</v>
      </c>
      <c r="AV373" t="s">
        <v>1024</v>
      </c>
      <c r="AW373" t="s">
        <v>1025</v>
      </c>
      <c r="AX373" t="s">
        <v>490</v>
      </c>
      <c r="AY373" s="23">
        <v>80111600</v>
      </c>
      <c r="AZ373" s="41" t="s">
        <v>2742</v>
      </c>
      <c r="BA373" s="23" t="s">
        <v>121</v>
      </c>
      <c r="BB373" s="20" t="s">
        <v>122</v>
      </c>
      <c r="BC373" s="27">
        <v>45684</v>
      </c>
      <c r="BD373" s="20" t="s">
        <v>123</v>
      </c>
      <c r="BE373" s="27">
        <v>45684</v>
      </c>
      <c r="BF373" s="27">
        <v>45686</v>
      </c>
      <c r="BG373" s="27">
        <v>46017</v>
      </c>
      <c r="BH373" s="35">
        <f>+Tabla3[[#This Row],[FECHA TERMINACION
(INICIAL)]]-Tabla3[[#This Row],[FECHA INICIO]]</f>
        <v>331</v>
      </c>
      <c r="BI373" s="35">
        <f>+Tabla3[[#This Row],[PLAZO DE EJECUCIÓN EN DÍAS (INICIAL)]]/30</f>
        <v>11.033333333333333</v>
      </c>
      <c r="BJ373" t="s">
        <v>1657</v>
      </c>
      <c r="BK373" s="30">
        <f>+[1]BD_2!E371</f>
        <v>0</v>
      </c>
      <c r="BL373" s="30">
        <f>+[1]BD_2!BA371</f>
        <v>0</v>
      </c>
      <c r="BM373" s="23">
        <f>+[1]BD_2!BZ371</f>
        <v>0</v>
      </c>
      <c r="BN373" s="23">
        <f>+COUNTIF(Tabla3[[#This Row],[VALOR REDUCIDO]:[TOTAL TIEMPO PRORROGADO EN DÍAS
]],"&lt;&gt;0")</f>
        <v>0</v>
      </c>
      <c r="BO373" s="23" t="str">
        <f>+[1]BD_2!CA371</f>
        <v>2 NO</v>
      </c>
      <c r="BP373" s="27" t="str">
        <f>+[1]BD_2!CF371</f>
        <v>2 NO</v>
      </c>
      <c r="BQ373" s="23" t="s">
        <v>106</v>
      </c>
      <c r="BR373">
        <f t="shared" si="78"/>
        <v>331</v>
      </c>
      <c r="BS373" s="36">
        <f t="shared" si="79"/>
        <v>45686</v>
      </c>
      <c r="BT373" s="36">
        <f t="shared" si="80"/>
        <v>46017</v>
      </c>
      <c r="BU373" s="37">
        <f t="shared" ca="1" si="81"/>
        <v>0.78851963746223563</v>
      </c>
      <c r="BV373" s="30">
        <f t="shared" si="82"/>
        <v>84700000</v>
      </c>
      <c r="BW373" s="23" t="str">
        <f t="shared" ca="1" si="84"/>
        <v>EJECUCIÓN</v>
      </c>
      <c r="BX373" s="23">
        <v>46713333</v>
      </c>
      <c r="BY373" s="23">
        <v>37986667</v>
      </c>
      <c r="BZ373" s="23" t="s">
        <v>106</v>
      </c>
      <c r="CA373" s="23" t="str">
        <f t="shared" si="83"/>
        <v>enero</v>
      </c>
      <c r="CB373" s="23" t="s">
        <v>121</v>
      </c>
      <c r="CC373" s="23" t="s">
        <v>121</v>
      </c>
      <c r="CD373" s="23" t="s">
        <v>121</v>
      </c>
      <c r="CE373" t="s">
        <v>125</v>
      </c>
      <c r="CF373" t="s">
        <v>126</v>
      </c>
    </row>
    <row r="374" spans="1:84" x14ac:dyDescent="0.25">
      <c r="A374" s="23" t="str">
        <f t="shared" si="71"/>
        <v/>
      </c>
      <c r="B374" s="23" t="str">
        <f t="shared" si="72"/>
        <v/>
      </c>
      <c r="C374" s="24" t="str">
        <f t="shared" ca="1" si="73"/>
        <v>E</v>
      </c>
      <c r="D374" s="25" t="str">
        <f t="shared" ca="1" si="74"/>
        <v/>
      </c>
      <c r="E374" s="25" t="str">
        <f t="shared" si="75"/>
        <v/>
      </c>
      <c r="F374" s="23" t="str">
        <f t="shared" si="76"/>
        <v/>
      </c>
      <c r="G374" s="25" t="str">
        <f t="shared" si="77"/>
        <v/>
      </c>
      <c r="H374" s="23">
        <v>2025</v>
      </c>
      <c r="I374" s="26">
        <v>368</v>
      </c>
      <c r="J374" s="23" t="s">
        <v>95</v>
      </c>
      <c r="K374" t="s">
        <v>96</v>
      </c>
      <c r="L374" t="s">
        <v>97</v>
      </c>
      <c r="M374" t="s">
        <v>98</v>
      </c>
      <c r="N374" t="s">
        <v>99</v>
      </c>
      <c r="O374" s="23" t="s">
        <v>100</v>
      </c>
      <c r="P374" s="23" t="s">
        <v>138</v>
      </c>
      <c r="Q374" t="s">
        <v>2743</v>
      </c>
      <c r="R374" s="23" t="s">
        <v>103</v>
      </c>
      <c r="S374" s="20" t="s">
        <v>311</v>
      </c>
      <c r="T374" s="29" t="s">
        <v>2744</v>
      </c>
      <c r="U374" s="23" t="s">
        <v>1436</v>
      </c>
      <c r="V374" s="23" t="s">
        <v>106</v>
      </c>
      <c r="W374" s="20" t="s">
        <v>490</v>
      </c>
      <c r="X374" s="20" t="s">
        <v>490</v>
      </c>
      <c r="Y374" t="s">
        <v>2745</v>
      </c>
      <c r="Z374" s="52" t="s">
        <v>2746</v>
      </c>
      <c r="AA374" t="s">
        <v>2372</v>
      </c>
      <c r="AB374" s="6">
        <v>77000000</v>
      </c>
      <c r="AC374" s="6">
        <v>77000000</v>
      </c>
      <c r="AD374" s="30">
        <v>7000000</v>
      </c>
      <c r="AE374" s="30">
        <v>0</v>
      </c>
      <c r="AF374" s="23" t="s">
        <v>112</v>
      </c>
      <c r="AG374" t="s">
        <v>106</v>
      </c>
      <c r="AH374" t="s">
        <v>113</v>
      </c>
      <c r="AI374" s="31">
        <f>+Tabla3[[#This Row],[VALOR DEL CONTRATO
(EN NUMEROS)]]-Tabla3[[#This Row],[VALOR RECURSOS (MADS/FONAM)]]</f>
        <v>0</v>
      </c>
      <c r="AJ374" s="25">
        <v>9025</v>
      </c>
      <c r="AK374" s="32">
        <v>45665</v>
      </c>
      <c r="AL374">
        <v>39825</v>
      </c>
      <c r="AM374" s="27">
        <v>45685</v>
      </c>
      <c r="AN374" s="33" t="s">
        <v>114</v>
      </c>
      <c r="AO374" t="s">
        <v>494</v>
      </c>
      <c r="AP374" s="39">
        <v>202300000000041</v>
      </c>
      <c r="AQ374" t="s">
        <v>106</v>
      </c>
      <c r="AR374" s="27">
        <v>45683</v>
      </c>
      <c r="AS374" s="23" t="s">
        <v>116</v>
      </c>
      <c r="AT374" s="23" t="s">
        <v>116</v>
      </c>
      <c r="AU374" t="s">
        <v>117</v>
      </c>
      <c r="AV374" t="s">
        <v>495</v>
      </c>
      <c r="AW374" t="s">
        <v>496</v>
      </c>
      <c r="AX374" t="s">
        <v>490</v>
      </c>
      <c r="AY374" s="23">
        <v>80111600</v>
      </c>
      <c r="AZ374" s="41" t="s">
        <v>2747</v>
      </c>
      <c r="BA374" s="23" t="s">
        <v>121</v>
      </c>
      <c r="BB374" s="20" t="s">
        <v>122</v>
      </c>
      <c r="BC374" s="27">
        <v>45684</v>
      </c>
      <c r="BD374" s="20" t="s">
        <v>123</v>
      </c>
      <c r="BE374" s="27">
        <v>45684</v>
      </c>
      <c r="BF374" s="27">
        <v>45685</v>
      </c>
      <c r="BG374" s="27">
        <v>46018</v>
      </c>
      <c r="BH374" s="35">
        <f>+Tabla3[[#This Row],[FECHA TERMINACION
(INICIAL)]]-Tabla3[[#This Row],[FECHA INICIO]]</f>
        <v>333</v>
      </c>
      <c r="BI374" s="35">
        <f>+Tabla3[[#This Row],[PLAZO DE EJECUCIÓN EN DÍAS (INICIAL)]]/30</f>
        <v>11.1</v>
      </c>
      <c r="BJ374" t="s">
        <v>1657</v>
      </c>
      <c r="BK374" s="30">
        <f>+[1]BD_2!E372</f>
        <v>0</v>
      </c>
      <c r="BL374" s="30">
        <f>+[1]BD_2!BA372</f>
        <v>0</v>
      </c>
      <c r="BM374" s="23">
        <f>+[1]BD_2!BZ372</f>
        <v>0</v>
      </c>
      <c r="BN374" s="23">
        <f>+COUNTIF(Tabla3[[#This Row],[VALOR REDUCIDO]:[TOTAL TIEMPO PRORROGADO EN DÍAS
]],"&lt;&gt;0")</f>
        <v>0</v>
      </c>
      <c r="BO374" s="23" t="str">
        <f>+[1]BD_2!CA372</f>
        <v>2 NO</v>
      </c>
      <c r="BP374" s="27" t="str">
        <f>+[1]BD_2!CF372</f>
        <v>2 NO</v>
      </c>
      <c r="BQ374" s="23" t="s">
        <v>106</v>
      </c>
      <c r="BR374">
        <f t="shared" si="78"/>
        <v>333</v>
      </c>
      <c r="BS374" s="36">
        <f t="shared" si="79"/>
        <v>45685</v>
      </c>
      <c r="BT374" s="36">
        <f t="shared" si="80"/>
        <v>46018</v>
      </c>
      <c r="BU374" s="37">
        <f t="shared" ca="1" si="81"/>
        <v>0.78678678678678682</v>
      </c>
      <c r="BV374" s="30">
        <f t="shared" si="82"/>
        <v>77000000</v>
      </c>
      <c r="BW374" s="23" t="str">
        <f t="shared" ca="1" si="84"/>
        <v>EJECUCIÓN</v>
      </c>
      <c r="BX374" s="23">
        <v>42700000</v>
      </c>
      <c r="BY374" s="23">
        <v>34300000</v>
      </c>
      <c r="BZ374" s="23" t="s">
        <v>106</v>
      </c>
      <c r="CA374" s="23" t="str">
        <f t="shared" si="83"/>
        <v>enero</v>
      </c>
      <c r="CB374" s="23" t="s">
        <v>121</v>
      </c>
      <c r="CC374" s="23" t="s">
        <v>121</v>
      </c>
      <c r="CD374" s="23" t="s">
        <v>121</v>
      </c>
      <c r="CE374" t="s">
        <v>125</v>
      </c>
      <c r="CF374" t="s">
        <v>126</v>
      </c>
    </row>
    <row r="375" spans="1:84" x14ac:dyDescent="0.25">
      <c r="A375" s="23" t="str">
        <f t="shared" si="71"/>
        <v/>
      </c>
      <c r="B375" s="23" t="str">
        <f t="shared" si="72"/>
        <v/>
      </c>
      <c r="C375" s="24" t="str">
        <f t="shared" ca="1" si="73"/>
        <v>E</v>
      </c>
      <c r="D375" s="25" t="str">
        <f t="shared" ca="1" si="74"/>
        <v/>
      </c>
      <c r="E375" s="25" t="str">
        <f t="shared" si="75"/>
        <v/>
      </c>
      <c r="F375" s="23" t="str">
        <f t="shared" si="76"/>
        <v/>
      </c>
      <c r="G375" s="25" t="str">
        <f t="shared" si="77"/>
        <v/>
      </c>
      <c r="H375" s="23">
        <v>2025</v>
      </c>
      <c r="I375" s="26">
        <v>369</v>
      </c>
      <c r="J375" s="23" t="s">
        <v>95</v>
      </c>
      <c r="K375" t="s">
        <v>96</v>
      </c>
      <c r="L375" t="s">
        <v>97</v>
      </c>
      <c r="M375" t="s">
        <v>98</v>
      </c>
      <c r="N375" t="s">
        <v>99</v>
      </c>
      <c r="O375" s="23" t="s">
        <v>100</v>
      </c>
      <c r="P375" s="23" t="s">
        <v>138</v>
      </c>
      <c r="Q375" t="s">
        <v>2748</v>
      </c>
      <c r="R375" s="23" t="s">
        <v>103</v>
      </c>
      <c r="S375" s="20" t="s">
        <v>165</v>
      </c>
      <c r="T375" s="29" t="s">
        <v>2749</v>
      </c>
      <c r="U375" s="23" t="s">
        <v>1436</v>
      </c>
      <c r="V375" s="23" t="s">
        <v>106</v>
      </c>
      <c r="W375" s="20" t="s">
        <v>490</v>
      </c>
      <c r="X375" s="20" t="s">
        <v>490</v>
      </c>
      <c r="Y375" t="s">
        <v>2750</v>
      </c>
      <c r="Z375" s="74" t="s">
        <v>2751</v>
      </c>
      <c r="AA375" t="s">
        <v>2752</v>
      </c>
      <c r="AB375" s="6">
        <v>107250000</v>
      </c>
      <c r="AC375" s="6">
        <v>107250000</v>
      </c>
      <c r="AD375" s="30">
        <v>9750000</v>
      </c>
      <c r="AE375" s="30">
        <v>0</v>
      </c>
      <c r="AF375" s="23" t="s">
        <v>112</v>
      </c>
      <c r="AG375" t="s">
        <v>106</v>
      </c>
      <c r="AH375" t="s">
        <v>113</v>
      </c>
      <c r="AI375" s="31">
        <f>+Tabla3[[#This Row],[VALOR DEL CONTRATO
(EN NUMEROS)]]-Tabla3[[#This Row],[VALOR RECURSOS (MADS/FONAM)]]</f>
        <v>0</v>
      </c>
      <c r="AJ375" s="25">
        <v>9025</v>
      </c>
      <c r="AK375" s="32">
        <v>45665</v>
      </c>
      <c r="AL375">
        <v>42025</v>
      </c>
      <c r="AM375" s="27">
        <v>45686</v>
      </c>
      <c r="AN375" s="33" t="s">
        <v>114</v>
      </c>
      <c r="AO375" t="s">
        <v>986</v>
      </c>
      <c r="AP375" s="39">
        <v>202300000000041</v>
      </c>
      <c r="AQ375" t="s">
        <v>106</v>
      </c>
      <c r="AR375" s="27">
        <v>45685</v>
      </c>
      <c r="AS375" s="23" t="s">
        <v>116</v>
      </c>
      <c r="AT375" s="23" t="s">
        <v>116</v>
      </c>
      <c r="AU375" t="s">
        <v>117</v>
      </c>
      <c r="AV375" t="s">
        <v>1024</v>
      </c>
      <c r="AW375" t="s">
        <v>1025</v>
      </c>
      <c r="AX375" t="s">
        <v>490</v>
      </c>
      <c r="AY375" s="23">
        <v>80111600</v>
      </c>
      <c r="AZ375" s="41" t="s">
        <v>2753</v>
      </c>
      <c r="BA375" s="23" t="s">
        <v>121</v>
      </c>
      <c r="BB375" s="20" t="s">
        <v>122</v>
      </c>
      <c r="BC375" s="27">
        <v>45685</v>
      </c>
      <c r="BD375" s="20" t="s">
        <v>123</v>
      </c>
      <c r="BE375" s="27">
        <v>45685</v>
      </c>
      <c r="BF375" s="27">
        <v>45686</v>
      </c>
      <c r="BG375" s="27">
        <v>46018</v>
      </c>
      <c r="BH375" s="35">
        <f>+Tabla3[[#This Row],[FECHA TERMINACION
(INICIAL)]]-Tabla3[[#This Row],[FECHA INICIO]]</f>
        <v>332</v>
      </c>
      <c r="BI375" s="35">
        <f>+Tabla3[[#This Row],[PLAZO DE EJECUCIÓN EN DÍAS (INICIAL)]]/30</f>
        <v>11.066666666666666</v>
      </c>
      <c r="BJ375" t="s">
        <v>1657</v>
      </c>
      <c r="BK375" s="30">
        <f>+[1]BD_2!E373</f>
        <v>0</v>
      </c>
      <c r="BL375" s="30">
        <f>+[1]BD_2!BA373</f>
        <v>0</v>
      </c>
      <c r="BM375" s="23">
        <f>+[1]BD_2!BZ373</f>
        <v>0</v>
      </c>
      <c r="BN375" s="23">
        <f>+COUNTIF(Tabla3[[#This Row],[VALOR REDUCIDO]:[TOTAL TIEMPO PRORROGADO EN DÍAS
]],"&lt;&gt;0")</f>
        <v>0</v>
      </c>
      <c r="BO375" s="23" t="str">
        <f>+[1]BD_2!CA373</f>
        <v>2 NO</v>
      </c>
      <c r="BP375" s="27" t="str">
        <f>+[1]BD_2!CF373</f>
        <v>2 NO</v>
      </c>
      <c r="BQ375" s="23" t="s">
        <v>106</v>
      </c>
      <c r="BR375">
        <f t="shared" si="78"/>
        <v>332</v>
      </c>
      <c r="BS375" s="36">
        <f t="shared" si="79"/>
        <v>45686</v>
      </c>
      <c r="BT375" s="36">
        <f t="shared" si="80"/>
        <v>46018</v>
      </c>
      <c r="BU375" s="37">
        <f t="shared" ca="1" si="81"/>
        <v>0.78614457831325302</v>
      </c>
      <c r="BV375" s="30">
        <f t="shared" si="82"/>
        <v>107250000</v>
      </c>
      <c r="BW375" s="23" t="str">
        <f t="shared" ca="1" si="84"/>
        <v>EJECUCIÓN</v>
      </c>
      <c r="BX375" s="23">
        <v>59150000</v>
      </c>
      <c r="BY375" s="23">
        <v>48100000</v>
      </c>
      <c r="BZ375" s="23" t="s">
        <v>106</v>
      </c>
      <c r="CA375" s="23" t="str">
        <f t="shared" si="83"/>
        <v>enero</v>
      </c>
      <c r="CB375" s="23" t="s">
        <v>121</v>
      </c>
      <c r="CC375" s="23" t="s">
        <v>121</v>
      </c>
      <c r="CD375" s="23" t="s">
        <v>121</v>
      </c>
      <c r="CE375" t="s">
        <v>125</v>
      </c>
      <c r="CF375" t="s">
        <v>126</v>
      </c>
    </row>
    <row r="376" spans="1:84" x14ac:dyDescent="0.25">
      <c r="A376" s="23" t="str">
        <f t="shared" si="71"/>
        <v/>
      </c>
      <c r="B376" s="23" t="str">
        <f t="shared" si="72"/>
        <v/>
      </c>
      <c r="C376" s="24" t="str">
        <f t="shared" ca="1" si="73"/>
        <v>E</v>
      </c>
      <c r="D376" s="25" t="str">
        <f t="shared" ca="1" si="74"/>
        <v/>
      </c>
      <c r="E376" s="25" t="str">
        <f t="shared" si="75"/>
        <v/>
      </c>
      <c r="F376" s="23" t="str">
        <f t="shared" si="76"/>
        <v/>
      </c>
      <c r="G376" s="25" t="str">
        <f t="shared" si="77"/>
        <v/>
      </c>
      <c r="H376" s="23">
        <v>2025</v>
      </c>
      <c r="I376" s="26">
        <v>370</v>
      </c>
      <c r="J376" s="23" t="s">
        <v>95</v>
      </c>
      <c r="K376" t="s">
        <v>96</v>
      </c>
      <c r="L376" t="s">
        <v>97</v>
      </c>
      <c r="M376" t="s">
        <v>98</v>
      </c>
      <c r="N376" t="s">
        <v>99</v>
      </c>
      <c r="O376" s="23" t="s">
        <v>100</v>
      </c>
      <c r="P376" s="23" t="s">
        <v>138</v>
      </c>
      <c r="Q376" t="s">
        <v>2754</v>
      </c>
      <c r="R376" s="23" t="s">
        <v>103</v>
      </c>
      <c r="S376" s="20" t="s">
        <v>2755</v>
      </c>
      <c r="T376" s="29" t="s">
        <v>2756</v>
      </c>
      <c r="U376" s="23" t="s">
        <v>1436</v>
      </c>
      <c r="V376" s="23" t="s">
        <v>106</v>
      </c>
      <c r="W376" s="20" t="s">
        <v>490</v>
      </c>
      <c r="X376" t="s">
        <v>490</v>
      </c>
      <c r="Y376" t="s">
        <v>2757</v>
      </c>
      <c r="Z376" t="s">
        <v>2758</v>
      </c>
      <c r="AA376" t="s">
        <v>1655</v>
      </c>
      <c r="AB376" s="6">
        <v>95700000</v>
      </c>
      <c r="AC376" s="6">
        <v>95700000</v>
      </c>
      <c r="AD376" s="30">
        <v>8700000</v>
      </c>
      <c r="AE376" s="30">
        <v>0</v>
      </c>
      <c r="AF376" s="23" t="s">
        <v>112</v>
      </c>
      <c r="AG376" t="s">
        <v>106</v>
      </c>
      <c r="AH376" t="s">
        <v>113</v>
      </c>
      <c r="AI376" s="31">
        <f>+Tabla3[[#This Row],[VALOR DEL CONTRATO
(EN NUMEROS)]]-Tabla3[[#This Row],[VALOR RECURSOS (MADS/FONAM)]]</f>
        <v>0</v>
      </c>
      <c r="AJ376" s="25">
        <v>9025</v>
      </c>
      <c r="AK376" s="32">
        <v>45665</v>
      </c>
      <c r="AL376">
        <v>39525</v>
      </c>
      <c r="AM376" s="27">
        <v>45685</v>
      </c>
      <c r="AN376" s="33" t="s">
        <v>114</v>
      </c>
      <c r="AO376" t="s">
        <v>986</v>
      </c>
      <c r="AP376" s="39">
        <v>202300000000041</v>
      </c>
      <c r="AQ376" t="s">
        <v>106</v>
      </c>
      <c r="AR376" s="27">
        <v>45683</v>
      </c>
      <c r="AS376" s="23" t="s">
        <v>116</v>
      </c>
      <c r="AT376" s="23" t="s">
        <v>116</v>
      </c>
      <c r="AU376" t="s">
        <v>117</v>
      </c>
      <c r="AV376" t="s">
        <v>495</v>
      </c>
      <c r="AW376" t="s">
        <v>496</v>
      </c>
      <c r="AX376" t="s">
        <v>490</v>
      </c>
      <c r="AY376" s="23">
        <v>80111600</v>
      </c>
      <c r="AZ376" s="41" t="s">
        <v>2759</v>
      </c>
      <c r="BA376" s="23" t="s">
        <v>121</v>
      </c>
      <c r="BB376" s="20" t="s">
        <v>122</v>
      </c>
      <c r="BC376" s="27">
        <v>45684</v>
      </c>
      <c r="BD376" s="20" t="s">
        <v>123</v>
      </c>
      <c r="BE376" s="27">
        <v>45684</v>
      </c>
      <c r="BF376" s="27">
        <v>45685</v>
      </c>
      <c r="BG376" s="27">
        <v>46018</v>
      </c>
      <c r="BH376" s="35">
        <f>+Tabla3[[#This Row],[FECHA TERMINACION
(INICIAL)]]-Tabla3[[#This Row],[FECHA INICIO]]</f>
        <v>333</v>
      </c>
      <c r="BI376" s="35">
        <f>+Tabla3[[#This Row],[PLAZO DE EJECUCIÓN EN DÍAS (INICIAL)]]/30</f>
        <v>11.1</v>
      </c>
      <c r="BJ376" t="s">
        <v>1657</v>
      </c>
      <c r="BK376" s="30">
        <f>+[1]BD_2!E374</f>
        <v>0</v>
      </c>
      <c r="BL376" s="30">
        <f>+[1]BD_2!BA374</f>
        <v>0</v>
      </c>
      <c r="BM376" s="23">
        <f>+[1]BD_2!BZ374</f>
        <v>0</v>
      </c>
      <c r="BN376" s="23">
        <f>+COUNTIF(Tabla3[[#This Row],[VALOR REDUCIDO]:[TOTAL TIEMPO PRORROGADO EN DÍAS
]],"&lt;&gt;0")</f>
        <v>0</v>
      </c>
      <c r="BO376" s="23" t="str">
        <f>+[1]BD_2!CA374</f>
        <v>2 NO</v>
      </c>
      <c r="BP376" s="27" t="str">
        <f>+[1]BD_2!CF374</f>
        <v>2 NO</v>
      </c>
      <c r="BQ376" s="23" t="s">
        <v>106</v>
      </c>
      <c r="BR376">
        <f t="shared" si="78"/>
        <v>333</v>
      </c>
      <c r="BS376" s="36">
        <f t="shared" si="79"/>
        <v>45685</v>
      </c>
      <c r="BT376" s="36">
        <f t="shared" si="80"/>
        <v>46018</v>
      </c>
      <c r="BU376" s="37">
        <f t="shared" ca="1" si="81"/>
        <v>0.78678678678678682</v>
      </c>
      <c r="BV376" s="30">
        <f t="shared" si="82"/>
        <v>95700000</v>
      </c>
      <c r="BW376" s="23" t="str">
        <f t="shared" ca="1" si="84"/>
        <v>EJECUCIÓN</v>
      </c>
      <c r="BX376" s="23">
        <v>53070000</v>
      </c>
      <c r="BY376" s="23">
        <v>42630000</v>
      </c>
      <c r="BZ376" s="23" t="s">
        <v>106</v>
      </c>
      <c r="CA376" s="23" t="str">
        <f t="shared" si="83"/>
        <v>enero</v>
      </c>
      <c r="CB376" s="23" t="s">
        <v>121</v>
      </c>
      <c r="CC376" s="23" t="s">
        <v>121</v>
      </c>
      <c r="CD376" s="23" t="s">
        <v>121</v>
      </c>
      <c r="CE376" t="s">
        <v>125</v>
      </c>
      <c r="CF376" t="s">
        <v>126</v>
      </c>
    </row>
    <row r="377" spans="1:84" x14ac:dyDescent="0.25">
      <c r="A377" s="23" t="str">
        <f t="shared" si="71"/>
        <v/>
      </c>
      <c r="B377" s="23" t="str">
        <f t="shared" si="72"/>
        <v/>
      </c>
      <c r="C377" s="24" t="str">
        <f t="shared" ca="1" si="73"/>
        <v>E</v>
      </c>
      <c r="D377" s="25" t="str">
        <f t="shared" ca="1" si="74"/>
        <v/>
      </c>
      <c r="E377" s="25" t="str">
        <f t="shared" si="75"/>
        <v/>
      </c>
      <c r="F377" s="23" t="str">
        <f t="shared" si="76"/>
        <v/>
      </c>
      <c r="G377" s="25" t="str">
        <f t="shared" si="77"/>
        <v/>
      </c>
      <c r="H377" s="23">
        <v>2025</v>
      </c>
      <c r="I377" s="26">
        <v>371</v>
      </c>
      <c r="J377" s="23" t="s">
        <v>95</v>
      </c>
      <c r="K377" t="s">
        <v>96</v>
      </c>
      <c r="L377" t="s">
        <v>97</v>
      </c>
      <c r="M377" t="s">
        <v>98</v>
      </c>
      <c r="N377" t="s">
        <v>99</v>
      </c>
      <c r="O377" s="23" t="s">
        <v>100</v>
      </c>
      <c r="P377" s="23" t="s">
        <v>138</v>
      </c>
      <c r="Q377" t="s">
        <v>2760</v>
      </c>
      <c r="R377" s="23" t="s">
        <v>103</v>
      </c>
      <c r="S377" s="20" t="s">
        <v>727</v>
      </c>
      <c r="T377" s="29" t="s">
        <v>2761</v>
      </c>
      <c r="U377" s="23" t="s">
        <v>1436</v>
      </c>
      <c r="V377" s="23" t="s">
        <v>106</v>
      </c>
      <c r="W377" s="20" t="s">
        <v>490</v>
      </c>
      <c r="X377" s="20" t="s">
        <v>490</v>
      </c>
      <c r="Y377" t="s">
        <v>2762</v>
      </c>
      <c r="Z377" t="s">
        <v>2758</v>
      </c>
      <c r="AA377" t="s">
        <v>519</v>
      </c>
      <c r="AB377" s="6">
        <v>99000000</v>
      </c>
      <c r="AC377" s="6">
        <v>99000000</v>
      </c>
      <c r="AD377" s="30">
        <v>9000000</v>
      </c>
      <c r="AE377" s="30">
        <v>0</v>
      </c>
      <c r="AF377" s="23" t="s">
        <v>112</v>
      </c>
      <c r="AG377" t="s">
        <v>106</v>
      </c>
      <c r="AH377" t="s">
        <v>113</v>
      </c>
      <c r="AI377" s="31">
        <f>+Tabla3[[#This Row],[VALOR DEL CONTRATO
(EN NUMEROS)]]-Tabla3[[#This Row],[VALOR RECURSOS (MADS/FONAM)]]</f>
        <v>0</v>
      </c>
      <c r="AJ377" s="25">
        <v>9025</v>
      </c>
      <c r="AK377" s="32">
        <v>45665</v>
      </c>
      <c r="AL377">
        <v>44425</v>
      </c>
      <c r="AM377" s="27">
        <v>45687</v>
      </c>
      <c r="AN377" s="33" t="s">
        <v>114</v>
      </c>
      <c r="AO377" t="s">
        <v>986</v>
      </c>
      <c r="AP377" s="39">
        <v>202300000000041</v>
      </c>
      <c r="AQ377" t="s">
        <v>106</v>
      </c>
      <c r="AR377" s="27">
        <v>45686</v>
      </c>
      <c r="AS377" s="23" t="s">
        <v>116</v>
      </c>
      <c r="AT377" s="23" t="s">
        <v>116</v>
      </c>
      <c r="AU377" t="s">
        <v>117</v>
      </c>
      <c r="AV377" t="s">
        <v>987</v>
      </c>
      <c r="AW377" t="s">
        <v>988</v>
      </c>
      <c r="AX377" t="s">
        <v>490</v>
      </c>
      <c r="AY377" s="23">
        <v>80111600</v>
      </c>
      <c r="AZ377" s="41" t="s">
        <v>2763</v>
      </c>
      <c r="BA377" s="23" t="s">
        <v>121</v>
      </c>
      <c r="BB377" s="20" t="s">
        <v>122</v>
      </c>
      <c r="BC377" s="27">
        <v>45686</v>
      </c>
      <c r="BD377" s="20" t="s">
        <v>123</v>
      </c>
      <c r="BE377" s="27">
        <v>45686</v>
      </c>
      <c r="BF377" s="27">
        <v>45687</v>
      </c>
      <c r="BG377" s="27">
        <v>46020</v>
      </c>
      <c r="BH377" s="35">
        <f>+Tabla3[[#This Row],[FECHA TERMINACION
(INICIAL)]]-Tabla3[[#This Row],[FECHA INICIO]]</f>
        <v>333</v>
      </c>
      <c r="BI377" s="35">
        <f>+Tabla3[[#This Row],[PLAZO DE EJECUCIÓN EN DÍAS (INICIAL)]]/30</f>
        <v>11.1</v>
      </c>
      <c r="BJ377" t="s">
        <v>1657</v>
      </c>
      <c r="BK377" s="30">
        <f>+[1]BD_2!E375</f>
        <v>0</v>
      </c>
      <c r="BL377" s="30">
        <f>+[1]BD_2!BA375</f>
        <v>0</v>
      </c>
      <c r="BM377" s="23">
        <f>+[1]BD_2!BZ375</f>
        <v>0</v>
      </c>
      <c r="BN377" s="23">
        <f>+COUNTIF(Tabla3[[#This Row],[VALOR REDUCIDO]:[TOTAL TIEMPO PRORROGADO EN DÍAS
]],"&lt;&gt;0")</f>
        <v>0</v>
      </c>
      <c r="BO377" s="23" t="str">
        <f>+[1]BD_2!CA375</f>
        <v>2 NO</v>
      </c>
      <c r="BP377" s="27" t="str">
        <f>+[1]BD_2!CF375</f>
        <v>2 NO</v>
      </c>
      <c r="BQ377" s="23" t="s">
        <v>106</v>
      </c>
      <c r="BR377">
        <f t="shared" si="78"/>
        <v>333</v>
      </c>
      <c r="BS377" s="36">
        <f t="shared" si="79"/>
        <v>45687</v>
      </c>
      <c r="BT377" s="36">
        <f t="shared" si="80"/>
        <v>46020</v>
      </c>
      <c r="BU377" s="37">
        <f t="shared" ca="1" si="81"/>
        <v>0.78078078078078073</v>
      </c>
      <c r="BV377" s="30">
        <f t="shared" si="82"/>
        <v>99000000</v>
      </c>
      <c r="BW377" s="23" t="str">
        <f t="shared" ca="1" si="84"/>
        <v>EJECUCIÓN</v>
      </c>
      <c r="BX377" s="23">
        <v>54300000</v>
      </c>
      <c r="BY377" s="23">
        <v>44700000</v>
      </c>
      <c r="BZ377" s="23" t="s">
        <v>106</v>
      </c>
      <c r="CA377" s="23" t="str">
        <f t="shared" si="83"/>
        <v>enero</v>
      </c>
      <c r="CB377" s="23" t="s">
        <v>121</v>
      </c>
      <c r="CC377" s="23" t="s">
        <v>121</v>
      </c>
      <c r="CD377" s="23" t="s">
        <v>121</v>
      </c>
      <c r="CE377" t="s">
        <v>125</v>
      </c>
      <c r="CF377" t="s">
        <v>126</v>
      </c>
    </row>
    <row r="378" spans="1:84" x14ac:dyDescent="0.25">
      <c r="A378" s="23" t="str">
        <f t="shared" si="71"/>
        <v/>
      </c>
      <c r="B378" s="23" t="str">
        <f t="shared" si="72"/>
        <v/>
      </c>
      <c r="C378" s="24" t="str">
        <f t="shared" ca="1" si="73"/>
        <v>E</v>
      </c>
      <c r="D378" s="25" t="str">
        <f t="shared" si="74"/>
        <v/>
      </c>
      <c r="E378" s="25" t="str">
        <f t="shared" si="75"/>
        <v/>
      </c>
      <c r="F378" s="23" t="str">
        <f t="shared" si="76"/>
        <v/>
      </c>
      <c r="G378" s="25" t="str">
        <f t="shared" si="77"/>
        <v/>
      </c>
      <c r="H378" s="23">
        <v>2025</v>
      </c>
      <c r="I378" s="26">
        <v>372</v>
      </c>
      <c r="J378" s="23" t="s">
        <v>95</v>
      </c>
      <c r="K378" t="s">
        <v>96</v>
      </c>
      <c r="L378" t="s">
        <v>97</v>
      </c>
      <c r="M378" t="s">
        <v>98</v>
      </c>
      <c r="N378" t="s">
        <v>99</v>
      </c>
      <c r="O378" s="23" t="s">
        <v>100</v>
      </c>
      <c r="P378" s="23" t="s">
        <v>138</v>
      </c>
      <c r="Q378" t="s">
        <v>2764</v>
      </c>
      <c r="R378" s="23" t="s">
        <v>103</v>
      </c>
      <c r="S378" s="20" t="s">
        <v>158</v>
      </c>
      <c r="T378" s="29" t="s">
        <v>2765</v>
      </c>
      <c r="U378" s="23" t="s">
        <v>1436</v>
      </c>
      <c r="V378" s="23" t="s">
        <v>106</v>
      </c>
      <c r="W378" s="20" t="s">
        <v>490</v>
      </c>
      <c r="X378" s="20" t="s">
        <v>490</v>
      </c>
      <c r="Y378" t="s">
        <v>2766</v>
      </c>
      <c r="Z378" t="s">
        <v>2767</v>
      </c>
      <c r="AA378" t="s">
        <v>2768</v>
      </c>
      <c r="AB378" s="6">
        <v>154000000</v>
      </c>
      <c r="AC378" s="6">
        <v>154000000</v>
      </c>
      <c r="AD378" s="30">
        <v>14000000</v>
      </c>
      <c r="AE378" s="30"/>
      <c r="AF378" s="23" t="s">
        <v>112</v>
      </c>
      <c r="AG378" t="s">
        <v>106</v>
      </c>
      <c r="AH378" t="s">
        <v>113</v>
      </c>
      <c r="AI378" s="31">
        <f>+Tabla3[[#This Row],[VALOR DEL CONTRATO
(EN NUMEROS)]]-Tabla3[[#This Row],[VALOR RECURSOS (MADS/FONAM)]]</f>
        <v>0</v>
      </c>
      <c r="AJ378" s="25">
        <v>9025</v>
      </c>
      <c r="AK378" s="32">
        <v>45665</v>
      </c>
      <c r="AL378">
        <v>54425</v>
      </c>
      <c r="AM378" s="27">
        <v>45692</v>
      </c>
      <c r="AN378" s="33" t="s">
        <v>114</v>
      </c>
      <c r="AO378" t="s">
        <v>986</v>
      </c>
      <c r="AP378" s="39">
        <v>202300000000041</v>
      </c>
      <c r="AQ378" t="s">
        <v>106</v>
      </c>
      <c r="AR378" s="27">
        <v>45686</v>
      </c>
      <c r="AS378" s="23" t="s">
        <v>116</v>
      </c>
      <c r="AT378" s="23" t="s">
        <v>116</v>
      </c>
      <c r="AU378" t="s">
        <v>117</v>
      </c>
      <c r="AV378" t="s">
        <v>987</v>
      </c>
      <c r="AW378" t="s">
        <v>988</v>
      </c>
      <c r="AX378" t="s">
        <v>490</v>
      </c>
      <c r="AY378" s="23">
        <v>80111600</v>
      </c>
      <c r="AZ378" s="41" t="s">
        <v>2769</v>
      </c>
      <c r="BA378" s="23" t="s">
        <v>295</v>
      </c>
      <c r="BB378" s="20" t="s">
        <v>122</v>
      </c>
      <c r="BC378" s="27">
        <v>45687</v>
      </c>
      <c r="BD378" s="20" t="s">
        <v>123</v>
      </c>
      <c r="BE378" s="27">
        <v>45687</v>
      </c>
      <c r="BF378" s="27">
        <v>45692</v>
      </c>
      <c r="BG378" s="27">
        <v>46021</v>
      </c>
      <c r="BH378" s="35">
        <f>+Tabla3[[#This Row],[FECHA TERMINACION
(INICIAL)]]-Tabla3[[#This Row],[FECHA INICIO]]</f>
        <v>329</v>
      </c>
      <c r="BI378" s="35">
        <f>+Tabla3[[#This Row],[PLAZO DE EJECUCIÓN EN DÍAS (INICIAL)]]/30</f>
        <v>10.966666666666667</v>
      </c>
      <c r="BJ378" t="s">
        <v>1002</v>
      </c>
      <c r="BK378" s="30">
        <f>+[1]BD_2!E376</f>
        <v>1400000</v>
      </c>
      <c r="BL378" s="30">
        <f>+[1]BD_2!BA376</f>
        <v>0</v>
      </c>
      <c r="BM378" s="23">
        <f>+[1]BD_2!BZ376</f>
        <v>0</v>
      </c>
      <c r="BN378" s="23">
        <f>+COUNTIF(Tabla3[[#This Row],[VALOR REDUCIDO]:[TOTAL TIEMPO PRORROGADO EN DÍAS
]],"&lt;&gt;0")</f>
        <v>1</v>
      </c>
      <c r="BO378" s="23" t="str">
        <f>+[1]BD_2!CA376</f>
        <v>2 NO</v>
      </c>
      <c r="BP378" s="27" t="str">
        <f>+[1]BD_2!CF376</f>
        <v>1 SI</v>
      </c>
      <c r="BQ378" s="23" t="s">
        <v>106</v>
      </c>
      <c r="BR378">
        <f t="shared" si="78"/>
        <v>329</v>
      </c>
      <c r="BS378" s="36">
        <f t="shared" si="79"/>
        <v>45692</v>
      </c>
      <c r="BT378" s="36">
        <f t="shared" si="80"/>
        <v>46021</v>
      </c>
      <c r="BU378" s="37">
        <f t="shared" ca="1" si="81"/>
        <v>0.77507598784194531</v>
      </c>
      <c r="BV378" s="30">
        <f t="shared" si="82"/>
        <v>152600000</v>
      </c>
      <c r="BW378" s="23" t="str">
        <f t="shared" si="84"/>
        <v>FINALIZADO</v>
      </c>
      <c r="BX378" s="23">
        <v>68600000</v>
      </c>
      <c r="BY378" s="23">
        <v>84000000</v>
      </c>
      <c r="BZ378" s="23" t="s">
        <v>106</v>
      </c>
      <c r="CA378" s="23" t="str">
        <f t="shared" si="83"/>
        <v>enero</v>
      </c>
      <c r="CB378" s="23" t="s">
        <v>121</v>
      </c>
      <c r="CC378" s="23" t="s">
        <v>121</v>
      </c>
      <c r="CD378" s="23" t="s">
        <v>121</v>
      </c>
      <c r="CE378" t="s">
        <v>125</v>
      </c>
      <c r="CF378" t="s">
        <v>126</v>
      </c>
    </row>
    <row r="379" spans="1:84" x14ac:dyDescent="0.25">
      <c r="A379" s="23" t="str">
        <f t="shared" si="71"/>
        <v/>
      </c>
      <c r="B379" s="23" t="str">
        <f t="shared" si="72"/>
        <v/>
      </c>
      <c r="C379" s="24" t="str">
        <f t="shared" ca="1" si="73"/>
        <v>E</v>
      </c>
      <c r="D379" s="25" t="str">
        <f t="shared" ca="1" si="74"/>
        <v/>
      </c>
      <c r="E379" s="25" t="str">
        <f t="shared" si="75"/>
        <v/>
      </c>
      <c r="F379" s="23" t="str">
        <f t="shared" si="76"/>
        <v/>
      </c>
      <c r="G379" s="25" t="str">
        <f t="shared" si="77"/>
        <v/>
      </c>
      <c r="H379" s="23">
        <v>2025</v>
      </c>
      <c r="I379" s="26">
        <v>373</v>
      </c>
      <c r="J379" s="23" t="s">
        <v>95</v>
      </c>
      <c r="K379" t="s">
        <v>96</v>
      </c>
      <c r="L379" t="s">
        <v>97</v>
      </c>
      <c r="M379" t="s">
        <v>98</v>
      </c>
      <c r="N379" t="s">
        <v>99</v>
      </c>
      <c r="O379" s="23" t="s">
        <v>100</v>
      </c>
      <c r="P379" s="23" t="s">
        <v>138</v>
      </c>
      <c r="Q379" t="s">
        <v>2770</v>
      </c>
      <c r="R379" s="23" t="s">
        <v>103</v>
      </c>
      <c r="S379" t="s">
        <v>1325</v>
      </c>
      <c r="T379" s="29" t="s">
        <v>2771</v>
      </c>
      <c r="U379" s="23" t="s">
        <v>1436</v>
      </c>
      <c r="V379" s="23" t="s">
        <v>106</v>
      </c>
      <c r="W379" s="20" t="s">
        <v>516</v>
      </c>
      <c r="X379" s="20" t="s">
        <v>516</v>
      </c>
      <c r="Y379" t="s">
        <v>2772</v>
      </c>
      <c r="Z379" s="51" t="s">
        <v>2773</v>
      </c>
      <c r="AA379" t="s">
        <v>2774</v>
      </c>
      <c r="AB379" s="6">
        <v>78750000</v>
      </c>
      <c r="AC379" s="6">
        <v>78750000</v>
      </c>
      <c r="AD379" s="30">
        <v>7875000</v>
      </c>
      <c r="AE379" s="30">
        <v>0</v>
      </c>
      <c r="AF379" s="23" t="s">
        <v>112</v>
      </c>
      <c r="AG379" t="s">
        <v>106</v>
      </c>
      <c r="AH379" t="s">
        <v>113</v>
      </c>
      <c r="AI379" s="31">
        <f>+Tabla3[[#This Row],[VALOR DEL CONTRATO
(EN NUMEROS)]]-Tabla3[[#This Row],[VALOR RECURSOS (MADS/FONAM)]]</f>
        <v>0</v>
      </c>
      <c r="AJ379" s="25">
        <v>8825</v>
      </c>
      <c r="AK379" s="32">
        <v>45665</v>
      </c>
      <c r="AL379">
        <v>37425</v>
      </c>
      <c r="AM379" s="27">
        <v>45685</v>
      </c>
      <c r="AN379" s="33" t="s">
        <v>114</v>
      </c>
      <c r="AO379" t="s">
        <v>1574</v>
      </c>
      <c r="AP379" s="39">
        <v>202300000000177</v>
      </c>
      <c r="AQ379" t="s">
        <v>106</v>
      </c>
      <c r="AR379" s="42">
        <v>45683</v>
      </c>
      <c r="AS379" s="23" t="s">
        <v>116</v>
      </c>
      <c r="AT379" s="23" t="s">
        <v>116</v>
      </c>
      <c r="AU379" t="s">
        <v>117</v>
      </c>
      <c r="AV379" t="s">
        <v>2550</v>
      </c>
      <c r="AW379" t="s">
        <v>2551</v>
      </c>
      <c r="AX379" t="s">
        <v>516</v>
      </c>
      <c r="AY379" s="23">
        <v>80111600</v>
      </c>
      <c r="AZ379" s="41" t="s">
        <v>2775</v>
      </c>
      <c r="BA379" s="23" t="s">
        <v>121</v>
      </c>
      <c r="BB379" s="20" t="s">
        <v>122</v>
      </c>
      <c r="BC379" s="27">
        <v>45684</v>
      </c>
      <c r="BD379" s="20" t="s">
        <v>136</v>
      </c>
      <c r="BE379" s="27">
        <v>45684</v>
      </c>
      <c r="BF379" s="27">
        <v>45685</v>
      </c>
      <c r="BG379" s="27">
        <v>45988</v>
      </c>
      <c r="BH379" s="35">
        <f>+Tabla3[[#This Row],[FECHA TERMINACION
(INICIAL)]]-Tabla3[[#This Row],[FECHA INICIO]]</f>
        <v>303</v>
      </c>
      <c r="BI379" s="35">
        <f>+Tabla3[[#This Row],[PLAZO DE EJECUCIÓN EN DÍAS (INICIAL)]]/30</f>
        <v>10.1</v>
      </c>
      <c r="BJ379" t="s">
        <v>2776</v>
      </c>
      <c r="BK379" s="30">
        <f>+[1]BD_2!E377</f>
        <v>0</v>
      </c>
      <c r="BL379" s="30">
        <f>+[1]BD_2!BA377</f>
        <v>0</v>
      </c>
      <c r="BM379" s="23">
        <f>+[1]BD_2!BZ377</f>
        <v>0</v>
      </c>
      <c r="BN379" s="23">
        <f>+COUNTIF(Tabla3[[#This Row],[VALOR REDUCIDO]:[TOTAL TIEMPO PRORROGADO EN DÍAS
]],"&lt;&gt;0")</f>
        <v>0</v>
      </c>
      <c r="BO379" s="23" t="str">
        <f>+[1]BD_2!CA377</f>
        <v>2 NO</v>
      </c>
      <c r="BP379" s="27" t="str">
        <f>+[1]BD_2!CF377</f>
        <v>2 NO</v>
      </c>
      <c r="BQ379" s="23" t="s">
        <v>106</v>
      </c>
      <c r="BR379">
        <f t="shared" si="78"/>
        <v>303</v>
      </c>
      <c r="BS379" s="36">
        <f t="shared" si="79"/>
        <v>45685</v>
      </c>
      <c r="BT379" s="36">
        <f t="shared" si="80"/>
        <v>45988</v>
      </c>
      <c r="BU379" s="37">
        <f t="shared" ca="1" si="81"/>
        <v>0.86468646864686471</v>
      </c>
      <c r="BV379" s="30">
        <f t="shared" si="82"/>
        <v>78750000</v>
      </c>
      <c r="BW379" s="23" t="str">
        <f t="shared" ca="1" si="84"/>
        <v>EJECUCIÓN</v>
      </c>
      <c r="BX379" s="23">
        <v>48037500</v>
      </c>
      <c r="BY379" s="23">
        <v>30712500</v>
      </c>
      <c r="BZ379" s="23" t="s">
        <v>106</v>
      </c>
      <c r="CA379" s="23" t="str">
        <f t="shared" si="83"/>
        <v>enero</v>
      </c>
      <c r="CB379" s="23" t="s">
        <v>121</v>
      </c>
      <c r="CC379" s="23" t="s">
        <v>121</v>
      </c>
      <c r="CD379" s="23" t="s">
        <v>121</v>
      </c>
      <c r="CE379" t="s">
        <v>125</v>
      </c>
      <c r="CF379" t="s">
        <v>126</v>
      </c>
    </row>
    <row r="380" spans="1:84" x14ac:dyDescent="0.25">
      <c r="A380" s="23" t="str">
        <f t="shared" si="71"/>
        <v/>
      </c>
      <c r="B380" s="23" t="str">
        <f t="shared" si="72"/>
        <v/>
      </c>
      <c r="C380" s="24" t="str">
        <f t="shared" ca="1" si="73"/>
        <v>E</v>
      </c>
      <c r="D380" s="25" t="str">
        <f t="shared" ca="1" si="74"/>
        <v/>
      </c>
      <c r="E380" s="25" t="str">
        <f t="shared" si="75"/>
        <v/>
      </c>
      <c r="F380" s="23" t="str">
        <f t="shared" si="76"/>
        <v/>
      </c>
      <c r="G380" s="25" t="str">
        <f t="shared" si="77"/>
        <v/>
      </c>
      <c r="H380" s="23">
        <v>2025</v>
      </c>
      <c r="I380" s="26">
        <v>374</v>
      </c>
      <c r="J380" s="23" t="s">
        <v>95</v>
      </c>
      <c r="K380" t="s">
        <v>96</v>
      </c>
      <c r="L380" t="s">
        <v>97</v>
      </c>
      <c r="M380" t="s">
        <v>98</v>
      </c>
      <c r="N380" t="s">
        <v>99</v>
      </c>
      <c r="O380" s="23" t="s">
        <v>100</v>
      </c>
      <c r="P380" s="23" t="s">
        <v>138</v>
      </c>
      <c r="Q380" t="s">
        <v>2777</v>
      </c>
      <c r="R380" s="23" t="s">
        <v>103</v>
      </c>
      <c r="S380" s="20" t="s">
        <v>1232</v>
      </c>
      <c r="T380" s="29" t="s">
        <v>2778</v>
      </c>
      <c r="U380" s="23" t="s">
        <v>1436</v>
      </c>
      <c r="V380" s="23" t="s">
        <v>106</v>
      </c>
      <c r="W380" s="20" t="s">
        <v>888</v>
      </c>
      <c r="X380" s="20" t="s">
        <v>888</v>
      </c>
      <c r="Y380" t="s">
        <v>2779</v>
      </c>
      <c r="Z380" t="s">
        <v>2780</v>
      </c>
      <c r="AA380" t="s">
        <v>2781</v>
      </c>
      <c r="AB380" s="6">
        <v>82750000</v>
      </c>
      <c r="AC380" s="6">
        <v>82750000</v>
      </c>
      <c r="AD380" s="30">
        <v>7500000</v>
      </c>
      <c r="AE380" s="30">
        <v>0</v>
      </c>
      <c r="AF380" s="23" t="s">
        <v>112</v>
      </c>
      <c r="AG380" t="s">
        <v>106</v>
      </c>
      <c r="AH380" t="s">
        <v>113</v>
      </c>
      <c r="AI380" s="31">
        <f>+Tabla3[[#This Row],[VALOR DEL CONTRATO
(EN NUMEROS)]]-Tabla3[[#This Row],[VALOR RECURSOS (MADS/FONAM)]]</f>
        <v>0</v>
      </c>
      <c r="AJ380" s="25">
        <v>7625</v>
      </c>
      <c r="AK380" s="32">
        <v>45665</v>
      </c>
      <c r="AL380">
        <v>36925</v>
      </c>
      <c r="AM380" s="27">
        <v>45685</v>
      </c>
      <c r="AN380" s="33" t="s">
        <v>114</v>
      </c>
      <c r="AO380" t="s">
        <v>751</v>
      </c>
      <c r="AP380" s="39">
        <v>202400000000095</v>
      </c>
      <c r="AQ380" t="s">
        <v>106</v>
      </c>
      <c r="AR380" s="27">
        <v>45683</v>
      </c>
      <c r="AS380" s="23" t="s">
        <v>116</v>
      </c>
      <c r="AT380" s="23" t="s">
        <v>116</v>
      </c>
      <c r="AU380" t="s">
        <v>117</v>
      </c>
      <c r="AV380" t="s">
        <v>1237</v>
      </c>
      <c r="AW380" t="s">
        <v>1238</v>
      </c>
      <c r="AX380" t="s">
        <v>888</v>
      </c>
      <c r="AY380" s="23">
        <v>80111600</v>
      </c>
      <c r="AZ380" s="41" t="s">
        <v>2782</v>
      </c>
      <c r="BA380" s="23" t="s">
        <v>121</v>
      </c>
      <c r="BB380" s="20" t="s">
        <v>122</v>
      </c>
      <c r="BC380" s="27">
        <v>45684</v>
      </c>
      <c r="BD380" s="20" t="s">
        <v>123</v>
      </c>
      <c r="BE380" s="27">
        <v>45684</v>
      </c>
      <c r="BF380" s="27">
        <v>45685</v>
      </c>
      <c r="BG380" s="27">
        <v>46019</v>
      </c>
      <c r="BH380" s="35">
        <f>+Tabla3[[#This Row],[FECHA TERMINACION
(INICIAL)]]-Tabla3[[#This Row],[FECHA INICIO]]</f>
        <v>334</v>
      </c>
      <c r="BI380" s="35">
        <f>+Tabla3[[#This Row],[PLAZO DE EJECUCIÓN EN DÍAS (INICIAL)]]/30</f>
        <v>11.133333333333333</v>
      </c>
      <c r="BJ380" t="s">
        <v>1805</v>
      </c>
      <c r="BK380" s="30">
        <f>+[1]BD_2!E378</f>
        <v>0</v>
      </c>
      <c r="BL380" s="30">
        <f>+[1]BD_2!BA378</f>
        <v>0</v>
      </c>
      <c r="BM380" s="23">
        <f>+[1]BD_2!BZ378</f>
        <v>0</v>
      </c>
      <c r="BN380" s="23">
        <f>+COUNTIF(Tabla3[[#This Row],[VALOR REDUCIDO]:[TOTAL TIEMPO PRORROGADO EN DÍAS
]],"&lt;&gt;0")</f>
        <v>0</v>
      </c>
      <c r="BO380" s="23" t="str">
        <f>+[1]BD_2!CA378</f>
        <v>2 NO</v>
      </c>
      <c r="BP380" s="27" t="str">
        <f>+[1]BD_2!CF378</f>
        <v>2 NO</v>
      </c>
      <c r="BQ380" s="23" t="s">
        <v>106</v>
      </c>
      <c r="BR380">
        <f t="shared" si="78"/>
        <v>334</v>
      </c>
      <c r="BS380" s="36">
        <f t="shared" si="79"/>
        <v>45685</v>
      </c>
      <c r="BT380" s="36">
        <f t="shared" si="80"/>
        <v>46019</v>
      </c>
      <c r="BU380" s="37">
        <f t="shared" ca="1" si="81"/>
        <v>0.78443113772455086</v>
      </c>
      <c r="BV380" s="30">
        <f t="shared" si="82"/>
        <v>82750000</v>
      </c>
      <c r="BW380" s="23" t="str">
        <f t="shared" ca="1" si="84"/>
        <v>EJECUCIÓN</v>
      </c>
      <c r="BX380" s="23">
        <v>45750000</v>
      </c>
      <c r="BY380" s="23">
        <v>37000000</v>
      </c>
      <c r="BZ380" s="23" t="s">
        <v>106</v>
      </c>
      <c r="CA380" s="23" t="str">
        <f t="shared" si="83"/>
        <v>enero</v>
      </c>
      <c r="CB380" s="23" t="s">
        <v>121</v>
      </c>
      <c r="CC380" s="23" t="s">
        <v>121</v>
      </c>
      <c r="CD380" s="23" t="s">
        <v>121</v>
      </c>
      <c r="CE380" t="s">
        <v>125</v>
      </c>
      <c r="CF380" t="s">
        <v>126</v>
      </c>
    </row>
    <row r="381" spans="1:84" x14ac:dyDescent="0.25">
      <c r="A381" s="23" t="str">
        <f t="shared" si="71"/>
        <v/>
      </c>
      <c r="B381" s="23" t="str">
        <f t="shared" si="72"/>
        <v/>
      </c>
      <c r="C381" s="24" t="str">
        <f t="shared" ca="1" si="73"/>
        <v>E</v>
      </c>
      <c r="D381" s="25" t="str">
        <f t="shared" ca="1" si="74"/>
        <v/>
      </c>
      <c r="E381" s="25" t="str">
        <f t="shared" si="75"/>
        <v/>
      </c>
      <c r="F381" s="23" t="str">
        <f t="shared" si="76"/>
        <v/>
      </c>
      <c r="G381" s="25" t="str">
        <f t="shared" si="77"/>
        <v/>
      </c>
      <c r="H381" s="23">
        <v>2025</v>
      </c>
      <c r="I381" s="26">
        <v>375</v>
      </c>
      <c r="J381" s="23" t="s">
        <v>95</v>
      </c>
      <c r="K381" t="s">
        <v>96</v>
      </c>
      <c r="L381" t="s">
        <v>97</v>
      </c>
      <c r="M381" t="s">
        <v>98</v>
      </c>
      <c r="N381" t="s">
        <v>99</v>
      </c>
      <c r="O381" s="23" t="s">
        <v>100</v>
      </c>
      <c r="P381" s="23" t="s">
        <v>138</v>
      </c>
      <c r="Q381" t="s">
        <v>2783</v>
      </c>
      <c r="R381" s="23" t="s">
        <v>103</v>
      </c>
      <c r="S381" s="20" t="s">
        <v>1807</v>
      </c>
      <c r="T381" s="29" t="s">
        <v>2784</v>
      </c>
      <c r="U381" s="23" t="s">
        <v>1436</v>
      </c>
      <c r="V381" s="23" t="s">
        <v>106</v>
      </c>
      <c r="W381" s="20" t="s">
        <v>888</v>
      </c>
      <c r="X381" s="20" t="s">
        <v>888</v>
      </c>
      <c r="Y381" t="s">
        <v>2785</v>
      </c>
      <c r="Z381" s="74" t="s">
        <v>2786</v>
      </c>
      <c r="AA381" t="s">
        <v>1528</v>
      </c>
      <c r="AB381" s="6">
        <v>77000000</v>
      </c>
      <c r="AC381" s="6">
        <v>77000000</v>
      </c>
      <c r="AD381" s="30">
        <v>7000000</v>
      </c>
      <c r="AE381" s="30">
        <v>0</v>
      </c>
      <c r="AF381" s="23" t="s">
        <v>112</v>
      </c>
      <c r="AG381" t="s">
        <v>106</v>
      </c>
      <c r="AH381" t="s">
        <v>113</v>
      </c>
      <c r="AI381" s="31">
        <f>+Tabla3[[#This Row],[VALOR DEL CONTRATO
(EN NUMEROS)]]-Tabla3[[#This Row],[VALOR RECURSOS (MADS/FONAM)]]</f>
        <v>0</v>
      </c>
      <c r="AJ381" s="25">
        <v>7625</v>
      </c>
      <c r="AK381" s="32">
        <v>45665</v>
      </c>
      <c r="AL381">
        <v>36825</v>
      </c>
      <c r="AM381" s="27">
        <v>45685</v>
      </c>
      <c r="AN381" s="33" t="s">
        <v>114</v>
      </c>
      <c r="AO381" t="s">
        <v>751</v>
      </c>
      <c r="AP381" s="39">
        <v>202400000000095</v>
      </c>
      <c r="AQ381" t="s">
        <v>106</v>
      </c>
      <c r="AR381" s="27">
        <v>45683</v>
      </c>
      <c r="AS381" s="23" t="s">
        <v>116</v>
      </c>
      <c r="AT381" s="23" t="s">
        <v>116</v>
      </c>
      <c r="AU381" t="s">
        <v>117</v>
      </c>
      <c r="AV381" t="s">
        <v>1237</v>
      </c>
      <c r="AW381" t="s">
        <v>1238</v>
      </c>
      <c r="AX381" t="s">
        <v>888</v>
      </c>
      <c r="AY381" s="23">
        <v>80111600</v>
      </c>
      <c r="AZ381" s="41" t="s">
        <v>2787</v>
      </c>
      <c r="BA381" s="23" t="s">
        <v>121</v>
      </c>
      <c r="BB381" s="20" t="s">
        <v>122</v>
      </c>
      <c r="BC381" s="27">
        <v>45684</v>
      </c>
      <c r="BD381" s="20" t="s">
        <v>123</v>
      </c>
      <c r="BE381" s="27">
        <v>45684</v>
      </c>
      <c r="BF381" s="27">
        <v>45685</v>
      </c>
      <c r="BG381" s="27">
        <v>46018</v>
      </c>
      <c r="BH381" s="35">
        <f>+Tabla3[[#This Row],[FECHA TERMINACION
(INICIAL)]]-Tabla3[[#This Row],[FECHA INICIO]]</f>
        <v>333</v>
      </c>
      <c r="BI381" s="35">
        <f>+Tabla3[[#This Row],[PLAZO DE EJECUCIÓN EN DÍAS (INICIAL)]]/30</f>
        <v>11.1</v>
      </c>
      <c r="BJ381" t="s">
        <v>2788</v>
      </c>
      <c r="BK381" s="30">
        <f>+[1]BD_2!E379</f>
        <v>0</v>
      </c>
      <c r="BL381" s="30">
        <f>+[1]BD_2!BA379</f>
        <v>0</v>
      </c>
      <c r="BM381" s="23">
        <f>+[1]BD_2!BZ379</f>
        <v>0</v>
      </c>
      <c r="BN381" s="23">
        <f>+COUNTIF(Tabla3[[#This Row],[VALOR REDUCIDO]:[TOTAL TIEMPO PRORROGADO EN DÍAS
]],"&lt;&gt;0")</f>
        <v>0</v>
      </c>
      <c r="BO381" s="23" t="str">
        <f>+[1]BD_2!CA379</f>
        <v>2 NO</v>
      </c>
      <c r="BP381" s="27" t="str">
        <f>+[1]BD_2!CF379</f>
        <v>2 NO</v>
      </c>
      <c r="BQ381" s="23" t="s">
        <v>106</v>
      </c>
      <c r="BR381">
        <f t="shared" si="78"/>
        <v>333</v>
      </c>
      <c r="BS381" s="36">
        <f t="shared" si="79"/>
        <v>45685</v>
      </c>
      <c r="BT381" s="36">
        <f t="shared" si="80"/>
        <v>46018</v>
      </c>
      <c r="BU381" s="37">
        <f t="shared" ca="1" si="81"/>
        <v>0.78678678678678682</v>
      </c>
      <c r="BV381" s="30">
        <f t="shared" si="82"/>
        <v>77000000</v>
      </c>
      <c r="BW381" s="23" t="str">
        <f t="shared" ca="1" si="84"/>
        <v>EJECUCIÓN</v>
      </c>
      <c r="BX381" s="23">
        <v>42700000</v>
      </c>
      <c r="BY381" s="23">
        <v>34300000</v>
      </c>
      <c r="BZ381" s="23" t="s">
        <v>106</v>
      </c>
      <c r="CA381" s="23" t="str">
        <f t="shared" si="83"/>
        <v>enero</v>
      </c>
      <c r="CB381" s="23" t="s">
        <v>121</v>
      </c>
      <c r="CC381" s="23" t="s">
        <v>121</v>
      </c>
      <c r="CD381" s="23" t="s">
        <v>121</v>
      </c>
      <c r="CE381" t="s">
        <v>125</v>
      </c>
      <c r="CF381" t="s">
        <v>126</v>
      </c>
    </row>
    <row r="382" spans="1:84" x14ac:dyDescent="0.25">
      <c r="A382" s="23" t="str">
        <f t="shared" si="71"/>
        <v/>
      </c>
      <c r="B382" s="23" t="str">
        <f t="shared" si="72"/>
        <v/>
      </c>
      <c r="C382" s="24" t="str">
        <f t="shared" ca="1" si="73"/>
        <v>E</v>
      </c>
      <c r="D382" s="25" t="str">
        <f t="shared" ca="1" si="74"/>
        <v/>
      </c>
      <c r="E382" s="25" t="str">
        <f t="shared" si="75"/>
        <v/>
      </c>
      <c r="F382" s="23" t="str">
        <f t="shared" si="76"/>
        <v/>
      </c>
      <c r="G382" s="25" t="str">
        <f t="shared" si="77"/>
        <v/>
      </c>
      <c r="H382" s="23">
        <v>2025</v>
      </c>
      <c r="I382" s="26">
        <v>376</v>
      </c>
      <c r="J382" s="23" t="s">
        <v>95</v>
      </c>
      <c r="K382" t="s">
        <v>96</v>
      </c>
      <c r="L382" t="s">
        <v>97</v>
      </c>
      <c r="M382" t="s">
        <v>98</v>
      </c>
      <c r="N382" t="s">
        <v>99</v>
      </c>
      <c r="O382" s="23" t="s">
        <v>100</v>
      </c>
      <c r="P382" s="23" t="s">
        <v>138</v>
      </c>
      <c r="Q382" t="s">
        <v>2789</v>
      </c>
      <c r="R382" s="23" t="s">
        <v>103</v>
      </c>
      <c r="S382" s="20" t="s">
        <v>1799</v>
      </c>
      <c r="T382" s="29" t="s">
        <v>2790</v>
      </c>
      <c r="U382" s="23" t="s">
        <v>1436</v>
      </c>
      <c r="V382" s="23" t="s">
        <v>106</v>
      </c>
      <c r="W382" s="20" t="s">
        <v>888</v>
      </c>
      <c r="X382" s="20" t="s">
        <v>888</v>
      </c>
      <c r="Y382" t="s">
        <v>2791</v>
      </c>
      <c r="Z382" t="s">
        <v>1889</v>
      </c>
      <c r="AA382" t="s">
        <v>2792</v>
      </c>
      <c r="AB382" s="6">
        <v>79200000</v>
      </c>
      <c r="AC382" s="6">
        <v>79200000</v>
      </c>
      <c r="AD382" s="30">
        <v>7200000</v>
      </c>
      <c r="AE382" s="30">
        <v>0</v>
      </c>
      <c r="AF382" s="23" t="s">
        <v>112</v>
      </c>
      <c r="AG382" t="s">
        <v>106</v>
      </c>
      <c r="AH382" t="s">
        <v>113</v>
      </c>
      <c r="AI382" s="31">
        <f>+Tabla3[[#This Row],[VALOR DEL CONTRATO
(EN NUMEROS)]]-Tabla3[[#This Row],[VALOR RECURSOS (MADS/FONAM)]]</f>
        <v>0</v>
      </c>
      <c r="AJ382" s="25">
        <v>7625</v>
      </c>
      <c r="AK382" s="32">
        <v>45665</v>
      </c>
      <c r="AL382">
        <v>43425</v>
      </c>
      <c r="AM382" s="27">
        <v>45687</v>
      </c>
      <c r="AN382" s="33" t="s">
        <v>114</v>
      </c>
      <c r="AO382" t="s">
        <v>751</v>
      </c>
      <c r="AP382" s="39">
        <v>202400000000095</v>
      </c>
      <c r="AQ382" t="s">
        <v>106</v>
      </c>
      <c r="AR382" s="27">
        <v>45685</v>
      </c>
      <c r="AS382" s="23" t="s">
        <v>116</v>
      </c>
      <c r="AT382" s="23" t="s">
        <v>116</v>
      </c>
      <c r="AU382" t="s">
        <v>117</v>
      </c>
      <c r="AV382" t="s">
        <v>1237</v>
      </c>
      <c r="AW382" t="s">
        <v>1238</v>
      </c>
      <c r="AX382" t="s">
        <v>888</v>
      </c>
      <c r="AY382" s="23">
        <v>80111600</v>
      </c>
      <c r="AZ382" s="41" t="s">
        <v>2793</v>
      </c>
      <c r="BA382" s="23" t="s">
        <v>295</v>
      </c>
      <c r="BB382" s="20" t="s">
        <v>122</v>
      </c>
      <c r="BC382" s="27">
        <v>45686</v>
      </c>
      <c r="BD382" s="20" t="s">
        <v>123</v>
      </c>
      <c r="BE382" s="27">
        <v>45686</v>
      </c>
      <c r="BF382" s="27">
        <v>45687</v>
      </c>
      <c r="BG382" s="27">
        <v>46020</v>
      </c>
      <c r="BH382" s="35">
        <f>+Tabla3[[#This Row],[FECHA TERMINACION
(INICIAL)]]-Tabla3[[#This Row],[FECHA INICIO]]</f>
        <v>333</v>
      </c>
      <c r="BI382" s="35">
        <f>+Tabla3[[#This Row],[PLAZO DE EJECUCIÓN EN DÍAS (INICIAL)]]/30</f>
        <v>11.1</v>
      </c>
      <c r="BJ382" t="s">
        <v>2788</v>
      </c>
      <c r="BK382" s="30">
        <f>+[1]BD_2!E380</f>
        <v>0</v>
      </c>
      <c r="BL382" s="30">
        <f>+[1]BD_2!BA380</f>
        <v>0</v>
      </c>
      <c r="BM382" s="23">
        <f>+[1]BD_2!BZ380</f>
        <v>0</v>
      </c>
      <c r="BN382" s="23">
        <f>+COUNTIF(Tabla3[[#This Row],[VALOR REDUCIDO]:[TOTAL TIEMPO PRORROGADO EN DÍAS
]],"&lt;&gt;0")</f>
        <v>0</v>
      </c>
      <c r="BO382" s="23" t="str">
        <f>+[1]BD_2!CA380</f>
        <v>2 NO</v>
      </c>
      <c r="BP382" s="27" t="str">
        <f>+[1]BD_2!CF380</f>
        <v>2 NO</v>
      </c>
      <c r="BQ382" s="23" t="s">
        <v>106</v>
      </c>
      <c r="BR382">
        <f t="shared" si="78"/>
        <v>333</v>
      </c>
      <c r="BS382" s="36">
        <f t="shared" si="79"/>
        <v>45687</v>
      </c>
      <c r="BT382" s="36">
        <f t="shared" si="80"/>
        <v>46020</v>
      </c>
      <c r="BU382" s="37">
        <f t="shared" ca="1" si="81"/>
        <v>0.78078078078078073</v>
      </c>
      <c r="BV382" s="30">
        <f t="shared" si="82"/>
        <v>79200000</v>
      </c>
      <c r="BW382" s="23" t="str">
        <f t="shared" ca="1" si="84"/>
        <v>EJECUCIÓN</v>
      </c>
      <c r="BX382" s="23">
        <v>43440000</v>
      </c>
      <c r="BY382" s="23">
        <v>35760000</v>
      </c>
      <c r="BZ382" s="23" t="s">
        <v>106</v>
      </c>
      <c r="CA382" s="23" t="str">
        <f t="shared" si="83"/>
        <v>enero</v>
      </c>
      <c r="CB382" s="23" t="s">
        <v>121</v>
      </c>
      <c r="CC382" s="23" t="s">
        <v>121</v>
      </c>
      <c r="CD382" s="23" t="s">
        <v>121</v>
      </c>
      <c r="CE382" t="s">
        <v>125</v>
      </c>
      <c r="CF382" t="s">
        <v>126</v>
      </c>
    </row>
    <row r="383" spans="1:84" x14ac:dyDescent="0.25">
      <c r="A383" s="23" t="str">
        <f t="shared" si="71"/>
        <v/>
      </c>
      <c r="B383" s="23" t="str">
        <f t="shared" si="72"/>
        <v/>
      </c>
      <c r="C383" s="24" t="str">
        <f t="shared" ca="1" si="73"/>
        <v>E</v>
      </c>
      <c r="D383" s="25" t="str">
        <f t="shared" ca="1" si="74"/>
        <v/>
      </c>
      <c r="E383" s="25" t="str">
        <f t="shared" si="75"/>
        <v/>
      </c>
      <c r="F383" s="23" t="str">
        <f t="shared" si="76"/>
        <v/>
      </c>
      <c r="G383" s="25" t="str">
        <f t="shared" si="77"/>
        <v/>
      </c>
      <c r="H383" s="23">
        <v>2025</v>
      </c>
      <c r="I383" s="26">
        <v>377</v>
      </c>
      <c r="J383" s="23" t="s">
        <v>95</v>
      </c>
      <c r="K383" t="s">
        <v>96</v>
      </c>
      <c r="L383" t="s">
        <v>97</v>
      </c>
      <c r="M383" t="s">
        <v>98</v>
      </c>
      <c r="N383" t="s">
        <v>99</v>
      </c>
      <c r="O383" s="23" t="s">
        <v>100</v>
      </c>
      <c r="P383" s="23" t="s">
        <v>138</v>
      </c>
      <c r="Q383" t="s">
        <v>2794</v>
      </c>
      <c r="R383" s="23" t="s">
        <v>103</v>
      </c>
      <c r="S383" s="20" t="s">
        <v>389</v>
      </c>
      <c r="T383" s="29" t="s">
        <v>2795</v>
      </c>
      <c r="U383" s="23" t="s">
        <v>1436</v>
      </c>
      <c r="V383" s="23" t="s">
        <v>106</v>
      </c>
      <c r="W383" s="20" t="s">
        <v>888</v>
      </c>
      <c r="X383" s="20" t="s">
        <v>888</v>
      </c>
      <c r="Y383" t="s">
        <v>2796</v>
      </c>
      <c r="Z383" t="s">
        <v>2797</v>
      </c>
      <c r="AA383" t="s">
        <v>2798</v>
      </c>
      <c r="AB383" s="6">
        <v>90100000</v>
      </c>
      <c r="AC383" s="6">
        <v>90100000</v>
      </c>
      <c r="AD383" s="30">
        <v>8500000</v>
      </c>
      <c r="AE383" s="30">
        <v>0</v>
      </c>
      <c r="AF383" s="23" t="s">
        <v>112</v>
      </c>
      <c r="AG383" t="s">
        <v>106</v>
      </c>
      <c r="AH383" t="s">
        <v>113</v>
      </c>
      <c r="AI383" s="31">
        <f>+Tabla3[[#This Row],[VALOR DEL CONTRATO
(EN NUMEROS)]]-Tabla3[[#This Row],[VALOR RECURSOS (MADS/FONAM)]]</f>
        <v>0</v>
      </c>
      <c r="AJ383" s="25">
        <v>7625</v>
      </c>
      <c r="AK383" s="32">
        <v>45665</v>
      </c>
      <c r="AL383">
        <v>42525</v>
      </c>
      <c r="AM383" s="27">
        <v>45686</v>
      </c>
      <c r="AN383" s="33" t="s">
        <v>114</v>
      </c>
      <c r="AO383" t="s">
        <v>751</v>
      </c>
      <c r="AP383" s="39">
        <v>202400000000095</v>
      </c>
      <c r="AQ383" t="s">
        <v>106</v>
      </c>
      <c r="AR383" s="27">
        <v>45685</v>
      </c>
      <c r="AS383" s="23" t="s">
        <v>116</v>
      </c>
      <c r="AT383" s="23" t="s">
        <v>116</v>
      </c>
      <c r="AU383" t="s">
        <v>117</v>
      </c>
      <c r="AV383" t="s">
        <v>1237</v>
      </c>
      <c r="AW383" t="s">
        <v>1238</v>
      </c>
      <c r="AX383" t="s">
        <v>888</v>
      </c>
      <c r="AY383" s="23">
        <v>80111600</v>
      </c>
      <c r="AZ383" s="41" t="s">
        <v>2799</v>
      </c>
      <c r="BA383" s="23" t="s">
        <v>121</v>
      </c>
      <c r="BB383" s="20" t="s">
        <v>122</v>
      </c>
      <c r="BC383" s="27">
        <v>45685</v>
      </c>
      <c r="BD383" s="20" t="s">
        <v>123</v>
      </c>
      <c r="BE383" s="27">
        <v>45685</v>
      </c>
      <c r="BF383" s="27">
        <v>45686</v>
      </c>
      <c r="BG383" s="27">
        <v>46007</v>
      </c>
      <c r="BH383" s="35">
        <f>+Tabla3[[#This Row],[FECHA TERMINACION
(INICIAL)]]-Tabla3[[#This Row],[FECHA INICIO]]</f>
        <v>321</v>
      </c>
      <c r="BI383" s="35">
        <f>+Tabla3[[#This Row],[PLAZO DE EJECUCIÓN EN DÍAS (INICIAL)]]/30</f>
        <v>10.7</v>
      </c>
      <c r="BJ383" t="s">
        <v>2800</v>
      </c>
      <c r="BK383" s="30">
        <f>+[1]BD_2!E381</f>
        <v>0</v>
      </c>
      <c r="BL383" s="30">
        <f>+[1]BD_2!BA381</f>
        <v>0</v>
      </c>
      <c r="BM383" s="23">
        <f>+[1]BD_2!BZ381</f>
        <v>0</v>
      </c>
      <c r="BN383" s="23">
        <f>+COUNTIF(Tabla3[[#This Row],[VALOR REDUCIDO]:[TOTAL TIEMPO PRORROGADO EN DÍAS
]],"&lt;&gt;0")</f>
        <v>0</v>
      </c>
      <c r="BO383" s="23" t="str">
        <f>+[1]BD_2!CA381</f>
        <v>2 NO</v>
      </c>
      <c r="BP383" s="27" t="str">
        <f>+[1]BD_2!CF381</f>
        <v>2 NO</v>
      </c>
      <c r="BQ383" s="23" t="s">
        <v>106</v>
      </c>
      <c r="BR383">
        <f t="shared" si="78"/>
        <v>321</v>
      </c>
      <c r="BS383" s="36">
        <f t="shared" si="79"/>
        <v>45686</v>
      </c>
      <c r="BT383" s="36">
        <f t="shared" si="80"/>
        <v>46007</v>
      </c>
      <c r="BU383" s="37">
        <f t="shared" ca="1" si="81"/>
        <v>0.81308411214953269</v>
      </c>
      <c r="BV383" s="30">
        <f t="shared" si="82"/>
        <v>90100000</v>
      </c>
      <c r="BW383" s="23" t="str">
        <f t="shared" ca="1" si="84"/>
        <v>EJECUCIÓN</v>
      </c>
      <c r="BX383" s="23">
        <v>51566667</v>
      </c>
      <c r="BY383" s="23">
        <v>38533333</v>
      </c>
      <c r="BZ383" s="23" t="s">
        <v>106</v>
      </c>
      <c r="CA383" s="23" t="str">
        <f t="shared" si="83"/>
        <v>enero</v>
      </c>
      <c r="CB383" s="23" t="s">
        <v>121</v>
      </c>
      <c r="CC383" s="23" t="s">
        <v>121</v>
      </c>
      <c r="CD383" s="23" t="s">
        <v>121</v>
      </c>
      <c r="CE383" t="s">
        <v>125</v>
      </c>
      <c r="CF383" t="s">
        <v>126</v>
      </c>
    </row>
    <row r="384" spans="1:84" x14ac:dyDescent="0.25">
      <c r="A384" s="23" t="str">
        <f t="shared" si="71"/>
        <v/>
      </c>
      <c r="B384" s="23" t="str">
        <f t="shared" si="72"/>
        <v/>
      </c>
      <c r="C384" s="24" t="str">
        <f t="shared" ca="1" si="73"/>
        <v>E</v>
      </c>
      <c r="D384" s="25" t="str">
        <f t="shared" ca="1" si="74"/>
        <v/>
      </c>
      <c r="E384" s="25" t="str">
        <f t="shared" si="75"/>
        <v/>
      </c>
      <c r="F384" s="23" t="str">
        <f t="shared" si="76"/>
        <v/>
      </c>
      <c r="G384" s="25" t="str">
        <f t="shared" si="77"/>
        <v/>
      </c>
      <c r="H384" s="23">
        <v>2025</v>
      </c>
      <c r="I384" s="26">
        <v>378</v>
      </c>
      <c r="J384" s="23" t="s">
        <v>95</v>
      </c>
      <c r="K384" t="s">
        <v>96</v>
      </c>
      <c r="L384" t="s">
        <v>97</v>
      </c>
      <c r="M384" t="s">
        <v>98</v>
      </c>
      <c r="N384" t="s">
        <v>99</v>
      </c>
      <c r="O384" s="23" t="s">
        <v>100</v>
      </c>
      <c r="P384" s="23" t="s">
        <v>138</v>
      </c>
      <c r="Q384" t="s">
        <v>2801</v>
      </c>
      <c r="R384" s="23" t="s">
        <v>103</v>
      </c>
      <c r="S384" s="20" t="s">
        <v>165</v>
      </c>
      <c r="T384" s="29" t="s">
        <v>2802</v>
      </c>
      <c r="U384" s="23" t="s">
        <v>1436</v>
      </c>
      <c r="V384" s="23" t="s">
        <v>106</v>
      </c>
      <c r="W384" s="20" t="s">
        <v>888</v>
      </c>
      <c r="X384" s="20" t="s">
        <v>888</v>
      </c>
      <c r="Y384" t="s">
        <v>2803</v>
      </c>
      <c r="Z384" t="s">
        <v>2804</v>
      </c>
      <c r="AA384" t="s">
        <v>2805</v>
      </c>
      <c r="AB384" s="6">
        <v>54666667</v>
      </c>
      <c r="AC384" s="6">
        <v>54666667</v>
      </c>
      <c r="AD384" s="30">
        <v>5000000</v>
      </c>
      <c r="AE384" s="30">
        <v>0</v>
      </c>
      <c r="AF384" s="23" t="s">
        <v>112</v>
      </c>
      <c r="AG384" t="s">
        <v>106</v>
      </c>
      <c r="AH384" t="s">
        <v>113</v>
      </c>
      <c r="AI384" s="31">
        <f>+Tabla3[[#This Row],[VALOR DEL CONTRATO
(EN NUMEROS)]]-Tabla3[[#This Row],[VALOR RECURSOS (MADS/FONAM)]]</f>
        <v>0</v>
      </c>
      <c r="AJ384" s="25">
        <v>7625</v>
      </c>
      <c r="AK384" s="32">
        <v>45665</v>
      </c>
      <c r="AL384">
        <v>36725</v>
      </c>
      <c r="AM384" s="27">
        <v>45685</v>
      </c>
      <c r="AN384" s="33" t="s">
        <v>114</v>
      </c>
      <c r="AO384" t="s">
        <v>751</v>
      </c>
      <c r="AP384" s="39">
        <v>202400000000095</v>
      </c>
      <c r="AQ384" t="s">
        <v>106</v>
      </c>
      <c r="AR384" s="27">
        <v>45683</v>
      </c>
      <c r="AS384" s="23" t="s">
        <v>116</v>
      </c>
      <c r="AT384" s="23" t="s">
        <v>116</v>
      </c>
      <c r="AU384" t="s">
        <v>117</v>
      </c>
      <c r="AV384" t="s">
        <v>1237</v>
      </c>
      <c r="AW384" t="s">
        <v>1238</v>
      </c>
      <c r="AX384" t="s">
        <v>888</v>
      </c>
      <c r="AY384" s="23">
        <v>80111600</v>
      </c>
      <c r="AZ384" s="41" t="s">
        <v>2806</v>
      </c>
      <c r="BA384" s="23" t="s">
        <v>121</v>
      </c>
      <c r="BB384" s="20" t="s">
        <v>122</v>
      </c>
      <c r="BC384" s="27">
        <v>45684</v>
      </c>
      <c r="BD384" s="20" t="s">
        <v>123</v>
      </c>
      <c r="BE384" s="27">
        <v>45684</v>
      </c>
      <c r="BF384" s="27">
        <v>45685</v>
      </c>
      <c r="BG384" s="27">
        <v>46016</v>
      </c>
      <c r="BH384" s="35">
        <f>+Tabla3[[#This Row],[FECHA TERMINACION
(INICIAL)]]-Tabla3[[#This Row],[FECHA INICIO]]</f>
        <v>331</v>
      </c>
      <c r="BI384" s="35">
        <f>+Tabla3[[#This Row],[PLAZO DE EJECUCIÓN EN DÍAS (INICIAL)]]/30</f>
        <v>11.033333333333333</v>
      </c>
      <c r="BJ384" t="s">
        <v>2807</v>
      </c>
      <c r="BK384" s="30">
        <f>+[1]BD_2!E382</f>
        <v>0</v>
      </c>
      <c r="BL384" s="30">
        <f>+[1]BD_2!BA382</f>
        <v>0</v>
      </c>
      <c r="BM384" s="23">
        <f>+[1]BD_2!BZ382</f>
        <v>0</v>
      </c>
      <c r="BN384" s="23">
        <f>+COUNTIF(Tabla3[[#This Row],[VALOR REDUCIDO]:[TOTAL TIEMPO PRORROGADO EN DÍAS
]],"&lt;&gt;0")</f>
        <v>0</v>
      </c>
      <c r="BO384" s="23" t="str">
        <f>+[1]BD_2!CA382</f>
        <v>2 NO</v>
      </c>
      <c r="BP384" s="27" t="str">
        <f>+[1]BD_2!CF382</f>
        <v>2 NO</v>
      </c>
      <c r="BQ384" s="23" t="s">
        <v>106</v>
      </c>
      <c r="BR384">
        <f t="shared" si="78"/>
        <v>331</v>
      </c>
      <c r="BS384" s="36">
        <f t="shared" si="79"/>
        <v>45685</v>
      </c>
      <c r="BT384" s="36">
        <f t="shared" si="80"/>
        <v>46016</v>
      </c>
      <c r="BU384" s="37">
        <f t="shared" ca="1" si="81"/>
        <v>0.79154078549848939</v>
      </c>
      <c r="BV384" s="30">
        <f t="shared" si="82"/>
        <v>54666667</v>
      </c>
      <c r="BW384" s="23" t="str">
        <f t="shared" ca="1" si="84"/>
        <v>EJECUCIÓN</v>
      </c>
      <c r="BX384" s="23">
        <v>30500000</v>
      </c>
      <c r="BY384" s="23">
        <v>24166667</v>
      </c>
      <c r="BZ384" s="23" t="s">
        <v>106</v>
      </c>
      <c r="CA384" s="23" t="str">
        <f t="shared" si="83"/>
        <v>enero</v>
      </c>
      <c r="CB384" s="23" t="s">
        <v>121</v>
      </c>
      <c r="CC384" s="23" t="s">
        <v>121</v>
      </c>
      <c r="CD384" s="23" t="s">
        <v>121</v>
      </c>
      <c r="CE384" t="s">
        <v>125</v>
      </c>
      <c r="CF384" t="s">
        <v>126</v>
      </c>
    </row>
    <row r="385" spans="1:84" x14ac:dyDescent="0.25">
      <c r="A385" s="23" t="str">
        <f t="shared" si="71"/>
        <v/>
      </c>
      <c r="B385" s="23" t="str">
        <f t="shared" si="72"/>
        <v/>
      </c>
      <c r="C385" s="24" t="str">
        <f t="shared" ca="1" si="73"/>
        <v>E</v>
      </c>
      <c r="D385" s="25" t="str">
        <f t="shared" ca="1" si="74"/>
        <v/>
      </c>
      <c r="E385" s="25" t="str">
        <f t="shared" si="75"/>
        <v/>
      </c>
      <c r="F385" s="23" t="str">
        <f t="shared" si="76"/>
        <v/>
      </c>
      <c r="G385" s="25" t="str">
        <f t="shared" si="77"/>
        <v/>
      </c>
      <c r="H385" s="23">
        <v>2025</v>
      </c>
      <c r="I385" s="26">
        <v>379</v>
      </c>
      <c r="J385" s="23" t="s">
        <v>95</v>
      </c>
      <c r="K385" t="s">
        <v>96</v>
      </c>
      <c r="L385" t="s">
        <v>97</v>
      </c>
      <c r="M385" t="s">
        <v>98</v>
      </c>
      <c r="N385" t="s">
        <v>99</v>
      </c>
      <c r="O385" s="23" t="s">
        <v>100</v>
      </c>
      <c r="P385" s="23" t="s">
        <v>138</v>
      </c>
      <c r="Q385" t="s">
        <v>2808</v>
      </c>
      <c r="R385" s="23" t="s">
        <v>103</v>
      </c>
      <c r="S385" s="20" t="s">
        <v>1066</v>
      </c>
      <c r="T385" s="29" t="s">
        <v>2809</v>
      </c>
      <c r="U385" s="23" t="s">
        <v>1436</v>
      </c>
      <c r="V385" s="23" t="s">
        <v>106</v>
      </c>
      <c r="W385" s="20" t="s">
        <v>888</v>
      </c>
      <c r="X385" s="20" t="s">
        <v>888</v>
      </c>
      <c r="Y385" t="s">
        <v>2810</v>
      </c>
      <c r="Z385" s="52" t="s">
        <v>2811</v>
      </c>
      <c r="AA385" t="s">
        <v>2812</v>
      </c>
      <c r="AB385" s="6">
        <v>66960000</v>
      </c>
      <c r="AC385" s="6">
        <v>66960000</v>
      </c>
      <c r="AD385" s="30">
        <v>6200000</v>
      </c>
      <c r="AE385" s="30">
        <v>0</v>
      </c>
      <c r="AF385" s="23" t="s">
        <v>112</v>
      </c>
      <c r="AG385" t="s">
        <v>106</v>
      </c>
      <c r="AH385" t="s">
        <v>113</v>
      </c>
      <c r="AI385" s="31">
        <f>+Tabla3[[#This Row],[VALOR DEL CONTRATO
(EN NUMEROS)]]-Tabla3[[#This Row],[VALOR RECURSOS (MADS/FONAM)]]</f>
        <v>0</v>
      </c>
      <c r="AJ385" s="25">
        <v>7625</v>
      </c>
      <c r="AK385" s="32">
        <v>45665</v>
      </c>
      <c r="AL385">
        <v>42325</v>
      </c>
      <c r="AM385" s="27">
        <v>45686</v>
      </c>
      <c r="AN385" s="33" t="s">
        <v>114</v>
      </c>
      <c r="AO385" t="s">
        <v>751</v>
      </c>
      <c r="AP385" s="39">
        <v>202400000000095</v>
      </c>
      <c r="AQ385" t="s">
        <v>106</v>
      </c>
      <c r="AR385" s="27">
        <v>45685</v>
      </c>
      <c r="AS385" s="23" t="s">
        <v>116</v>
      </c>
      <c r="AT385" s="23" t="s">
        <v>116</v>
      </c>
      <c r="AU385" t="s">
        <v>117</v>
      </c>
      <c r="AV385" t="s">
        <v>1237</v>
      </c>
      <c r="AW385" t="s">
        <v>1238</v>
      </c>
      <c r="AX385" s="20" t="s">
        <v>888</v>
      </c>
      <c r="AY385" s="23">
        <v>80111600</v>
      </c>
      <c r="AZ385" s="41" t="s">
        <v>2813</v>
      </c>
      <c r="BA385" s="23" t="s">
        <v>121</v>
      </c>
      <c r="BB385" s="20" t="s">
        <v>122</v>
      </c>
      <c r="BC385" s="27">
        <v>45685</v>
      </c>
      <c r="BD385" s="20" t="s">
        <v>123</v>
      </c>
      <c r="BE385" s="27">
        <v>45685</v>
      </c>
      <c r="BF385" s="27">
        <v>45686</v>
      </c>
      <c r="BG385" s="27">
        <v>46013</v>
      </c>
      <c r="BH385" s="35">
        <f>+Tabla3[[#This Row],[FECHA TERMINACION
(INICIAL)]]-Tabla3[[#This Row],[FECHA INICIO]]</f>
        <v>327</v>
      </c>
      <c r="BI385" s="35">
        <f>+Tabla3[[#This Row],[PLAZO DE EJECUCIÓN EN DÍAS (INICIAL)]]/30</f>
        <v>10.9</v>
      </c>
      <c r="BJ385" t="s">
        <v>2814</v>
      </c>
      <c r="BK385" s="30">
        <f>+[1]BD_2!E383</f>
        <v>0</v>
      </c>
      <c r="BL385" s="30">
        <f>+[1]BD_2!BA383</f>
        <v>0</v>
      </c>
      <c r="BM385" s="23">
        <f>+[1]BD_2!BZ383</f>
        <v>0</v>
      </c>
      <c r="BN385" s="23">
        <f>+COUNTIF(Tabla3[[#This Row],[VALOR REDUCIDO]:[TOTAL TIEMPO PRORROGADO EN DÍAS
]],"&lt;&gt;0")</f>
        <v>0</v>
      </c>
      <c r="BO385" s="23" t="str">
        <f>+[1]BD_2!CA383</f>
        <v>2 NO</v>
      </c>
      <c r="BP385" s="27" t="str">
        <f>+[1]BD_2!CF383</f>
        <v>2 NO</v>
      </c>
      <c r="BQ385" s="23" t="s">
        <v>106</v>
      </c>
      <c r="BR385">
        <f t="shared" si="78"/>
        <v>327</v>
      </c>
      <c r="BS385" s="36">
        <f t="shared" si="79"/>
        <v>45686</v>
      </c>
      <c r="BT385" s="36">
        <f t="shared" si="80"/>
        <v>46013</v>
      </c>
      <c r="BU385" s="37">
        <f t="shared" ca="1" si="81"/>
        <v>0.79816513761467889</v>
      </c>
      <c r="BV385" s="30">
        <f t="shared" si="82"/>
        <v>66960000</v>
      </c>
      <c r="BW385" s="23" t="str">
        <f t="shared" ca="1" si="84"/>
        <v>EJECUCIÓN</v>
      </c>
      <c r="BX385" s="23">
        <v>37613333</v>
      </c>
      <c r="BY385" s="23">
        <v>29346667</v>
      </c>
      <c r="BZ385" s="23" t="s">
        <v>106</v>
      </c>
      <c r="CA385" s="23" t="str">
        <f t="shared" si="83"/>
        <v>enero</v>
      </c>
      <c r="CB385" s="23" t="s">
        <v>121</v>
      </c>
      <c r="CC385" s="23" t="s">
        <v>121</v>
      </c>
      <c r="CD385" s="23" t="s">
        <v>121</v>
      </c>
      <c r="CE385" t="s">
        <v>125</v>
      </c>
      <c r="CF385" t="s">
        <v>126</v>
      </c>
    </row>
    <row r="386" spans="1:84" x14ac:dyDescent="0.25">
      <c r="A386" s="23" t="str">
        <f t="shared" si="71"/>
        <v/>
      </c>
      <c r="B386" s="23" t="str">
        <f t="shared" si="72"/>
        <v/>
      </c>
      <c r="C386" s="24" t="str">
        <f t="shared" ca="1" si="73"/>
        <v>E</v>
      </c>
      <c r="D386" s="25" t="str">
        <f t="shared" ca="1" si="74"/>
        <v/>
      </c>
      <c r="E386" s="25" t="str">
        <f t="shared" si="75"/>
        <v/>
      </c>
      <c r="F386" s="23" t="str">
        <f t="shared" si="76"/>
        <v/>
      </c>
      <c r="G386" s="25" t="str">
        <f t="shared" si="77"/>
        <v/>
      </c>
      <c r="H386" s="23">
        <v>2025</v>
      </c>
      <c r="I386" s="26">
        <v>380</v>
      </c>
      <c r="J386" s="23" t="s">
        <v>95</v>
      </c>
      <c r="K386" t="s">
        <v>96</v>
      </c>
      <c r="L386" t="s">
        <v>97</v>
      </c>
      <c r="M386" t="s">
        <v>98</v>
      </c>
      <c r="N386" t="s">
        <v>99</v>
      </c>
      <c r="O386" s="23" t="s">
        <v>100</v>
      </c>
      <c r="P386" s="23" t="s">
        <v>101</v>
      </c>
      <c r="Q386" t="s">
        <v>2815</v>
      </c>
      <c r="R386" s="23" t="s">
        <v>103</v>
      </c>
      <c r="S386" s="20" t="s">
        <v>2816</v>
      </c>
      <c r="T386" s="29" t="s">
        <v>2817</v>
      </c>
      <c r="U386" s="23" t="s">
        <v>1436</v>
      </c>
      <c r="V386" s="23" t="s">
        <v>106</v>
      </c>
      <c r="W386" s="20" t="s">
        <v>108</v>
      </c>
      <c r="X386" s="20" t="s">
        <v>108</v>
      </c>
      <c r="Y386" t="s">
        <v>2818</v>
      </c>
      <c r="Z386" t="s">
        <v>2819</v>
      </c>
      <c r="AA386" t="s">
        <v>2820</v>
      </c>
      <c r="AB386" s="6">
        <v>38850000</v>
      </c>
      <c r="AC386" s="6">
        <v>38850000</v>
      </c>
      <c r="AD386" s="30">
        <v>3500000</v>
      </c>
      <c r="AE386" s="30">
        <v>0</v>
      </c>
      <c r="AF386" s="23" t="s">
        <v>112</v>
      </c>
      <c r="AG386" t="s">
        <v>106</v>
      </c>
      <c r="AH386" t="s">
        <v>113</v>
      </c>
      <c r="AI386" s="31">
        <f>+Tabla3[[#This Row],[VALOR DEL CONTRATO
(EN NUMEROS)]]-Tabla3[[#This Row],[VALOR RECURSOS (MADS/FONAM)]]</f>
        <v>0</v>
      </c>
      <c r="AJ386" s="25">
        <v>1225</v>
      </c>
      <c r="AK386" s="32">
        <v>45664</v>
      </c>
      <c r="AL386">
        <v>38025</v>
      </c>
      <c r="AM386" s="27">
        <v>45685</v>
      </c>
      <c r="AN386" s="33" t="s">
        <v>114</v>
      </c>
      <c r="AO386" t="s">
        <v>115</v>
      </c>
      <c r="AP386" s="39">
        <v>202400000000095</v>
      </c>
      <c r="AQ386" t="s">
        <v>106</v>
      </c>
      <c r="AR386" s="27">
        <v>45683</v>
      </c>
      <c r="AS386" s="23" t="s">
        <v>116</v>
      </c>
      <c r="AT386" s="23" t="s">
        <v>116</v>
      </c>
      <c r="AU386" t="s">
        <v>117</v>
      </c>
      <c r="AV386" t="s">
        <v>2821</v>
      </c>
      <c r="AW386" t="s">
        <v>2822</v>
      </c>
      <c r="AX386" t="s">
        <v>108</v>
      </c>
      <c r="AY386" s="23">
        <v>80111600</v>
      </c>
      <c r="AZ386" s="41" t="s">
        <v>2823</v>
      </c>
      <c r="BA386" s="23" t="s">
        <v>121</v>
      </c>
      <c r="BB386" s="20" t="s">
        <v>122</v>
      </c>
      <c r="BC386" s="27">
        <v>45684</v>
      </c>
      <c r="BD386" s="20" t="s">
        <v>123</v>
      </c>
      <c r="BE386" s="27">
        <v>45684</v>
      </c>
      <c r="BF386" s="27">
        <v>45685</v>
      </c>
      <c r="BG386" s="27">
        <v>46021</v>
      </c>
      <c r="BH386" s="35">
        <f>+Tabla3[[#This Row],[FECHA TERMINACION
(INICIAL)]]-Tabla3[[#This Row],[FECHA INICIO]]</f>
        <v>336</v>
      </c>
      <c r="BI386" s="35">
        <f>+Tabla3[[#This Row],[PLAZO DE EJECUCIÓN EN DÍAS (INICIAL)]]/30</f>
        <v>11.2</v>
      </c>
      <c r="BJ386" t="s">
        <v>2824</v>
      </c>
      <c r="BK386" s="30">
        <f>+[1]BD_2!E384</f>
        <v>0</v>
      </c>
      <c r="BL386" s="30">
        <f>+[1]BD_2!BA384</f>
        <v>0</v>
      </c>
      <c r="BM386" s="23">
        <f>+[1]BD_2!BZ384</f>
        <v>0</v>
      </c>
      <c r="BN386" s="23">
        <f>+COUNTIF(Tabla3[[#This Row],[VALOR REDUCIDO]:[TOTAL TIEMPO PRORROGADO EN DÍAS
]],"&lt;&gt;0")</f>
        <v>0</v>
      </c>
      <c r="BO386" s="23" t="str">
        <f>+[1]BD_2!CA384</f>
        <v>2 NO</v>
      </c>
      <c r="BP386" s="27" t="str">
        <f>+[1]BD_2!CF384</f>
        <v>2 NO</v>
      </c>
      <c r="BQ386" s="23" t="s">
        <v>106</v>
      </c>
      <c r="BR386">
        <f t="shared" si="78"/>
        <v>336</v>
      </c>
      <c r="BS386" s="36">
        <f t="shared" si="79"/>
        <v>45685</v>
      </c>
      <c r="BT386" s="36">
        <f t="shared" si="80"/>
        <v>46021</v>
      </c>
      <c r="BU386" s="37">
        <f t="shared" ca="1" si="81"/>
        <v>0.77976190476190477</v>
      </c>
      <c r="BV386" s="30">
        <f t="shared" si="82"/>
        <v>38850000</v>
      </c>
      <c r="BW386" s="23" t="str">
        <f t="shared" ca="1" si="84"/>
        <v>EJECUCIÓN</v>
      </c>
      <c r="BX386" s="23">
        <v>21350000</v>
      </c>
      <c r="BY386" s="23">
        <v>17500000</v>
      </c>
      <c r="BZ386" s="23" t="s">
        <v>106</v>
      </c>
      <c r="CA386" s="23" t="str">
        <f t="shared" si="83"/>
        <v>enero</v>
      </c>
      <c r="CB386" s="23" t="s">
        <v>121</v>
      </c>
      <c r="CC386" s="23" t="s">
        <v>121</v>
      </c>
      <c r="CD386" s="23" t="s">
        <v>121</v>
      </c>
      <c r="CE386" t="s">
        <v>125</v>
      </c>
      <c r="CF386" t="s">
        <v>126</v>
      </c>
    </row>
    <row r="387" spans="1:84" x14ac:dyDescent="0.25">
      <c r="A387" s="23" t="str">
        <f t="shared" si="71"/>
        <v/>
      </c>
      <c r="B387" s="23" t="str">
        <f t="shared" si="72"/>
        <v/>
      </c>
      <c r="C387" s="24" t="str">
        <f t="shared" ca="1" si="73"/>
        <v>E</v>
      </c>
      <c r="D387" s="25" t="str">
        <f t="shared" ca="1" si="74"/>
        <v/>
      </c>
      <c r="E387" s="25" t="str">
        <f t="shared" si="75"/>
        <v/>
      </c>
      <c r="F387" s="23" t="str">
        <f t="shared" si="76"/>
        <v/>
      </c>
      <c r="G387" s="25" t="str">
        <f t="shared" si="77"/>
        <v/>
      </c>
      <c r="H387" s="23">
        <v>2025</v>
      </c>
      <c r="I387" s="26">
        <v>381</v>
      </c>
      <c r="J387" s="23" t="s">
        <v>95</v>
      </c>
      <c r="K387" t="s">
        <v>96</v>
      </c>
      <c r="L387" t="s">
        <v>97</v>
      </c>
      <c r="M387" t="s">
        <v>98</v>
      </c>
      <c r="N387" t="s">
        <v>99</v>
      </c>
      <c r="O387" s="23" t="s">
        <v>100</v>
      </c>
      <c r="P387" s="23" t="s">
        <v>138</v>
      </c>
      <c r="Q387" t="s">
        <v>2825</v>
      </c>
      <c r="R387" s="23" t="s">
        <v>103</v>
      </c>
      <c r="S387" s="20" t="s">
        <v>158</v>
      </c>
      <c r="T387" s="29" t="s">
        <v>2826</v>
      </c>
      <c r="U387" s="23" t="s">
        <v>1436</v>
      </c>
      <c r="V387" s="23" t="s">
        <v>106</v>
      </c>
      <c r="W387" s="20" t="s">
        <v>108</v>
      </c>
      <c r="X387" s="20" t="s">
        <v>108</v>
      </c>
      <c r="Y387" t="s">
        <v>2827</v>
      </c>
      <c r="Z387" t="s">
        <v>2828</v>
      </c>
      <c r="AA387" t="s">
        <v>2829</v>
      </c>
      <c r="AB387" s="6">
        <v>91306667</v>
      </c>
      <c r="AC387" s="6">
        <v>91306667</v>
      </c>
      <c r="AD387" s="30">
        <v>8560000</v>
      </c>
      <c r="AE387" s="30">
        <v>0</v>
      </c>
      <c r="AF387" s="23" t="s">
        <v>112</v>
      </c>
      <c r="AG387" t="s">
        <v>106</v>
      </c>
      <c r="AH387" t="s">
        <v>113</v>
      </c>
      <c r="AI387" s="31">
        <f>+Tabla3[[#This Row],[VALOR DEL CONTRATO
(EN NUMEROS)]]-Tabla3[[#This Row],[VALOR RECURSOS (MADS/FONAM)]]</f>
        <v>0</v>
      </c>
      <c r="AJ387" s="25">
        <v>1225</v>
      </c>
      <c r="AK387" s="32">
        <v>45664</v>
      </c>
      <c r="AL387">
        <v>71225</v>
      </c>
      <c r="AM387" s="27">
        <v>45700</v>
      </c>
      <c r="AN387" s="33" t="s">
        <v>114</v>
      </c>
      <c r="AO387" t="s">
        <v>115</v>
      </c>
      <c r="AP387" s="39">
        <v>202400000000095</v>
      </c>
      <c r="AQ387" t="s">
        <v>106</v>
      </c>
      <c r="AR387" s="27">
        <v>45695</v>
      </c>
      <c r="AS387" s="23" t="s">
        <v>116</v>
      </c>
      <c r="AT387" s="23" t="s">
        <v>116</v>
      </c>
      <c r="AU387" t="s">
        <v>117</v>
      </c>
      <c r="AV387" t="s">
        <v>529</v>
      </c>
      <c r="AW387" t="s">
        <v>530</v>
      </c>
      <c r="AX387" t="s">
        <v>108</v>
      </c>
      <c r="AY387" s="23">
        <v>80111600</v>
      </c>
      <c r="AZ387" s="41" t="s">
        <v>2830</v>
      </c>
      <c r="BA387" s="23" t="s">
        <v>121</v>
      </c>
      <c r="BB387" s="20" t="s">
        <v>122</v>
      </c>
      <c r="BC387" s="27">
        <v>45695</v>
      </c>
      <c r="BD387" s="20" t="s">
        <v>123</v>
      </c>
      <c r="BE387" s="27">
        <v>45695</v>
      </c>
      <c r="BF387" s="27">
        <v>45699</v>
      </c>
      <c r="BG387" s="27">
        <v>46021</v>
      </c>
      <c r="BH387" s="35">
        <f>+Tabla3[[#This Row],[FECHA TERMINACION
(INICIAL)]]-Tabla3[[#This Row],[FECHA INICIO]]</f>
        <v>322</v>
      </c>
      <c r="BI387" s="35">
        <f>+Tabla3[[#This Row],[PLAZO DE EJECUCIÓN EN DÍAS (INICIAL)]]/30</f>
        <v>10.733333333333333</v>
      </c>
      <c r="BJ387" t="s">
        <v>2831</v>
      </c>
      <c r="BK387" s="30">
        <f>+[1]BD_2!E385</f>
        <v>0</v>
      </c>
      <c r="BL387" s="30">
        <f>+[1]BD_2!BA385</f>
        <v>0</v>
      </c>
      <c r="BM387" s="23">
        <f>+[1]BD_2!BZ385</f>
        <v>0</v>
      </c>
      <c r="BN387" s="23">
        <f>+COUNTIF(Tabla3[[#This Row],[VALOR REDUCIDO]:[TOTAL TIEMPO PRORROGADO EN DÍAS
]],"&lt;&gt;0")</f>
        <v>0</v>
      </c>
      <c r="BO387" s="23" t="str">
        <f>+[1]BD_2!CA385</f>
        <v>2 NO</v>
      </c>
      <c r="BP387" s="27" t="str">
        <f>+[1]BD_2!CF385</f>
        <v>2 NO</v>
      </c>
      <c r="BQ387" s="23" t="s">
        <v>106</v>
      </c>
      <c r="BR387">
        <f t="shared" si="78"/>
        <v>322</v>
      </c>
      <c r="BS387" s="36">
        <f t="shared" si="79"/>
        <v>45699</v>
      </c>
      <c r="BT387" s="36">
        <f t="shared" si="80"/>
        <v>46021</v>
      </c>
      <c r="BU387" s="37">
        <f t="shared" ca="1" si="81"/>
        <v>0.77018633540372672</v>
      </c>
      <c r="BV387" s="30">
        <f t="shared" si="82"/>
        <v>91306667</v>
      </c>
      <c r="BW387" s="23" t="str">
        <f t="shared" ca="1" si="84"/>
        <v>EJECUCIÓN</v>
      </c>
      <c r="BX387" s="23">
        <v>48506667</v>
      </c>
      <c r="BY387" s="23">
        <v>42800000</v>
      </c>
      <c r="BZ387" s="23" t="s">
        <v>106</v>
      </c>
      <c r="CA387" s="23" t="str">
        <f t="shared" si="83"/>
        <v>febrero</v>
      </c>
      <c r="CB387" s="23" t="s">
        <v>121</v>
      </c>
      <c r="CC387" s="23" t="s">
        <v>121</v>
      </c>
      <c r="CD387" s="23" t="s">
        <v>121</v>
      </c>
      <c r="CE387" t="s">
        <v>125</v>
      </c>
      <c r="CF387" t="s">
        <v>126</v>
      </c>
    </row>
    <row r="388" spans="1:84" x14ac:dyDescent="0.25">
      <c r="A388" s="23" t="str">
        <f t="shared" ref="A388:A451" si="85">+IF($BO388="1 SI","S","")</f>
        <v/>
      </c>
      <c r="B388" s="23" t="str">
        <f t="shared" ref="B388:B451" si="86">+IF(BQ388="1 SI","C","")</f>
        <v/>
      </c>
      <c r="C388" s="24" t="str">
        <f t="shared" ref="C388:C451" ca="1" si="87">+IF($BT388&lt;=$C$1,"F","E")</f>
        <v>E</v>
      </c>
      <c r="D388" s="25" t="str">
        <f t="shared" ref="D388:D451" ca="1" si="88">+IF($BW388="MUTUO ACUERDO", "L","")</f>
        <v/>
      </c>
      <c r="E388" s="25" t="str">
        <f t="shared" ref="E388:E451" si="89">IF($CB388="1 SI","","NE")</f>
        <v/>
      </c>
      <c r="F388" s="23" t="str">
        <f t="shared" ref="F388:F451" si="90">IF(BZ388="1. SI","ANU","")</f>
        <v/>
      </c>
      <c r="G388" s="25" t="str">
        <f t="shared" ref="G388:G451" si="91">IF($CC388="1 SI","","NE")</f>
        <v/>
      </c>
      <c r="H388" s="23">
        <v>2025</v>
      </c>
      <c r="I388" s="26">
        <v>382</v>
      </c>
      <c r="J388" s="23" t="s">
        <v>95</v>
      </c>
      <c r="K388" t="s">
        <v>96</v>
      </c>
      <c r="L388" t="s">
        <v>97</v>
      </c>
      <c r="M388" t="s">
        <v>98</v>
      </c>
      <c r="N388" t="s">
        <v>99</v>
      </c>
      <c r="O388" s="23" t="s">
        <v>100</v>
      </c>
      <c r="P388" s="23" t="s">
        <v>138</v>
      </c>
      <c r="Q388" t="s">
        <v>2832</v>
      </c>
      <c r="R388" s="23" t="s">
        <v>103</v>
      </c>
      <c r="S388" s="20" t="s">
        <v>2833</v>
      </c>
      <c r="T388" s="29" t="s">
        <v>2834</v>
      </c>
      <c r="U388" s="23" t="s">
        <v>1436</v>
      </c>
      <c r="V388" s="23" t="s">
        <v>106</v>
      </c>
      <c r="W388" s="20" t="s">
        <v>776</v>
      </c>
      <c r="X388" s="20" t="s">
        <v>776</v>
      </c>
      <c r="Y388" t="s">
        <v>2835</v>
      </c>
      <c r="Z388" t="s">
        <v>2836</v>
      </c>
      <c r="AA388" t="s">
        <v>2837</v>
      </c>
      <c r="AB388" s="6">
        <v>59482500</v>
      </c>
      <c r="AC388" s="6">
        <v>59482500</v>
      </c>
      <c r="AD388" s="30">
        <v>5948250</v>
      </c>
      <c r="AE388" s="30">
        <v>0</v>
      </c>
      <c r="AF388" s="23" t="s">
        <v>112</v>
      </c>
      <c r="AG388" t="s">
        <v>106</v>
      </c>
      <c r="AH388" t="s">
        <v>113</v>
      </c>
      <c r="AI388" s="31">
        <f>+Tabla3[[#This Row],[VALOR DEL CONTRATO
(EN NUMEROS)]]-Tabla3[[#This Row],[VALOR RECURSOS (MADS/FONAM)]]</f>
        <v>0</v>
      </c>
      <c r="AJ388" s="25">
        <v>7325</v>
      </c>
      <c r="AK388" s="32">
        <v>45665</v>
      </c>
      <c r="AL388">
        <v>45125</v>
      </c>
      <c r="AM388" s="27">
        <v>45687</v>
      </c>
      <c r="AN388" s="33" t="s">
        <v>114</v>
      </c>
      <c r="AO388" t="s">
        <v>911</v>
      </c>
      <c r="AP388" s="39">
        <v>202400000000078</v>
      </c>
      <c r="AQ388" t="s">
        <v>106</v>
      </c>
      <c r="AR388" s="27">
        <v>45685</v>
      </c>
      <c r="AS388" s="23" t="s">
        <v>116</v>
      </c>
      <c r="AT388" s="23" t="s">
        <v>116</v>
      </c>
      <c r="AU388" t="s">
        <v>117</v>
      </c>
      <c r="AV388" t="s">
        <v>781</v>
      </c>
      <c r="AW388" t="s">
        <v>782</v>
      </c>
      <c r="AX388" t="s">
        <v>783</v>
      </c>
      <c r="AY388" s="23">
        <v>80111600</v>
      </c>
      <c r="AZ388" s="41" t="s">
        <v>2838</v>
      </c>
      <c r="BA388" s="23" t="s">
        <v>121</v>
      </c>
      <c r="BB388" s="20" t="s">
        <v>122</v>
      </c>
      <c r="BC388" s="27">
        <v>45685</v>
      </c>
      <c r="BD388" s="20" t="s">
        <v>123</v>
      </c>
      <c r="BE388" s="27">
        <v>45685</v>
      </c>
      <c r="BF388" s="27">
        <v>45687</v>
      </c>
      <c r="BG388" s="27">
        <v>46020</v>
      </c>
      <c r="BH388" s="35">
        <f>+Tabla3[[#This Row],[FECHA TERMINACION
(INICIAL)]]-Tabla3[[#This Row],[FECHA INICIO]]</f>
        <v>333</v>
      </c>
      <c r="BI388" s="35">
        <f>+Tabla3[[#This Row],[PLAZO DE EJECUCIÓN EN DÍAS (INICIAL)]]/30</f>
        <v>11.1</v>
      </c>
      <c r="BJ388" t="s">
        <v>2839</v>
      </c>
      <c r="BK388" s="30">
        <f>+[1]BD_2!E386</f>
        <v>0</v>
      </c>
      <c r="BL388" s="30">
        <f>+[1]BD_2!BA386</f>
        <v>0</v>
      </c>
      <c r="BM388" s="23">
        <f>+[1]BD_2!BZ386</f>
        <v>0</v>
      </c>
      <c r="BN388" s="23">
        <f>+COUNTIF(Tabla3[[#This Row],[VALOR REDUCIDO]:[TOTAL TIEMPO PRORROGADO EN DÍAS
]],"&lt;&gt;0")</f>
        <v>0</v>
      </c>
      <c r="BO388" s="23" t="str">
        <f>+[1]BD_2!CA386</f>
        <v>2 NO</v>
      </c>
      <c r="BP388" s="27" t="str">
        <f>+[1]BD_2!CF386</f>
        <v>2 NO</v>
      </c>
      <c r="BQ388" s="23" t="s">
        <v>106</v>
      </c>
      <c r="BR388">
        <f t="shared" ref="BR388:BR451" si="92">$BT388-$BS388</f>
        <v>333</v>
      </c>
      <c r="BS388" s="36">
        <f t="shared" ref="BS388:BS451" si="93">$BF388</f>
        <v>45687</v>
      </c>
      <c r="BT388" s="36">
        <f t="shared" ref="BT388:BT451" si="94">$BG388+$BM388</f>
        <v>46020</v>
      </c>
      <c r="BU388" s="37">
        <f t="shared" ref="BU388:BU451" ca="1" si="95">IF((($C$1-$BS388)/($BT388-$BS388))&gt;=100%,100%,(($C$1-$BS388)/($BT388-$BS388)))</f>
        <v>0.78078078078078073</v>
      </c>
      <c r="BV388" s="30">
        <f t="shared" ref="BV388:BV451" si="96">$AC388+$BL388-$BK388</f>
        <v>59482500</v>
      </c>
      <c r="BW388" s="23" t="str">
        <f t="shared" ca="1" si="84"/>
        <v>EJECUCIÓN</v>
      </c>
      <c r="BX388" s="23">
        <v>35887775</v>
      </c>
      <c r="BY388" s="23">
        <v>23594725</v>
      </c>
      <c r="BZ388" s="23" t="s">
        <v>106</v>
      </c>
      <c r="CA388" s="23" t="str">
        <f t="shared" ref="CA388:CA451" si="97">TEXT(AR388,"MMMM")</f>
        <v>enero</v>
      </c>
      <c r="CB388" s="23" t="s">
        <v>121</v>
      </c>
      <c r="CC388" s="23" t="s">
        <v>121</v>
      </c>
      <c r="CD388" s="23" t="s">
        <v>121</v>
      </c>
      <c r="CE388" t="s">
        <v>125</v>
      </c>
      <c r="CF388" t="s">
        <v>126</v>
      </c>
    </row>
    <row r="389" spans="1:84" x14ac:dyDescent="0.25">
      <c r="A389" s="23" t="str">
        <f t="shared" si="85"/>
        <v/>
      </c>
      <c r="B389" s="23" t="str">
        <f t="shared" si="86"/>
        <v/>
      </c>
      <c r="C389" s="24" t="str">
        <f t="shared" ca="1" si="87"/>
        <v>E</v>
      </c>
      <c r="D389" s="25" t="str">
        <f t="shared" ca="1" si="88"/>
        <v/>
      </c>
      <c r="E389" s="25" t="str">
        <f t="shared" si="89"/>
        <v/>
      </c>
      <c r="F389" s="23" t="str">
        <f t="shared" si="90"/>
        <v/>
      </c>
      <c r="G389" s="25" t="str">
        <f t="shared" si="91"/>
        <v/>
      </c>
      <c r="H389" s="23">
        <v>2025</v>
      </c>
      <c r="I389" s="26">
        <v>383</v>
      </c>
      <c r="J389" s="23" t="s">
        <v>95</v>
      </c>
      <c r="K389" t="s">
        <v>96</v>
      </c>
      <c r="L389" t="s">
        <v>97</v>
      </c>
      <c r="M389" t="s">
        <v>98</v>
      </c>
      <c r="N389" t="s">
        <v>99</v>
      </c>
      <c r="O389" s="23" t="s">
        <v>100</v>
      </c>
      <c r="P389" s="23" t="s">
        <v>138</v>
      </c>
      <c r="Q389" t="s">
        <v>2840</v>
      </c>
      <c r="R389" s="23" t="s">
        <v>103</v>
      </c>
      <c r="S389" s="20" t="s">
        <v>165</v>
      </c>
      <c r="T389" s="29" t="s">
        <v>2841</v>
      </c>
      <c r="U389" s="23" t="s">
        <v>1436</v>
      </c>
      <c r="V389" s="23" t="s">
        <v>106</v>
      </c>
      <c r="W389" s="20" t="s">
        <v>776</v>
      </c>
      <c r="X389" s="20" t="s">
        <v>776</v>
      </c>
      <c r="Y389" t="s">
        <v>2842</v>
      </c>
      <c r="Z389" t="s">
        <v>2843</v>
      </c>
      <c r="AA389" t="s">
        <v>2844</v>
      </c>
      <c r="AB389" s="6">
        <v>104122700</v>
      </c>
      <c r="AC389" s="6">
        <v>104122700</v>
      </c>
      <c r="AD389" s="30">
        <v>9465700</v>
      </c>
      <c r="AE389" s="30">
        <v>0</v>
      </c>
      <c r="AF389" s="23" t="s">
        <v>112</v>
      </c>
      <c r="AG389" t="s">
        <v>106</v>
      </c>
      <c r="AH389" t="s">
        <v>113</v>
      </c>
      <c r="AI389" s="31">
        <f>+Tabla3[[#This Row],[VALOR DEL CONTRATO
(EN NUMEROS)]]-Tabla3[[#This Row],[VALOR RECURSOS (MADS/FONAM)]]</f>
        <v>0</v>
      </c>
      <c r="AJ389" s="25">
        <v>6825</v>
      </c>
      <c r="AK389" s="32">
        <v>45665</v>
      </c>
      <c r="AL389">
        <v>41725</v>
      </c>
      <c r="AM389" s="27">
        <v>45686</v>
      </c>
      <c r="AN389" s="33" t="s">
        <v>114</v>
      </c>
      <c r="AO389" t="s">
        <v>780</v>
      </c>
      <c r="AP389" s="39">
        <v>202400000000078</v>
      </c>
      <c r="AQ389" t="s">
        <v>106</v>
      </c>
      <c r="AR389" s="27">
        <v>45685</v>
      </c>
      <c r="AS389" s="23" t="s">
        <v>116</v>
      </c>
      <c r="AT389" s="23" t="s">
        <v>116</v>
      </c>
      <c r="AU389" t="s">
        <v>117</v>
      </c>
      <c r="AV389" t="s">
        <v>781</v>
      </c>
      <c r="AW389" t="s">
        <v>782</v>
      </c>
      <c r="AX389" t="s">
        <v>783</v>
      </c>
      <c r="AY389" s="23">
        <v>80111600</v>
      </c>
      <c r="AZ389" s="41" t="s">
        <v>2845</v>
      </c>
      <c r="BA389" s="23" t="s">
        <v>121</v>
      </c>
      <c r="BB389" s="20" t="s">
        <v>122</v>
      </c>
      <c r="BC389" s="27">
        <v>45685</v>
      </c>
      <c r="BD389" s="20" t="s">
        <v>123</v>
      </c>
      <c r="BE389" s="27">
        <v>45685</v>
      </c>
      <c r="BF389" s="27">
        <v>45686</v>
      </c>
      <c r="BG389" s="27">
        <v>46019</v>
      </c>
      <c r="BH389" s="35">
        <f>+Tabla3[[#This Row],[FECHA TERMINACION
(INICIAL)]]-Tabla3[[#This Row],[FECHA INICIO]]</f>
        <v>333</v>
      </c>
      <c r="BI389" s="35">
        <f>+Tabla3[[#This Row],[PLAZO DE EJECUCIÓN EN DÍAS (INICIAL)]]/30</f>
        <v>11.1</v>
      </c>
      <c r="BJ389" t="s">
        <v>786</v>
      </c>
      <c r="BK389" s="30">
        <f>+[1]BD_2!E387</f>
        <v>0</v>
      </c>
      <c r="BL389" s="30">
        <f>+[1]BD_2!BA387</f>
        <v>0</v>
      </c>
      <c r="BM389" s="23">
        <f>+[1]BD_2!BZ387</f>
        <v>0</v>
      </c>
      <c r="BN389" s="23">
        <f>+COUNTIF(Tabla3[[#This Row],[VALOR REDUCIDO]:[TOTAL TIEMPO PRORROGADO EN DÍAS
]],"&lt;&gt;0")</f>
        <v>0</v>
      </c>
      <c r="BO389" s="23" t="str">
        <f>+[1]BD_2!CA387</f>
        <v>2 NO</v>
      </c>
      <c r="BP389" s="27" t="str">
        <f>+[1]BD_2!CF387</f>
        <v>2 NO</v>
      </c>
      <c r="BQ389" s="23" t="s">
        <v>106</v>
      </c>
      <c r="BR389">
        <f t="shared" si="92"/>
        <v>333</v>
      </c>
      <c r="BS389" s="36">
        <f t="shared" si="93"/>
        <v>45686</v>
      </c>
      <c r="BT389" s="36">
        <f t="shared" si="94"/>
        <v>46019</v>
      </c>
      <c r="BU389" s="37">
        <f t="shared" ca="1" si="95"/>
        <v>0.78378378378378377</v>
      </c>
      <c r="BV389" s="30">
        <f t="shared" si="96"/>
        <v>104122700</v>
      </c>
      <c r="BW389" s="23" t="str">
        <f t="shared" ca="1" si="84"/>
        <v>EJECUCIÓN</v>
      </c>
      <c r="BX389" s="23">
        <v>57425247</v>
      </c>
      <c r="BY389" s="23">
        <v>46697453</v>
      </c>
      <c r="BZ389" s="23" t="s">
        <v>106</v>
      </c>
      <c r="CA389" s="23" t="str">
        <f t="shared" si="97"/>
        <v>enero</v>
      </c>
      <c r="CB389" s="23" t="s">
        <v>121</v>
      </c>
      <c r="CC389" s="23" t="s">
        <v>121</v>
      </c>
      <c r="CD389" s="23" t="s">
        <v>121</v>
      </c>
      <c r="CE389" t="s">
        <v>125</v>
      </c>
      <c r="CF389" t="s">
        <v>126</v>
      </c>
    </row>
    <row r="390" spans="1:84" x14ac:dyDescent="0.25">
      <c r="A390" s="23" t="str">
        <f t="shared" si="85"/>
        <v/>
      </c>
      <c r="B390" s="23" t="str">
        <f t="shared" si="86"/>
        <v/>
      </c>
      <c r="C390" s="24" t="str">
        <f t="shared" ca="1" si="87"/>
        <v>E</v>
      </c>
      <c r="D390" s="25" t="str">
        <f t="shared" ca="1" si="88"/>
        <v/>
      </c>
      <c r="E390" s="25" t="str">
        <f t="shared" si="89"/>
        <v/>
      </c>
      <c r="F390" s="23" t="str">
        <f t="shared" si="90"/>
        <v/>
      </c>
      <c r="G390" s="25" t="str">
        <f t="shared" si="91"/>
        <v/>
      </c>
      <c r="H390" s="23">
        <v>2025</v>
      </c>
      <c r="I390" s="26">
        <v>384</v>
      </c>
      <c r="J390" s="23" t="s">
        <v>95</v>
      </c>
      <c r="K390" t="s">
        <v>96</v>
      </c>
      <c r="L390" t="s">
        <v>97</v>
      </c>
      <c r="M390" t="s">
        <v>98</v>
      </c>
      <c r="N390" t="s">
        <v>99</v>
      </c>
      <c r="O390" s="23" t="s">
        <v>100</v>
      </c>
      <c r="P390" s="23" t="s">
        <v>138</v>
      </c>
      <c r="Q390" t="s">
        <v>2846</v>
      </c>
      <c r="R390" s="23" t="s">
        <v>103</v>
      </c>
      <c r="S390" s="20" t="s">
        <v>2847</v>
      </c>
      <c r="T390" s="29" t="s">
        <v>2848</v>
      </c>
      <c r="U390" s="23" t="s">
        <v>1436</v>
      </c>
      <c r="V390" s="23" t="s">
        <v>106</v>
      </c>
      <c r="W390" s="20" t="s">
        <v>430</v>
      </c>
      <c r="X390" s="20" t="s">
        <v>430</v>
      </c>
      <c r="Y390" t="s">
        <v>2849</v>
      </c>
      <c r="Z390" t="s">
        <v>2850</v>
      </c>
      <c r="AA390" t="s">
        <v>2062</v>
      </c>
      <c r="AB390" s="6">
        <v>62500000</v>
      </c>
      <c r="AC390" s="6">
        <v>62500000</v>
      </c>
      <c r="AD390" s="30">
        <v>6250000</v>
      </c>
      <c r="AE390" s="30">
        <v>0</v>
      </c>
      <c r="AF390" s="23" t="s">
        <v>112</v>
      </c>
      <c r="AG390" t="s">
        <v>106</v>
      </c>
      <c r="AH390" t="s">
        <v>113</v>
      </c>
      <c r="AI390" s="31">
        <f>+Tabla3[[#This Row],[VALOR DEL CONTRATO
(EN NUMEROS)]]-Tabla3[[#This Row],[VALOR RECURSOS (MADS/FONAM)]]</f>
        <v>0</v>
      </c>
      <c r="AJ390" s="25">
        <v>4625</v>
      </c>
      <c r="AK390" s="32">
        <v>45664</v>
      </c>
      <c r="AL390">
        <v>48625</v>
      </c>
      <c r="AM390" s="27">
        <v>45691</v>
      </c>
      <c r="AN390" s="33" t="s">
        <v>114</v>
      </c>
      <c r="AO390" t="s">
        <v>453</v>
      </c>
      <c r="AP390" s="39">
        <v>202400000000074</v>
      </c>
      <c r="AQ390" t="s">
        <v>106</v>
      </c>
      <c r="AR390" s="27">
        <v>45686</v>
      </c>
      <c r="AS390" s="23" t="s">
        <v>116</v>
      </c>
      <c r="AT390" s="23" t="s">
        <v>116</v>
      </c>
      <c r="AU390" t="s">
        <v>117</v>
      </c>
      <c r="AV390" t="s">
        <v>435</v>
      </c>
      <c r="AW390" t="s">
        <v>436</v>
      </c>
      <c r="AX390" s="20" t="s">
        <v>436</v>
      </c>
      <c r="AY390" s="23">
        <v>80111600</v>
      </c>
      <c r="AZ390" s="41" t="s">
        <v>2851</v>
      </c>
      <c r="BA390" s="23" t="s">
        <v>121</v>
      </c>
      <c r="BB390" s="20" t="s">
        <v>122</v>
      </c>
      <c r="BC390" s="27">
        <v>45687</v>
      </c>
      <c r="BD390" s="20" t="s">
        <v>123</v>
      </c>
      <c r="BE390" s="27">
        <v>45687</v>
      </c>
      <c r="BF390" s="27">
        <v>45691</v>
      </c>
      <c r="BG390" s="27">
        <v>45993</v>
      </c>
      <c r="BH390" s="35">
        <f>+Tabla3[[#This Row],[FECHA TERMINACION
(INICIAL)]]-Tabla3[[#This Row],[FECHA INICIO]]</f>
        <v>302</v>
      </c>
      <c r="BI390" s="35">
        <f>+Tabla3[[#This Row],[PLAZO DE EJECUCIÓN EN DÍAS (INICIAL)]]/30</f>
        <v>10.066666666666666</v>
      </c>
      <c r="BJ390" t="s">
        <v>2852</v>
      </c>
      <c r="BK390" s="30">
        <f>+[1]BD_2!E388</f>
        <v>0</v>
      </c>
      <c r="BL390" s="30">
        <f>+[1]BD_2!BA388</f>
        <v>0</v>
      </c>
      <c r="BM390" s="23">
        <f>+[1]BD_2!BZ388</f>
        <v>0</v>
      </c>
      <c r="BN390" s="23">
        <f>+COUNTIF(Tabla3[[#This Row],[VALOR REDUCIDO]:[TOTAL TIEMPO PRORROGADO EN DÍAS
]],"&lt;&gt;0")</f>
        <v>0</v>
      </c>
      <c r="BO390" s="23" t="str">
        <f>+[1]BD_2!CA388</f>
        <v>2 NO</v>
      </c>
      <c r="BP390" s="27" t="str">
        <f>+[1]BD_2!CF388</f>
        <v>2 NO</v>
      </c>
      <c r="BQ390" s="23" t="s">
        <v>106</v>
      </c>
      <c r="BR390">
        <f t="shared" si="92"/>
        <v>302</v>
      </c>
      <c r="BS390" s="36">
        <f t="shared" si="93"/>
        <v>45691</v>
      </c>
      <c r="BT390" s="36">
        <f t="shared" si="94"/>
        <v>45993</v>
      </c>
      <c r="BU390" s="37">
        <f t="shared" ca="1" si="95"/>
        <v>0.84768211920529801</v>
      </c>
      <c r="BV390" s="30">
        <f t="shared" si="96"/>
        <v>62500000</v>
      </c>
      <c r="BW390" s="23" t="str">
        <f t="shared" ca="1" si="84"/>
        <v>EJECUCIÓN</v>
      </c>
      <c r="BX390" s="23">
        <v>37083333</v>
      </c>
      <c r="BY390" s="23">
        <v>25416667</v>
      </c>
      <c r="BZ390" s="23" t="s">
        <v>106</v>
      </c>
      <c r="CA390" s="23" t="str">
        <f t="shared" si="97"/>
        <v>enero</v>
      </c>
      <c r="CB390" s="23" t="s">
        <v>121</v>
      </c>
      <c r="CC390" s="23" t="s">
        <v>121</v>
      </c>
      <c r="CD390" s="23" t="s">
        <v>121</v>
      </c>
      <c r="CE390" t="s">
        <v>125</v>
      </c>
      <c r="CF390" t="s">
        <v>126</v>
      </c>
    </row>
    <row r="391" spans="1:84" x14ac:dyDescent="0.25">
      <c r="A391" s="23" t="str">
        <f t="shared" si="85"/>
        <v/>
      </c>
      <c r="B391" s="23" t="str">
        <f t="shared" si="86"/>
        <v/>
      </c>
      <c r="C391" s="24" t="str">
        <f t="shared" ca="1" si="87"/>
        <v>E</v>
      </c>
      <c r="D391" s="25" t="str">
        <f t="shared" ca="1" si="88"/>
        <v/>
      </c>
      <c r="E391" s="25" t="str">
        <f t="shared" si="89"/>
        <v/>
      </c>
      <c r="F391" s="23" t="str">
        <f t="shared" si="90"/>
        <v/>
      </c>
      <c r="G391" s="25" t="str">
        <f t="shared" si="91"/>
        <v/>
      </c>
      <c r="H391" s="23">
        <v>2025</v>
      </c>
      <c r="I391" s="26">
        <v>385</v>
      </c>
      <c r="J391" s="23" t="s">
        <v>95</v>
      </c>
      <c r="K391" t="s">
        <v>96</v>
      </c>
      <c r="L391" t="s">
        <v>97</v>
      </c>
      <c r="M391" t="s">
        <v>98</v>
      </c>
      <c r="N391" t="s">
        <v>99</v>
      </c>
      <c r="O391" s="23" t="s">
        <v>100</v>
      </c>
      <c r="P391" s="23" t="s">
        <v>138</v>
      </c>
      <c r="Q391" t="s">
        <v>2853</v>
      </c>
      <c r="R391" s="23" t="s">
        <v>103</v>
      </c>
      <c r="S391" s="20" t="s">
        <v>165</v>
      </c>
      <c r="T391" s="29" t="s">
        <v>2854</v>
      </c>
      <c r="U391" s="23" t="s">
        <v>1436</v>
      </c>
      <c r="V391" s="23" t="s">
        <v>106</v>
      </c>
      <c r="W391" s="20" t="s">
        <v>747</v>
      </c>
      <c r="X391" s="20" t="s">
        <v>747</v>
      </c>
      <c r="Y391" t="s">
        <v>2855</v>
      </c>
      <c r="Z391" t="s">
        <v>2440</v>
      </c>
      <c r="AA391" t="s">
        <v>2856</v>
      </c>
      <c r="AB391" s="6">
        <v>96600000</v>
      </c>
      <c r="AC391" s="6">
        <v>96600000</v>
      </c>
      <c r="AD391" s="30">
        <v>8140000</v>
      </c>
      <c r="AE391" s="30">
        <v>0</v>
      </c>
      <c r="AF391" s="23" t="s">
        <v>112</v>
      </c>
      <c r="AG391" t="s">
        <v>106</v>
      </c>
      <c r="AH391" t="s">
        <v>113</v>
      </c>
      <c r="AI391" s="31">
        <f>+Tabla3[[#This Row],[VALOR DEL CONTRATO
(EN NUMEROS)]]-Tabla3[[#This Row],[VALOR RECURSOS (MADS/FONAM)]]</f>
        <v>0</v>
      </c>
      <c r="AJ391" s="25">
        <v>3325</v>
      </c>
      <c r="AK391" s="32">
        <v>45664</v>
      </c>
      <c r="AL391">
        <v>49325</v>
      </c>
      <c r="AM391" s="27">
        <v>45691</v>
      </c>
      <c r="AN391" s="33" t="s">
        <v>114</v>
      </c>
      <c r="AO391" t="s">
        <v>751</v>
      </c>
      <c r="AP391" s="39">
        <v>202400000000095</v>
      </c>
      <c r="AQ391" t="s">
        <v>106</v>
      </c>
      <c r="AR391" s="27">
        <v>45685</v>
      </c>
      <c r="AS391" s="23" t="s">
        <v>116</v>
      </c>
      <c r="AT391" s="23" t="s">
        <v>116</v>
      </c>
      <c r="AU391" t="s">
        <v>117</v>
      </c>
      <c r="AV391" t="s">
        <v>752</v>
      </c>
      <c r="AW391" t="s">
        <v>753</v>
      </c>
      <c r="AX391" t="s">
        <v>747</v>
      </c>
      <c r="AY391" s="23">
        <v>80111600</v>
      </c>
      <c r="AZ391" s="41" t="s">
        <v>2857</v>
      </c>
      <c r="BA391" s="23" t="s">
        <v>121</v>
      </c>
      <c r="BB391" s="20" t="s">
        <v>122</v>
      </c>
      <c r="BC391" s="27">
        <v>45686</v>
      </c>
      <c r="BD391" s="20" t="s">
        <v>123</v>
      </c>
      <c r="BE391" s="27">
        <v>45686</v>
      </c>
      <c r="BF391" s="27">
        <v>45691</v>
      </c>
      <c r="BG391" s="27">
        <v>46010</v>
      </c>
      <c r="BH391" s="35">
        <f>+Tabla3[[#This Row],[FECHA TERMINACION
(INICIAL)]]-Tabla3[[#This Row],[FECHA INICIO]]</f>
        <v>319</v>
      </c>
      <c r="BI391" s="35">
        <f>+Tabla3[[#This Row],[PLAZO DE EJECUCIÓN EN DÍAS (INICIAL)]]/30</f>
        <v>10.633333333333333</v>
      </c>
      <c r="BJ391" t="s">
        <v>2688</v>
      </c>
      <c r="BK391" s="30">
        <f>+[1]BD_2!E389</f>
        <v>1500000</v>
      </c>
      <c r="BL391" s="30">
        <f>+[1]BD_2!BA389</f>
        <v>0</v>
      </c>
      <c r="BM391" s="23">
        <f>+[1]BD_2!BZ389</f>
        <v>0</v>
      </c>
      <c r="BN391" s="23">
        <f>+COUNTIF(Tabla3[[#This Row],[VALOR REDUCIDO]:[TOTAL TIEMPO PRORROGADO EN DÍAS
]],"&lt;&gt;0")</f>
        <v>1</v>
      </c>
      <c r="BO391" s="23" t="str">
        <f>+[1]BD_2!CA389</f>
        <v>2 NO</v>
      </c>
      <c r="BP391" s="27" t="str">
        <f>+[1]BD_2!CF389</f>
        <v>2 NO</v>
      </c>
      <c r="BQ391" s="23" t="s">
        <v>106</v>
      </c>
      <c r="BR391">
        <f t="shared" si="92"/>
        <v>319</v>
      </c>
      <c r="BS391" s="36">
        <f t="shared" si="93"/>
        <v>45691</v>
      </c>
      <c r="BT391" s="36">
        <f t="shared" si="94"/>
        <v>46010</v>
      </c>
      <c r="BU391" s="37">
        <f t="shared" ca="1" si="95"/>
        <v>0.80250783699059558</v>
      </c>
      <c r="BV391" s="30">
        <f t="shared" si="96"/>
        <v>95100000</v>
      </c>
      <c r="BW391" s="23" t="str">
        <f t="shared" ca="1" si="84"/>
        <v>EJECUCIÓN</v>
      </c>
      <c r="BX391" s="23">
        <v>53400000</v>
      </c>
      <c r="BY391" s="23">
        <v>41700000</v>
      </c>
      <c r="BZ391" s="23" t="s">
        <v>106</v>
      </c>
      <c r="CA391" s="23" t="str">
        <f t="shared" si="97"/>
        <v>enero</v>
      </c>
      <c r="CB391" s="23" t="s">
        <v>121</v>
      </c>
      <c r="CC391" s="23" t="s">
        <v>121</v>
      </c>
      <c r="CD391" s="23" t="s">
        <v>121</v>
      </c>
      <c r="CE391" t="s">
        <v>125</v>
      </c>
      <c r="CF391" t="s">
        <v>126</v>
      </c>
    </row>
    <row r="392" spans="1:84" x14ac:dyDescent="0.25">
      <c r="A392" s="23" t="str">
        <f t="shared" si="85"/>
        <v/>
      </c>
      <c r="B392" s="23" t="str">
        <f t="shared" si="86"/>
        <v/>
      </c>
      <c r="C392" s="24" t="str">
        <f t="shared" ca="1" si="87"/>
        <v>E</v>
      </c>
      <c r="D392" s="25" t="str">
        <f t="shared" ca="1" si="88"/>
        <v/>
      </c>
      <c r="E392" s="25" t="str">
        <f t="shared" si="89"/>
        <v/>
      </c>
      <c r="F392" s="23" t="str">
        <f t="shared" si="90"/>
        <v/>
      </c>
      <c r="G392" s="25" t="str">
        <f t="shared" si="91"/>
        <v/>
      </c>
      <c r="H392" s="23">
        <v>2025</v>
      </c>
      <c r="I392" s="26">
        <v>386</v>
      </c>
      <c r="J392" s="23" t="s">
        <v>95</v>
      </c>
      <c r="K392" t="s">
        <v>96</v>
      </c>
      <c r="L392" t="s">
        <v>97</v>
      </c>
      <c r="M392" t="s">
        <v>98</v>
      </c>
      <c r="N392" t="s">
        <v>99</v>
      </c>
      <c r="O392" s="23" t="s">
        <v>100</v>
      </c>
      <c r="P392" s="23" t="s">
        <v>138</v>
      </c>
      <c r="Q392" t="s">
        <v>2858</v>
      </c>
      <c r="R392" s="23" t="s">
        <v>103</v>
      </c>
      <c r="S392" s="20" t="s">
        <v>165</v>
      </c>
      <c r="T392" s="29" t="s">
        <v>2859</v>
      </c>
      <c r="U392" s="23" t="s">
        <v>1436</v>
      </c>
      <c r="V392" s="23" t="s">
        <v>106</v>
      </c>
      <c r="W392" s="20" t="s">
        <v>747</v>
      </c>
      <c r="X392" s="20" t="s">
        <v>747</v>
      </c>
      <c r="Y392" t="s">
        <v>2855</v>
      </c>
      <c r="Z392" t="s">
        <v>2440</v>
      </c>
      <c r="AA392" t="s">
        <v>2856</v>
      </c>
      <c r="AB392" s="6">
        <v>96600000</v>
      </c>
      <c r="AC392" s="6">
        <v>96600000</v>
      </c>
      <c r="AD392" s="30">
        <v>9000000</v>
      </c>
      <c r="AE392" s="30">
        <v>0</v>
      </c>
      <c r="AF392" s="23" t="s">
        <v>112</v>
      </c>
      <c r="AG392" t="s">
        <v>106</v>
      </c>
      <c r="AH392" t="s">
        <v>113</v>
      </c>
      <c r="AI392" s="31">
        <f>+Tabla3[[#This Row],[VALOR DEL CONTRATO
(EN NUMEROS)]]-Tabla3[[#This Row],[VALOR RECURSOS (MADS/FONAM)]]</f>
        <v>0</v>
      </c>
      <c r="AJ392" s="25">
        <v>3325</v>
      </c>
      <c r="AK392" s="32">
        <v>45664</v>
      </c>
      <c r="AL392">
        <v>49225</v>
      </c>
      <c r="AM392" s="27">
        <v>45691</v>
      </c>
      <c r="AN392" s="33" t="s">
        <v>114</v>
      </c>
      <c r="AO392" t="s">
        <v>751</v>
      </c>
      <c r="AP392" s="39">
        <v>202400000000095</v>
      </c>
      <c r="AQ392" t="s">
        <v>106</v>
      </c>
      <c r="AR392" s="27">
        <v>45685</v>
      </c>
      <c r="AS392" s="23" t="s">
        <v>116</v>
      </c>
      <c r="AT392" s="23" t="s">
        <v>116</v>
      </c>
      <c r="AU392" t="s">
        <v>117</v>
      </c>
      <c r="AV392" t="s">
        <v>752</v>
      </c>
      <c r="AW392" t="s">
        <v>753</v>
      </c>
      <c r="AX392" s="20" t="s">
        <v>747</v>
      </c>
      <c r="AY392" s="23">
        <v>80111600</v>
      </c>
      <c r="AZ392" s="41" t="s">
        <v>2860</v>
      </c>
      <c r="BA392" s="23" t="s">
        <v>121</v>
      </c>
      <c r="BB392" s="20" t="s">
        <v>122</v>
      </c>
      <c r="BC392" s="27">
        <v>45685</v>
      </c>
      <c r="BD392" s="20" t="s">
        <v>123</v>
      </c>
      <c r="BE392" s="27">
        <v>45685</v>
      </c>
      <c r="BF392" s="27">
        <v>45691</v>
      </c>
      <c r="BG392" s="27">
        <v>46010</v>
      </c>
      <c r="BH392" s="35">
        <f>+Tabla3[[#This Row],[FECHA TERMINACION
(INICIAL)]]-Tabla3[[#This Row],[FECHA INICIO]]</f>
        <v>319</v>
      </c>
      <c r="BI392" s="35">
        <f>+Tabla3[[#This Row],[PLAZO DE EJECUCIÓN EN DÍAS (INICIAL)]]/30</f>
        <v>10.633333333333333</v>
      </c>
      <c r="BJ392" t="s">
        <v>2688</v>
      </c>
      <c r="BK392" s="30">
        <f>+[1]BD_2!E390</f>
        <v>1500000</v>
      </c>
      <c r="BL392" s="30">
        <f>+[1]BD_2!BA390</f>
        <v>0</v>
      </c>
      <c r="BM392" s="23">
        <f>+[1]BD_2!BZ390</f>
        <v>0</v>
      </c>
      <c r="BN392" s="23">
        <f>+COUNTIF(Tabla3[[#This Row],[VALOR REDUCIDO]:[TOTAL TIEMPO PRORROGADO EN DÍAS
]],"&lt;&gt;0")</f>
        <v>1</v>
      </c>
      <c r="BO392" s="23" t="str">
        <f>+[1]BD_2!CA390</f>
        <v>2 NO</v>
      </c>
      <c r="BP392" s="27" t="str">
        <f>+[1]BD_2!CF390</f>
        <v>2 NO</v>
      </c>
      <c r="BQ392" s="23" t="s">
        <v>106</v>
      </c>
      <c r="BR392">
        <f t="shared" si="92"/>
        <v>319</v>
      </c>
      <c r="BS392" s="36">
        <f t="shared" si="93"/>
        <v>45691</v>
      </c>
      <c r="BT392" s="36">
        <f t="shared" si="94"/>
        <v>46010</v>
      </c>
      <c r="BU392" s="37">
        <f t="shared" ca="1" si="95"/>
        <v>0.80250783699059558</v>
      </c>
      <c r="BV392" s="30">
        <f t="shared" si="96"/>
        <v>95100000</v>
      </c>
      <c r="BW392" s="23" t="str">
        <f t="shared" ca="1" si="84"/>
        <v>EJECUCIÓN</v>
      </c>
      <c r="BX392" s="23">
        <v>53400000</v>
      </c>
      <c r="BY392" s="23">
        <v>41700000</v>
      </c>
      <c r="BZ392" s="23" t="s">
        <v>106</v>
      </c>
      <c r="CA392" s="23" t="str">
        <f t="shared" si="97"/>
        <v>enero</v>
      </c>
      <c r="CB392" s="23" t="s">
        <v>121</v>
      </c>
      <c r="CC392" s="23" t="s">
        <v>121</v>
      </c>
      <c r="CD392" s="23" t="s">
        <v>121</v>
      </c>
      <c r="CE392" t="s">
        <v>125</v>
      </c>
      <c r="CF392" t="s">
        <v>126</v>
      </c>
    </row>
    <row r="393" spans="1:84" x14ac:dyDescent="0.25">
      <c r="A393" s="23" t="str">
        <f t="shared" si="85"/>
        <v/>
      </c>
      <c r="B393" s="23" t="str">
        <f t="shared" si="86"/>
        <v/>
      </c>
      <c r="C393" s="24" t="str">
        <f t="shared" ca="1" si="87"/>
        <v>E</v>
      </c>
      <c r="D393" s="25" t="str">
        <f t="shared" ca="1" si="88"/>
        <v/>
      </c>
      <c r="E393" s="25" t="str">
        <f t="shared" si="89"/>
        <v/>
      </c>
      <c r="F393" s="23" t="str">
        <f t="shared" si="90"/>
        <v/>
      </c>
      <c r="G393" s="25" t="str">
        <f t="shared" si="91"/>
        <v/>
      </c>
      <c r="H393" s="23">
        <v>2025</v>
      </c>
      <c r="I393" s="26">
        <v>387</v>
      </c>
      <c r="J393" s="23" t="s">
        <v>95</v>
      </c>
      <c r="K393" t="s">
        <v>96</v>
      </c>
      <c r="L393" t="s">
        <v>97</v>
      </c>
      <c r="M393" t="s">
        <v>98</v>
      </c>
      <c r="N393" t="s">
        <v>99</v>
      </c>
      <c r="O393" s="23" t="s">
        <v>100</v>
      </c>
      <c r="P393" s="23" t="s">
        <v>138</v>
      </c>
      <c r="Q393" t="s">
        <v>2861</v>
      </c>
      <c r="R393" s="23" t="s">
        <v>103</v>
      </c>
      <c r="S393" s="20" t="s">
        <v>1325</v>
      </c>
      <c r="T393" s="29" t="s">
        <v>2862</v>
      </c>
      <c r="U393" s="23" t="s">
        <v>1436</v>
      </c>
      <c r="V393" s="23" t="s">
        <v>106</v>
      </c>
      <c r="W393" s="20" t="s">
        <v>747</v>
      </c>
      <c r="X393" s="20" t="s">
        <v>747</v>
      </c>
      <c r="Y393" t="s">
        <v>2855</v>
      </c>
      <c r="Z393" t="s">
        <v>2440</v>
      </c>
      <c r="AA393" t="s">
        <v>2856</v>
      </c>
      <c r="AB393" s="6">
        <v>96600000</v>
      </c>
      <c r="AC393" s="6">
        <v>96600000</v>
      </c>
      <c r="AD393" s="30">
        <v>9000000</v>
      </c>
      <c r="AE393" s="30">
        <v>0</v>
      </c>
      <c r="AF393" s="23" t="s">
        <v>112</v>
      </c>
      <c r="AG393" t="s">
        <v>106</v>
      </c>
      <c r="AH393" t="s">
        <v>113</v>
      </c>
      <c r="AI393" s="31">
        <f>+Tabla3[[#This Row],[VALOR DEL CONTRATO
(EN NUMEROS)]]-Tabla3[[#This Row],[VALOR RECURSOS (MADS/FONAM)]]</f>
        <v>0</v>
      </c>
      <c r="AJ393" s="25">
        <v>3325</v>
      </c>
      <c r="AK393" s="32">
        <v>45664</v>
      </c>
      <c r="AL393">
        <v>49425</v>
      </c>
      <c r="AM393" s="27">
        <v>45691</v>
      </c>
      <c r="AN393" s="33" t="s">
        <v>114</v>
      </c>
      <c r="AO393" t="s">
        <v>751</v>
      </c>
      <c r="AP393" s="39">
        <v>202400000000095</v>
      </c>
      <c r="AQ393" t="s">
        <v>106</v>
      </c>
      <c r="AR393" s="27">
        <v>45685</v>
      </c>
      <c r="AS393" s="23" t="s">
        <v>116</v>
      </c>
      <c r="AT393" s="23" t="s">
        <v>116</v>
      </c>
      <c r="AU393" t="s">
        <v>117</v>
      </c>
      <c r="AV393" t="s">
        <v>752</v>
      </c>
      <c r="AW393" t="s">
        <v>753</v>
      </c>
      <c r="AX393" s="20" t="s">
        <v>747</v>
      </c>
      <c r="AY393" s="23">
        <v>80111600</v>
      </c>
      <c r="AZ393" s="41" t="s">
        <v>2863</v>
      </c>
      <c r="BA393" s="23" t="s">
        <v>121</v>
      </c>
      <c r="BB393" s="20" t="s">
        <v>122</v>
      </c>
      <c r="BC393" s="27">
        <v>45686</v>
      </c>
      <c r="BD393" s="20" t="s">
        <v>123</v>
      </c>
      <c r="BE393" s="27">
        <v>45686</v>
      </c>
      <c r="BF393" s="27">
        <v>45691</v>
      </c>
      <c r="BG393" s="27">
        <v>46010</v>
      </c>
      <c r="BH393" s="35">
        <f>+Tabla3[[#This Row],[FECHA TERMINACION
(INICIAL)]]-Tabla3[[#This Row],[FECHA INICIO]]</f>
        <v>319</v>
      </c>
      <c r="BI393" s="35">
        <f>+Tabla3[[#This Row],[PLAZO DE EJECUCIÓN EN DÍAS (INICIAL)]]/30</f>
        <v>10.633333333333333</v>
      </c>
      <c r="BJ393" t="s">
        <v>2688</v>
      </c>
      <c r="BK393" s="30">
        <f>+[1]BD_2!E391</f>
        <v>1500000</v>
      </c>
      <c r="BL393" s="30">
        <f>+[1]BD_2!BA391</f>
        <v>0</v>
      </c>
      <c r="BM393" s="23">
        <f>+[1]BD_2!BZ391</f>
        <v>0</v>
      </c>
      <c r="BN393" s="23">
        <f>+COUNTIF(Tabla3[[#This Row],[VALOR REDUCIDO]:[TOTAL TIEMPO PRORROGADO EN DÍAS
]],"&lt;&gt;0")</f>
        <v>1</v>
      </c>
      <c r="BO393" s="23" t="str">
        <f>+[1]BD_2!CA391</f>
        <v>2 NO</v>
      </c>
      <c r="BP393" s="27" t="str">
        <f>+[1]BD_2!CF391</f>
        <v>2 NO</v>
      </c>
      <c r="BQ393" s="23" t="s">
        <v>106</v>
      </c>
      <c r="BR393">
        <f t="shared" si="92"/>
        <v>319</v>
      </c>
      <c r="BS393" s="36">
        <f t="shared" si="93"/>
        <v>45691</v>
      </c>
      <c r="BT393" s="36">
        <f t="shared" si="94"/>
        <v>46010</v>
      </c>
      <c r="BU393" s="37">
        <f t="shared" ca="1" si="95"/>
        <v>0.80250783699059558</v>
      </c>
      <c r="BV393" s="30">
        <f t="shared" si="96"/>
        <v>95100000</v>
      </c>
      <c r="BW393" s="23" t="str">
        <f t="shared" ca="1" si="84"/>
        <v>EJECUCIÓN</v>
      </c>
      <c r="BX393" s="23">
        <v>53400000</v>
      </c>
      <c r="BY393" s="23">
        <v>41700000</v>
      </c>
      <c r="BZ393" s="23" t="s">
        <v>106</v>
      </c>
      <c r="CA393" s="23" t="str">
        <f t="shared" si="97"/>
        <v>enero</v>
      </c>
      <c r="CB393" s="23" t="s">
        <v>121</v>
      </c>
      <c r="CC393" s="23" t="s">
        <v>121</v>
      </c>
      <c r="CD393" s="23" t="s">
        <v>121</v>
      </c>
      <c r="CE393" t="s">
        <v>125</v>
      </c>
      <c r="CF393" t="s">
        <v>126</v>
      </c>
    </row>
    <row r="394" spans="1:84" x14ac:dyDescent="0.25">
      <c r="A394" s="23" t="str">
        <f t="shared" si="85"/>
        <v/>
      </c>
      <c r="B394" s="23" t="str">
        <f t="shared" si="86"/>
        <v/>
      </c>
      <c r="C394" s="24" t="str">
        <f t="shared" ca="1" si="87"/>
        <v>E</v>
      </c>
      <c r="D394" s="25" t="str">
        <f t="shared" ca="1" si="88"/>
        <v/>
      </c>
      <c r="E394" s="25" t="str">
        <f t="shared" si="89"/>
        <v/>
      </c>
      <c r="F394" s="23" t="str">
        <f t="shared" si="90"/>
        <v/>
      </c>
      <c r="G394" s="25" t="str">
        <f t="shared" si="91"/>
        <v/>
      </c>
      <c r="H394" s="23">
        <v>2025</v>
      </c>
      <c r="I394" s="26">
        <v>388</v>
      </c>
      <c r="J394" s="23" t="s">
        <v>95</v>
      </c>
      <c r="K394" t="s">
        <v>96</v>
      </c>
      <c r="L394" t="s">
        <v>97</v>
      </c>
      <c r="M394" t="s">
        <v>98</v>
      </c>
      <c r="N394" t="s">
        <v>99</v>
      </c>
      <c r="O394" s="23" t="s">
        <v>100</v>
      </c>
      <c r="P394" s="23" t="s">
        <v>138</v>
      </c>
      <c r="Q394" t="s">
        <v>2864</v>
      </c>
      <c r="R394" s="23" t="s">
        <v>103</v>
      </c>
      <c r="S394" s="20" t="s">
        <v>2865</v>
      </c>
      <c r="T394" s="29" t="s">
        <v>2866</v>
      </c>
      <c r="U394" s="23" t="s">
        <v>1436</v>
      </c>
      <c r="V394" s="23" t="s">
        <v>106</v>
      </c>
      <c r="W394" s="20" t="s">
        <v>747</v>
      </c>
      <c r="X394" s="20" t="s">
        <v>747</v>
      </c>
      <c r="Y394" t="s">
        <v>2867</v>
      </c>
      <c r="Z394" t="s">
        <v>2868</v>
      </c>
      <c r="AA394" t="s">
        <v>2869</v>
      </c>
      <c r="AB394" s="6">
        <v>60858000</v>
      </c>
      <c r="AC394" s="6">
        <v>60858000</v>
      </c>
      <c r="AD394" s="30">
        <v>5670000</v>
      </c>
      <c r="AE394" s="30">
        <v>0</v>
      </c>
      <c r="AF394" s="23" t="s">
        <v>112</v>
      </c>
      <c r="AG394" t="s">
        <v>106</v>
      </c>
      <c r="AH394" t="s">
        <v>113</v>
      </c>
      <c r="AI394" s="31">
        <f>+Tabla3[[#This Row],[VALOR DEL CONTRATO
(EN NUMEROS)]]-Tabla3[[#This Row],[VALOR RECURSOS (MADS/FONAM)]]</f>
        <v>0</v>
      </c>
      <c r="AJ394" s="25">
        <v>3325</v>
      </c>
      <c r="AK394" s="32">
        <v>45664</v>
      </c>
      <c r="AL394">
        <v>38725</v>
      </c>
      <c r="AM394" s="27">
        <v>45685</v>
      </c>
      <c r="AN394" s="33" t="s">
        <v>114</v>
      </c>
      <c r="AO394" t="s">
        <v>751</v>
      </c>
      <c r="AP394" s="39">
        <v>202400000000095</v>
      </c>
      <c r="AQ394" t="s">
        <v>106</v>
      </c>
      <c r="AR394" s="27">
        <v>45683</v>
      </c>
      <c r="AS394" s="23" t="s">
        <v>116</v>
      </c>
      <c r="AT394" s="23" t="s">
        <v>116</v>
      </c>
      <c r="AU394" t="s">
        <v>117</v>
      </c>
      <c r="AV394" t="s">
        <v>752</v>
      </c>
      <c r="AW394" t="s">
        <v>753</v>
      </c>
      <c r="AX394" s="20" t="s">
        <v>747</v>
      </c>
      <c r="AY394" s="23">
        <v>80111600</v>
      </c>
      <c r="AZ394" s="41" t="s">
        <v>2870</v>
      </c>
      <c r="BA394" s="23" t="s">
        <v>121</v>
      </c>
      <c r="BB394" s="20" t="s">
        <v>122</v>
      </c>
      <c r="BC394" s="27">
        <v>45684</v>
      </c>
      <c r="BD394" s="20" t="s">
        <v>123</v>
      </c>
      <c r="BE394" s="27">
        <v>45684</v>
      </c>
      <c r="BF394" s="27">
        <v>45685</v>
      </c>
      <c r="BG394" s="27">
        <v>46010</v>
      </c>
      <c r="BH394" s="35">
        <f>+Tabla3[[#This Row],[FECHA TERMINACION
(INICIAL)]]-Tabla3[[#This Row],[FECHA INICIO]]</f>
        <v>325</v>
      </c>
      <c r="BI394" s="35">
        <f>+Tabla3[[#This Row],[PLAZO DE EJECUCIÓN EN DÍAS (INICIAL)]]/30</f>
        <v>10.833333333333334</v>
      </c>
      <c r="BJ394" t="s">
        <v>2688</v>
      </c>
      <c r="BK394" s="30">
        <f>+[1]BD_2!E392</f>
        <v>0</v>
      </c>
      <c r="BL394" s="30">
        <f>+[1]BD_2!BA392</f>
        <v>0</v>
      </c>
      <c r="BM394" s="23">
        <f>+[1]BD_2!BZ392</f>
        <v>0</v>
      </c>
      <c r="BN394" s="23">
        <f>+COUNTIF(Tabla3[[#This Row],[VALOR REDUCIDO]:[TOTAL TIEMPO PRORROGADO EN DÍAS
]],"&lt;&gt;0")</f>
        <v>0</v>
      </c>
      <c r="BO394" s="23" t="str">
        <f>+[1]BD_2!CA392</f>
        <v>2 NO</v>
      </c>
      <c r="BP394" s="27" t="str">
        <f>+[1]BD_2!CF392</f>
        <v>2 NO</v>
      </c>
      <c r="BQ394" s="23" t="s">
        <v>106</v>
      </c>
      <c r="BR394">
        <f t="shared" si="92"/>
        <v>325</v>
      </c>
      <c r="BS394" s="36">
        <f t="shared" si="93"/>
        <v>45685</v>
      </c>
      <c r="BT394" s="36">
        <f t="shared" si="94"/>
        <v>46010</v>
      </c>
      <c r="BU394" s="37">
        <f t="shared" ca="1" si="95"/>
        <v>0.80615384615384611</v>
      </c>
      <c r="BV394" s="30">
        <f t="shared" si="96"/>
        <v>60858000</v>
      </c>
      <c r="BW394" s="23" t="str">
        <f t="shared" ca="1" si="84"/>
        <v>EJECUCIÓN</v>
      </c>
      <c r="BX394" s="23">
        <v>34587000</v>
      </c>
      <c r="BY394" s="23">
        <v>26271000</v>
      </c>
      <c r="BZ394" s="23" t="s">
        <v>106</v>
      </c>
      <c r="CA394" s="23" t="str">
        <f t="shared" si="97"/>
        <v>enero</v>
      </c>
      <c r="CB394" s="23" t="s">
        <v>121</v>
      </c>
      <c r="CC394" s="23" t="s">
        <v>121</v>
      </c>
      <c r="CD394" s="23" t="s">
        <v>121</v>
      </c>
      <c r="CE394" t="s">
        <v>125</v>
      </c>
      <c r="CF394" t="s">
        <v>126</v>
      </c>
    </row>
    <row r="395" spans="1:84" x14ac:dyDescent="0.25">
      <c r="A395" s="23" t="str">
        <f t="shared" si="85"/>
        <v/>
      </c>
      <c r="B395" s="23" t="str">
        <f t="shared" si="86"/>
        <v/>
      </c>
      <c r="C395" s="24" t="str">
        <f t="shared" ca="1" si="87"/>
        <v>F</v>
      </c>
      <c r="D395" s="25" t="str">
        <f t="shared" ca="1" si="88"/>
        <v/>
      </c>
      <c r="E395" s="25" t="str">
        <f t="shared" si="89"/>
        <v/>
      </c>
      <c r="F395" s="23" t="str">
        <f t="shared" si="90"/>
        <v/>
      </c>
      <c r="G395" s="25" t="str">
        <f t="shared" si="91"/>
        <v/>
      </c>
      <c r="H395" s="23">
        <v>2025</v>
      </c>
      <c r="I395" s="26">
        <v>389</v>
      </c>
      <c r="J395" s="23" t="s">
        <v>95</v>
      </c>
      <c r="K395" t="s">
        <v>96</v>
      </c>
      <c r="L395" t="s">
        <v>97</v>
      </c>
      <c r="M395" t="s">
        <v>98</v>
      </c>
      <c r="N395" t="s">
        <v>99</v>
      </c>
      <c r="O395" s="23" t="s">
        <v>100</v>
      </c>
      <c r="P395" s="23" t="s">
        <v>138</v>
      </c>
      <c r="Q395" t="s">
        <v>2871</v>
      </c>
      <c r="R395" s="23" t="s">
        <v>103</v>
      </c>
      <c r="S395" s="20" t="s">
        <v>202</v>
      </c>
      <c r="T395" s="29" t="s">
        <v>2872</v>
      </c>
      <c r="U395" s="23" t="s">
        <v>1436</v>
      </c>
      <c r="V395" s="23" t="s">
        <v>106</v>
      </c>
      <c r="W395" s="20" t="s">
        <v>711</v>
      </c>
      <c r="X395" s="20" t="s">
        <v>108</v>
      </c>
      <c r="Y395" t="s">
        <v>2873</v>
      </c>
      <c r="Z395" t="s">
        <v>2874</v>
      </c>
      <c r="AA395" t="s">
        <v>2875</v>
      </c>
      <c r="AB395" s="6">
        <v>71333333</v>
      </c>
      <c r="AC395" s="6">
        <v>71333333</v>
      </c>
      <c r="AD395" s="30">
        <v>10000000</v>
      </c>
      <c r="AE395" s="30">
        <v>0</v>
      </c>
      <c r="AF395" s="23" t="s">
        <v>112</v>
      </c>
      <c r="AG395" t="s">
        <v>106</v>
      </c>
      <c r="AH395" t="s">
        <v>113</v>
      </c>
      <c r="AI395" s="31">
        <f>+Tabla3[[#This Row],[VALOR DEL CONTRATO
(EN NUMEROS)]]-Tabla3[[#This Row],[VALOR RECURSOS (MADS/FONAM)]]</f>
        <v>0</v>
      </c>
      <c r="AJ395" s="25">
        <v>9525</v>
      </c>
      <c r="AK395" s="32">
        <v>45665</v>
      </c>
      <c r="AL395">
        <v>44925</v>
      </c>
      <c r="AM395" s="27">
        <v>45687</v>
      </c>
      <c r="AN395" s="33" t="s">
        <v>114</v>
      </c>
      <c r="AO395" t="s">
        <v>115</v>
      </c>
      <c r="AP395" s="39">
        <v>202400000000095</v>
      </c>
      <c r="AQ395" t="s">
        <v>106</v>
      </c>
      <c r="AR395" s="27">
        <v>45685</v>
      </c>
      <c r="AS395" s="23" t="s">
        <v>116</v>
      </c>
      <c r="AT395" s="23" t="s">
        <v>116</v>
      </c>
      <c r="AU395" t="s">
        <v>117</v>
      </c>
      <c r="AV395" t="s">
        <v>529</v>
      </c>
      <c r="AW395" t="s">
        <v>620</v>
      </c>
      <c r="AX395" t="s">
        <v>108</v>
      </c>
      <c r="AY395" s="23">
        <v>80111600</v>
      </c>
      <c r="AZ395" s="41" t="s">
        <v>2876</v>
      </c>
      <c r="BA395" s="23" t="s">
        <v>295</v>
      </c>
      <c r="BB395" s="20" t="s">
        <v>122</v>
      </c>
      <c r="BC395" s="27">
        <v>45685</v>
      </c>
      <c r="BD395" s="20" t="s">
        <v>123</v>
      </c>
      <c r="BE395" s="27">
        <v>45685</v>
      </c>
      <c r="BF395" s="27">
        <v>45687</v>
      </c>
      <c r="BG395" s="27">
        <v>45903</v>
      </c>
      <c r="BH395" s="35">
        <f>+Tabla3[[#This Row],[FECHA TERMINACION
(INICIAL)]]-Tabla3[[#This Row],[FECHA INICIO]]</f>
        <v>216</v>
      </c>
      <c r="BI395" s="35">
        <f>+Tabla3[[#This Row],[PLAZO DE EJECUCIÓN EN DÍAS (INICIAL)]]/30</f>
        <v>7.2</v>
      </c>
      <c r="BJ395" t="s">
        <v>2877</v>
      </c>
      <c r="BK395" s="30">
        <f>+[1]BD_2!E393</f>
        <v>0</v>
      </c>
      <c r="BL395" s="30">
        <f>+[1]BD_2!BA393</f>
        <v>0</v>
      </c>
      <c r="BM395" s="23">
        <f>+[1]BD_2!BZ393</f>
        <v>0</v>
      </c>
      <c r="BN395" s="23">
        <f>+COUNTIF(Tabla3[[#This Row],[VALOR REDUCIDO]:[TOTAL TIEMPO PRORROGADO EN DÍAS
]],"&lt;&gt;0")</f>
        <v>0</v>
      </c>
      <c r="BO395" s="23" t="str">
        <f>+[1]BD_2!CA393</f>
        <v>2 NO</v>
      </c>
      <c r="BP395" s="27" t="str">
        <f>+[1]BD_2!CF393</f>
        <v>2 NO</v>
      </c>
      <c r="BQ395" s="23" t="s">
        <v>106</v>
      </c>
      <c r="BR395">
        <f t="shared" si="92"/>
        <v>216</v>
      </c>
      <c r="BS395" s="36">
        <f t="shared" si="93"/>
        <v>45687</v>
      </c>
      <c r="BT395" s="36">
        <f t="shared" si="94"/>
        <v>45903</v>
      </c>
      <c r="BU395" s="37">
        <f t="shared" ca="1" si="95"/>
        <v>1</v>
      </c>
      <c r="BV395" s="30">
        <f t="shared" si="96"/>
        <v>71333333</v>
      </c>
      <c r="BW395" s="23" t="str">
        <f t="shared" ca="1" si="84"/>
        <v>FINALIZADO</v>
      </c>
      <c r="BX395" s="23">
        <v>60333333</v>
      </c>
      <c r="BY395" s="23">
        <v>11000000</v>
      </c>
      <c r="BZ395" s="23" t="s">
        <v>106</v>
      </c>
      <c r="CA395" s="23" t="str">
        <f t="shared" si="97"/>
        <v>enero</v>
      </c>
      <c r="CB395" s="23" t="s">
        <v>121</v>
      </c>
      <c r="CC395" s="23" t="s">
        <v>121</v>
      </c>
      <c r="CD395" s="23" t="s">
        <v>121</v>
      </c>
      <c r="CE395" t="s">
        <v>125</v>
      </c>
      <c r="CF395" t="s">
        <v>126</v>
      </c>
    </row>
    <row r="396" spans="1:84" x14ac:dyDescent="0.25">
      <c r="A396" s="23" t="str">
        <f t="shared" si="85"/>
        <v/>
      </c>
      <c r="B396" s="23" t="str">
        <f t="shared" si="86"/>
        <v/>
      </c>
      <c r="C396" s="24" t="str">
        <f t="shared" ca="1" si="87"/>
        <v>E</v>
      </c>
      <c r="D396" s="25" t="str">
        <f t="shared" ca="1" si="88"/>
        <v/>
      </c>
      <c r="E396" s="25" t="str">
        <f t="shared" si="89"/>
        <v/>
      </c>
      <c r="F396" s="23" t="str">
        <f t="shared" si="90"/>
        <v/>
      </c>
      <c r="G396" s="25" t="str">
        <f t="shared" si="91"/>
        <v/>
      </c>
      <c r="H396" s="23">
        <v>2025</v>
      </c>
      <c r="I396" s="26">
        <v>390</v>
      </c>
      <c r="J396" s="23" t="s">
        <v>95</v>
      </c>
      <c r="K396" t="s">
        <v>96</v>
      </c>
      <c r="L396" t="s">
        <v>97</v>
      </c>
      <c r="M396" t="s">
        <v>98</v>
      </c>
      <c r="N396" t="s">
        <v>99</v>
      </c>
      <c r="O396" s="23" t="s">
        <v>100</v>
      </c>
      <c r="P396" s="23" t="s">
        <v>101</v>
      </c>
      <c r="Q396" t="s">
        <v>2878</v>
      </c>
      <c r="R396" s="23" t="s">
        <v>103</v>
      </c>
      <c r="S396" s="20" t="s">
        <v>2879</v>
      </c>
      <c r="T396" s="29" t="s">
        <v>2880</v>
      </c>
      <c r="U396" s="23" t="s">
        <v>1436</v>
      </c>
      <c r="V396" s="23" t="s">
        <v>106</v>
      </c>
      <c r="W396" s="20" t="s">
        <v>183</v>
      </c>
      <c r="X396" s="20" t="s">
        <v>183</v>
      </c>
      <c r="Y396" t="s">
        <v>2881</v>
      </c>
      <c r="Z396" t="s">
        <v>2882</v>
      </c>
      <c r="AA396" t="s">
        <v>2883</v>
      </c>
      <c r="AB396" s="6">
        <v>47380000</v>
      </c>
      <c r="AC396" s="6">
        <v>47380000</v>
      </c>
      <c r="AD396" s="30">
        <v>4738000</v>
      </c>
      <c r="AE396" s="30">
        <v>0</v>
      </c>
      <c r="AF396" s="23" t="s">
        <v>112</v>
      </c>
      <c r="AG396" t="s">
        <v>106</v>
      </c>
      <c r="AH396" t="s">
        <v>113</v>
      </c>
      <c r="AI396" s="31">
        <f>+Tabla3[[#This Row],[VALOR DEL CONTRATO
(EN NUMEROS)]]-Tabla3[[#This Row],[VALOR RECURSOS (MADS/FONAM)]]</f>
        <v>0</v>
      </c>
      <c r="AJ396" s="25">
        <v>3925</v>
      </c>
      <c r="AK396" s="32">
        <v>45664</v>
      </c>
      <c r="AL396">
        <v>47125</v>
      </c>
      <c r="AM396" s="27">
        <v>45688</v>
      </c>
      <c r="AN396" s="33" t="s">
        <v>114</v>
      </c>
      <c r="AO396" t="s">
        <v>258</v>
      </c>
      <c r="AP396" s="39">
        <v>202400000000071</v>
      </c>
      <c r="AQ396" t="s">
        <v>106</v>
      </c>
      <c r="AR396" s="27">
        <v>45686</v>
      </c>
      <c r="AS396" s="23" t="s">
        <v>116</v>
      </c>
      <c r="AT396" s="23" t="s">
        <v>116</v>
      </c>
      <c r="AU396" t="s">
        <v>117</v>
      </c>
      <c r="AV396" t="s">
        <v>197</v>
      </c>
      <c r="AW396" t="s">
        <v>198</v>
      </c>
      <c r="AX396" t="s">
        <v>189</v>
      </c>
      <c r="AY396" s="23">
        <v>80111600</v>
      </c>
      <c r="AZ396" s="41" t="s">
        <v>2884</v>
      </c>
      <c r="BA396" s="23" t="s">
        <v>121</v>
      </c>
      <c r="BB396" s="20" t="s">
        <v>122</v>
      </c>
      <c r="BC396" s="27">
        <v>45686</v>
      </c>
      <c r="BD396" s="20" t="s">
        <v>123</v>
      </c>
      <c r="BE396" s="27">
        <v>45686</v>
      </c>
      <c r="BF396" s="27">
        <v>45691</v>
      </c>
      <c r="BG396" s="27">
        <v>45993</v>
      </c>
      <c r="BH396" s="35">
        <f>+Tabla3[[#This Row],[FECHA TERMINACION
(INICIAL)]]-Tabla3[[#This Row],[FECHA INICIO]]</f>
        <v>302</v>
      </c>
      <c r="BI396" s="35">
        <f>+Tabla3[[#This Row],[PLAZO DE EJECUCIÓN EN DÍAS (INICIAL)]]/30</f>
        <v>10.066666666666666</v>
      </c>
      <c r="BJ396" t="s">
        <v>948</v>
      </c>
      <c r="BK396" s="30">
        <f>+[1]BD_2!E394</f>
        <v>0</v>
      </c>
      <c r="BL396" s="30">
        <f>+[1]BD_2!BA394</f>
        <v>0</v>
      </c>
      <c r="BM396" s="23">
        <f>+[1]BD_2!BZ394</f>
        <v>0</v>
      </c>
      <c r="BN396" s="23">
        <f>+COUNTIF(Tabla3[[#This Row],[VALOR REDUCIDO]:[TOTAL TIEMPO PRORROGADO EN DÍAS
]],"&lt;&gt;0")</f>
        <v>0</v>
      </c>
      <c r="BO396" s="23" t="str">
        <f>+[1]BD_2!CA394</f>
        <v>2 NO</v>
      </c>
      <c r="BP396" s="27" t="str">
        <f>+[1]BD_2!CF394</f>
        <v>2 NO</v>
      </c>
      <c r="BQ396" s="23" t="s">
        <v>106</v>
      </c>
      <c r="BR396">
        <f t="shared" si="92"/>
        <v>302</v>
      </c>
      <c r="BS396" s="36">
        <f t="shared" si="93"/>
        <v>45691</v>
      </c>
      <c r="BT396" s="36">
        <f t="shared" si="94"/>
        <v>45993</v>
      </c>
      <c r="BU396" s="37">
        <f t="shared" ca="1" si="95"/>
        <v>0.84768211920529801</v>
      </c>
      <c r="BV396" s="30">
        <f t="shared" si="96"/>
        <v>47380000</v>
      </c>
      <c r="BW396" s="23" t="str">
        <f t="shared" ca="1" si="84"/>
        <v>EJECUCIÓN</v>
      </c>
      <c r="BX396" s="23">
        <v>28112133</v>
      </c>
      <c r="BY396" s="23">
        <v>19267867</v>
      </c>
      <c r="BZ396" s="23" t="s">
        <v>106</v>
      </c>
      <c r="CA396" s="23" t="str">
        <f t="shared" si="97"/>
        <v>enero</v>
      </c>
      <c r="CB396" s="23" t="s">
        <v>121</v>
      </c>
      <c r="CC396" s="23" t="s">
        <v>121</v>
      </c>
      <c r="CD396" s="23" t="s">
        <v>121</v>
      </c>
      <c r="CE396" t="s">
        <v>125</v>
      </c>
      <c r="CF396" t="s">
        <v>126</v>
      </c>
    </row>
    <row r="397" spans="1:84" x14ac:dyDescent="0.25">
      <c r="A397" s="23" t="str">
        <f t="shared" si="85"/>
        <v/>
      </c>
      <c r="B397" s="23" t="str">
        <f t="shared" si="86"/>
        <v/>
      </c>
      <c r="C397" s="24" t="str">
        <f t="shared" ca="1" si="87"/>
        <v>E</v>
      </c>
      <c r="D397" s="25" t="str">
        <f t="shared" ca="1" si="88"/>
        <v/>
      </c>
      <c r="E397" s="25" t="str">
        <f t="shared" si="89"/>
        <v/>
      </c>
      <c r="F397" s="23" t="str">
        <f t="shared" si="90"/>
        <v/>
      </c>
      <c r="G397" s="25" t="str">
        <f t="shared" si="91"/>
        <v/>
      </c>
      <c r="H397" s="23">
        <v>2025</v>
      </c>
      <c r="I397" s="26">
        <v>391</v>
      </c>
      <c r="J397" s="23" t="s">
        <v>95</v>
      </c>
      <c r="K397" t="s">
        <v>96</v>
      </c>
      <c r="L397" t="s">
        <v>97</v>
      </c>
      <c r="M397" t="s">
        <v>98</v>
      </c>
      <c r="N397" t="s">
        <v>99</v>
      </c>
      <c r="O397" s="23" t="s">
        <v>100</v>
      </c>
      <c r="P397" s="23" t="s">
        <v>138</v>
      </c>
      <c r="Q397" t="s">
        <v>2885</v>
      </c>
      <c r="R397" s="23" t="s">
        <v>103</v>
      </c>
      <c r="S397" s="20" t="s">
        <v>1325</v>
      </c>
      <c r="T397" s="29" t="s">
        <v>2886</v>
      </c>
      <c r="U397" s="23" t="s">
        <v>1436</v>
      </c>
      <c r="V397" s="23" t="s">
        <v>106</v>
      </c>
      <c r="W397" s="20" t="s">
        <v>183</v>
      </c>
      <c r="X397" s="20" t="s">
        <v>183</v>
      </c>
      <c r="Y397" t="s">
        <v>2887</v>
      </c>
      <c r="Z397" t="s">
        <v>2888</v>
      </c>
      <c r="AA397" t="s">
        <v>2889</v>
      </c>
      <c r="AB397" s="6">
        <v>59740000</v>
      </c>
      <c r="AC397" s="6">
        <v>59740000</v>
      </c>
      <c r="AD397" s="30">
        <v>5974000</v>
      </c>
      <c r="AE397" s="30">
        <v>0</v>
      </c>
      <c r="AF397" s="23" t="s">
        <v>112</v>
      </c>
      <c r="AG397" t="s">
        <v>106</v>
      </c>
      <c r="AH397" t="s">
        <v>113</v>
      </c>
      <c r="AI397" s="31">
        <f>+Tabla3[[#This Row],[VALOR DEL CONTRATO
(EN NUMEROS)]]-Tabla3[[#This Row],[VALOR RECURSOS (MADS/FONAM)]]</f>
        <v>0</v>
      </c>
      <c r="AJ397" s="25">
        <v>5525</v>
      </c>
      <c r="AK397" s="32">
        <v>45664</v>
      </c>
      <c r="AL397">
        <v>47725</v>
      </c>
      <c r="AM397" s="27" t="s">
        <v>2890</v>
      </c>
      <c r="AN397" s="33" t="s">
        <v>114</v>
      </c>
      <c r="AO397" t="s">
        <v>206</v>
      </c>
      <c r="AP397" s="39">
        <v>202400000000055</v>
      </c>
      <c r="AQ397" t="s">
        <v>106</v>
      </c>
      <c r="AR397" s="27">
        <v>45687</v>
      </c>
      <c r="AS397" s="23" t="s">
        <v>116</v>
      </c>
      <c r="AT397" s="23" t="s">
        <v>116</v>
      </c>
      <c r="AU397" t="s">
        <v>117</v>
      </c>
      <c r="AV397" t="s">
        <v>292</v>
      </c>
      <c r="AW397" t="s">
        <v>293</v>
      </c>
      <c r="AX397" t="s">
        <v>189</v>
      </c>
      <c r="AY397" s="23">
        <v>80111600</v>
      </c>
      <c r="AZ397" s="41" t="s">
        <v>2891</v>
      </c>
      <c r="BA397" s="23" t="s">
        <v>121</v>
      </c>
      <c r="BB397" s="20" t="s">
        <v>122</v>
      </c>
      <c r="BC397" s="27">
        <v>45687</v>
      </c>
      <c r="BD397" s="20" t="s">
        <v>123</v>
      </c>
      <c r="BE397" s="27">
        <v>45687</v>
      </c>
      <c r="BF397" s="27">
        <v>45691</v>
      </c>
      <c r="BG397" s="27">
        <v>45993</v>
      </c>
      <c r="BH397" s="35">
        <f>+Tabla3[[#This Row],[FECHA TERMINACION
(INICIAL)]]-Tabla3[[#This Row],[FECHA INICIO]]</f>
        <v>302</v>
      </c>
      <c r="BI397" s="35">
        <f>+Tabla3[[#This Row],[PLAZO DE EJECUCIÓN EN DÍAS (INICIAL)]]/30</f>
        <v>10.066666666666666</v>
      </c>
      <c r="BJ397" t="s">
        <v>948</v>
      </c>
      <c r="BK397" s="30">
        <f>+[1]BD_2!E395</f>
        <v>0</v>
      </c>
      <c r="BL397" s="30">
        <f>+[1]BD_2!BA395</f>
        <v>0</v>
      </c>
      <c r="BM397" s="23">
        <f>+[1]BD_2!BZ395</f>
        <v>0</v>
      </c>
      <c r="BN397" s="23">
        <f>+COUNTIF(Tabla3[[#This Row],[VALOR REDUCIDO]:[TOTAL TIEMPO PRORROGADO EN DÍAS
]],"&lt;&gt;0")</f>
        <v>0</v>
      </c>
      <c r="BO397" s="23" t="str">
        <f>+[1]BD_2!CA395</f>
        <v>2 NO</v>
      </c>
      <c r="BP397" s="27" t="str">
        <f>+[1]BD_2!CF395</f>
        <v>2 NO</v>
      </c>
      <c r="BQ397" s="23" t="s">
        <v>106</v>
      </c>
      <c r="BR397">
        <f t="shared" si="92"/>
        <v>302</v>
      </c>
      <c r="BS397" s="36">
        <f t="shared" si="93"/>
        <v>45691</v>
      </c>
      <c r="BT397" s="36">
        <f t="shared" si="94"/>
        <v>45993</v>
      </c>
      <c r="BU397" s="37">
        <f t="shared" ca="1" si="95"/>
        <v>0.84768211920529801</v>
      </c>
      <c r="BV397" s="30">
        <f t="shared" si="96"/>
        <v>59740000</v>
      </c>
      <c r="BW397" s="23" t="str">
        <f t="shared" ca="1" si="84"/>
        <v>EJECUCIÓN</v>
      </c>
      <c r="BX397" s="23">
        <v>35445733</v>
      </c>
      <c r="BY397" s="23">
        <v>24294267</v>
      </c>
      <c r="BZ397" s="23" t="s">
        <v>106</v>
      </c>
      <c r="CA397" s="23" t="str">
        <f t="shared" si="97"/>
        <v>enero</v>
      </c>
      <c r="CB397" s="23" t="s">
        <v>121</v>
      </c>
      <c r="CC397" s="23" t="s">
        <v>121</v>
      </c>
      <c r="CD397" s="23" t="s">
        <v>121</v>
      </c>
      <c r="CE397" t="s">
        <v>125</v>
      </c>
      <c r="CF397" t="s">
        <v>126</v>
      </c>
    </row>
    <row r="398" spans="1:84" x14ac:dyDescent="0.25">
      <c r="A398" s="23" t="str">
        <f t="shared" si="85"/>
        <v/>
      </c>
      <c r="B398" s="23" t="str">
        <f t="shared" si="86"/>
        <v/>
      </c>
      <c r="C398" s="24" t="str">
        <f t="shared" ca="1" si="87"/>
        <v>E</v>
      </c>
      <c r="D398" s="25" t="str">
        <f t="shared" ca="1" si="88"/>
        <v/>
      </c>
      <c r="E398" s="25" t="str">
        <f t="shared" si="89"/>
        <v/>
      </c>
      <c r="F398" s="23" t="str">
        <f t="shared" si="90"/>
        <v/>
      </c>
      <c r="G398" s="25" t="str">
        <f t="shared" si="91"/>
        <v/>
      </c>
      <c r="H398" s="23">
        <v>2025</v>
      </c>
      <c r="I398" s="26">
        <v>392</v>
      </c>
      <c r="J398" s="23" t="s">
        <v>95</v>
      </c>
      <c r="K398" t="s">
        <v>96</v>
      </c>
      <c r="L398" t="s">
        <v>97</v>
      </c>
      <c r="M398" t="s">
        <v>98</v>
      </c>
      <c r="N398" t="s">
        <v>99</v>
      </c>
      <c r="O398" s="23" t="s">
        <v>100</v>
      </c>
      <c r="P398" s="23" t="s">
        <v>138</v>
      </c>
      <c r="Q398" t="s">
        <v>2892</v>
      </c>
      <c r="R398" s="23" t="s">
        <v>103</v>
      </c>
      <c r="S398" t="s">
        <v>158</v>
      </c>
      <c r="T398" s="29" t="s">
        <v>2893</v>
      </c>
      <c r="U398" s="23" t="s">
        <v>1436</v>
      </c>
      <c r="V398" s="23" t="s">
        <v>106</v>
      </c>
      <c r="W398" s="20" t="s">
        <v>183</v>
      </c>
      <c r="X398" s="20" t="s">
        <v>183</v>
      </c>
      <c r="Y398" t="s">
        <v>2894</v>
      </c>
      <c r="Z398" s="50" t="s">
        <v>2895</v>
      </c>
      <c r="AA398" t="s">
        <v>2896</v>
      </c>
      <c r="AB398" s="6">
        <v>60000000</v>
      </c>
      <c r="AC398" s="6">
        <v>60000000</v>
      </c>
      <c r="AD398" s="30">
        <v>6000000</v>
      </c>
      <c r="AE398" s="30">
        <v>0</v>
      </c>
      <c r="AF398" s="23" t="s">
        <v>112</v>
      </c>
      <c r="AG398" t="s">
        <v>106</v>
      </c>
      <c r="AH398" t="s">
        <v>113</v>
      </c>
      <c r="AI398" s="31">
        <f>+Tabla3[[#This Row],[VALOR DEL CONTRATO
(EN NUMEROS)]]-Tabla3[[#This Row],[VALOR RECURSOS (MADS/FONAM)]]</f>
        <v>0</v>
      </c>
      <c r="AJ398" s="25">
        <v>5325</v>
      </c>
      <c r="AK398" s="32">
        <v>45664</v>
      </c>
      <c r="AL398">
        <v>47825</v>
      </c>
      <c r="AM398" s="27">
        <v>45688</v>
      </c>
      <c r="AN398" s="33" t="s">
        <v>114</v>
      </c>
      <c r="AO398" t="s">
        <v>206</v>
      </c>
      <c r="AP398" s="39">
        <v>202400000000055</v>
      </c>
      <c r="AQ398" t="s">
        <v>106</v>
      </c>
      <c r="AR398" s="27">
        <v>45686</v>
      </c>
      <c r="AS398" s="23" t="s">
        <v>116</v>
      </c>
      <c r="AT398" s="23" t="s">
        <v>116</v>
      </c>
      <c r="AU398" t="s">
        <v>117</v>
      </c>
      <c r="AV398" t="s">
        <v>292</v>
      </c>
      <c r="AW398" t="s">
        <v>293</v>
      </c>
      <c r="AX398" t="s">
        <v>189</v>
      </c>
      <c r="AY398" s="23">
        <v>80111600</v>
      </c>
      <c r="AZ398" s="55" t="s">
        <v>2897</v>
      </c>
      <c r="BA398" s="23" t="s">
        <v>121</v>
      </c>
      <c r="BB398" s="20" t="s">
        <v>122</v>
      </c>
      <c r="BC398" s="27">
        <v>45686</v>
      </c>
      <c r="BD398" s="20" t="s">
        <v>123</v>
      </c>
      <c r="BE398" s="27">
        <v>45686</v>
      </c>
      <c r="BF398" s="27">
        <v>45691</v>
      </c>
      <c r="BG398" s="27">
        <v>45993</v>
      </c>
      <c r="BH398" s="35">
        <f>+Tabla3[[#This Row],[FECHA TERMINACION
(INICIAL)]]-Tabla3[[#This Row],[FECHA INICIO]]</f>
        <v>302</v>
      </c>
      <c r="BI398" s="35">
        <f>+Tabla3[[#This Row],[PLAZO DE EJECUCIÓN EN DÍAS (INICIAL)]]/30</f>
        <v>10.066666666666666</v>
      </c>
      <c r="BJ398" t="s">
        <v>948</v>
      </c>
      <c r="BK398" s="30">
        <f>+[1]BD_2!E396</f>
        <v>0</v>
      </c>
      <c r="BL398" s="30">
        <f>+[1]BD_2!BA396</f>
        <v>0</v>
      </c>
      <c r="BM398" s="23">
        <f>+[1]BD_2!BZ396</f>
        <v>0</v>
      </c>
      <c r="BN398" s="23">
        <f>+COUNTIF(Tabla3[[#This Row],[VALOR REDUCIDO]:[TOTAL TIEMPO PRORROGADO EN DÍAS
]],"&lt;&gt;0")</f>
        <v>0</v>
      </c>
      <c r="BO398" s="23" t="str">
        <f>+[1]BD_2!CA396</f>
        <v>2 NO</v>
      </c>
      <c r="BP398" s="27" t="str">
        <f>+[1]BD_2!CF396</f>
        <v>2 NO</v>
      </c>
      <c r="BQ398" s="23" t="s">
        <v>106</v>
      </c>
      <c r="BR398">
        <f t="shared" si="92"/>
        <v>302</v>
      </c>
      <c r="BS398" s="36">
        <f t="shared" si="93"/>
        <v>45691</v>
      </c>
      <c r="BT398" s="36">
        <f t="shared" si="94"/>
        <v>45993</v>
      </c>
      <c r="BU398" s="37">
        <f t="shared" ca="1" si="95"/>
        <v>0.84768211920529801</v>
      </c>
      <c r="BV398" s="30">
        <f t="shared" si="96"/>
        <v>60000000</v>
      </c>
      <c r="BW398" s="23" t="str">
        <f t="shared" ca="1" si="84"/>
        <v>EJECUCIÓN</v>
      </c>
      <c r="BX398" s="23">
        <v>35600000</v>
      </c>
      <c r="BY398" s="23">
        <v>24400000</v>
      </c>
      <c r="BZ398" s="23" t="s">
        <v>106</v>
      </c>
      <c r="CA398" s="23" t="str">
        <f t="shared" si="97"/>
        <v>enero</v>
      </c>
      <c r="CB398" s="23" t="s">
        <v>121</v>
      </c>
      <c r="CC398" s="23" t="s">
        <v>121</v>
      </c>
      <c r="CD398" s="23" t="s">
        <v>121</v>
      </c>
      <c r="CE398" t="s">
        <v>125</v>
      </c>
      <c r="CF398" t="s">
        <v>126</v>
      </c>
    </row>
    <row r="399" spans="1:84" x14ac:dyDescent="0.25">
      <c r="A399" s="23" t="str">
        <f t="shared" si="85"/>
        <v/>
      </c>
      <c r="B399" s="23" t="str">
        <f t="shared" si="86"/>
        <v/>
      </c>
      <c r="C399" s="24" t="str">
        <f t="shared" ca="1" si="87"/>
        <v>E</v>
      </c>
      <c r="D399" s="25" t="str">
        <f t="shared" ca="1" si="88"/>
        <v/>
      </c>
      <c r="E399" s="25" t="str">
        <f t="shared" si="89"/>
        <v/>
      </c>
      <c r="F399" s="23" t="str">
        <f t="shared" si="90"/>
        <v/>
      </c>
      <c r="G399" s="25" t="str">
        <f t="shared" si="91"/>
        <v/>
      </c>
      <c r="H399" s="23">
        <v>2025</v>
      </c>
      <c r="I399" s="26">
        <v>393</v>
      </c>
      <c r="J399" s="23" t="s">
        <v>95</v>
      </c>
      <c r="K399" t="s">
        <v>96</v>
      </c>
      <c r="L399" t="s">
        <v>97</v>
      </c>
      <c r="M399" t="s">
        <v>98</v>
      </c>
      <c r="N399" t="s">
        <v>99</v>
      </c>
      <c r="O399" s="23" t="s">
        <v>100</v>
      </c>
      <c r="P399" s="23" t="s">
        <v>138</v>
      </c>
      <c r="Q399" t="s">
        <v>2898</v>
      </c>
      <c r="R399" s="23" t="s">
        <v>103</v>
      </c>
      <c r="S399" s="20" t="s">
        <v>158</v>
      </c>
      <c r="T399" s="29" t="s">
        <v>2899</v>
      </c>
      <c r="U399" s="23" t="s">
        <v>1436</v>
      </c>
      <c r="V399" s="23" t="s">
        <v>106</v>
      </c>
      <c r="W399" s="20" t="s">
        <v>183</v>
      </c>
      <c r="X399" s="20" t="s">
        <v>183</v>
      </c>
      <c r="Y399" t="s">
        <v>2900</v>
      </c>
      <c r="Z399" t="s">
        <v>2901</v>
      </c>
      <c r="AA399" t="s">
        <v>2902</v>
      </c>
      <c r="AB399" s="6">
        <v>103000000</v>
      </c>
      <c r="AC399" s="6">
        <v>103000000</v>
      </c>
      <c r="AD399" s="30">
        <v>10300000</v>
      </c>
      <c r="AE399" s="30">
        <v>0</v>
      </c>
      <c r="AF399" s="23" t="s">
        <v>112</v>
      </c>
      <c r="AG399" t="s">
        <v>106</v>
      </c>
      <c r="AH399" t="s">
        <v>113</v>
      </c>
      <c r="AI399" s="31">
        <f>+Tabla3[[#This Row],[VALOR DEL CONTRATO
(EN NUMEROS)]]-Tabla3[[#This Row],[VALOR RECURSOS (MADS/FONAM)]]</f>
        <v>0</v>
      </c>
      <c r="AJ399" s="25">
        <v>5425</v>
      </c>
      <c r="AK399" s="32">
        <v>45664</v>
      </c>
      <c r="AL399">
        <v>47925</v>
      </c>
      <c r="AM399" s="27">
        <v>45688</v>
      </c>
      <c r="AN399" s="33" t="s">
        <v>114</v>
      </c>
      <c r="AO399" t="s">
        <v>206</v>
      </c>
      <c r="AP399" s="39">
        <v>202400000000055</v>
      </c>
      <c r="AQ399" t="s">
        <v>106</v>
      </c>
      <c r="AR399" s="27">
        <v>45686</v>
      </c>
      <c r="AS399" s="23" t="s">
        <v>116</v>
      </c>
      <c r="AT399" s="23" t="s">
        <v>116</v>
      </c>
      <c r="AU399" t="s">
        <v>117</v>
      </c>
      <c r="AV399" t="s">
        <v>292</v>
      </c>
      <c r="AW399" t="s">
        <v>293</v>
      </c>
      <c r="AX399" t="s">
        <v>189</v>
      </c>
      <c r="AY399" s="23">
        <v>80111600</v>
      </c>
      <c r="AZ399" s="41" t="s">
        <v>2903</v>
      </c>
      <c r="BA399" s="23" t="s">
        <v>121</v>
      </c>
      <c r="BB399" s="20" t="s">
        <v>122</v>
      </c>
      <c r="BC399" s="27">
        <v>45687</v>
      </c>
      <c r="BD399" s="20" t="s">
        <v>123</v>
      </c>
      <c r="BE399" s="27">
        <v>45687</v>
      </c>
      <c r="BF399" s="27">
        <v>45691</v>
      </c>
      <c r="BG399" s="27">
        <v>45993</v>
      </c>
      <c r="BH399" s="35">
        <f>+Tabla3[[#This Row],[FECHA TERMINACION
(INICIAL)]]-Tabla3[[#This Row],[FECHA INICIO]]</f>
        <v>302</v>
      </c>
      <c r="BI399" s="35">
        <f>+Tabla3[[#This Row],[PLAZO DE EJECUCIÓN EN DÍAS (INICIAL)]]/30</f>
        <v>10.066666666666666</v>
      </c>
      <c r="BJ399" t="s">
        <v>948</v>
      </c>
      <c r="BK399" s="30">
        <f>+[1]BD_2!E397</f>
        <v>0</v>
      </c>
      <c r="BL399" s="30">
        <f>+[1]BD_2!BA397</f>
        <v>0</v>
      </c>
      <c r="BM399" s="23">
        <f>+[1]BD_2!BZ397</f>
        <v>0</v>
      </c>
      <c r="BN399" s="23">
        <f>+COUNTIF(Tabla3[[#This Row],[VALOR REDUCIDO]:[TOTAL TIEMPO PRORROGADO EN DÍAS
]],"&lt;&gt;0")</f>
        <v>0</v>
      </c>
      <c r="BO399" s="23" t="str">
        <f>+[1]BD_2!CA397</f>
        <v>2 NO</v>
      </c>
      <c r="BP399" s="27" t="str">
        <f>+[1]BD_2!CF397</f>
        <v>2 NO</v>
      </c>
      <c r="BQ399" s="23" t="s">
        <v>106</v>
      </c>
      <c r="BR399">
        <f t="shared" si="92"/>
        <v>302</v>
      </c>
      <c r="BS399" s="36">
        <f t="shared" si="93"/>
        <v>45691</v>
      </c>
      <c r="BT399" s="36">
        <f t="shared" si="94"/>
        <v>45993</v>
      </c>
      <c r="BU399" s="37">
        <f t="shared" ca="1" si="95"/>
        <v>0.84768211920529801</v>
      </c>
      <c r="BV399" s="30">
        <f t="shared" si="96"/>
        <v>103000000</v>
      </c>
      <c r="BW399" s="23" t="str">
        <f t="shared" ca="1" si="84"/>
        <v>EJECUCIÓN</v>
      </c>
      <c r="BX399" s="23">
        <v>61113333</v>
      </c>
      <c r="BY399" s="23">
        <v>41886667</v>
      </c>
      <c r="BZ399" s="23" t="s">
        <v>106</v>
      </c>
      <c r="CA399" s="23" t="str">
        <f t="shared" si="97"/>
        <v>enero</v>
      </c>
      <c r="CB399" s="23" t="s">
        <v>121</v>
      </c>
      <c r="CC399" s="23" t="s">
        <v>121</v>
      </c>
      <c r="CD399" s="23" t="s">
        <v>121</v>
      </c>
      <c r="CE399" t="s">
        <v>125</v>
      </c>
      <c r="CF399" t="s">
        <v>126</v>
      </c>
    </row>
    <row r="400" spans="1:84" x14ac:dyDescent="0.25">
      <c r="A400" s="23" t="str">
        <f t="shared" si="85"/>
        <v/>
      </c>
      <c r="B400" s="23" t="str">
        <f t="shared" si="86"/>
        <v/>
      </c>
      <c r="C400" s="24" t="str">
        <f t="shared" ca="1" si="87"/>
        <v>F</v>
      </c>
      <c r="D400" s="25" t="str">
        <f t="shared" si="88"/>
        <v/>
      </c>
      <c r="E400" s="25" t="str">
        <f t="shared" si="89"/>
        <v/>
      </c>
      <c r="F400" s="23" t="str">
        <f t="shared" si="90"/>
        <v/>
      </c>
      <c r="G400" s="25" t="str">
        <f t="shared" si="91"/>
        <v/>
      </c>
      <c r="H400" s="23">
        <v>2025</v>
      </c>
      <c r="I400" s="26">
        <v>394</v>
      </c>
      <c r="J400" s="23" t="s">
        <v>95</v>
      </c>
      <c r="K400" t="s">
        <v>96</v>
      </c>
      <c r="L400" t="s">
        <v>97</v>
      </c>
      <c r="M400" t="s">
        <v>98</v>
      </c>
      <c r="N400" t="s">
        <v>99</v>
      </c>
      <c r="O400" s="23" t="s">
        <v>100</v>
      </c>
      <c r="P400" s="23" t="s">
        <v>138</v>
      </c>
      <c r="Q400" t="s">
        <v>2904</v>
      </c>
      <c r="R400" s="23" t="s">
        <v>103</v>
      </c>
      <c r="S400" s="20" t="s">
        <v>440</v>
      </c>
      <c r="T400" s="29" t="s">
        <v>873</v>
      </c>
      <c r="U400" s="23" t="s">
        <v>1436</v>
      </c>
      <c r="V400" s="23" t="s">
        <v>106</v>
      </c>
      <c r="W400" s="20" t="s">
        <v>183</v>
      </c>
      <c r="X400" s="20" t="s">
        <v>183</v>
      </c>
      <c r="Y400" t="s">
        <v>2905</v>
      </c>
      <c r="Z400" t="s">
        <v>2906</v>
      </c>
      <c r="AA400" t="s">
        <v>2907</v>
      </c>
      <c r="AB400" s="6">
        <v>21630000</v>
      </c>
      <c r="AC400" s="6">
        <v>21630000</v>
      </c>
      <c r="AD400" s="30">
        <v>7210000</v>
      </c>
      <c r="AE400" s="30">
        <v>0</v>
      </c>
      <c r="AF400" s="23" t="s">
        <v>112</v>
      </c>
      <c r="AG400" t="s">
        <v>106</v>
      </c>
      <c r="AH400" t="s">
        <v>113</v>
      </c>
      <c r="AI400" s="31">
        <f>+Tabla3[[#This Row],[VALOR DEL CONTRATO
(EN NUMEROS)]]-Tabla3[[#This Row],[VALOR RECURSOS (MADS/FONAM)]]</f>
        <v>0</v>
      </c>
      <c r="AJ400" s="25">
        <v>2225</v>
      </c>
      <c r="AK400" s="32">
        <v>45664</v>
      </c>
      <c r="AL400">
        <v>54025</v>
      </c>
      <c r="AM400" s="42">
        <v>45692</v>
      </c>
      <c r="AN400" s="33" t="s">
        <v>114</v>
      </c>
      <c r="AO400" t="s">
        <v>186</v>
      </c>
      <c r="AP400" s="39">
        <v>202400000000054</v>
      </c>
      <c r="AQ400" t="s">
        <v>106</v>
      </c>
      <c r="AR400" s="27">
        <v>45689</v>
      </c>
      <c r="AS400" s="23" t="s">
        <v>116</v>
      </c>
      <c r="AT400" s="23" t="s">
        <v>116</v>
      </c>
      <c r="AU400" t="s">
        <v>117</v>
      </c>
      <c r="AV400" t="s">
        <v>197</v>
      </c>
      <c r="AW400" t="s">
        <v>198</v>
      </c>
      <c r="AX400" t="s">
        <v>189</v>
      </c>
      <c r="AY400" s="23">
        <v>80111600</v>
      </c>
      <c r="AZ400" s="41" t="s">
        <v>2908</v>
      </c>
      <c r="BA400" s="23" t="s">
        <v>121</v>
      </c>
      <c r="BB400" s="20" t="s">
        <v>122</v>
      </c>
      <c r="BC400" s="27">
        <v>45691</v>
      </c>
      <c r="BD400" s="20" t="s">
        <v>123</v>
      </c>
      <c r="BE400" s="27">
        <v>45691</v>
      </c>
      <c r="BF400" s="27">
        <v>45692</v>
      </c>
      <c r="BG400" s="27">
        <v>45780</v>
      </c>
      <c r="BH400" s="35">
        <f>+Tabla3[[#This Row],[FECHA TERMINACION
(INICIAL)]]-Tabla3[[#This Row],[FECHA INICIO]]</f>
        <v>88</v>
      </c>
      <c r="BI400" s="35">
        <f>+Tabla3[[#This Row],[PLAZO DE EJECUCIÓN EN DÍAS (INICIAL)]]/30</f>
        <v>2.9333333333333331</v>
      </c>
      <c r="BJ400" t="s">
        <v>2909</v>
      </c>
      <c r="BK400" s="30">
        <f>+[1]BD_2!E398</f>
        <v>0</v>
      </c>
      <c r="BL400" s="30">
        <f>+[1]BD_2!BA398</f>
        <v>0</v>
      </c>
      <c r="BM400" s="23">
        <f>+[1]BD_2!BZ398</f>
        <v>0</v>
      </c>
      <c r="BN400" s="23">
        <f>+COUNTIF(Tabla3[[#This Row],[VALOR REDUCIDO]:[TOTAL TIEMPO PRORROGADO EN DÍAS
]],"&lt;&gt;0")</f>
        <v>0</v>
      </c>
      <c r="BO400" s="23" t="str">
        <f>+[1]BD_2!CA398</f>
        <v>2 NO</v>
      </c>
      <c r="BP400" s="27" t="str">
        <f>+[1]BD_2!CF398</f>
        <v>1 SI</v>
      </c>
      <c r="BQ400" s="23" t="s">
        <v>106</v>
      </c>
      <c r="BR400">
        <f t="shared" si="92"/>
        <v>88</v>
      </c>
      <c r="BS400" s="36">
        <f t="shared" si="93"/>
        <v>45692</v>
      </c>
      <c r="BT400" s="36">
        <f t="shared" si="94"/>
        <v>45780</v>
      </c>
      <c r="BU400" s="37">
        <f t="shared" ca="1" si="95"/>
        <v>1</v>
      </c>
      <c r="BV400" s="30">
        <f t="shared" si="96"/>
        <v>21630000</v>
      </c>
      <c r="BW400" s="23" t="str">
        <f t="shared" si="84"/>
        <v>FINALIZADO</v>
      </c>
      <c r="BX400" s="23">
        <v>5047000</v>
      </c>
      <c r="BY400" s="23">
        <v>16583000</v>
      </c>
      <c r="BZ400" s="23" t="s">
        <v>106</v>
      </c>
      <c r="CA400" s="23" t="str">
        <f t="shared" si="97"/>
        <v>febrero</v>
      </c>
      <c r="CB400" s="23" t="s">
        <v>121</v>
      </c>
      <c r="CC400" s="23" t="s">
        <v>121</v>
      </c>
      <c r="CD400" s="23" t="s">
        <v>121</v>
      </c>
      <c r="CE400" t="s">
        <v>125</v>
      </c>
      <c r="CF400" t="s">
        <v>126</v>
      </c>
    </row>
    <row r="401" spans="1:84" x14ac:dyDescent="0.25">
      <c r="A401" s="23" t="str">
        <f t="shared" si="85"/>
        <v/>
      </c>
      <c r="B401" s="23" t="str">
        <f t="shared" si="86"/>
        <v/>
      </c>
      <c r="C401" s="24" t="str">
        <f t="shared" ca="1" si="87"/>
        <v>E</v>
      </c>
      <c r="D401" s="25" t="str">
        <f t="shared" ca="1" si="88"/>
        <v/>
      </c>
      <c r="E401" s="25" t="str">
        <f t="shared" si="89"/>
        <v/>
      </c>
      <c r="F401" s="23" t="str">
        <f t="shared" si="90"/>
        <v/>
      </c>
      <c r="G401" s="25" t="str">
        <f t="shared" si="91"/>
        <v/>
      </c>
      <c r="H401" s="23">
        <v>2025</v>
      </c>
      <c r="I401" s="26">
        <v>395</v>
      </c>
      <c r="J401" s="23" t="s">
        <v>95</v>
      </c>
      <c r="K401" t="s">
        <v>96</v>
      </c>
      <c r="L401" t="s">
        <v>97</v>
      </c>
      <c r="M401" t="s">
        <v>98</v>
      </c>
      <c r="N401" t="s">
        <v>99</v>
      </c>
      <c r="O401" s="23" t="s">
        <v>100</v>
      </c>
      <c r="P401" s="23" t="s">
        <v>138</v>
      </c>
      <c r="Q401" t="s">
        <v>2910</v>
      </c>
      <c r="R401" s="23" t="s">
        <v>103</v>
      </c>
      <c r="S401" s="20" t="s">
        <v>158</v>
      </c>
      <c r="T401" s="29" t="s">
        <v>2911</v>
      </c>
      <c r="U401" s="23" t="s">
        <v>1436</v>
      </c>
      <c r="V401" s="23" t="s">
        <v>106</v>
      </c>
      <c r="W401" s="20" t="s">
        <v>183</v>
      </c>
      <c r="X401" s="20" t="s">
        <v>183</v>
      </c>
      <c r="Y401" t="s">
        <v>2912</v>
      </c>
      <c r="Z401" s="74" t="s">
        <v>2913</v>
      </c>
      <c r="AA401" t="s">
        <v>2914</v>
      </c>
      <c r="AB401" s="6">
        <v>87500000</v>
      </c>
      <c r="AC401" s="6">
        <v>87500000</v>
      </c>
      <c r="AD401" s="30">
        <v>8750000</v>
      </c>
      <c r="AE401" s="30">
        <v>0</v>
      </c>
      <c r="AF401" s="23" t="s">
        <v>112</v>
      </c>
      <c r="AG401" t="s">
        <v>106</v>
      </c>
      <c r="AH401" t="s">
        <v>113</v>
      </c>
      <c r="AI401" s="31">
        <f>+Tabla3[[#This Row],[VALOR DEL CONTRATO
(EN NUMEROS)]]-Tabla3[[#This Row],[VALOR RECURSOS (MADS/FONAM)]]</f>
        <v>0</v>
      </c>
      <c r="AJ401" s="25">
        <v>3425</v>
      </c>
      <c r="AK401" s="32">
        <v>45664</v>
      </c>
      <c r="AL401">
        <v>56525</v>
      </c>
      <c r="AM401" s="27">
        <v>45692</v>
      </c>
      <c r="AN401" s="33" t="s">
        <v>114</v>
      </c>
      <c r="AO401" t="s">
        <v>302</v>
      </c>
      <c r="AP401" s="39">
        <v>202400000000071</v>
      </c>
      <c r="AQ401" t="s">
        <v>106</v>
      </c>
      <c r="AR401" s="27">
        <v>45659</v>
      </c>
      <c r="AS401" s="23" t="s">
        <v>116</v>
      </c>
      <c r="AT401" s="23" t="s">
        <v>116</v>
      </c>
      <c r="AU401" t="s">
        <v>117</v>
      </c>
      <c r="AV401" t="s">
        <v>197</v>
      </c>
      <c r="AW401" t="s">
        <v>198</v>
      </c>
      <c r="AX401" t="s">
        <v>189</v>
      </c>
      <c r="AY401" s="23">
        <v>80111600</v>
      </c>
      <c r="AZ401" s="41" t="s">
        <v>2915</v>
      </c>
      <c r="BA401" s="23" t="s">
        <v>121</v>
      </c>
      <c r="BB401" s="20" t="s">
        <v>122</v>
      </c>
      <c r="BC401" s="27">
        <v>45691</v>
      </c>
      <c r="BD401" s="20" t="s">
        <v>123</v>
      </c>
      <c r="BE401" s="27">
        <v>45691</v>
      </c>
      <c r="BF401" s="27">
        <v>45692</v>
      </c>
      <c r="BG401" s="27">
        <v>45994</v>
      </c>
      <c r="BH401" s="35">
        <f>+Tabla3[[#This Row],[FECHA TERMINACION
(INICIAL)]]-Tabla3[[#This Row],[FECHA INICIO]]</f>
        <v>302</v>
      </c>
      <c r="BI401" s="35">
        <f>+Tabla3[[#This Row],[PLAZO DE EJECUCIÓN EN DÍAS (INICIAL)]]/30</f>
        <v>10.066666666666666</v>
      </c>
      <c r="BJ401" t="s">
        <v>948</v>
      </c>
      <c r="BK401" s="30">
        <f>+[1]BD_2!E399</f>
        <v>0</v>
      </c>
      <c r="BL401" s="30">
        <f>+[1]BD_2!BA399</f>
        <v>0</v>
      </c>
      <c r="BM401" s="23">
        <f>+[1]BD_2!BZ399</f>
        <v>0</v>
      </c>
      <c r="BN401" s="23">
        <f>+COUNTIF(Tabla3[[#This Row],[VALOR REDUCIDO]:[TOTAL TIEMPO PRORROGADO EN DÍAS
]],"&lt;&gt;0")</f>
        <v>0</v>
      </c>
      <c r="BO401" s="23" t="str">
        <f>+[1]BD_2!CA399</f>
        <v>2 NO</v>
      </c>
      <c r="BP401" s="27" t="str">
        <f>+[1]BD_2!CF399</f>
        <v>2 NO</v>
      </c>
      <c r="BQ401" s="23" t="s">
        <v>106</v>
      </c>
      <c r="BR401">
        <f t="shared" si="92"/>
        <v>302</v>
      </c>
      <c r="BS401" s="36">
        <f t="shared" si="93"/>
        <v>45692</v>
      </c>
      <c r="BT401" s="36">
        <f t="shared" si="94"/>
        <v>45994</v>
      </c>
      <c r="BU401" s="37">
        <f t="shared" ca="1" si="95"/>
        <v>0.8443708609271523</v>
      </c>
      <c r="BV401" s="30">
        <f t="shared" si="96"/>
        <v>87500000</v>
      </c>
      <c r="BW401" s="23" t="str">
        <f t="shared" ca="1" si="84"/>
        <v>EJECUCIÓN</v>
      </c>
      <c r="BX401" s="23">
        <v>51625000</v>
      </c>
      <c r="BY401" s="23">
        <v>35875000</v>
      </c>
      <c r="BZ401" s="23" t="s">
        <v>106</v>
      </c>
      <c r="CA401" s="23" t="str">
        <f t="shared" si="97"/>
        <v>enero</v>
      </c>
      <c r="CB401" s="23" t="s">
        <v>121</v>
      </c>
      <c r="CC401" s="23" t="s">
        <v>121</v>
      </c>
      <c r="CD401" s="23" t="s">
        <v>121</v>
      </c>
      <c r="CE401" t="s">
        <v>125</v>
      </c>
      <c r="CF401" t="s">
        <v>126</v>
      </c>
    </row>
    <row r="402" spans="1:84" x14ac:dyDescent="0.25">
      <c r="A402" s="23" t="str">
        <f t="shared" si="85"/>
        <v/>
      </c>
      <c r="B402" s="23" t="str">
        <f t="shared" si="86"/>
        <v/>
      </c>
      <c r="C402" s="24" t="str">
        <f t="shared" ca="1" si="87"/>
        <v>E</v>
      </c>
      <c r="D402" s="25" t="str">
        <f t="shared" ca="1" si="88"/>
        <v/>
      </c>
      <c r="E402" s="25" t="str">
        <f t="shared" si="89"/>
        <v/>
      </c>
      <c r="F402" s="23" t="str">
        <f t="shared" si="90"/>
        <v/>
      </c>
      <c r="G402" s="25" t="str">
        <f t="shared" si="91"/>
        <v/>
      </c>
      <c r="H402" s="23">
        <v>2025</v>
      </c>
      <c r="I402" s="26">
        <v>396</v>
      </c>
      <c r="J402" s="23" t="s">
        <v>95</v>
      </c>
      <c r="K402" t="s">
        <v>96</v>
      </c>
      <c r="L402" t="s">
        <v>97</v>
      </c>
      <c r="M402" t="s">
        <v>98</v>
      </c>
      <c r="N402" t="s">
        <v>99</v>
      </c>
      <c r="O402" s="23" t="s">
        <v>100</v>
      </c>
      <c r="P402" s="23" t="s">
        <v>138</v>
      </c>
      <c r="Q402" t="s">
        <v>2916</v>
      </c>
      <c r="R402" s="23" t="s">
        <v>103</v>
      </c>
      <c r="S402" s="20" t="s">
        <v>298</v>
      </c>
      <c r="T402" s="29" t="s">
        <v>2917</v>
      </c>
      <c r="U402" s="23" t="s">
        <v>1436</v>
      </c>
      <c r="V402" s="23" t="s">
        <v>106</v>
      </c>
      <c r="W402" s="20" t="s">
        <v>183</v>
      </c>
      <c r="X402" s="20" t="s">
        <v>183</v>
      </c>
      <c r="Y402" t="s">
        <v>2918</v>
      </c>
      <c r="Z402" s="50" t="s">
        <v>2919</v>
      </c>
      <c r="AA402" t="s">
        <v>2920</v>
      </c>
      <c r="AB402" s="6">
        <v>82400000</v>
      </c>
      <c r="AC402" s="6">
        <v>82400000</v>
      </c>
      <c r="AD402" s="30">
        <v>8240000</v>
      </c>
      <c r="AE402" s="30">
        <v>0</v>
      </c>
      <c r="AF402" s="23" t="s">
        <v>112</v>
      </c>
      <c r="AG402" t="s">
        <v>106</v>
      </c>
      <c r="AH402" t="s">
        <v>113</v>
      </c>
      <c r="AI402" s="31">
        <f>+Tabla3[[#This Row],[VALOR DEL CONTRATO
(EN NUMEROS)]]-Tabla3[[#This Row],[VALOR RECURSOS (MADS/FONAM)]]</f>
        <v>0</v>
      </c>
      <c r="AJ402" s="25">
        <v>2225</v>
      </c>
      <c r="AK402" s="32">
        <v>45664</v>
      </c>
      <c r="AL402">
        <v>58825</v>
      </c>
      <c r="AM402" s="42">
        <v>45693</v>
      </c>
      <c r="AN402" s="33" t="s">
        <v>114</v>
      </c>
      <c r="AO402" t="s">
        <v>186</v>
      </c>
      <c r="AP402" s="39">
        <v>202400000000054</v>
      </c>
      <c r="AQ402" t="s">
        <v>106</v>
      </c>
      <c r="AR402" s="27">
        <v>45691</v>
      </c>
      <c r="AS402" s="23" t="s">
        <v>116</v>
      </c>
      <c r="AT402" s="23" t="s">
        <v>116</v>
      </c>
      <c r="AU402" t="s">
        <v>117</v>
      </c>
      <c r="AV402" t="s">
        <v>2728</v>
      </c>
      <c r="AW402" t="s">
        <v>1967</v>
      </c>
      <c r="AX402" t="s">
        <v>2729</v>
      </c>
      <c r="AY402" s="23">
        <v>80111600</v>
      </c>
      <c r="AZ402" s="41" t="s">
        <v>2921</v>
      </c>
      <c r="BA402" s="23" t="s">
        <v>121</v>
      </c>
      <c r="BB402" s="20" t="s">
        <v>122</v>
      </c>
      <c r="BC402" s="27">
        <v>45692</v>
      </c>
      <c r="BD402" s="20" t="s">
        <v>123</v>
      </c>
      <c r="BE402" s="27">
        <v>45692</v>
      </c>
      <c r="BF402" s="27">
        <v>45693</v>
      </c>
      <c r="BG402" s="27">
        <v>45995</v>
      </c>
      <c r="BH402" s="35">
        <f>+Tabla3[[#This Row],[FECHA TERMINACION
(INICIAL)]]-Tabla3[[#This Row],[FECHA INICIO]]</f>
        <v>302</v>
      </c>
      <c r="BI402" s="35">
        <f>+Tabla3[[#This Row],[PLAZO DE EJECUCIÓN EN DÍAS (INICIAL)]]/30</f>
        <v>10.066666666666666</v>
      </c>
      <c r="BJ402" t="s">
        <v>948</v>
      </c>
      <c r="BK402" s="30">
        <f>+[1]BD_2!E400</f>
        <v>0</v>
      </c>
      <c r="BL402" s="30">
        <f>+[1]BD_2!BA400</f>
        <v>0</v>
      </c>
      <c r="BM402" s="23">
        <f>+[1]BD_2!BZ400</f>
        <v>0</v>
      </c>
      <c r="BN402" s="23">
        <f>+COUNTIF(Tabla3[[#This Row],[VALOR REDUCIDO]:[TOTAL TIEMPO PRORROGADO EN DÍAS
]],"&lt;&gt;0")</f>
        <v>0</v>
      </c>
      <c r="BO402" s="23" t="str">
        <f>+[1]BD_2!CA400</f>
        <v>2 NO</v>
      </c>
      <c r="BP402" s="27" t="str">
        <f>+[1]BD_2!CF400</f>
        <v>2 NO</v>
      </c>
      <c r="BQ402" s="23" t="s">
        <v>106</v>
      </c>
      <c r="BR402">
        <f t="shared" si="92"/>
        <v>302</v>
      </c>
      <c r="BS402" s="36">
        <f t="shared" si="93"/>
        <v>45693</v>
      </c>
      <c r="BT402" s="36">
        <f t="shared" si="94"/>
        <v>45995</v>
      </c>
      <c r="BU402" s="37">
        <f t="shared" ca="1" si="95"/>
        <v>0.84105960264900659</v>
      </c>
      <c r="BV402" s="30">
        <f t="shared" si="96"/>
        <v>82400000</v>
      </c>
      <c r="BW402" s="23" t="str">
        <f t="shared" ca="1" si="84"/>
        <v>EJECUCIÓN</v>
      </c>
      <c r="BX402" s="23">
        <v>48341333</v>
      </c>
      <c r="BY402" s="23">
        <v>34058667</v>
      </c>
      <c r="BZ402" s="23" t="s">
        <v>106</v>
      </c>
      <c r="CA402" s="23" t="str">
        <f t="shared" si="97"/>
        <v>febrero</v>
      </c>
      <c r="CB402" s="23" t="s">
        <v>121</v>
      </c>
      <c r="CC402" s="23" t="s">
        <v>121</v>
      </c>
      <c r="CD402" s="23" t="s">
        <v>121</v>
      </c>
      <c r="CE402" t="s">
        <v>125</v>
      </c>
      <c r="CF402" t="s">
        <v>126</v>
      </c>
    </row>
    <row r="403" spans="1:84" x14ac:dyDescent="0.25">
      <c r="A403" s="23" t="str">
        <f t="shared" si="85"/>
        <v/>
      </c>
      <c r="B403" s="23" t="str">
        <f t="shared" si="86"/>
        <v/>
      </c>
      <c r="C403" s="24" t="str">
        <f t="shared" ca="1" si="87"/>
        <v>E</v>
      </c>
      <c r="D403" s="25" t="str">
        <f t="shared" ca="1" si="88"/>
        <v/>
      </c>
      <c r="E403" s="25" t="str">
        <f t="shared" si="89"/>
        <v/>
      </c>
      <c r="F403" s="23" t="str">
        <f t="shared" si="90"/>
        <v/>
      </c>
      <c r="G403" s="25" t="str">
        <f t="shared" si="91"/>
        <v/>
      </c>
      <c r="H403" s="23">
        <v>2025</v>
      </c>
      <c r="I403" s="26">
        <v>397</v>
      </c>
      <c r="J403" s="23" t="s">
        <v>95</v>
      </c>
      <c r="K403" t="s">
        <v>96</v>
      </c>
      <c r="L403" t="s">
        <v>97</v>
      </c>
      <c r="M403" t="s">
        <v>98</v>
      </c>
      <c r="N403" t="s">
        <v>99</v>
      </c>
      <c r="O403" s="23" t="s">
        <v>100</v>
      </c>
      <c r="P403" s="23" t="s">
        <v>138</v>
      </c>
      <c r="Q403" t="s">
        <v>2922</v>
      </c>
      <c r="R403" s="23" t="s">
        <v>103</v>
      </c>
      <c r="S403" s="20" t="s">
        <v>2347</v>
      </c>
      <c r="T403" s="29" t="s">
        <v>2923</v>
      </c>
      <c r="U403" s="23" t="s">
        <v>1436</v>
      </c>
      <c r="V403" s="23" t="s">
        <v>106</v>
      </c>
      <c r="W403" s="20" t="s">
        <v>183</v>
      </c>
      <c r="X403" s="20" t="s">
        <v>183</v>
      </c>
      <c r="Y403" t="s">
        <v>2924</v>
      </c>
      <c r="Z403" t="s">
        <v>2925</v>
      </c>
      <c r="AA403" t="s">
        <v>2926</v>
      </c>
      <c r="AB403" s="6">
        <v>70000000</v>
      </c>
      <c r="AC403" s="6">
        <v>70000000</v>
      </c>
      <c r="AD403" s="30">
        <v>7000000</v>
      </c>
      <c r="AE403" s="30">
        <v>0</v>
      </c>
      <c r="AF403" s="23" t="s">
        <v>112</v>
      </c>
      <c r="AG403" t="s">
        <v>106</v>
      </c>
      <c r="AH403" t="s">
        <v>113</v>
      </c>
      <c r="AI403" s="31">
        <f>+Tabla3[[#This Row],[VALOR DEL CONTRATO
(EN NUMEROS)]]-Tabla3[[#This Row],[VALOR RECURSOS (MADS/FONAM)]]</f>
        <v>0</v>
      </c>
      <c r="AJ403" s="25">
        <v>3625</v>
      </c>
      <c r="AK403" s="32">
        <v>45664</v>
      </c>
      <c r="AL403">
        <v>79325</v>
      </c>
      <c r="AM403" s="27">
        <v>45701</v>
      </c>
      <c r="AN403" s="33" t="s">
        <v>114</v>
      </c>
      <c r="AO403" t="s">
        <v>302</v>
      </c>
      <c r="AP403" s="39">
        <v>202400000000071</v>
      </c>
      <c r="AQ403" t="s">
        <v>106</v>
      </c>
      <c r="AR403" s="27">
        <v>45698</v>
      </c>
      <c r="AS403" s="23" t="s">
        <v>116</v>
      </c>
      <c r="AT403" s="23" t="s">
        <v>116</v>
      </c>
      <c r="AU403" t="s">
        <v>117</v>
      </c>
      <c r="AV403" t="s">
        <v>197</v>
      </c>
      <c r="AW403" t="s">
        <v>198</v>
      </c>
      <c r="AX403" t="s">
        <v>189</v>
      </c>
      <c r="AY403" s="23">
        <v>80111600</v>
      </c>
      <c r="AZ403" s="41" t="s">
        <v>2927</v>
      </c>
      <c r="BA403" s="23" t="s">
        <v>121</v>
      </c>
      <c r="BB403" s="20" t="s">
        <v>122</v>
      </c>
      <c r="BC403" s="27">
        <v>45699</v>
      </c>
      <c r="BD403" s="20" t="s">
        <v>123</v>
      </c>
      <c r="BE403" s="27">
        <v>45699</v>
      </c>
      <c r="BF403" s="27">
        <v>45701</v>
      </c>
      <c r="BG403" s="27">
        <v>46003</v>
      </c>
      <c r="BH403" s="35">
        <f>+Tabla3[[#This Row],[FECHA TERMINACION
(INICIAL)]]-Tabla3[[#This Row],[FECHA INICIO]]</f>
        <v>302</v>
      </c>
      <c r="BI403" s="35">
        <f>+Tabla3[[#This Row],[PLAZO DE EJECUCIÓN EN DÍAS (INICIAL)]]/30</f>
        <v>10.066666666666666</v>
      </c>
      <c r="BJ403" t="s">
        <v>1612</v>
      </c>
      <c r="BK403" s="30">
        <f>+[1]BD_2!E401</f>
        <v>0</v>
      </c>
      <c r="BL403" s="30">
        <f>+[1]BD_2!BA401</f>
        <v>0</v>
      </c>
      <c r="BM403" s="23">
        <f>+[1]BD_2!BZ401</f>
        <v>0</v>
      </c>
      <c r="BN403" s="23">
        <f>+COUNTIF(Tabla3[[#This Row],[VALOR REDUCIDO]:[TOTAL TIEMPO PRORROGADO EN DÍAS
]],"&lt;&gt;0")</f>
        <v>0</v>
      </c>
      <c r="BO403" s="23" t="str">
        <f>+[1]BD_2!CA401</f>
        <v>2 NO</v>
      </c>
      <c r="BP403" s="27" t="str">
        <f>+[1]BD_2!CF401</f>
        <v>2 NO</v>
      </c>
      <c r="BQ403" s="23" t="s">
        <v>106</v>
      </c>
      <c r="BR403">
        <f t="shared" si="92"/>
        <v>302</v>
      </c>
      <c r="BS403" s="36">
        <f t="shared" si="93"/>
        <v>45701</v>
      </c>
      <c r="BT403" s="36">
        <f t="shared" si="94"/>
        <v>46003</v>
      </c>
      <c r="BU403" s="37">
        <f t="shared" ca="1" si="95"/>
        <v>0.81456953642384111</v>
      </c>
      <c r="BV403" s="30">
        <f t="shared" si="96"/>
        <v>70000000</v>
      </c>
      <c r="BW403" s="23" t="str">
        <f t="shared" ca="1" si="84"/>
        <v>EJECUCIÓN</v>
      </c>
      <c r="BX403" s="23">
        <v>39200000</v>
      </c>
      <c r="BY403" s="23">
        <v>30800000</v>
      </c>
      <c r="BZ403" s="23" t="s">
        <v>106</v>
      </c>
      <c r="CA403" s="23" t="str">
        <f t="shared" si="97"/>
        <v>febrero</v>
      </c>
      <c r="CB403" s="23" t="s">
        <v>121</v>
      </c>
      <c r="CC403" s="23" t="s">
        <v>121</v>
      </c>
      <c r="CD403" s="23" t="s">
        <v>121</v>
      </c>
      <c r="CE403" t="s">
        <v>125</v>
      </c>
      <c r="CF403" t="s">
        <v>126</v>
      </c>
    </row>
    <row r="404" spans="1:84" x14ac:dyDescent="0.25">
      <c r="A404" s="23" t="str">
        <f t="shared" si="85"/>
        <v/>
      </c>
      <c r="B404" s="23" t="str">
        <f t="shared" si="86"/>
        <v/>
      </c>
      <c r="C404" s="24" t="str">
        <f t="shared" ca="1" si="87"/>
        <v>E</v>
      </c>
      <c r="D404" s="25" t="str">
        <f t="shared" si="88"/>
        <v/>
      </c>
      <c r="E404" s="25" t="str">
        <f t="shared" si="89"/>
        <v/>
      </c>
      <c r="F404" s="23" t="str">
        <f t="shared" si="90"/>
        <v/>
      </c>
      <c r="G404" s="25" t="str">
        <f t="shared" si="91"/>
        <v/>
      </c>
      <c r="H404" s="23">
        <v>2025</v>
      </c>
      <c r="I404" s="26">
        <v>398</v>
      </c>
      <c r="J404" s="23" t="s">
        <v>95</v>
      </c>
      <c r="K404" t="s">
        <v>96</v>
      </c>
      <c r="L404" t="s">
        <v>2928</v>
      </c>
      <c r="M404" t="s">
        <v>2929</v>
      </c>
      <c r="N404" t="s">
        <v>99</v>
      </c>
      <c r="O404" s="23" t="s">
        <v>100</v>
      </c>
      <c r="P404" s="23" t="s">
        <v>113</v>
      </c>
      <c r="Q404" t="s">
        <v>2930</v>
      </c>
      <c r="R404" s="23" t="s">
        <v>1435</v>
      </c>
      <c r="S404" s="27" t="s">
        <v>1436</v>
      </c>
      <c r="T404" s="23" t="s">
        <v>1436</v>
      </c>
      <c r="U404" s="23" t="s">
        <v>2931</v>
      </c>
      <c r="V404" s="23" t="s">
        <v>106</v>
      </c>
      <c r="W404" s="20" t="s">
        <v>821</v>
      </c>
      <c r="X404" s="20" t="s">
        <v>108</v>
      </c>
      <c r="Y404" t="s">
        <v>2932</v>
      </c>
      <c r="Z404" s="52" t="s">
        <v>2933</v>
      </c>
      <c r="AA404" t="s">
        <v>2934</v>
      </c>
      <c r="AB404" s="6">
        <v>40000000</v>
      </c>
      <c r="AC404" s="6">
        <v>40000000</v>
      </c>
      <c r="AD404" s="30">
        <v>0</v>
      </c>
      <c r="AE404" s="30">
        <v>0</v>
      </c>
      <c r="AF404" s="23" t="s">
        <v>112</v>
      </c>
      <c r="AG404" t="s">
        <v>106</v>
      </c>
      <c r="AH404" t="s">
        <v>113</v>
      </c>
      <c r="AI404" s="31">
        <f>+Tabla3[[#This Row],[VALOR DEL CONTRATO
(EN NUMEROS)]]-Tabla3[[#This Row],[VALOR RECURSOS (MADS/FONAM)]]</f>
        <v>0</v>
      </c>
      <c r="AJ404" s="25">
        <v>13625</v>
      </c>
      <c r="AK404" s="32">
        <v>45667</v>
      </c>
      <c r="AL404">
        <v>44325</v>
      </c>
      <c r="AM404" s="27">
        <v>45687</v>
      </c>
      <c r="AN404" s="33" t="s">
        <v>825</v>
      </c>
      <c r="AO404" t="s">
        <v>2935</v>
      </c>
      <c r="AP404" s="39" t="s">
        <v>113</v>
      </c>
      <c r="AQ404" t="s">
        <v>106</v>
      </c>
      <c r="AR404" s="27">
        <v>45686</v>
      </c>
      <c r="AS404" s="23" t="s">
        <v>116</v>
      </c>
      <c r="AT404" s="23" t="s">
        <v>116</v>
      </c>
      <c r="AU404" t="s">
        <v>117</v>
      </c>
      <c r="AV404" t="s">
        <v>1193</v>
      </c>
      <c r="AW404" t="s">
        <v>1194</v>
      </c>
      <c r="AX404" t="s">
        <v>543</v>
      </c>
      <c r="AY404" s="23">
        <v>80111600</v>
      </c>
      <c r="AZ404" s="41" t="s">
        <v>2936</v>
      </c>
      <c r="BA404" s="23" t="s">
        <v>272</v>
      </c>
      <c r="BB404" s="20" t="s">
        <v>273</v>
      </c>
      <c r="BC404" s="27" t="s">
        <v>113</v>
      </c>
      <c r="BD404" s="20" t="s">
        <v>274</v>
      </c>
      <c r="BE404" s="27">
        <v>45687</v>
      </c>
      <c r="BF404" s="27">
        <v>45687</v>
      </c>
      <c r="BG404" s="27">
        <v>46022</v>
      </c>
      <c r="BH404" s="35">
        <f>+Tabla3[[#This Row],[FECHA TERMINACION
(INICIAL)]]-Tabla3[[#This Row],[FECHA INICIO]]</f>
        <v>335</v>
      </c>
      <c r="BI404" s="35">
        <f>+Tabla3[[#This Row],[PLAZO DE EJECUCIÓN EN DÍAS (INICIAL)]]/30</f>
        <v>11.166666666666666</v>
      </c>
      <c r="BJ404" t="s">
        <v>2937</v>
      </c>
      <c r="BK404" s="30">
        <f>+[1]BD_2!E402</f>
        <v>0</v>
      </c>
      <c r="BL404" s="30">
        <f>+[1]BD_2!BA402</f>
        <v>20000000</v>
      </c>
      <c r="BM404" s="23">
        <f>+[1]BD_2!BZ402</f>
        <v>0</v>
      </c>
      <c r="BN404" s="23">
        <f>+COUNTIF(Tabla3[[#This Row],[VALOR REDUCIDO]:[TOTAL TIEMPO PRORROGADO EN DÍAS
]],"&lt;&gt;0")</f>
        <v>1</v>
      </c>
      <c r="BO404" s="23" t="str">
        <f>+[1]BD_2!CA402</f>
        <v>2 NO</v>
      </c>
      <c r="BP404" s="27" t="str">
        <f>+[1]BD_2!CF402</f>
        <v>1 SI</v>
      </c>
      <c r="BQ404" s="23" t="s">
        <v>106</v>
      </c>
      <c r="BR404">
        <f t="shared" si="92"/>
        <v>335</v>
      </c>
      <c r="BS404" s="36">
        <f t="shared" si="93"/>
        <v>45687</v>
      </c>
      <c r="BT404" s="36">
        <f t="shared" si="94"/>
        <v>46022</v>
      </c>
      <c r="BU404" s="37">
        <f t="shared" ca="1" si="95"/>
        <v>0.77611940298507465</v>
      </c>
      <c r="BV404" s="30">
        <f t="shared" si="96"/>
        <v>60000000</v>
      </c>
      <c r="BW404" s="23" t="str">
        <f t="shared" si="84"/>
        <v>FINALIZADO</v>
      </c>
      <c r="BX404" s="23">
        <v>0</v>
      </c>
      <c r="BY404" s="23">
        <v>60000000</v>
      </c>
      <c r="BZ404" s="23" t="s">
        <v>106</v>
      </c>
      <c r="CA404" s="23" t="str">
        <f t="shared" si="97"/>
        <v>enero</v>
      </c>
      <c r="CB404" s="23" t="s">
        <v>121</v>
      </c>
      <c r="CC404" s="23" t="s">
        <v>121</v>
      </c>
      <c r="CD404" s="23" t="s">
        <v>121</v>
      </c>
      <c r="CE404" t="s">
        <v>125</v>
      </c>
      <c r="CF404" t="s">
        <v>126</v>
      </c>
    </row>
    <row r="405" spans="1:84" x14ac:dyDescent="0.25">
      <c r="A405" s="23" t="str">
        <f t="shared" si="85"/>
        <v/>
      </c>
      <c r="B405" s="23" t="str">
        <f t="shared" si="86"/>
        <v/>
      </c>
      <c r="C405" s="24" t="str">
        <f t="shared" ca="1" si="87"/>
        <v>E</v>
      </c>
      <c r="D405" s="25" t="str">
        <f t="shared" ca="1" si="88"/>
        <v/>
      </c>
      <c r="E405" s="25" t="str">
        <f t="shared" si="89"/>
        <v/>
      </c>
      <c r="F405" s="23" t="str">
        <f t="shared" si="90"/>
        <v/>
      </c>
      <c r="G405" s="25" t="str">
        <f t="shared" si="91"/>
        <v/>
      </c>
      <c r="H405" s="23">
        <v>2025</v>
      </c>
      <c r="I405" s="26">
        <v>399</v>
      </c>
      <c r="J405" s="23" t="s">
        <v>95</v>
      </c>
      <c r="K405" t="s">
        <v>96</v>
      </c>
      <c r="L405" t="s">
        <v>97</v>
      </c>
      <c r="M405" t="s">
        <v>98</v>
      </c>
      <c r="N405" t="s">
        <v>99</v>
      </c>
      <c r="O405" s="23" t="s">
        <v>100</v>
      </c>
      <c r="P405" s="23" t="s">
        <v>138</v>
      </c>
      <c r="Q405" t="s">
        <v>2938</v>
      </c>
      <c r="R405" s="23" t="s">
        <v>103</v>
      </c>
      <c r="S405" s="20" t="s">
        <v>440</v>
      </c>
      <c r="T405" s="29" t="s">
        <v>2939</v>
      </c>
      <c r="U405" s="23" t="s">
        <v>1436</v>
      </c>
      <c r="V405" s="23" t="s">
        <v>106</v>
      </c>
      <c r="W405" s="20" t="s">
        <v>747</v>
      </c>
      <c r="X405" s="20" t="s">
        <v>747</v>
      </c>
      <c r="Y405" t="s">
        <v>2940</v>
      </c>
      <c r="Z405" s="75" t="s">
        <v>2941</v>
      </c>
      <c r="AA405" t="s">
        <v>2942</v>
      </c>
      <c r="AB405" s="6">
        <v>73966667</v>
      </c>
      <c r="AC405" s="6">
        <v>73966667</v>
      </c>
      <c r="AD405" s="30">
        <v>7000000</v>
      </c>
      <c r="AE405" s="30">
        <v>0</v>
      </c>
      <c r="AF405" s="23" t="s">
        <v>112</v>
      </c>
      <c r="AG405" t="s">
        <v>106</v>
      </c>
      <c r="AH405" t="s">
        <v>113</v>
      </c>
      <c r="AI405" s="31">
        <f>+Tabla3[[#This Row],[VALOR DEL CONTRATO
(EN NUMEROS)]]-Tabla3[[#This Row],[VALOR RECURSOS (MADS/FONAM)]]</f>
        <v>0</v>
      </c>
      <c r="AJ405" s="25">
        <v>3325</v>
      </c>
      <c r="AK405" s="32">
        <v>45664</v>
      </c>
      <c r="AL405">
        <v>38425</v>
      </c>
      <c r="AM405" s="27">
        <v>45685</v>
      </c>
      <c r="AN405" s="33" t="s">
        <v>114</v>
      </c>
      <c r="AO405" t="s">
        <v>751</v>
      </c>
      <c r="AP405" s="39">
        <v>202400000000095</v>
      </c>
      <c r="AQ405" t="s">
        <v>106</v>
      </c>
      <c r="AR405" s="27">
        <v>45683</v>
      </c>
      <c r="AS405" s="23" t="s">
        <v>116</v>
      </c>
      <c r="AT405" s="23" t="s">
        <v>116</v>
      </c>
      <c r="AU405" t="s">
        <v>117</v>
      </c>
      <c r="AV405" t="s">
        <v>2024</v>
      </c>
      <c r="AW405" t="s">
        <v>2025</v>
      </c>
      <c r="AX405" t="s">
        <v>747</v>
      </c>
      <c r="AY405" s="23">
        <v>80111600</v>
      </c>
      <c r="AZ405" s="41" t="s">
        <v>2943</v>
      </c>
      <c r="BA405" s="23" t="s">
        <v>121</v>
      </c>
      <c r="BB405" s="20" t="s">
        <v>122</v>
      </c>
      <c r="BC405" s="27">
        <v>45684</v>
      </c>
      <c r="BD405" s="20" t="s">
        <v>123</v>
      </c>
      <c r="BE405" s="27">
        <v>45684</v>
      </c>
      <c r="BF405" s="27">
        <v>45685</v>
      </c>
      <c r="BG405" s="27">
        <v>46005</v>
      </c>
      <c r="BH405" s="35">
        <f>+Tabla3[[#This Row],[FECHA TERMINACION
(INICIAL)]]-Tabla3[[#This Row],[FECHA INICIO]]</f>
        <v>320</v>
      </c>
      <c r="BI405" s="35">
        <f>+Tabla3[[#This Row],[PLAZO DE EJECUCIÓN EN DÍAS (INICIAL)]]/30</f>
        <v>10.666666666666666</v>
      </c>
      <c r="BJ405" t="s">
        <v>2944</v>
      </c>
      <c r="BK405" s="30">
        <f>+[1]BD_2!E403</f>
        <v>0</v>
      </c>
      <c r="BL405" s="30">
        <f>+[1]BD_2!BA403</f>
        <v>0</v>
      </c>
      <c r="BM405" s="23">
        <f>+[1]BD_2!BZ403</f>
        <v>0</v>
      </c>
      <c r="BN405" s="23">
        <f>+COUNTIF(Tabla3[[#This Row],[VALOR REDUCIDO]:[TOTAL TIEMPO PRORROGADO EN DÍAS
]],"&lt;&gt;0")</f>
        <v>0</v>
      </c>
      <c r="BO405" s="23" t="str">
        <f>+[1]BD_2!CA403</f>
        <v>2 NO</v>
      </c>
      <c r="BP405" s="27" t="str">
        <f>+[1]BD_2!CF403</f>
        <v>2 NO</v>
      </c>
      <c r="BQ405" s="23" t="s">
        <v>106</v>
      </c>
      <c r="BR405">
        <f t="shared" si="92"/>
        <v>320</v>
      </c>
      <c r="BS405" s="36">
        <f t="shared" si="93"/>
        <v>45685</v>
      </c>
      <c r="BT405" s="36">
        <f t="shared" si="94"/>
        <v>46005</v>
      </c>
      <c r="BU405" s="37">
        <f t="shared" ca="1" si="95"/>
        <v>0.81874999999999998</v>
      </c>
      <c r="BV405" s="30">
        <f t="shared" si="96"/>
        <v>73966667</v>
      </c>
      <c r="BW405" s="23" t="str">
        <f t="shared" ca="1" si="84"/>
        <v>EJECUCIÓN</v>
      </c>
      <c r="BX405" s="23">
        <v>42700000</v>
      </c>
      <c r="BY405" s="23">
        <v>31266667</v>
      </c>
      <c r="BZ405" s="23" t="s">
        <v>106</v>
      </c>
      <c r="CA405" s="23" t="str">
        <f t="shared" si="97"/>
        <v>enero</v>
      </c>
      <c r="CB405" s="23" t="s">
        <v>121</v>
      </c>
      <c r="CC405" s="23" t="s">
        <v>121</v>
      </c>
      <c r="CD405" s="23" t="s">
        <v>121</v>
      </c>
      <c r="CE405" t="s">
        <v>125</v>
      </c>
      <c r="CF405" t="s">
        <v>126</v>
      </c>
    </row>
    <row r="406" spans="1:84" x14ac:dyDescent="0.25">
      <c r="A406" s="23" t="str">
        <f t="shared" si="85"/>
        <v/>
      </c>
      <c r="B406" s="23" t="str">
        <f t="shared" si="86"/>
        <v/>
      </c>
      <c r="C406" s="24" t="str">
        <f t="shared" ca="1" si="87"/>
        <v>E</v>
      </c>
      <c r="D406" s="25" t="str">
        <f t="shared" ca="1" si="88"/>
        <v/>
      </c>
      <c r="E406" s="25" t="str">
        <f t="shared" si="89"/>
        <v/>
      </c>
      <c r="F406" s="23" t="str">
        <f t="shared" si="90"/>
        <v/>
      </c>
      <c r="G406" s="25" t="str">
        <f t="shared" si="91"/>
        <v/>
      </c>
      <c r="H406" s="23">
        <v>2025</v>
      </c>
      <c r="I406" s="26">
        <v>400</v>
      </c>
      <c r="J406" s="23" t="s">
        <v>95</v>
      </c>
      <c r="K406" t="s">
        <v>96</v>
      </c>
      <c r="L406" t="s">
        <v>97</v>
      </c>
      <c r="M406" t="s">
        <v>98</v>
      </c>
      <c r="N406" t="s">
        <v>99</v>
      </c>
      <c r="O406" s="23" t="s">
        <v>100</v>
      </c>
      <c r="P406" s="23" t="s">
        <v>101</v>
      </c>
      <c r="Q406" t="s">
        <v>2945</v>
      </c>
      <c r="R406" s="23" t="s">
        <v>103</v>
      </c>
      <c r="S406" s="20" t="s">
        <v>104</v>
      </c>
      <c r="T406" s="29" t="s">
        <v>2946</v>
      </c>
      <c r="U406" s="23" t="s">
        <v>1436</v>
      </c>
      <c r="V406" s="23" t="s">
        <v>106</v>
      </c>
      <c r="W406" s="20" t="s">
        <v>821</v>
      </c>
      <c r="X406" s="20" t="s">
        <v>108</v>
      </c>
      <c r="Y406" t="s">
        <v>1208</v>
      </c>
      <c r="Z406" t="s">
        <v>2947</v>
      </c>
      <c r="AA406" t="s">
        <v>2948</v>
      </c>
      <c r="AB406" s="6">
        <v>30800000</v>
      </c>
      <c r="AC406" s="6">
        <v>30800000</v>
      </c>
      <c r="AD406" s="30">
        <v>2800000</v>
      </c>
      <c r="AE406" s="30">
        <v>0</v>
      </c>
      <c r="AF406" s="23" t="s">
        <v>112</v>
      </c>
      <c r="AG406" t="s">
        <v>106</v>
      </c>
      <c r="AH406" t="s">
        <v>113</v>
      </c>
      <c r="AI406" s="31">
        <f>+Tabla3[[#This Row],[VALOR DEL CONTRATO
(EN NUMEROS)]]-Tabla3[[#This Row],[VALOR RECURSOS (MADS/FONAM)]]</f>
        <v>0</v>
      </c>
      <c r="AJ406" s="25">
        <v>9425</v>
      </c>
      <c r="AK406" s="32">
        <v>45665</v>
      </c>
      <c r="AL406">
        <v>44825</v>
      </c>
      <c r="AM406" s="27">
        <v>45687</v>
      </c>
      <c r="AN406" s="33" t="s">
        <v>114</v>
      </c>
      <c r="AO406" t="s">
        <v>1192</v>
      </c>
      <c r="AP406" s="39">
        <v>202400000000095</v>
      </c>
      <c r="AQ406" t="s">
        <v>106</v>
      </c>
      <c r="AR406" s="27">
        <v>45685</v>
      </c>
      <c r="AS406" s="23" t="s">
        <v>116</v>
      </c>
      <c r="AT406" s="23" t="s">
        <v>116</v>
      </c>
      <c r="AU406" t="s">
        <v>117</v>
      </c>
      <c r="AV406" t="s">
        <v>1193</v>
      </c>
      <c r="AW406" t="s">
        <v>1194</v>
      </c>
      <c r="AX406" t="s">
        <v>543</v>
      </c>
      <c r="AY406" s="23">
        <v>80111600</v>
      </c>
      <c r="AZ406" s="41" t="s">
        <v>2949</v>
      </c>
      <c r="BA406" s="23" t="s">
        <v>121</v>
      </c>
      <c r="BB406" s="20" t="s">
        <v>122</v>
      </c>
      <c r="BC406" s="27">
        <v>45685</v>
      </c>
      <c r="BD406" s="20" t="s">
        <v>136</v>
      </c>
      <c r="BE406" s="27">
        <v>45685</v>
      </c>
      <c r="BF406" s="27">
        <v>45687</v>
      </c>
      <c r="BG406" s="27">
        <v>46020</v>
      </c>
      <c r="BH406" s="35">
        <f>+Tabla3[[#This Row],[FECHA TERMINACION
(INICIAL)]]-Tabla3[[#This Row],[FECHA INICIO]]</f>
        <v>333</v>
      </c>
      <c r="BI406" s="35">
        <f>+Tabla3[[#This Row],[PLAZO DE EJECUCIÓN EN DÍAS (INICIAL)]]/30</f>
        <v>11.1</v>
      </c>
      <c r="BJ406" t="s">
        <v>287</v>
      </c>
      <c r="BK406" s="30">
        <f>+[1]BD_2!E404</f>
        <v>0</v>
      </c>
      <c r="BL406" s="30">
        <f>+[1]BD_2!BA404</f>
        <v>0</v>
      </c>
      <c r="BM406" s="23">
        <f>+[1]BD_2!BZ404</f>
        <v>0</v>
      </c>
      <c r="BN406" s="23">
        <f>+COUNTIF(Tabla3[[#This Row],[VALOR REDUCIDO]:[TOTAL TIEMPO PRORROGADO EN DÍAS
]],"&lt;&gt;0")</f>
        <v>0</v>
      </c>
      <c r="BO406" s="23" t="str">
        <f>+[1]BD_2!CA404</f>
        <v>2 NO</v>
      </c>
      <c r="BP406" s="27" t="str">
        <f>+[1]BD_2!CF404</f>
        <v>2 NO</v>
      </c>
      <c r="BQ406" s="23" t="s">
        <v>106</v>
      </c>
      <c r="BR406">
        <f t="shared" si="92"/>
        <v>333</v>
      </c>
      <c r="BS406" s="36">
        <f t="shared" si="93"/>
        <v>45687</v>
      </c>
      <c r="BT406" s="36">
        <f t="shared" si="94"/>
        <v>46020</v>
      </c>
      <c r="BU406" s="37">
        <f t="shared" ca="1" si="95"/>
        <v>0.78078078078078073</v>
      </c>
      <c r="BV406" s="30">
        <f t="shared" si="96"/>
        <v>30800000</v>
      </c>
      <c r="BW406" s="23" t="str">
        <f t="shared" ca="1" si="84"/>
        <v>EJECUCIÓN</v>
      </c>
      <c r="BX406" s="23">
        <v>16893333</v>
      </c>
      <c r="BY406" s="23">
        <v>13906667</v>
      </c>
      <c r="BZ406" s="23" t="s">
        <v>106</v>
      </c>
      <c r="CA406" s="23" t="str">
        <f t="shared" si="97"/>
        <v>enero</v>
      </c>
      <c r="CB406" s="23" t="s">
        <v>121</v>
      </c>
      <c r="CC406" s="23" t="s">
        <v>121</v>
      </c>
      <c r="CD406" s="23" t="s">
        <v>121</v>
      </c>
      <c r="CE406" t="s">
        <v>125</v>
      </c>
      <c r="CF406" t="s">
        <v>126</v>
      </c>
    </row>
    <row r="407" spans="1:84" x14ac:dyDescent="0.25">
      <c r="A407" s="23" t="str">
        <f t="shared" si="85"/>
        <v/>
      </c>
      <c r="B407" s="23" t="str">
        <f t="shared" si="86"/>
        <v/>
      </c>
      <c r="C407" s="24" t="str">
        <f t="shared" ca="1" si="87"/>
        <v>E</v>
      </c>
      <c r="D407" s="25" t="str">
        <f t="shared" ca="1" si="88"/>
        <v/>
      </c>
      <c r="E407" s="25" t="str">
        <f t="shared" si="89"/>
        <v/>
      </c>
      <c r="F407" s="23" t="str">
        <f t="shared" si="90"/>
        <v/>
      </c>
      <c r="G407" s="25" t="str">
        <f t="shared" si="91"/>
        <v/>
      </c>
      <c r="H407" s="23">
        <v>2025</v>
      </c>
      <c r="I407" s="26">
        <v>401</v>
      </c>
      <c r="J407" s="23" t="s">
        <v>95</v>
      </c>
      <c r="K407" t="s">
        <v>96</v>
      </c>
      <c r="L407" t="s">
        <v>97</v>
      </c>
      <c r="M407" t="s">
        <v>98</v>
      </c>
      <c r="N407" t="s">
        <v>99</v>
      </c>
      <c r="O407" s="23" t="s">
        <v>100</v>
      </c>
      <c r="P407" s="23" t="s">
        <v>138</v>
      </c>
      <c r="Q407" t="s">
        <v>2950</v>
      </c>
      <c r="R407" s="23" t="s">
        <v>103</v>
      </c>
      <c r="S407" s="20" t="s">
        <v>440</v>
      </c>
      <c r="T407" s="29" t="s">
        <v>2951</v>
      </c>
      <c r="U407" s="23" t="s">
        <v>1436</v>
      </c>
      <c r="V407" s="23" t="s">
        <v>106</v>
      </c>
      <c r="W407" s="20" t="s">
        <v>2952</v>
      </c>
      <c r="X407" s="20" t="s">
        <v>108</v>
      </c>
      <c r="Y407" t="s">
        <v>2953</v>
      </c>
      <c r="Z407" t="s">
        <v>2954</v>
      </c>
      <c r="AA407" t="s">
        <v>2955</v>
      </c>
      <c r="AB407" s="6">
        <v>51700000</v>
      </c>
      <c r="AC407" s="6">
        <v>51700000</v>
      </c>
      <c r="AD407" s="30">
        <v>4700000</v>
      </c>
      <c r="AE407" s="30">
        <v>0</v>
      </c>
      <c r="AF407" s="23" t="s">
        <v>112</v>
      </c>
      <c r="AG407" t="s">
        <v>106</v>
      </c>
      <c r="AH407" t="s">
        <v>113</v>
      </c>
      <c r="AI407" s="31">
        <f>+Tabla3[[#This Row],[VALOR DEL CONTRATO
(EN NUMEROS)]]-Tabla3[[#This Row],[VALOR RECURSOS (MADS/FONAM)]]</f>
        <v>0</v>
      </c>
      <c r="AJ407" s="25">
        <v>1925</v>
      </c>
      <c r="AK407" s="32">
        <v>45664</v>
      </c>
      <c r="AL407">
        <v>44625</v>
      </c>
      <c r="AM407" s="27">
        <v>45687</v>
      </c>
      <c r="AN407" s="33" t="s">
        <v>114</v>
      </c>
      <c r="AO407" t="s">
        <v>115</v>
      </c>
      <c r="AP407" s="39">
        <v>202400000000095</v>
      </c>
      <c r="AQ407" t="s">
        <v>106</v>
      </c>
      <c r="AR407" s="27">
        <v>45686</v>
      </c>
      <c r="AS407" s="23" t="s">
        <v>116</v>
      </c>
      <c r="AT407" s="23" t="s">
        <v>116</v>
      </c>
      <c r="AU407" t="s">
        <v>117</v>
      </c>
      <c r="AV407" t="s">
        <v>547</v>
      </c>
      <c r="AW407" t="s">
        <v>548</v>
      </c>
      <c r="AX407" t="s">
        <v>108</v>
      </c>
      <c r="AY407" s="23">
        <v>80111600</v>
      </c>
      <c r="AZ407" s="41" t="s">
        <v>2956</v>
      </c>
      <c r="BA407" s="23" t="s">
        <v>272</v>
      </c>
      <c r="BB407" s="20" t="s">
        <v>273</v>
      </c>
      <c r="BC407" s="27" t="s">
        <v>113</v>
      </c>
      <c r="BD407" s="20" t="s">
        <v>274</v>
      </c>
      <c r="BE407" s="27">
        <v>45687</v>
      </c>
      <c r="BF407" s="27">
        <v>45687</v>
      </c>
      <c r="BG407" s="27">
        <v>46020</v>
      </c>
      <c r="BH407" s="35">
        <f>+Tabla3[[#This Row],[FECHA TERMINACION
(INICIAL)]]-Tabla3[[#This Row],[FECHA INICIO]]</f>
        <v>333</v>
      </c>
      <c r="BI407" s="35">
        <f>+Tabla3[[#This Row],[PLAZO DE EJECUCIÓN EN DÍAS (INICIAL)]]/30</f>
        <v>11.1</v>
      </c>
      <c r="BJ407" t="s">
        <v>2322</v>
      </c>
      <c r="BK407" s="30">
        <f>+[1]BD_2!E405</f>
        <v>0</v>
      </c>
      <c r="BL407" s="30">
        <f>+[1]BD_2!BA405</f>
        <v>0</v>
      </c>
      <c r="BM407" s="23">
        <f>+[1]BD_2!BZ405</f>
        <v>0</v>
      </c>
      <c r="BN407" s="23">
        <f>+COUNTIF(Tabla3[[#This Row],[VALOR REDUCIDO]:[TOTAL TIEMPO PRORROGADO EN DÍAS
]],"&lt;&gt;0")</f>
        <v>0</v>
      </c>
      <c r="BO407" s="23" t="str">
        <f>+[1]BD_2!CA405</f>
        <v>2 NO</v>
      </c>
      <c r="BP407" s="27" t="str">
        <f>+[1]BD_2!CF405</f>
        <v>2 NO</v>
      </c>
      <c r="BQ407" s="23" t="s">
        <v>106</v>
      </c>
      <c r="BR407">
        <f t="shared" si="92"/>
        <v>333</v>
      </c>
      <c r="BS407" s="36">
        <f t="shared" si="93"/>
        <v>45687</v>
      </c>
      <c r="BT407" s="36">
        <f t="shared" si="94"/>
        <v>46020</v>
      </c>
      <c r="BU407" s="37">
        <f t="shared" ca="1" si="95"/>
        <v>0.78078078078078073</v>
      </c>
      <c r="BV407" s="30">
        <f t="shared" si="96"/>
        <v>51700000</v>
      </c>
      <c r="BW407" s="23" t="str">
        <f t="shared" ca="1" si="84"/>
        <v>EJECUCIÓN</v>
      </c>
      <c r="BX407" s="23">
        <v>28356667</v>
      </c>
      <c r="BY407" s="23">
        <v>23343333</v>
      </c>
      <c r="BZ407" s="23" t="s">
        <v>106</v>
      </c>
      <c r="CA407" s="23" t="str">
        <f t="shared" si="97"/>
        <v>enero</v>
      </c>
      <c r="CB407" s="23" t="s">
        <v>121</v>
      </c>
      <c r="CC407" s="23" t="s">
        <v>121</v>
      </c>
      <c r="CD407" s="23" t="s">
        <v>121</v>
      </c>
      <c r="CE407" t="s">
        <v>125</v>
      </c>
      <c r="CF407" t="s">
        <v>126</v>
      </c>
    </row>
    <row r="408" spans="1:84" x14ac:dyDescent="0.25">
      <c r="A408" s="23" t="str">
        <f t="shared" si="85"/>
        <v/>
      </c>
      <c r="B408" s="23" t="str">
        <f t="shared" si="86"/>
        <v/>
      </c>
      <c r="C408" s="24" t="str">
        <f t="shared" ca="1" si="87"/>
        <v>E</v>
      </c>
      <c r="D408" s="25" t="str">
        <f t="shared" ca="1" si="88"/>
        <v/>
      </c>
      <c r="E408" s="25" t="str">
        <f t="shared" si="89"/>
        <v/>
      </c>
      <c r="F408" s="23" t="str">
        <f t="shared" si="90"/>
        <v/>
      </c>
      <c r="G408" s="25" t="str">
        <f t="shared" si="91"/>
        <v/>
      </c>
      <c r="H408" s="23">
        <v>2025</v>
      </c>
      <c r="I408" s="26">
        <v>402</v>
      </c>
      <c r="J408" s="23" t="s">
        <v>95</v>
      </c>
      <c r="K408" t="s">
        <v>96</v>
      </c>
      <c r="L408" t="s">
        <v>97</v>
      </c>
      <c r="M408" t="s">
        <v>98</v>
      </c>
      <c r="N408" t="s">
        <v>99</v>
      </c>
      <c r="O408" s="23" t="s">
        <v>100</v>
      </c>
      <c r="P408" s="23" t="s">
        <v>138</v>
      </c>
      <c r="Q408" t="s">
        <v>2957</v>
      </c>
      <c r="R408" s="23" t="s">
        <v>103</v>
      </c>
      <c r="S408" s="20" t="s">
        <v>1753</v>
      </c>
      <c r="T408" s="29" t="s">
        <v>2958</v>
      </c>
      <c r="U408" s="23" t="s">
        <v>1436</v>
      </c>
      <c r="V408" s="23" t="s">
        <v>106</v>
      </c>
      <c r="W408" s="20" t="s">
        <v>1369</v>
      </c>
      <c r="X408" s="20" t="s">
        <v>1369</v>
      </c>
      <c r="Y408" t="s">
        <v>2959</v>
      </c>
      <c r="Z408" s="52" t="s">
        <v>2960</v>
      </c>
      <c r="AA408" t="s">
        <v>2961</v>
      </c>
      <c r="AB408" s="6">
        <v>100000000</v>
      </c>
      <c r="AC408" s="6">
        <v>100000000</v>
      </c>
      <c r="AD408" s="30">
        <v>10000000</v>
      </c>
      <c r="AE408" s="30">
        <v>0</v>
      </c>
      <c r="AF408" s="23" t="s">
        <v>112</v>
      </c>
      <c r="AG408" t="s">
        <v>106</v>
      </c>
      <c r="AH408" t="s">
        <v>113</v>
      </c>
      <c r="AI408" s="31">
        <f>+Tabla3[[#This Row],[VALOR DEL CONTRATO
(EN NUMEROS)]]-Tabla3[[#This Row],[VALOR RECURSOS (MADS/FONAM)]]</f>
        <v>0</v>
      </c>
      <c r="AJ408" s="25">
        <v>10925</v>
      </c>
      <c r="AK408" s="32">
        <v>45665</v>
      </c>
      <c r="AL408">
        <v>43325</v>
      </c>
      <c r="AM408" s="27">
        <v>45687</v>
      </c>
      <c r="AN408" s="33" t="s">
        <v>114</v>
      </c>
      <c r="AO408" t="s">
        <v>911</v>
      </c>
      <c r="AP408" s="39">
        <v>202400000000078</v>
      </c>
      <c r="AQ408" t="s">
        <v>106</v>
      </c>
      <c r="AR408" s="27">
        <v>45685</v>
      </c>
      <c r="AS408" s="23" t="s">
        <v>116</v>
      </c>
      <c r="AT408" s="23" t="s">
        <v>116</v>
      </c>
      <c r="AU408" t="s">
        <v>117</v>
      </c>
      <c r="AV408" t="s">
        <v>1875</v>
      </c>
      <c r="AW408" t="s">
        <v>1876</v>
      </c>
      <c r="AX408" t="s">
        <v>1375</v>
      </c>
      <c r="AY408" s="23">
        <v>80111600</v>
      </c>
      <c r="AZ408" s="41" t="s">
        <v>2962</v>
      </c>
      <c r="BA408" s="23" t="s">
        <v>121</v>
      </c>
      <c r="BB408" s="20" t="s">
        <v>122</v>
      </c>
      <c r="BC408" s="27">
        <v>45685</v>
      </c>
      <c r="BD408" s="20" t="s">
        <v>136</v>
      </c>
      <c r="BE408" s="27">
        <v>45685</v>
      </c>
      <c r="BF408" s="27">
        <v>45687</v>
      </c>
      <c r="BG408" s="27">
        <v>45990</v>
      </c>
      <c r="BH408" s="35">
        <f>+Tabla3[[#This Row],[FECHA TERMINACION
(INICIAL)]]-Tabla3[[#This Row],[FECHA INICIO]]</f>
        <v>303</v>
      </c>
      <c r="BI408" s="35">
        <f>+Tabla3[[#This Row],[PLAZO DE EJECUCIÓN EN DÍAS (INICIAL)]]/30</f>
        <v>10.1</v>
      </c>
      <c r="BJ408" t="s">
        <v>1586</v>
      </c>
      <c r="BK408" s="30">
        <f>+[1]BD_2!E406</f>
        <v>0</v>
      </c>
      <c r="BL408" s="30">
        <f>+[1]BD_2!BA406</f>
        <v>0</v>
      </c>
      <c r="BM408" s="23">
        <f>+[1]BD_2!BZ406</f>
        <v>0</v>
      </c>
      <c r="BN408" s="23">
        <f>+COUNTIF(Tabla3[[#This Row],[VALOR REDUCIDO]:[TOTAL TIEMPO PRORROGADO EN DÍAS
]],"&lt;&gt;0")</f>
        <v>0</v>
      </c>
      <c r="BO408" s="23" t="str">
        <f>+[1]BD_2!CA406</f>
        <v>2 NO</v>
      </c>
      <c r="BP408" s="27" t="str">
        <f>+[1]BD_2!CF406</f>
        <v>2 NO</v>
      </c>
      <c r="BQ408" s="23" t="s">
        <v>106</v>
      </c>
      <c r="BR408">
        <f t="shared" si="92"/>
        <v>303</v>
      </c>
      <c r="BS408" s="36">
        <f t="shared" si="93"/>
        <v>45687</v>
      </c>
      <c r="BT408" s="36">
        <f t="shared" si="94"/>
        <v>45990</v>
      </c>
      <c r="BU408" s="37">
        <f t="shared" ca="1" si="95"/>
        <v>0.85808580858085803</v>
      </c>
      <c r="BV408" s="30">
        <f t="shared" si="96"/>
        <v>100000000</v>
      </c>
      <c r="BW408" s="23" t="str">
        <f t="shared" ca="1" si="84"/>
        <v>EJECUCIÓN</v>
      </c>
      <c r="BX408" s="23">
        <v>60333333</v>
      </c>
      <c r="BY408" s="23">
        <v>39666667</v>
      </c>
      <c r="BZ408" s="23" t="s">
        <v>106</v>
      </c>
      <c r="CA408" s="23" t="str">
        <f t="shared" si="97"/>
        <v>enero</v>
      </c>
      <c r="CB408" s="23" t="s">
        <v>121</v>
      </c>
      <c r="CC408" s="23" t="s">
        <v>121</v>
      </c>
      <c r="CD408" s="23" t="s">
        <v>121</v>
      </c>
      <c r="CE408" t="s">
        <v>125</v>
      </c>
      <c r="CF408" t="s">
        <v>126</v>
      </c>
    </row>
    <row r="409" spans="1:84" x14ac:dyDescent="0.25">
      <c r="A409" s="23" t="str">
        <f t="shared" si="85"/>
        <v/>
      </c>
      <c r="B409" s="23" t="str">
        <f t="shared" si="86"/>
        <v/>
      </c>
      <c r="C409" s="24" t="str">
        <f t="shared" ca="1" si="87"/>
        <v>E</v>
      </c>
      <c r="D409" s="25" t="str">
        <f t="shared" ca="1" si="88"/>
        <v/>
      </c>
      <c r="E409" s="25" t="str">
        <f t="shared" si="89"/>
        <v/>
      </c>
      <c r="F409" s="23" t="str">
        <f t="shared" si="90"/>
        <v/>
      </c>
      <c r="G409" s="25" t="str">
        <f t="shared" si="91"/>
        <v/>
      </c>
      <c r="H409" s="23">
        <v>2025</v>
      </c>
      <c r="I409" s="26">
        <v>403</v>
      </c>
      <c r="J409" s="23" t="s">
        <v>95</v>
      </c>
      <c r="K409" t="s">
        <v>96</v>
      </c>
      <c r="L409" t="s">
        <v>97</v>
      </c>
      <c r="M409" t="s">
        <v>98</v>
      </c>
      <c r="N409" t="s">
        <v>99</v>
      </c>
      <c r="O409" s="23" t="s">
        <v>100</v>
      </c>
      <c r="P409" s="23" t="s">
        <v>138</v>
      </c>
      <c r="Q409" t="s">
        <v>2963</v>
      </c>
      <c r="R409" s="23" t="s">
        <v>103</v>
      </c>
      <c r="S409" s="20" t="s">
        <v>1232</v>
      </c>
      <c r="T409" s="29" t="s">
        <v>2964</v>
      </c>
      <c r="U409" s="23" t="s">
        <v>1436</v>
      </c>
      <c r="V409" s="23" t="s">
        <v>106</v>
      </c>
      <c r="W409" s="20" t="s">
        <v>1369</v>
      </c>
      <c r="X409" s="20" t="s">
        <v>1369</v>
      </c>
      <c r="Y409" t="s">
        <v>2965</v>
      </c>
      <c r="Z409" t="s">
        <v>2966</v>
      </c>
      <c r="AA409" t="s">
        <v>2643</v>
      </c>
      <c r="AB409" s="6">
        <v>84000000</v>
      </c>
      <c r="AC409" s="6">
        <v>84000000</v>
      </c>
      <c r="AD409" s="30">
        <v>8000000</v>
      </c>
      <c r="AE409" s="30">
        <v>0</v>
      </c>
      <c r="AF409" s="23" t="s">
        <v>112</v>
      </c>
      <c r="AG409" t="s">
        <v>106</v>
      </c>
      <c r="AH409" t="s">
        <v>113</v>
      </c>
      <c r="AI409" s="31">
        <f>+Tabla3[[#This Row],[VALOR DEL CONTRATO
(EN NUMEROS)]]-Tabla3[[#This Row],[VALOR RECURSOS (MADS/FONAM)]]</f>
        <v>0</v>
      </c>
      <c r="AJ409" s="25">
        <v>10925</v>
      </c>
      <c r="AK409" s="32">
        <v>45665</v>
      </c>
      <c r="AL409">
        <v>63225</v>
      </c>
      <c r="AM409" s="27">
        <v>45694</v>
      </c>
      <c r="AN409" s="33" t="s">
        <v>114</v>
      </c>
      <c r="AO409" t="s">
        <v>911</v>
      </c>
      <c r="AP409" s="39">
        <v>202400000000078</v>
      </c>
      <c r="AQ409" t="s">
        <v>106</v>
      </c>
      <c r="AR409" s="27">
        <v>45692</v>
      </c>
      <c r="AS409" s="23" t="s">
        <v>116</v>
      </c>
      <c r="AT409" s="23" t="s">
        <v>116</v>
      </c>
      <c r="AU409" t="s">
        <v>117</v>
      </c>
      <c r="AV409" t="s">
        <v>1373</v>
      </c>
      <c r="AW409" t="s">
        <v>1374</v>
      </c>
      <c r="AX409" t="s">
        <v>1375</v>
      </c>
      <c r="AY409" s="23">
        <v>80111600</v>
      </c>
      <c r="AZ409" s="41" t="s">
        <v>2967</v>
      </c>
      <c r="BA409" s="23" t="s">
        <v>295</v>
      </c>
      <c r="BB409" s="20" t="s">
        <v>122</v>
      </c>
      <c r="BC409" s="27">
        <v>45693</v>
      </c>
      <c r="BD409" s="20" t="s">
        <v>136</v>
      </c>
      <c r="BE409" s="27">
        <v>45693</v>
      </c>
      <c r="BF409" s="27">
        <v>45694</v>
      </c>
      <c r="BG409" s="27">
        <v>46011</v>
      </c>
      <c r="BH409" s="35">
        <f>+Tabla3[[#This Row],[FECHA TERMINACION
(INICIAL)]]-Tabla3[[#This Row],[FECHA INICIO]]</f>
        <v>317</v>
      </c>
      <c r="BI409" s="35">
        <f>+Tabla3[[#This Row],[PLAZO DE EJECUCIÓN EN DÍAS (INICIAL)]]/30</f>
        <v>10.566666666666666</v>
      </c>
      <c r="BJ409" t="s">
        <v>2968</v>
      </c>
      <c r="BK409" s="30">
        <f>+[1]BD_2!E407</f>
        <v>0</v>
      </c>
      <c r="BL409" s="30">
        <f>+[1]BD_2!BA407</f>
        <v>0</v>
      </c>
      <c r="BM409" s="23">
        <f>+[1]BD_2!BZ407</f>
        <v>0</v>
      </c>
      <c r="BN409" s="23">
        <f>+COUNTIF(Tabla3[[#This Row],[VALOR REDUCIDO]:[TOTAL TIEMPO PRORROGADO EN DÍAS
]],"&lt;&gt;0")</f>
        <v>0</v>
      </c>
      <c r="BO409" s="23" t="str">
        <f>+[1]BD_2!CA407</f>
        <v>2 NO</v>
      </c>
      <c r="BP409" s="27" t="str">
        <f>+[1]BD_2!CF407</f>
        <v>2 NO</v>
      </c>
      <c r="BQ409" s="23" t="s">
        <v>106</v>
      </c>
      <c r="BR409">
        <f t="shared" si="92"/>
        <v>317</v>
      </c>
      <c r="BS409" s="36">
        <f t="shared" si="93"/>
        <v>45694</v>
      </c>
      <c r="BT409" s="36">
        <f t="shared" si="94"/>
        <v>46011</v>
      </c>
      <c r="BU409" s="37">
        <f t="shared" ca="1" si="95"/>
        <v>0.79810725552050477</v>
      </c>
      <c r="BV409" s="30">
        <f t="shared" si="96"/>
        <v>84000000</v>
      </c>
      <c r="BW409" s="23" t="str">
        <f t="shared" ca="1" si="84"/>
        <v>EJECUCIÓN</v>
      </c>
      <c r="BX409" s="23">
        <v>46666667</v>
      </c>
      <c r="BY409" s="23">
        <v>37333333</v>
      </c>
      <c r="BZ409" s="23" t="s">
        <v>106</v>
      </c>
      <c r="CA409" s="23" t="str">
        <f t="shared" si="97"/>
        <v>febrero</v>
      </c>
      <c r="CB409" s="23" t="s">
        <v>121</v>
      </c>
      <c r="CC409" s="23" t="s">
        <v>121</v>
      </c>
      <c r="CD409" s="23" t="s">
        <v>121</v>
      </c>
      <c r="CE409" t="s">
        <v>125</v>
      </c>
      <c r="CF409" t="s">
        <v>126</v>
      </c>
    </row>
    <row r="410" spans="1:84" x14ac:dyDescent="0.25">
      <c r="A410" s="23" t="str">
        <f t="shared" si="85"/>
        <v/>
      </c>
      <c r="B410" s="23" t="str">
        <f t="shared" si="86"/>
        <v/>
      </c>
      <c r="C410" s="24" t="str">
        <f t="shared" ca="1" si="87"/>
        <v>E</v>
      </c>
      <c r="D410" s="25" t="str">
        <f t="shared" ca="1" si="88"/>
        <v/>
      </c>
      <c r="E410" s="25" t="str">
        <f t="shared" si="89"/>
        <v/>
      </c>
      <c r="F410" s="23" t="str">
        <f t="shared" si="90"/>
        <v/>
      </c>
      <c r="G410" s="25" t="str">
        <f t="shared" si="91"/>
        <v/>
      </c>
      <c r="H410" s="23">
        <v>2025</v>
      </c>
      <c r="I410" s="26">
        <v>404</v>
      </c>
      <c r="J410" s="23" t="s">
        <v>95</v>
      </c>
      <c r="K410" t="s">
        <v>96</v>
      </c>
      <c r="L410" t="s">
        <v>97</v>
      </c>
      <c r="M410" t="s">
        <v>98</v>
      </c>
      <c r="N410" t="s">
        <v>99</v>
      </c>
      <c r="O410" s="23" t="s">
        <v>100</v>
      </c>
      <c r="P410" s="23" t="s">
        <v>138</v>
      </c>
      <c r="Q410" t="s">
        <v>2969</v>
      </c>
      <c r="R410" s="23" t="s">
        <v>103</v>
      </c>
      <c r="S410" s="20" t="s">
        <v>1232</v>
      </c>
      <c r="T410" s="29" t="s">
        <v>2970</v>
      </c>
      <c r="U410" s="23" t="s">
        <v>1436</v>
      </c>
      <c r="V410" s="23" t="s">
        <v>106</v>
      </c>
      <c r="W410" s="20" t="s">
        <v>888</v>
      </c>
      <c r="X410" s="20" t="s">
        <v>888</v>
      </c>
      <c r="Y410" t="s">
        <v>2971</v>
      </c>
      <c r="Z410" t="s">
        <v>2972</v>
      </c>
      <c r="AA410" t="s">
        <v>2973</v>
      </c>
      <c r="AB410" s="6">
        <v>66990000</v>
      </c>
      <c r="AC410" s="6">
        <v>66990000</v>
      </c>
      <c r="AD410" s="30">
        <v>7700000</v>
      </c>
      <c r="AE410" s="30">
        <v>0</v>
      </c>
      <c r="AF410" s="23" t="s">
        <v>112</v>
      </c>
      <c r="AG410" t="s">
        <v>106</v>
      </c>
      <c r="AH410" t="s">
        <v>113</v>
      </c>
      <c r="AI410" s="31">
        <f>+Tabla3[[#This Row],[VALOR DEL CONTRATO
(EN NUMEROS)]]-Tabla3[[#This Row],[VALOR RECURSOS (MADS/FONAM)]]</f>
        <v>0</v>
      </c>
      <c r="AJ410" s="25">
        <v>7625</v>
      </c>
      <c r="AK410" s="32">
        <v>45665</v>
      </c>
      <c r="AL410">
        <v>43925</v>
      </c>
      <c r="AM410" s="27">
        <v>45687</v>
      </c>
      <c r="AN410" s="33" t="s">
        <v>114</v>
      </c>
      <c r="AO410" t="s">
        <v>751</v>
      </c>
      <c r="AP410" s="39">
        <v>202400000000095</v>
      </c>
      <c r="AQ410" t="s">
        <v>106</v>
      </c>
      <c r="AR410" s="27">
        <v>45686</v>
      </c>
      <c r="AS410" s="23" t="s">
        <v>116</v>
      </c>
      <c r="AT410" s="23" t="s">
        <v>116</v>
      </c>
      <c r="AU410" t="s">
        <v>117</v>
      </c>
      <c r="AV410" t="s">
        <v>1237</v>
      </c>
      <c r="AW410" t="s">
        <v>1238</v>
      </c>
      <c r="AX410" t="s">
        <v>888</v>
      </c>
      <c r="AY410" s="23">
        <v>80111600</v>
      </c>
      <c r="AZ410" s="41" t="s">
        <v>2974</v>
      </c>
      <c r="BA410" s="23" t="s">
        <v>121</v>
      </c>
      <c r="BB410" s="20" t="s">
        <v>122</v>
      </c>
      <c r="BC410" s="27">
        <v>45686</v>
      </c>
      <c r="BD410" s="20" t="s">
        <v>123</v>
      </c>
      <c r="BE410" s="27">
        <v>45686</v>
      </c>
      <c r="BF410" s="27">
        <v>45687</v>
      </c>
      <c r="BG410" s="27">
        <v>45950</v>
      </c>
      <c r="BH410" s="35">
        <f>+Tabla3[[#This Row],[FECHA TERMINACION
(INICIAL)]]-Tabla3[[#This Row],[FECHA INICIO]]</f>
        <v>263</v>
      </c>
      <c r="BI410" s="35">
        <f>+Tabla3[[#This Row],[PLAZO DE EJECUCIÓN EN DÍAS (INICIAL)]]/30</f>
        <v>8.7666666666666675</v>
      </c>
      <c r="BJ410" t="s">
        <v>2975</v>
      </c>
      <c r="BK410" s="30">
        <f>+[1]BD_2!E408</f>
        <v>0</v>
      </c>
      <c r="BL410" s="30">
        <f>+[1]BD_2!BA408</f>
        <v>0</v>
      </c>
      <c r="BM410" s="23">
        <f>+[1]BD_2!BZ408</f>
        <v>0</v>
      </c>
      <c r="BN410" s="23">
        <f>+COUNTIF(Tabla3[[#This Row],[VALOR REDUCIDO]:[TOTAL TIEMPO PRORROGADO EN DÍAS
]],"&lt;&gt;0")</f>
        <v>0</v>
      </c>
      <c r="BO410" s="23" t="str">
        <f>+[1]BD_2!CA408</f>
        <v>2 NO</v>
      </c>
      <c r="BP410" s="27" t="str">
        <f>+[1]BD_2!CF408</f>
        <v>2 NO</v>
      </c>
      <c r="BQ410" s="23" t="s">
        <v>106</v>
      </c>
      <c r="BR410">
        <f t="shared" si="92"/>
        <v>263</v>
      </c>
      <c r="BS410" s="36">
        <f t="shared" si="93"/>
        <v>45687</v>
      </c>
      <c r="BT410" s="36">
        <f t="shared" si="94"/>
        <v>45950</v>
      </c>
      <c r="BU410" s="37">
        <f t="shared" ca="1" si="95"/>
        <v>0.98859315589353614</v>
      </c>
      <c r="BV410" s="30">
        <f t="shared" si="96"/>
        <v>66990000</v>
      </c>
      <c r="BW410" s="23" t="str">
        <f t="shared" ca="1" si="84"/>
        <v>EJECUCIÓN</v>
      </c>
      <c r="BX410" s="23">
        <v>46456667</v>
      </c>
      <c r="BY410" s="23">
        <v>20533333</v>
      </c>
      <c r="BZ410" s="23" t="s">
        <v>106</v>
      </c>
      <c r="CA410" s="23" t="str">
        <f t="shared" si="97"/>
        <v>enero</v>
      </c>
      <c r="CB410" s="23" t="s">
        <v>121</v>
      </c>
      <c r="CC410" s="23" t="s">
        <v>121</v>
      </c>
      <c r="CD410" s="23" t="s">
        <v>121</v>
      </c>
      <c r="CE410" t="s">
        <v>125</v>
      </c>
      <c r="CF410" t="s">
        <v>126</v>
      </c>
    </row>
    <row r="411" spans="1:84" x14ac:dyDescent="0.25">
      <c r="A411" s="23" t="str">
        <f t="shared" si="85"/>
        <v/>
      </c>
      <c r="B411" s="23" t="str">
        <f t="shared" si="86"/>
        <v/>
      </c>
      <c r="C411" s="24" t="str">
        <f t="shared" ca="1" si="87"/>
        <v>E</v>
      </c>
      <c r="D411" s="25" t="str">
        <f t="shared" ca="1" si="88"/>
        <v/>
      </c>
      <c r="E411" s="25" t="str">
        <f t="shared" si="89"/>
        <v/>
      </c>
      <c r="F411" s="23" t="str">
        <f t="shared" si="90"/>
        <v/>
      </c>
      <c r="G411" s="25" t="str">
        <f t="shared" si="91"/>
        <v/>
      </c>
      <c r="H411" s="23">
        <v>2025</v>
      </c>
      <c r="I411" s="26">
        <v>405</v>
      </c>
      <c r="J411" s="23" t="s">
        <v>95</v>
      </c>
      <c r="K411" t="s">
        <v>96</v>
      </c>
      <c r="L411" t="s">
        <v>97</v>
      </c>
      <c r="M411" t="s">
        <v>98</v>
      </c>
      <c r="N411" t="s">
        <v>99</v>
      </c>
      <c r="O411" s="23" t="s">
        <v>100</v>
      </c>
      <c r="P411" s="23" t="s">
        <v>138</v>
      </c>
      <c r="Q411" t="s">
        <v>2976</v>
      </c>
      <c r="R411" s="23" t="s">
        <v>103</v>
      </c>
      <c r="S411" s="20" t="s">
        <v>1893</v>
      </c>
      <c r="T411" s="29" t="s">
        <v>2977</v>
      </c>
      <c r="U411" s="23" t="s">
        <v>1436</v>
      </c>
      <c r="V411" s="23" t="s">
        <v>106</v>
      </c>
      <c r="W411" s="20" t="s">
        <v>888</v>
      </c>
      <c r="X411" s="20" t="s">
        <v>888</v>
      </c>
      <c r="Y411" t="s">
        <v>2978</v>
      </c>
      <c r="Z411" s="52" t="s">
        <v>2979</v>
      </c>
      <c r="AA411" t="s">
        <v>2980</v>
      </c>
      <c r="AB411" s="6">
        <v>77600000</v>
      </c>
      <c r="AC411" s="6">
        <v>77600000</v>
      </c>
      <c r="AD411" s="30">
        <v>8000000</v>
      </c>
      <c r="AE411" s="30"/>
      <c r="AF411" s="23" t="s">
        <v>112</v>
      </c>
      <c r="AG411" t="s">
        <v>106</v>
      </c>
      <c r="AH411" t="s">
        <v>113</v>
      </c>
      <c r="AI411" s="31">
        <f>+Tabla3[[#This Row],[VALOR DEL CONTRATO
(EN NUMEROS)]]-Tabla3[[#This Row],[VALOR RECURSOS (MADS/FONAM)]]</f>
        <v>0</v>
      </c>
      <c r="AJ411" s="25">
        <v>7625</v>
      </c>
      <c r="AK411" s="32">
        <v>45665</v>
      </c>
      <c r="AL411">
        <v>43525</v>
      </c>
      <c r="AM411" s="27">
        <v>45687</v>
      </c>
      <c r="AN411" s="33" t="s">
        <v>114</v>
      </c>
      <c r="AO411" t="s">
        <v>751</v>
      </c>
      <c r="AP411" s="39">
        <v>202400000000095</v>
      </c>
      <c r="AQ411" t="s">
        <v>106</v>
      </c>
      <c r="AR411" s="27">
        <v>45685</v>
      </c>
      <c r="AS411" s="23" t="s">
        <v>116</v>
      </c>
      <c r="AT411" s="23" t="s">
        <v>116</v>
      </c>
      <c r="AU411" t="s">
        <v>117</v>
      </c>
      <c r="AV411" t="s">
        <v>1237</v>
      </c>
      <c r="AW411" t="s">
        <v>1238</v>
      </c>
      <c r="AX411" t="s">
        <v>888</v>
      </c>
      <c r="AY411" s="23">
        <v>80111600</v>
      </c>
      <c r="AZ411" s="41" t="s">
        <v>2981</v>
      </c>
      <c r="BA411" s="23" t="s">
        <v>295</v>
      </c>
      <c r="BB411" s="20" t="s">
        <v>122</v>
      </c>
      <c r="BC411" s="27">
        <v>45685</v>
      </c>
      <c r="BD411" s="20" t="s">
        <v>123</v>
      </c>
      <c r="BE411" s="27">
        <v>45685</v>
      </c>
      <c r="BF411" s="27">
        <v>45687</v>
      </c>
      <c r="BG411" s="27">
        <v>45981</v>
      </c>
      <c r="BH411" s="35">
        <f>+Tabla3[[#This Row],[FECHA TERMINACION
(INICIAL)]]-Tabla3[[#This Row],[FECHA INICIO]]</f>
        <v>294</v>
      </c>
      <c r="BI411" s="35">
        <f>+Tabla3[[#This Row],[PLAZO DE EJECUCIÓN EN DÍAS (INICIAL)]]/30</f>
        <v>9.8000000000000007</v>
      </c>
      <c r="BJ411" t="s">
        <v>2982</v>
      </c>
      <c r="BK411" s="30">
        <f>+[1]BD_2!E409</f>
        <v>0</v>
      </c>
      <c r="BL411" s="30">
        <f>+[1]BD_2!BA409</f>
        <v>0</v>
      </c>
      <c r="BM411" s="23">
        <f>+[1]BD_2!BZ409</f>
        <v>0</v>
      </c>
      <c r="BN411" s="23">
        <f>+COUNTIF(Tabla3[[#This Row],[VALOR REDUCIDO]:[TOTAL TIEMPO PRORROGADO EN DÍAS
]],"&lt;&gt;0")</f>
        <v>0</v>
      </c>
      <c r="BO411" s="23" t="str">
        <f>+[1]BD_2!CA409</f>
        <v>2 NO</v>
      </c>
      <c r="BP411" s="27" t="str">
        <f>+[1]BD_2!CF409</f>
        <v>2 NO</v>
      </c>
      <c r="BQ411" s="23" t="s">
        <v>106</v>
      </c>
      <c r="BR411">
        <f t="shared" si="92"/>
        <v>294</v>
      </c>
      <c r="BS411" s="36">
        <f t="shared" si="93"/>
        <v>45687</v>
      </c>
      <c r="BT411" s="36">
        <f t="shared" si="94"/>
        <v>45981</v>
      </c>
      <c r="BU411" s="37">
        <f t="shared" ca="1" si="95"/>
        <v>0.88435374149659862</v>
      </c>
      <c r="BV411" s="30">
        <f t="shared" si="96"/>
        <v>77600000</v>
      </c>
      <c r="BW411" s="23" t="str">
        <f t="shared" ca="1" si="84"/>
        <v>EJECUCIÓN</v>
      </c>
      <c r="BX411" s="23">
        <v>48266667</v>
      </c>
      <c r="BY411" s="23">
        <v>29333333</v>
      </c>
      <c r="BZ411" s="23" t="s">
        <v>106</v>
      </c>
      <c r="CA411" s="23" t="str">
        <f t="shared" si="97"/>
        <v>enero</v>
      </c>
      <c r="CB411" s="23" t="s">
        <v>121</v>
      </c>
      <c r="CC411" s="23" t="s">
        <v>121</v>
      </c>
      <c r="CD411" s="23" t="s">
        <v>121</v>
      </c>
      <c r="CE411" t="s">
        <v>125</v>
      </c>
      <c r="CF411" t="s">
        <v>126</v>
      </c>
    </row>
    <row r="412" spans="1:84" x14ac:dyDescent="0.25">
      <c r="A412" s="23" t="str">
        <f t="shared" si="85"/>
        <v/>
      </c>
      <c r="B412" s="23" t="str">
        <f t="shared" si="86"/>
        <v/>
      </c>
      <c r="C412" s="24" t="str">
        <f t="shared" ca="1" si="87"/>
        <v>F</v>
      </c>
      <c r="D412" s="25" t="str">
        <f t="shared" ca="1" si="88"/>
        <v/>
      </c>
      <c r="E412" s="25" t="str">
        <f t="shared" si="89"/>
        <v/>
      </c>
      <c r="F412" s="23" t="str">
        <f t="shared" si="90"/>
        <v/>
      </c>
      <c r="G412" s="25" t="str">
        <f t="shared" si="91"/>
        <v/>
      </c>
      <c r="H412" s="23">
        <v>2025</v>
      </c>
      <c r="I412" s="26">
        <v>406</v>
      </c>
      <c r="J412" s="23" t="s">
        <v>95</v>
      </c>
      <c r="K412" t="s">
        <v>96</v>
      </c>
      <c r="L412" t="s">
        <v>97</v>
      </c>
      <c r="M412" t="s">
        <v>98</v>
      </c>
      <c r="N412" t="s">
        <v>99</v>
      </c>
      <c r="O412" s="23" t="s">
        <v>100</v>
      </c>
      <c r="P412" s="23" t="s">
        <v>101</v>
      </c>
      <c r="Q412" t="s">
        <v>2983</v>
      </c>
      <c r="R412" s="23" t="s">
        <v>103</v>
      </c>
      <c r="S412" s="20" t="s">
        <v>2984</v>
      </c>
      <c r="T412" s="29" t="s">
        <v>2985</v>
      </c>
      <c r="U412" s="23" t="s">
        <v>1436</v>
      </c>
      <c r="V412" s="23" t="s">
        <v>106</v>
      </c>
      <c r="W412" s="20" t="s">
        <v>888</v>
      </c>
      <c r="X412" s="20" t="s">
        <v>888</v>
      </c>
      <c r="Y412" t="s">
        <v>2986</v>
      </c>
      <c r="Z412" t="s">
        <v>2987</v>
      </c>
      <c r="AA412" t="s">
        <v>2988</v>
      </c>
      <c r="AB412" s="6">
        <v>43516000</v>
      </c>
      <c r="AC412" s="6">
        <v>43516000</v>
      </c>
      <c r="AD412" s="30">
        <v>5060000</v>
      </c>
      <c r="AE412" s="30">
        <v>0</v>
      </c>
      <c r="AF412" s="23" t="s">
        <v>112</v>
      </c>
      <c r="AG412" t="s">
        <v>106</v>
      </c>
      <c r="AH412" t="s">
        <v>113</v>
      </c>
      <c r="AI412" s="31">
        <f>+Tabla3[[#This Row],[VALOR DEL CONTRATO
(EN NUMEROS)]]-Tabla3[[#This Row],[VALOR RECURSOS (MADS/FONAM)]]</f>
        <v>0</v>
      </c>
      <c r="AJ412" s="25">
        <v>7625</v>
      </c>
      <c r="AK412" s="32">
        <v>45665</v>
      </c>
      <c r="AL412">
        <v>43825</v>
      </c>
      <c r="AM412" s="27">
        <v>45687</v>
      </c>
      <c r="AN412" s="33" t="s">
        <v>114</v>
      </c>
      <c r="AO412" t="s">
        <v>751</v>
      </c>
      <c r="AP412" s="39">
        <v>202400000000095</v>
      </c>
      <c r="AQ412" t="s">
        <v>106</v>
      </c>
      <c r="AR412" s="27">
        <v>45685</v>
      </c>
      <c r="AS412" s="23" t="s">
        <v>116</v>
      </c>
      <c r="AT412" s="23" t="s">
        <v>116</v>
      </c>
      <c r="AU412" t="s">
        <v>117</v>
      </c>
      <c r="AV412" t="s">
        <v>1237</v>
      </c>
      <c r="AW412" t="s">
        <v>1238</v>
      </c>
      <c r="AX412" t="s">
        <v>888</v>
      </c>
      <c r="AY412" s="23">
        <v>80111600</v>
      </c>
      <c r="AZ412" s="41" t="s">
        <v>2989</v>
      </c>
      <c r="BA412" s="23" t="s">
        <v>295</v>
      </c>
      <c r="BB412" s="20" t="s">
        <v>122</v>
      </c>
      <c r="BC412" s="27">
        <v>45686</v>
      </c>
      <c r="BD412" s="20" t="s">
        <v>123</v>
      </c>
      <c r="BE412" s="27">
        <v>45686</v>
      </c>
      <c r="BF412" s="27">
        <v>45687</v>
      </c>
      <c r="BG412" s="27">
        <v>45947</v>
      </c>
      <c r="BH412" s="35">
        <f>+Tabla3[[#This Row],[FECHA TERMINACION
(INICIAL)]]-Tabla3[[#This Row],[FECHA INICIO]]</f>
        <v>260</v>
      </c>
      <c r="BI412" s="35">
        <f>+Tabla3[[#This Row],[PLAZO DE EJECUCIÓN EN DÍAS (INICIAL)]]/30</f>
        <v>8.6666666666666661</v>
      </c>
      <c r="BJ412" t="s">
        <v>2990</v>
      </c>
      <c r="BK412" s="30">
        <f>+[1]BD_2!E410</f>
        <v>0</v>
      </c>
      <c r="BL412" s="30">
        <f>+[1]BD_2!BA410</f>
        <v>0</v>
      </c>
      <c r="BM412" s="23">
        <f>+[1]BD_2!BZ410</f>
        <v>0</v>
      </c>
      <c r="BN412" s="23">
        <f>+COUNTIF(Tabla3[[#This Row],[VALOR REDUCIDO]:[TOTAL TIEMPO PRORROGADO EN DÍAS
]],"&lt;&gt;0")</f>
        <v>0</v>
      </c>
      <c r="BO412" s="23" t="str">
        <f>+[1]BD_2!CA410</f>
        <v>2 NO</v>
      </c>
      <c r="BP412" s="27" t="str">
        <f>+[1]BD_2!CF410</f>
        <v>2 NO</v>
      </c>
      <c r="BQ412" s="23" t="s">
        <v>106</v>
      </c>
      <c r="BR412">
        <f t="shared" si="92"/>
        <v>260</v>
      </c>
      <c r="BS412" s="36">
        <f t="shared" si="93"/>
        <v>45687</v>
      </c>
      <c r="BT412" s="36">
        <f t="shared" si="94"/>
        <v>45947</v>
      </c>
      <c r="BU412" s="37">
        <f t="shared" ca="1" si="95"/>
        <v>1</v>
      </c>
      <c r="BV412" s="30">
        <f t="shared" si="96"/>
        <v>43516000</v>
      </c>
      <c r="BW412" s="23" t="str">
        <f t="shared" ca="1" si="84"/>
        <v>FINALIZADO</v>
      </c>
      <c r="BX412" s="23">
        <v>30528667</v>
      </c>
      <c r="BY412" s="23">
        <v>12987333</v>
      </c>
      <c r="BZ412" s="23" t="s">
        <v>106</v>
      </c>
      <c r="CA412" s="23" t="str">
        <f t="shared" si="97"/>
        <v>enero</v>
      </c>
      <c r="CB412" s="23" t="s">
        <v>121</v>
      </c>
      <c r="CC412" s="23" t="s">
        <v>121</v>
      </c>
      <c r="CD412" s="23" t="s">
        <v>121</v>
      </c>
      <c r="CE412" t="s">
        <v>125</v>
      </c>
      <c r="CF412" t="s">
        <v>126</v>
      </c>
    </row>
    <row r="413" spans="1:84" x14ac:dyDescent="0.25">
      <c r="A413" s="23" t="str">
        <f t="shared" si="85"/>
        <v/>
      </c>
      <c r="B413" s="23" t="str">
        <f t="shared" si="86"/>
        <v/>
      </c>
      <c r="C413" s="24" t="str">
        <f t="shared" ca="1" si="87"/>
        <v>E</v>
      </c>
      <c r="D413" s="25" t="str">
        <f t="shared" ca="1" si="88"/>
        <v/>
      </c>
      <c r="E413" s="25" t="str">
        <f t="shared" si="89"/>
        <v/>
      </c>
      <c r="F413" s="23" t="str">
        <f t="shared" si="90"/>
        <v/>
      </c>
      <c r="G413" s="25" t="str">
        <f t="shared" si="91"/>
        <v/>
      </c>
      <c r="H413" s="23">
        <v>2025</v>
      </c>
      <c r="I413" s="26">
        <v>407</v>
      </c>
      <c r="J413" s="23" t="s">
        <v>95</v>
      </c>
      <c r="K413" t="s">
        <v>96</v>
      </c>
      <c r="L413" t="s">
        <v>97</v>
      </c>
      <c r="M413" t="s">
        <v>98</v>
      </c>
      <c r="N413" t="s">
        <v>99</v>
      </c>
      <c r="O413" s="23" t="s">
        <v>100</v>
      </c>
      <c r="P413" s="23" t="s">
        <v>138</v>
      </c>
      <c r="Q413" t="s">
        <v>2991</v>
      </c>
      <c r="R413" s="23" t="s">
        <v>103</v>
      </c>
      <c r="S413" s="20" t="s">
        <v>165</v>
      </c>
      <c r="T413" s="29" t="s">
        <v>2992</v>
      </c>
      <c r="U413" s="23" t="s">
        <v>1436</v>
      </c>
      <c r="V413" s="23" t="s">
        <v>106</v>
      </c>
      <c r="W413" s="20" t="s">
        <v>516</v>
      </c>
      <c r="X413" s="20" t="s">
        <v>516</v>
      </c>
      <c r="Y413" t="s">
        <v>2993</v>
      </c>
      <c r="Z413" t="s">
        <v>2994</v>
      </c>
      <c r="AA413" t="s">
        <v>2995</v>
      </c>
      <c r="AB413" s="6">
        <v>73500000</v>
      </c>
      <c r="AC413" s="6">
        <v>73500000</v>
      </c>
      <c r="AD413" s="30">
        <v>7350000</v>
      </c>
      <c r="AE413" s="30">
        <v>0</v>
      </c>
      <c r="AF413" s="23" t="s">
        <v>112</v>
      </c>
      <c r="AG413" t="s">
        <v>106</v>
      </c>
      <c r="AH413" t="s">
        <v>113</v>
      </c>
      <c r="AI413" s="31">
        <f>+Tabla3[[#This Row],[VALOR DEL CONTRATO
(EN NUMEROS)]]-Tabla3[[#This Row],[VALOR RECURSOS (MADS/FONAM)]]</f>
        <v>0</v>
      </c>
      <c r="AJ413" s="25">
        <v>8825</v>
      </c>
      <c r="AK413" s="32">
        <v>45665</v>
      </c>
      <c r="AL413">
        <v>43125</v>
      </c>
      <c r="AM413" s="27">
        <v>45686</v>
      </c>
      <c r="AN413" s="33" t="s">
        <v>114</v>
      </c>
      <c r="AO413" t="s">
        <v>1574</v>
      </c>
      <c r="AP413" s="39">
        <v>202300000000177</v>
      </c>
      <c r="AQ413" t="s">
        <v>106</v>
      </c>
      <c r="AR413" s="27">
        <v>45685</v>
      </c>
      <c r="AS413" s="23" t="s">
        <v>116</v>
      </c>
      <c r="AT413" s="23" t="s">
        <v>116</v>
      </c>
      <c r="AU413" t="s">
        <v>117</v>
      </c>
      <c r="AV413" t="s">
        <v>521</v>
      </c>
      <c r="AW413" t="s">
        <v>522</v>
      </c>
      <c r="AX413" t="s">
        <v>516</v>
      </c>
      <c r="AY413" s="23">
        <v>80111600</v>
      </c>
      <c r="AZ413" s="41" t="s">
        <v>2996</v>
      </c>
      <c r="BA413" s="23" t="s">
        <v>121</v>
      </c>
      <c r="BB413" s="20" t="s">
        <v>122</v>
      </c>
      <c r="BC413" s="27">
        <v>45686</v>
      </c>
      <c r="BD413" s="23" t="s">
        <v>136</v>
      </c>
      <c r="BE413" s="27">
        <v>45686</v>
      </c>
      <c r="BF413" s="27">
        <v>45686</v>
      </c>
      <c r="BG413" s="27">
        <v>45989</v>
      </c>
      <c r="BH413" s="35">
        <f>+Tabla3[[#This Row],[FECHA TERMINACION
(INICIAL)]]-Tabla3[[#This Row],[FECHA INICIO]]</f>
        <v>303</v>
      </c>
      <c r="BI413" s="35">
        <f>+Tabla3[[#This Row],[PLAZO DE EJECUCIÓN EN DÍAS (INICIAL)]]/30</f>
        <v>10.1</v>
      </c>
      <c r="BJ413" t="s">
        <v>948</v>
      </c>
      <c r="BK413" s="30">
        <f>+[1]BD_2!E411</f>
        <v>0</v>
      </c>
      <c r="BL413" s="30">
        <f>+[1]BD_2!BA411</f>
        <v>0</v>
      </c>
      <c r="BM413" s="23">
        <f>+[1]BD_2!BZ411</f>
        <v>0</v>
      </c>
      <c r="BN413" s="23">
        <f>+COUNTIF(Tabla3[[#This Row],[VALOR REDUCIDO]:[TOTAL TIEMPO PRORROGADO EN DÍAS
]],"&lt;&gt;0")</f>
        <v>0</v>
      </c>
      <c r="BO413" s="23" t="str">
        <f>+[1]BD_2!CA411</f>
        <v>2 NO</v>
      </c>
      <c r="BP413" s="27" t="str">
        <f>+[1]BD_2!CF411</f>
        <v>2 NO</v>
      </c>
      <c r="BQ413" s="23" t="s">
        <v>106</v>
      </c>
      <c r="BR413">
        <f t="shared" si="92"/>
        <v>303</v>
      </c>
      <c r="BS413" s="36">
        <f t="shared" si="93"/>
        <v>45686</v>
      </c>
      <c r="BT413" s="36">
        <f t="shared" si="94"/>
        <v>45989</v>
      </c>
      <c r="BU413" s="37">
        <f t="shared" ca="1" si="95"/>
        <v>0.86138613861386137</v>
      </c>
      <c r="BV413" s="30">
        <f t="shared" si="96"/>
        <v>73500000</v>
      </c>
      <c r="BW413" s="23" t="str">
        <f t="shared" ca="1" si="84"/>
        <v>EJECUCIÓN</v>
      </c>
      <c r="BX413" s="23">
        <v>44590000</v>
      </c>
      <c r="BY413" s="23">
        <v>28910000</v>
      </c>
      <c r="BZ413" s="23" t="s">
        <v>106</v>
      </c>
      <c r="CA413" s="23" t="str">
        <f t="shared" si="97"/>
        <v>enero</v>
      </c>
      <c r="CB413" s="23" t="s">
        <v>121</v>
      </c>
      <c r="CC413" s="23" t="s">
        <v>121</v>
      </c>
      <c r="CD413" s="23" t="s">
        <v>121</v>
      </c>
      <c r="CE413" t="s">
        <v>125</v>
      </c>
      <c r="CF413" t="s">
        <v>126</v>
      </c>
    </row>
    <row r="414" spans="1:84" x14ac:dyDescent="0.25">
      <c r="A414" s="23" t="str">
        <f t="shared" si="85"/>
        <v/>
      </c>
      <c r="B414" s="23" t="str">
        <f t="shared" si="86"/>
        <v/>
      </c>
      <c r="C414" s="24" t="str">
        <f t="shared" ca="1" si="87"/>
        <v>E</v>
      </c>
      <c r="D414" s="25" t="str">
        <f t="shared" ca="1" si="88"/>
        <v/>
      </c>
      <c r="E414" s="25" t="str">
        <f t="shared" si="89"/>
        <v/>
      </c>
      <c r="F414" s="23" t="str">
        <f t="shared" si="90"/>
        <v/>
      </c>
      <c r="G414" s="25" t="str">
        <f t="shared" si="91"/>
        <v/>
      </c>
      <c r="H414" s="23">
        <v>2025</v>
      </c>
      <c r="I414" s="26">
        <v>408</v>
      </c>
      <c r="J414" s="23" t="s">
        <v>95</v>
      </c>
      <c r="K414" t="s">
        <v>96</v>
      </c>
      <c r="L414" t="s">
        <v>97</v>
      </c>
      <c r="M414" t="s">
        <v>98</v>
      </c>
      <c r="N414" t="s">
        <v>99</v>
      </c>
      <c r="O414" s="23" t="s">
        <v>100</v>
      </c>
      <c r="P414" s="23" t="s">
        <v>138</v>
      </c>
      <c r="Q414" t="s">
        <v>2997</v>
      </c>
      <c r="R414" s="23" t="s">
        <v>103</v>
      </c>
      <c r="S414" s="20" t="s">
        <v>1225</v>
      </c>
      <c r="T414" s="29" t="s">
        <v>2998</v>
      </c>
      <c r="U414" s="23" t="s">
        <v>1436</v>
      </c>
      <c r="V414" s="23" t="s">
        <v>106</v>
      </c>
      <c r="W414" s="20" t="s">
        <v>516</v>
      </c>
      <c r="X414" s="20" t="s">
        <v>516</v>
      </c>
      <c r="Y414" t="s">
        <v>2999</v>
      </c>
      <c r="Z414" t="s">
        <v>3000</v>
      </c>
      <c r="AA414" t="s">
        <v>1122</v>
      </c>
      <c r="AB414" s="6">
        <v>94500000</v>
      </c>
      <c r="AC414" s="6">
        <v>94500000</v>
      </c>
      <c r="AD414" s="30">
        <v>9450000</v>
      </c>
      <c r="AE414" s="30">
        <v>0</v>
      </c>
      <c r="AF414" s="23" t="s">
        <v>112</v>
      </c>
      <c r="AG414" t="s">
        <v>106</v>
      </c>
      <c r="AH414" t="s">
        <v>113</v>
      </c>
      <c r="AI414" s="31">
        <f>+Tabla3[[#This Row],[VALOR DEL CONTRATO
(EN NUMEROS)]]-Tabla3[[#This Row],[VALOR RECURSOS (MADS/FONAM)]]</f>
        <v>0</v>
      </c>
      <c r="AJ414" s="25">
        <v>8825</v>
      </c>
      <c r="AK414" s="32">
        <v>45665</v>
      </c>
      <c r="AL414">
        <v>48825</v>
      </c>
      <c r="AM414" s="27">
        <v>45691</v>
      </c>
      <c r="AN414" s="33" t="s">
        <v>114</v>
      </c>
      <c r="AO414" t="s">
        <v>1574</v>
      </c>
      <c r="AP414" s="39">
        <v>202300000000177</v>
      </c>
      <c r="AQ414" t="s">
        <v>106</v>
      </c>
      <c r="AR414" s="27">
        <v>45686</v>
      </c>
      <c r="AS414" s="23" t="s">
        <v>116</v>
      </c>
      <c r="AT414" s="23" t="s">
        <v>116</v>
      </c>
      <c r="AU414" t="s">
        <v>117</v>
      </c>
      <c r="AV414" t="s">
        <v>3001</v>
      </c>
      <c r="AW414" t="s">
        <v>3002</v>
      </c>
      <c r="AX414" t="s">
        <v>516</v>
      </c>
      <c r="AY414" s="23">
        <v>80111600</v>
      </c>
      <c r="AZ414" s="41" t="s">
        <v>3003</v>
      </c>
      <c r="BA414" s="23" t="s">
        <v>121</v>
      </c>
      <c r="BB414" s="20" t="s">
        <v>122</v>
      </c>
      <c r="BC414" s="27">
        <v>45687</v>
      </c>
      <c r="BD414" s="20" t="s">
        <v>136</v>
      </c>
      <c r="BE414" s="27">
        <v>45687</v>
      </c>
      <c r="BF414" s="27">
        <v>45691</v>
      </c>
      <c r="BG414" s="27">
        <v>45993</v>
      </c>
      <c r="BH414" s="35">
        <f>+Tabla3[[#This Row],[FECHA TERMINACION
(INICIAL)]]-Tabla3[[#This Row],[FECHA INICIO]]</f>
        <v>302</v>
      </c>
      <c r="BI414" s="35">
        <f>+Tabla3[[#This Row],[PLAZO DE EJECUCIÓN EN DÍAS (INICIAL)]]/30</f>
        <v>10.066666666666666</v>
      </c>
      <c r="BJ414" t="s">
        <v>2553</v>
      </c>
      <c r="BK414" s="30">
        <f>+[1]BD_2!E412</f>
        <v>0</v>
      </c>
      <c r="BL414" s="30">
        <f>+[1]BD_2!BA412</f>
        <v>0</v>
      </c>
      <c r="BM414" s="23">
        <f>+[1]BD_2!BZ412</f>
        <v>0</v>
      </c>
      <c r="BN414" s="23">
        <f>+COUNTIF(Tabla3[[#This Row],[VALOR REDUCIDO]:[TOTAL TIEMPO PRORROGADO EN DÍAS
]],"&lt;&gt;0")</f>
        <v>0</v>
      </c>
      <c r="BO414" s="23" t="str">
        <f>+[1]BD_2!CA412</f>
        <v>2 NO</v>
      </c>
      <c r="BP414" s="27" t="str">
        <f>+[1]BD_2!CF412</f>
        <v>2 NO</v>
      </c>
      <c r="BQ414" s="23" t="s">
        <v>106</v>
      </c>
      <c r="BR414">
        <f t="shared" si="92"/>
        <v>302</v>
      </c>
      <c r="BS414" s="36">
        <f t="shared" si="93"/>
        <v>45691</v>
      </c>
      <c r="BT414" s="36">
        <f t="shared" si="94"/>
        <v>45993</v>
      </c>
      <c r="BU414" s="37">
        <f t="shared" ca="1" si="95"/>
        <v>0.84768211920529801</v>
      </c>
      <c r="BV414" s="30">
        <f t="shared" si="96"/>
        <v>94500000</v>
      </c>
      <c r="BW414" s="23" t="str">
        <f t="shared" ca="1" si="84"/>
        <v>EJECUCIÓN</v>
      </c>
      <c r="BX414" s="23">
        <v>56070000</v>
      </c>
      <c r="BY414" s="23">
        <v>38430000</v>
      </c>
      <c r="BZ414" s="23" t="s">
        <v>106</v>
      </c>
      <c r="CA414" s="23" t="str">
        <f t="shared" si="97"/>
        <v>enero</v>
      </c>
      <c r="CB414" s="23" t="s">
        <v>121</v>
      </c>
      <c r="CC414" s="23" t="s">
        <v>121</v>
      </c>
      <c r="CD414" s="23" t="s">
        <v>121</v>
      </c>
      <c r="CE414" t="s">
        <v>125</v>
      </c>
      <c r="CF414" t="s">
        <v>126</v>
      </c>
    </row>
    <row r="415" spans="1:84" x14ac:dyDescent="0.25">
      <c r="A415" s="23" t="str">
        <f t="shared" si="85"/>
        <v/>
      </c>
      <c r="B415" s="23" t="str">
        <f t="shared" si="86"/>
        <v/>
      </c>
      <c r="C415" s="24" t="str">
        <f t="shared" ca="1" si="87"/>
        <v>E</v>
      </c>
      <c r="D415" s="25" t="str">
        <f t="shared" si="88"/>
        <v/>
      </c>
      <c r="E415" s="25" t="str">
        <f t="shared" si="89"/>
        <v/>
      </c>
      <c r="F415" s="23" t="str">
        <f t="shared" si="90"/>
        <v/>
      </c>
      <c r="G415" s="25" t="str">
        <f t="shared" si="91"/>
        <v/>
      </c>
      <c r="H415" s="23">
        <v>2025</v>
      </c>
      <c r="I415" s="26">
        <v>409</v>
      </c>
      <c r="J415" s="23" t="s">
        <v>95</v>
      </c>
      <c r="K415" t="s">
        <v>96</v>
      </c>
      <c r="L415" t="s">
        <v>97</v>
      </c>
      <c r="M415" t="s">
        <v>98</v>
      </c>
      <c r="N415" t="s">
        <v>99</v>
      </c>
      <c r="O415" s="23" t="s">
        <v>100</v>
      </c>
      <c r="P415" s="23" t="s">
        <v>138</v>
      </c>
      <c r="Q415" t="s">
        <v>3004</v>
      </c>
      <c r="R415" s="23" t="s">
        <v>103</v>
      </c>
      <c r="S415" s="20" t="s">
        <v>165</v>
      </c>
      <c r="T415" s="29" t="s">
        <v>873</v>
      </c>
      <c r="U415" s="23" t="s">
        <v>1436</v>
      </c>
      <c r="V415" s="23" t="s">
        <v>106</v>
      </c>
      <c r="W415" s="20" t="s">
        <v>418</v>
      </c>
      <c r="X415" s="20" t="s">
        <v>418</v>
      </c>
      <c r="Y415" t="s">
        <v>3005</v>
      </c>
      <c r="Z415" t="s">
        <v>3006</v>
      </c>
      <c r="AA415" t="s">
        <v>2400</v>
      </c>
      <c r="AB415" s="6">
        <v>115500000</v>
      </c>
      <c r="AC415" s="6">
        <v>115500000</v>
      </c>
      <c r="AD415" s="30">
        <v>10500000</v>
      </c>
      <c r="AE415" s="30">
        <v>0</v>
      </c>
      <c r="AF415" s="23" t="s">
        <v>112</v>
      </c>
      <c r="AG415" t="s">
        <v>106</v>
      </c>
      <c r="AH415" t="s">
        <v>113</v>
      </c>
      <c r="AI415" s="31">
        <f>+Tabla3[[#This Row],[VALOR DEL CONTRATO
(EN NUMEROS)]]-Tabla3[[#This Row],[VALOR RECURSOS (MADS/FONAM)]]</f>
        <v>0</v>
      </c>
      <c r="AJ415" s="25">
        <v>8025</v>
      </c>
      <c r="AK415" s="32">
        <v>45665</v>
      </c>
      <c r="AL415">
        <v>44725</v>
      </c>
      <c r="AM415" s="27">
        <v>45687</v>
      </c>
      <c r="AN415" s="33" t="s">
        <v>114</v>
      </c>
      <c r="AO415" t="s">
        <v>2393</v>
      </c>
      <c r="AP415" s="39">
        <v>202300000000267</v>
      </c>
      <c r="AQ415" t="s">
        <v>106</v>
      </c>
      <c r="AR415" s="27">
        <v>45685</v>
      </c>
      <c r="AS415" s="23" t="s">
        <v>116</v>
      </c>
      <c r="AT415" s="23" t="s">
        <v>116</v>
      </c>
      <c r="AU415" t="s">
        <v>117</v>
      </c>
      <c r="AV415" t="s">
        <v>423</v>
      </c>
      <c r="AW415" t="s">
        <v>424</v>
      </c>
      <c r="AX415" t="s">
        <v>425</v>
      </c>
      <c r="AY415" s="23">
        <v>80111600</v>
      </c>
      <c r="AZ415" s="41" t="s">
        <v>3007</v>
      </c>
      <c r="BA415" s="23" t="s">
        <v>121</v>
      </c>
      <c r="BB415" s="20" t="s">
        <v>122</v>
      </c>
      <c r="BC415" s="27">
        <v>45685</v>
      </c>
      <c r="BD415" s="20" t="s">
        <v>123</v>
      </c>
      <c r="BE415" s="27">
        <v>45685</v>
      </c>
      <c r="BF415" s="27">
        <v>45687</v>
      </c>
      <c r="BG415" s="27">
        <v>46020</v>
      </c>
      <c r="BH415" s="35">
        <f>+Tabla3[[#This Row],[FECHA TERMINACION
(INICIAL)]]-Tabla3[[#This Row],[FECHA INICIO]]</f>
        <v>333</v>
      </c>
      <c r="BI415" s="35">
        <f>+Tabla3[[#This Row],[PLAZO DE EJECUCIÓN EN DÍAS (INICIAL)]]/30</f>
        <v>11.1</v>
      </c>
      <c r="BJ415" t="s">
        <v>2395</v>
      </c>
      <c r="BK415" s="30">
        <f>+[1]BD_2!E413</f>
        <v>0</v>
      </c>
      <c r="BL415" s="30">
        <f>+[1]BD_2!BA413</f>
        <v>0</v>
      </c>
      <c r="BM415" s="23">
        <f>+[1]BD_2!BZ413</f>
        <v>0</v>
      </c>
      <c r="BN415" s="23">
        <f>+COUNTIF(Tabla3[[#This Row],[VALOR REDUCIDO]:[TOTAL TIEMPO PRORROGADO EN DÍAS
]],"&lt;&gt;0")</f>
        <v>0</v>
      </c>
      <c r="BO415" s="23" t="str">
        <f>+[1]BD_2!CA413</f>
        <v>2 NO</v>
      </c>
      <c r="BP415" s="27" t="str">
        <f>+[1]BD_2!CF413</f>
        <v>1 SI</v>
      </c>
      <c r="BQ415" s="23" t="s">
        <v>106</v>
      </c>
      <c r="BR415">
        <f t="shared" si="92"/>
        <v>333</v>
      </c>
      <c r="BS415" s="36">
        <f t="shared" si="93"/>
        <v>45687</v>
      </c>
      <c r="BT415" s="36">
        <f t="shared" si="94"/>
        <v>46020</v>
      </c>
      <c r="BU415" s="37">
        <f t="shared" ca="1" si="95"/>
        <v>0.78078078078078073</v>
      </c>
      <c r="BV415" s="30">
        <f t="shared" si="96"/>
        <v>115500000</v>
      </c>
      <c r="BW415" s="23" t="str">
        <f t="shared" si="84"/>
        <v>FINALIZADO</v>
      </c>
      <c r="BX415" s="23">
        <v>24500000</v>
      </c>
      <c r="BY415" s="23">
        <v>91000000</v>
      </c>
      <c r="BZ415" s="23" t="s">
        <v>106</v>
      </c>
      <c r="CA415" s="23" t="str">
        <f t="shared" si="97"/>
        <v>enero</v>
      </c>
      <c r="CB415" s="23" t="s">
        <v>121</v>
      </c>
      <c r="CC415" s="23" t="s">
        <v>121</v>
      </c>
      <c r="CD415" s="23" t="s">
        <v>121</v>
      </c>
      <c r="CE415" t="s">
        <v>125</v>
      </c>
      <c r="CF415" t="s">
        <v>126</v>
      </c>
    </row>
    <row r="416" spans="1:84" x14ac:dyDescent="0.25">
      <c r="A416" s="23" t="str">
        <f t="shared" si="85"/>
        <v/>
      </c>
      <c r="B416" s="23" t="str">
        <f t="shared" si="86"/>
        <v/>
      </c>
      <c r="C416" s="24" t="str">
        <f t="shared" ca="1" si="87"/>
        <v>E</v>
      </c>
      <c r="D416" s="25" t="str">
        <f t="shared" ca="1" si="88"/>
        <v/>
      </c>
      <c r="E416" s="25" t="str">
        <f t="shared" si="89"/>
        <v/>
      </c>
      <c r="F416" s="23" t="str">
        <f t="shared" si="90"/>
        <v/>
      </c>
      <c r="G416" s="25" t="str">
        <f t="shared" si="91"/>
        <v/>
      </c>
      <c r="H416" s="23">
        <v>2025</v>
      </c>
      <c r="I416" s="26">
        <v>410</v>
      </c>
      <c r="J416" s="23" t="s">
        <v>95</v>
      </c>
      <c r="K416" t="s">
        <v>96</v>
      </c>
      <c r="L416" t="s">
        <v>97</v>
      </c>
      <c r="M416" t="s">
        <v>98</v>
      </c>
      <c r="N416" t="s">
        <v>99</v>
      </c>
      <c r="O416" s="23" t="s">
        <v>100</v>
      </c>
      <c r="P416" s="23" t="s">
        <v>138</v>
      </c>
      <c r="Q416" t="s">
        <v>3008</v>
      </c>
      <c r="R416" s="23" t="s">
        <v>103</v>
      </c>
      <c r="S416" s="20" t="s">
        <v>3009</v>
      </c>
      <c r="T416" s="29" t="s">
        <v>3010</v>
      </c>
      <c r="U416" s="23" t="s">
        <v>1436</v>
      </c>
      <c r="V416" s="23" t="s">
        <v>106</v>
      </c>
      <c r="W416" s="20" t="s">
        <v>183</v>
      </c>
      <c r="X416" s="20" t="s">
        <v>183</v>
      </c>
      <c r="Y416" t="s">
        <v>797</v>
      </c>
      <c r="Z416" t="s">
        <v>3011</v>
      </c>
      <c r="AA416" s="30" t="s">
        <v>3012</v>
      </c>
      <c r="AB416" s="30">
        <v>89541333</v>
      </c>
      <c r="AC416" s="30">
        <v>89541333</v>
      </c>
      <c r="AD416" s="46">
        <v>8240000</v>
      </c>
      <c r="AE416" s="46">
        <v>0</v>
      </c>
      <c r="AF416" s="23" t="s">
        <v>112</v>
      </c>
      <c r="AG416" t="s">
        <v>106</v>
      </c>
      <c r="AH416" t="s">
        <v>113</v>
      </c>
      <c r="AI416" s="31">
        <f>+Tabla3[[#This Row],[VALOR DEL CONTRATO
(EN NUMEROS)]]-Tabla3[[#This Row],[VALOR RECURSOS (MADS/FONAM)]]</f>
        <v>0</v>
      </c>
      <c r="AJ416" s="25">
        <v>2625</v>
      </c>
      <c r="AK416" s="32">
        <v>45664</v>
      </c>
      <c r="AL416">
        <v>54525</v>
      </c>
      <c r="AM416" s="27">
        <v>45692</v>
      </c>
      <c r="AN416" s="33" t="s">
        <v>114</v>
      </c>
      <c r="AO416" t="s">
        <v>215</v>
      </c>
      <c r="AP416" s="39">
        <v>202400000000071</v>
      </c>
      <c r="AQ416" t="s">
        <v>106</v>
      </c>
      <c r="AR416" s="42">
        <v>45687</v>
      </c>
      <c r="AS416" s="23" t="s">
        <v>116</v>
      </c>
      <c r="AT416" s="23" t="s">
        <v>116</v>
      </c>
      <c r="AU416" t="s">
        <v>117</v>
      </c>
      <c r="AV416" t="s">
        <v>800</v>
      </c>
      <c r="AW416" t="s">
        <v>801</v>
      </c>
      <c r="AX416" s="23" t="s">
        <v>189</v>
      </c>
      <c r="AY416" s="23">
        <v>80111600</v>
      </c>
      <c r="AZ416" s="20" t="s">
        <v>3013</v>
      </c>
      <c r="BA416" s="23" t="s">
        <v>121</v>
      </c>
      <c r="BB416" s="20" t="s">
        <v>122</v>
      </c>
      <c r="BC416" s="42">
        <v>45688</v>
      </c>
      <c r="BD416" s="20" t="s">
        <v>123</v>
      </c>
      <c r="BE416" s="42">
        <v>45688</v>
      </c>
      <c r="BF416" s="27">
        <v>45692</v>
      </c>
      <c r="BG416" s="27">
        <v>46020</v>
      </c>
      <c r="BH416" s="35">
        <f>+Tabla3[[#This Row],[FECHA TERMINACION
(INICIAL)]]-Tabla3[[#This Row],[FECHA INICIO]]</f>
        <v>328</v>
      </c>
      <c r="BI416" s="35">
        <f>+Tabla3[[#This Row],[PLAZO DE EJECUCIÓN EN DÍAS (INICIAL)]]/30</f>
        <v>10.933333333333334</v>
      </c>
      <c r="BJ416" t="s">
        <v>3014</v>
      </c>
      <c r="BK416" s="30">
        <f>+[1]BD_2!E414</f>
        <v>0</v>
      </c>
      <c r="BL416" s="30">
        <f>+[1]BD_2!BA414</f>
        <v>0</v>
      </c>
      <c r="BM416" s="23">
        <f>+[1]BD_2!BZ414</f>
        <v>0</v>
      </c>
      <c r="BN416" s="23">
        <f>+COUNTIF(Tabla3[[#This Row],[VALOR REDUCIDO]:[TOTAL TIEMPO PRORROGADO EN DÍAS
]],"&lt;&gt;0")</f>
        <v>0</v>
      </c>
      <c r="BO416" s="23" t="str">
        <f>+[1]BD_2!CA414</f>
        <v>2 NO</v>
      </c>
      <c r="BP416" s="27" t="str">
        <f>+[1]BD_2!CF414</f>
        <v>2 NO</v>
      </c>
      <c r="BQ416" s="23" t="s">
        <v>106</v>
      </c>
      <c r="BR416">
        <f t="shared" si="92"/>
        <v>328</v>
      </c>
      <c r="BS416" s="36">
        <f t="shared" si="93"/>
        <v>45692</v>
      </c>
      <c r="BT416" s="36">
        <f t="shared" si="94"/>
        <v>46020</v>
      </c>
      <c r="BU416" s="37">
        <f t="shared" ca="1" si="95"/>
        <v>0.77743902439024393</v>
      </c>
      <c r="BV416" s="30">
        <f t="shared" si="96"/>
        <v>89541333</v>
      </c>
      <c r="BW416" s="23" t="str">
        <f t="shared" ca="1" si="84"/>
        <v>EJECUCIÓN</v>
      </c>
      <c r="BX416" s="23">
        <v>48616000</v>
      </c>
      <c r="BY416" s="23">
        <v>40925333</v>
      </c>
      <c r="BZ416" s="23" t="s">
        <v>106</v>
      </c>
      <c r="CA416" s="23" t="str">
        <f t="shared" si="97"/>
        <v>enero</v>
      </c>
      <c r="CB416" s="23" t="s">
        <v>121</v>
      </c>
      <c r="CC416" s="23" t="s">
        <v>121</v>
      </c>
      <c r="CD416" s="23" t="s">
        <v>121</v>
      </c>
      <c r="CE416" t="s">
        <v>125</v>
      </c>
      <c r="CF416" t="s">
        <v>126</v>
      </c>
    </row>
    <row r="417" spans="1:84" x14ac:dyDescent="0.25">
      <c r="A417" s="23" t="str">
        <f t="shared" si="85"/>
        <v/>
      </c>
      <c r="B417" s="23" t="str">
        <f t="shared" si="86"/>
        <v/>
      </c>
      <c r="C417" s="24" t="str">
        <f t="shared" ca="1" si="87"/>
        <v>E</v>
      </c>
      <c r="D417" s="25" t="str">
        <f t="shared" ca="1" si="88"/>
        <v/>
      </c>
      <c r="E417" s="25" t="str">
        <f t="shared" si="89"/>
        <v/>
      </c>
      <c r="F417" s="23" t="str">
        <f t="shared" si="90"/>
        <v/>
      </c>
      <c r="G417" s="25" t="str">
        <f t="shared" si="91"/>
        <v/>
      </c>
      <c r="H417" s="23">
        <v>2025</v>
      </c>
      <c r="I417" s="26">
        <v>411</v>
      </c>
      <c r="J417" s="23" t="s">
        <v>95</v>
      </c>
      <c r="K417" t="s">
        <v>96</v>
      </c>
      <c r="L417" t="s">
        <v>97</v>
      </c>
      <c r="M417" t="s">
        <v>98</v>
      </c>
      <c r="N417" t="s">
        <v>99</v>
      </c>
      <c r="O417" s="23" t="s">
        <v>100</v>
      </c>
      <c r="P417" s="23" t="s">
        <v>138</v>
      </c>
      <c r="Q417" t="s">
        <v>3015</v>
      </c>
      <c r="R417" s="23" t="s">
        <v>103</v>
      </c>
      <c r="S417" s="20" t="s">
        <v>158</v>
      </c>
      <c r="T417" s="29" t="s">
        <v>3016</v>
      </c>
      <c r="U417" s="23" t="s">
        <v>1436</v>
      </c>
      <c r="V417" s="23" t="s">
        <v>106</v>
      </c>
      <c r="W417" s="20" t="s">
        <v>183</v>
      </c>
      <c r="X417" s="20" t="s">
        <v>183</v>
      </c>
      <c r="Y417" t="s">
        <v>3017</v>
      </c>
      <c r="Z417" t="s">
        <v>3018</v>
      </c>
      <c r="AA417" t="s">
        <v>3019</v>
      </c>
      <c r="AB417" s="30">
        <v>56650000</v>
      </c>
      <c r="AC417" s="30">
        <v>56650000</v>
      </c>
      <c r="AD417" s="46">
        <v>5665000</v>
      </c>
      <c r="AE417" s="46">
        <v>0</v>
      </c>
      <c r="AF417" s="23" t="s">
        <v>112</v>
      </c>
      <c r="AG417" t="s">
        <v>106</v>
      </c>
      <c r="AH417" t="s">
        <v>113</v>
      </c>
      <c r="AI417" s="31">
        <f>+Tabla3[[#This Row],[VALOR DEL CONTRATO
(EN NUMEROS)]]-Tabla3[[#This Row],[VALOR RECURSOS (MADS/FONAM)]]</f>
        <v>0</v>
      </c>
      <c r="AJ417" s="25">
        <v>5025</v>
      </c>
      <c r="AK417" s="32">
        <v>45664</v>
      </c>
      <c r="AL417">
        <v>50825</v>
      </c>
      <c r="AM417" s="27">
        <v>45691</v>
      </c>
      <c r="AN417" s="33" t="s">
        <v>114</v>
      </c>
      <c r="AO417" t="s">
        <v>206</v>
      </c>
      <c r="AP417" s="39">
        <v>202400000000055</v>
      </c>
      <c r="AQ417" t="s">
        <v>106</v>
      </c>
      <c r="AR417" s="27">
        <v>45687</v>
      </c>
      <c r="AS417" s="23" t="s">
        <v>116</v>
      </c>
      <c r="AT417" s="23" t="s">
        <v>116</v>
      </c>
      <c r="AU417" t="s">
        <v>117</v>
      </c>
      <c r="AV417" t="s">
        <v>197</v>
      </c>
      <c r="AW417" t="s">
        <v>198</v>
      </c>
      <c r="AX417" s="23" t="s">
        <v>189</v>
      </c>
      <c r="AY417" s="23">
        <v>80111600</v>
      </c>
      <c r="AZ417" s="20" t="s">
        <v>3020</v>
      </c>
      <c r="BA417" s="23" t="s">
        <v>121</v>
      </c>
      <c r="BB417" s="20" t="s">
        <v>122</v>
      </c>
      <c r="BC417" s="42">
        <v>45687</v>
      </c>
      <c r="BD417" s="20" t="s">
        <v>123</v>
      </c>
      <c r="BE417" s="42">
        <v>45687</v>
      </c>
      <c r="BF417" s="27">
        <v>45691</v>
      </c>
      <c r="BG417" s="43">
        <v>45993</v>
      </c>
      <c r="BH417" s="35">
        <f>+Tabla3[[#This Row],[FECHA TERMINACION
(INICIAL)]]-Tabla3[[#This Row],[FECHA INICIO]]</f>
        <v>302</v>
      </c>
      <c r="BI417" s="35">
        <f>+Tabla3[[#This Row],[PLAZO DE EJECUCIÓN EN DÍAS (INICIAL)]]/30</f>
        <v>10.066666666666666</v>
      </c>
      <c r="BJ417" t="s">
        <v>3021</v>
      </c>
      <c r="BK417" s="30">
        <f>+[1]BD_2!E415</f>
        <v>0</v>
      </c>
      <c r="BL417" s="30">
        <f>+[1]BD_2!BA415</f>
        <v>0</v>
      </c>
      <c r="BM417" s="23">
        <f>+[1]BD_2!BZ415</f>
        <v>0</v>
      </c>
      <c r="BN417" s="23">
        <f>+COUNTIF(Tabla3[[#This Row],[VALOR REDUCIDO]:[TOTAL TIEMPO PRORROGADO EN DÍAS
]],"&lt;&gt;0")</f>
        <v>0</v>
      </c>
      <c r="BO417" s="23" t="str">
        <f>+[1]BD_2!CA415</f>
        <v>2 NO</v>
      </c>
      <c r="BP417" s="27" t="str">
        <f>+[1]BD_2!CF415</f>
        <v>2 NO</v>
      </c>
      <c r="BQ417" s="23" t="s">
        <v>106</v>
      </c>
      <c r="BR417">
        <f t="shared" si="92"/>
        <v>302</v>
      </c>
      <c r="BS417" s="36">
        <f t="shared" si="93"/>
        <v>45691</v>
      </c>
      <c r="BT417" s="36">
        <f t="shared" si="94"/>
        <v>45993</v>
      </c>
      <c r="BU417" s="37">
        <f t="shared" ca="1" si="95"/>
        <v>0.84768211920529801</v>
      </c>
      <c r="BV417" s="30">
        <f t="shared" si="96"/>
        <v>56650000</v>
      </c>
      <c r="BW417" s="23" t="str">
        <f t="shared" ca="1" si="84"/>
        <v>EJECUCIÓN</v>
      </c>
      <c r="BX417" s="23">
        <v>33612333</v>
      </c>
      <c r="BY417" s="23">
        <v>23037667</v>
      </c>
      <c r="BZ417" s="23" t="s">
        <v>106</v>
      </c>
      <c r="CA417" s="23" t="str">
        <f t="shared" si="97"/>
        <v>enero</v>
      </c>
      <c r="CB417" s="23" t="s">
        <v>121</v>
      </c>
      <c r="CC417" s="23" t="s">
        <v>121</v>
      </c>
      <c r="CD417" s="23" t="s">
        <v>121</v>
      </c>
      <c r="CE417" t="s">
        <v>125</v>
      </c>
      <c r="CF417" t="s">
        <v>126</v>
      </c>
    </row>
    <row r="418" spans="1:84" x14ac:dyDescent="0.25">
      <c r="A418" s="23" t="str">
        <f t="shared" si="85"/>
        <v/>
      </c>
      <c r="B418" s="23" t="str">
        <f t="shared" si="86"/>
        <v/>
      </c>
      <c r="C418" s="24" t="str">
        <f t="shared" ca="1" si="87"/>
        <v>E</v>
      </c>
      <c r="D418" s="25" t="str">
        <f t="shared" ca="1" si="88"/>
        <v/>
      </c>
      <c r="E418" s="25" t="str">
        <f t="shared" si="89"/>
        <v/>
      </c>
      <c r="F418" s="23" t="str">
        <f t="shared" si="90"/>
        <v/>
      </c>
      <c r="G418" s="25" t="str">
        <f t="shared" si="91"/>
        <v/>
      </c>
      <c r="H418" s="23">
        <v>2025</v>
      </c>
      <c r="I418" s="26">
        <v>412</v>
      </c>
      <c r="J418" s="23" t="s">
        <v>95</v>
      </c>
      <c r="K418" t="s">
        <v>96</v>
      </c>
      <c r="L418" t="s">
        <v>97</v>
      </c>
      <c r="M418" t="s">
        <v>98</v>
      </c>
      <c r="N418" t="s">
        <v>99</v>
      </c>
      <c r="O418" s="23" t="s">
        <v>100</v>
      </c>
      <c r="P418" s="23" t="s">
        <v>138</v>
      </c>
      <c r="Q418" t="s">
        <v>3022</v>
      </c>
      <c r="R418" s="23" t="s">
        <v>103</v>
      </c>
      <c r="S418" s="20" t="s">
        <v>561</v>
      </c>
      <c r="T418" s="29" t="s">
        <v>3023</v>
      </c>
      <c r="U418" s="23" t="s">
        <v>1436</v>
      </c>
      <c r="V418" s="23" t="s">
        <v>106</v>
      </c>
      <c r="W418" s="20" t="s">
        <v>3024</v>
      </c>
      <c r="X418" s="20" t="s">
        <v>3024</v>
      </c>
      <c r="Y418" t="s">
        <v>3025</v>
      </c>
      <c r="Z418" t="s">
        <v>3026</v>
      </c>
      <c r="AA418" t="s">
        <v>3027</v>
      </c>
      <c r="AB418" s="30">
        <v>97811000</v>
      </c>
      <c r="AC418" s="30">
        <v>97811000</v>
      </c>
      <c r="AD418" s="46">
        <v>9345000</v>
      </c>
      <c r="AE418" s="46">
        <v>0</v>
      </c>
      <c r="AF418" s="23" t="s">
        <v>112</v>
      </c>
      <c r="AG418" t="s">
        <v>106</v>
      </c>
      <c r="AH418" t="s">
        <v>113</v>
      </c>
      <c r="AI418" s="31">
        <f>+Tabla3[[#This Row],[VALOR DEL CONTRATO
(EN NUMEROS)]]-Tabla3[[#This Row],[VALOR RECURSOS (MADS/FONAM)]]</f>
        <v>0</v>
      </c>
      <c r="AJ418" s="25">
        <v>10225</v>
      </c>
      <c r="AK418" s="32">
        <v>45665</v>
      </c>
      <c r="AL418">
        <v>65225</v>
      </c>
      <c r="AM418" s="27">
        <v>45698</v>
      </c>
      <c r="AN418" s="33" t="s">
        <v>114</v>
      </c>
      <c r="AO418" t="s">
        <v>911</v>
      </c>
      <c r="AP418" s="39">
        <v>202400000000078</v>
      </c>
      <c r="AQ418" t="s">
        <v>106</v>
      </c>
      <c r="AR418" s="42">
        <v>45687</v>
      </c>
      <c r="AS418" s="23" t="s">
        <v>116</v>
      </c>
      <c r="AT418" s="23" t="s">
        <v>116</v>
      </c>
      <c r="AU418" t="s">
        <v>117</v>
      </c>
      <c r="AV418" t="s">
        <v>940</v>
      </c>
      <c r="AW418" t="s">
        <v>941</v>
      </c>
      <c r="AX418" t="s">
        <v>941</v>
      </c>
      <c r="AY418" s="23">
        <v>80111600</v>
      </c>
      <c r="AZ418" s="20" t="s">
        <v>3028</v>
      </c>
      <c r="BA418" s="23" t="s">
        <v>121</v>
      </c>
      <c r="BB418" s="20" t="s">
        <v>122</v>
      </c>
      <c r="BC418" s="42">
        <v>45688</v>
      </c>
      <c r="BD418" s="20" t="s">
        <v>123</v>
      </c>
      <c r="BE418" s="42">
        <v>45688</v>
      </c>
      <c r="BF418" s="27">
        <v>45698</v>
      </c>
      <c r="BG418" s="43">
        <v>46012</v>
      </c>
      <c r="BH418" s="35">
        <f>+Tabla3[[#This Row],[FECHA TERMINACION
(INICIAL)]]-Tabla3[[#This Row],[FECHA INICIO]]</f>
        <v>314</v>
      </c>
      <c r="BI418" s="35">
        <f>+Tabla3[[#This Row],[PLAZO DE EJECUCIÓN EN DÍAS (INICIAL)]]/30</f>
        <v>10.466666666666667</v>
      </c>
      <c r="BJ418" t="s">
        <v>3029</v>
      </c>
      <c r="BK418" s="30">
        <f>+[1]BD_2!E416</f>
        <v>623000</v>
      </c>
      <c r="BL418" s="30">
        <f>+[1]BD_2!BA416</f>
        <v>0</v>
      </c>
      <c r="BM418" s="23">
        <f>+[1]BD_2!BZ416</f>
        <v>0</v>
      </c>
      <c r="BN418" s="23">
        <f>+COUNTIF(Tabla3[[#This Row],[VALOR REDUCIDO]:[TOTAL TIEMPO PRORROGADO EN DÍAS
]],"&lt;&gt;0")</f>
        <v>1</v>
      </c>
      <c r="BO418" s="23" t="str">
        <f>+[1]BD_2!CA416</f>
        <v>2 NO</v>
      </c>
      <c r="BP418" s="27" t="str">
        <f>+[1]BD_2!CF416</f>
        <v>2 NO</v>
      </c>
      <c r="BQ418" s="23" t="s">
        <v>106</v>
      </c>
      <c r="BR418">
        <f t="shared" si="92"/>
        <v>314</v>
      </c>
      <c r="BS418" s="36">
        <f t="shared" si="93"/>
        <v>45698</v>
      </c>
      <c r="BT418" s="36">
        <f t="shared" si="94"/>
        <v>46012</v>
      </c>
      <c r="BU418" s="37">
        <f t="shared" ca="1" si="95"/>
        <v>0.79299363057324845</v>
      </c>
      <c r="BV418" s="30">
        <f t="shared" si="96"/>
        <v>97188000</v>
      </c>
      <c r="BW418" s="23" t="str">
        <f t="shared" ca="1" si="84"/>
        <v>EJECUCIÓN</v>
      </c>
      <c r="BX418" s="23">
        <v>53266500</v>
      </c>
      <c r="BY418" s="23">
        <v>43921500</v>
      </c>
      <c r="BZ418" s="23" t="s">
        <v>106</v>
      </c>
      <c r="CA418" s="23" t="str">
        <f t="shared" si="97"/>
        <v>enero</v>
      </c>
      <c r="CB418" s="23" t="s">
        <v>121</v>
      </c>
      <c r="CC418" s="23" t="s">
        <v>121</v>
      </c>
      <c r="CD418" s="23" t="s">
        <v>121</v>
      </c>
      <c r="CE418" t="s">
        <v>125</v>
      </c>
      <c r="CF418" t="s">
        <v>126</v>
      </c>
    </row>
    <row r="419" spans="1:84" x14ac:dyDescent="0.25">
      <c r="A419" s="23" t="str">
        <f t="shared" si="85"/>
        <v/>
      </c>
      <c r="B419" s="23" t="str">
        <f t="shared" si="86"/>
        <v/>
      </c>
      <c r="C419" s="24" t="str">
        <f t="shared" ca="1" si="87"/>
        <v>E</v>
      </c>
      <c r="D419" s="25" t="str">
        <f t="shared" ca="1" si="88"/>
        <v/>
      </c>
      <c r="E419" s="25" t="str">
        <f t="shared" si="89"/>
        <v/>
      </c>
      <c r="F419" s="23" t="str">
        <f t="shared" si="90"/>
        <v/>
      </c>
      <c r="G419" s="25" t="str">
        <f t="shared" si="91"/>
        <v/>
      </c>
      <c r="H419" s="23">
        <v>2025</v>
      </c>
      <c r="I419" s="26">
        <v>413</v>
      </c>
      <c r="J419" s="23" t="s">
        <v>95</v>
      </c>
      <c r="K419" t="s">
        <v>96</v>
      </c>
      <c r="L419" t="s">
        <v>97</v>
      </c>
      <c r="M419" t="s">
        <v>98</v>
      </c>
      <c r="N419" t="s">
        <v>99</v>
      </c>
      <c r="O419" s="23" t="s">
        <v>100</v>
      </c>
      <c r="P419" s="23" t="s">
        <v>138</v>
      </c>
      <c r="Q419" t="s">
        <v>3030</v>
      </c>
      <c r="R419" s="23" t="s">
        <v>103</v>
      </c>
      <c r="S419" s="20" t="s">
        <v>3031</v>
      </c>
      <c r="T419" s="29" t="s">
        <v>3032</v>
      </c>
      <c r="U419" s="23" t="s">
        <v>1436</v>
      </c>
      <c r="V419" s="23" t="s">
        <v>106</v>
      </c>
      <c r="W419" s="20" t="s">
        <v>516</v>
      </c>
      <c r="X419" s="20" t="s">
        <v>516</v>
      </c>
      <c r="Y419" t="s">
        <v>3033</v>
      </c>
      <c r="Z419" t="s">
        <v>3034</v>
      </c>
      <c r="AA419" t="s">
        <v>3035</v>
      </c>
      <c r="AB419" s="30">
        <v>97000000</v>
      </c>
      <c r="AC419" s="30">
        <v>97000000</v>
      </c>
      <c r="AD419" s="46">
        <v>9700000</v>
      </c>
      <c r="AE419" s="46">
        <v>0</v>
      </c>
      <c r="AF419" s="23" t="s">
        <v>112</v>
      </c>
      <c r="AG419" t="s">
        <v>106</v>
      </c>
      <c r="AH419" t="s">
        <v>113</v>
      </c>
      <c r="AI419" s="31">
        <f>+Tabla3[[#This Row],[VALOR DEL CONTRATO
(EN NUMEROS)]]-Tabla3[[#This Row],[VALOR RECURSOS (MADS/FONAM)]]</f>
        <v>0</v>
      </c>
      <c r="AJ419" s="25">
        <v>8825</v>
      </c>
      <c r="AK419" s="32">
        <v>45665</v>
      </c>
      <c r="AL419">
        <v>53225</v>
      </c>
      <c r="AM419" s="27">
        <v>45692</v>
      </c>
      <c r="AN419" s="33" t="s">
        <v>114</v>
      </c>
      <c r="AO419" t="s">
        <v>1574</v>
      </c>
      <c r="AP419" s="39">
        <v>202300000000177</v>
      </c>
      <c r="AQ419" t="s">
        <v>106</v>
      </c>
      <c r="AR419" s="42">
        <v>45687</v>
      </c>
      <c r="AS419" s="23" t="s">
        <v>116</v>
      </c>
      <c r="AT419" s="23" t="s">
        <v>116</v>
      </c>
      <c r="AU419" t="s">
        <v>117</v>
      </c>
      <c r="AV419" t="s">
        <v>2550</v>
      </c>
      <c r="AW419" t="s">
        <v>2551</v>
      </c>
      <c r="AX419" t="s">
        <v>516</v>
      </c>
      <c r="AY419" s="23">
        <v>80111600</v>
      </c>
      <c r="AZ419" s="20" t="s">
        <v>3036</v>
      </c>
      <c r="BA419" s="23" t="s">
        <v>121</v>
      </c>
      <c r="BB419" s="20" t="s">
        <v>122</v>
      </c>
      <c r="BC419" s="42">
        <v>45687</v>
      </c>
      <c r="BD419" s="20" t="s">
        <v>136</v>
      </c>
      <c r="BE419" s="42">
        <v>45687</v>
      </c>
      <c r="BF419" s="27">
        <v>45692</v>
      </c>
      <c r="BG419" s="43">
        <v>45994</v>
      </c>
      <c r="BH419" s="35">
        <f>+Tabla3[[#This Row],[FECHA TERMINACION
(INICIAL)]]-Tabla3[[#This Row],[FECHA INICIO]]</f>
        <v>302</v>
      </c>
      <c r="BI419" s="35">
        <f>+Tabla3[[#This Row],[PLAZO DE EJECUCIÓN EN DÍAS (INICIAL)]]/30</f>
        <v>10.066666666666666</v>
      </c>
      <c r="BJ419" t="s">
        <v>2553</v>
      </c>
      <c r="BK419" s="30">
        <f>+[1]BD_2!E417</f>
        <v>0</v>
      </c>
      <c r="BL419" s="30">
        <f>+[1]BD_2!BA417</f>
        <v>0</v>
      </c>
      <c r="BM419" s="23">
        <f>+[1]BD_2!BZ417</f>
        <v>0</v>
      </c>
      <c r="BN419" s="23">
        <f>+COUNTIF(Tabla3[[#This Row],[VALOR REDUCIDO]:[TOTAL TIEMPO PRORROGADO EN DÍAS
]],"&lt;&gt;0")</f>
        <v>0</v>
      </c>
      <c r="BO419" s="23" t="str">
        <f>+[1]BD_2!CA417</f>
        <v>2 NO</v>
      </c>
      <c r="BP419" s="27" t="str">
        <f>+[1]BD_2!CF417</f>
        <v>2 NO</v>
      </c>
      <c r="BQ419" s="23" t="s">
        <v>106</v>
      </c>
      <c r="BR419">
        <f t="shared" si="92"/>
        <v>302</v>
      </c>
      <c r="BS419" s="36">
        <f t="shared" si="93"/>
        <v>45692</v>
      </c>
      <c r="BT419" s="36">
        <f t="shared" si="94"/>
        <v>45994</v>
      </c>
      <c r="BU419" s="37">
        <f t="shared" ca="1" si="95"/>
        <v>0.8443708609271523</v>
      </c>
      <c r="BV419" s="30">
        <f t="shared" si="96"/>
        <v>97000000</v>
      </c>
      <c r="BW419" s="23" t="str">
        <f t="shared" ca="1" si="84"/>
        <v>EJECUCIÓN</v>
      </c>
      <c r="BX419" s="23">
        <v>57230000</v>
      </c>
      <c r="BY419" s="23">
        <v>39770000</v>
      </c>
      <c r="BZ419" s="23" t="s">
        <v>106</v>
      </c>
      <c r="CA419" s="23" t="str">
        <f t="shared" si="97"/>
        <v>enero</v>
      </c>
      <c r="CB419" s="23" t="s">
        <v>121</v>
      </c>
      <c r="CC419" s="23" t="s">
        <v>121</v>
      </c>
      <c r="CD419" s="23" t="s">
        <v>121</v>
      </c>
      <c r="CE419" t="s">
        <v>125</v>
      </c>
      <c r="CF419" t="s">
        <v>126</v>
      </c>
    </row>
    <row r="420" spans="1:84" x14ac:dyDescent="0.25">
      <c r="A420" s="23" t="str">
        <f t="shared" si="85"/>
        <v/>
      </c>
      <c r="B420" s="23" t="str">
        <f t="shared" si="86"/>
        <v/>
      </c>
      <c r="C420" s="24" t="str">
        <f t="shared" ca="1" si="87"/>
        <v>E</v>
      </c>
      <c r="D420" s="25" t="str">
        <f t="shared" ca="1" si="88"/>
        <v/>
      </c>
      <c r="E420" s="25" t="str">
        <f t="shared" si="89"/>
        <v/>
      </c>
      <c r="F420" s="23" t="str">
        <f t="shared" si="90"/>
        <v/>
      </c>
      <c r="G420" s="25" t="str">
        <f t="shared" si="91"/>
        <v/>
      </c>
      <c r="H420" s="23">
        <v>2025</v>
      </c>
      <c r="I420" s="26">
        <v>414</v>
      </c>
      <c r="J420" s="23" t="s">
        <v>95</v>
      </c>
      <c r="K420" t="s">
        <v>96</v>
      </c>
      <c r="L420" t="s">
        <v>97</v>
      </c>
      <c r="M420" t="s">
        <v>98</v>
      </c>
      <c r="N420" t="s">
        <v>99</v>
      </c>
      <c r="O420" s="23" t="s">
        <v>100</v>
      </c>
      <c r="P420" s="23" t="s">
        <v>138</v>
      </c>
      <c r="Q420" t="s">
        <v>3037</v>
      </c>
      <c r="R420" s="23" t="s">
        <v>103</v>
      </c>
      <c r="S420" s="20" t="s">
        <v>158</v>
      </c>
      <c r="T420" s="29" t="s">
        <v>3038</v>
      </c>
      <c r="U420" s="23" t="s">
        <v>1436</v>
      </c>
      <c r="V420" s="23" t="s">
        <v>106</v>
      </c>
      <c r="W420" s="20" t="s">
        <v>245</v>
      </c>
      <c r="X420" s="20" t="s">
        <v>245</v>
      </c>
      <c r="Y420" t="s">
        <v>3039</v>
      </c>
      <c r="Z420" t="s">
        <v>3040</v>
      </c>
      <c r="AA420" t="s">
        <v>3041</v>
      </c>
      <c r="AB420" s="30">
        <v>113300000</v>
      </c>
      <c r="AC420" s="30">
        <v>113300000</v>
      </c>
      <c r="AD420" s="46">
        <v>10300000</v>
      </c>
      <c r="AE420" s="46">
        <v>0</v>
      </c>
      <c r="AF420" s="23" t="s">
        <v>112</v>
      </c>
      <c r="AG420" t="s">
        <v>106</v>
      </c>
      <c r="AH420" t="s">
        <v>113</v>
      </c>
      <c r="AI420" s="31">
        <f>+Tabla3[[#This Row],[VALOR DEL CONTRATO
(EN NUMEROS)]]-Tabla3[[#This Row],[VALOR RECURSOS (MADS/FONAM)]]</f>
        <v>0</v>
      </c>
      <c r="AJ420" s="25">
        <v>6525</v>
      </c>
      <c r="AK420" s="32">
        <v>45665</v>
      </c>
      <c r="AL420">
        <v>46125</v>
      </c>
      <c r="AM420" s="27">
        <v>45687</v>
      </c>
      <c r="AN420" s="33" t="s">
        <v>114</v>
      </c>
      <c r="AO420" t="s">
        <v>248</v>
      </c>
      <c r="AP420" s="39">
        <v>202400000000095</v>
      </c>
      <c r="AQ420" t="s">
        <v>106</v>
      </c>
      <c r="AR420" s="42">
        <v>45686</v>
      </c>
      <c r="AS420" s="23" t="s">
        <v>116</v>
      </c>
      <c r="AT420" s="23" t="s">
        <v>116</v>
      </c>
      <c r="AU420" t="s">
        <v>117</v>
      </c>
      <c r="AV420" t="s">
        <v>576</v>
      </c>
      <c r="AW420" t="s">
        <v>401</v>
      </c>
      <c r="AX420" t="s">
        <v>245</v>
      </c>
      <c r="AY420" s="23">
        <v>80111600</v>
      </c>
      <c r="AZ420" s="55" t="s">
        <v>3042</v>
      </c>
      <c r="BA420" s="23" t="s">
        <v>121</v>
      </c>
      <c r="BB420" s="20" t="s">
        <v>122</v>
      </c>
      <c r="BC420" s="42">
        <v>45687</v>
      </c>
      <c r="BD420" s="20" t="s">
        <v>136</v>
      </c>
      <c r="BE420" s="42">
        <v>45687</v>
      </c>
      <c r="BF420" s="42">
        <v>45687</v>
      </c>
      <c r="BG420" s="43">
        <v>46020</v>
      </c>
      <c r="BH420" s="35">
        <f>+Tabla3[[#This Row],[FECHA TERMINACION
(INICIAL)]]-Tabla3[[#This Row],[FECHA INICIO]]</f>
        <v>333</v>
      </c>
      <c r="BI420" s="35">
        <f>+Tabla3[[#This Row],[PLAZO DE EJECUCIÓN EN DÍAS (INICIAL)]]/30</f>
        <v>11.1</v>
      </c>
      <c r="BJ420" t="s">
        <v>1915</v>
      </c>
      <c r="BK420" s="30">
        <f>+[1]BD_2!E418</f>
        <v>0</v>
      </c>
      <c r="BL420" s="30">
        <f>+[1]BD_2!BA418</f>
        <v>0</v>
      </c>
      <c r="BM420" s="23">
        <f>+[1]BD_2!BZ418</f>
        <v>0</v>
      </c>
      <c r="BN420" s="23">
        <f>+COUNTIF(Tabla3[[#This Row],[VALOR REDUCIDO]:[TOTAL TIEMPO PRORROGADO EN DÍAS
]],"&lt;&gt;0")</f>
        <v>0</v>
      </c>
      <c r="BO420" s="23" t="str">
        <f>+[1]BD_2!CA418</f>
        <v>2 NO</v>
      </c>
      <c r="BP420" s="27" t="str">
        <f>+[1]BD_2!CF418</f>
        <v>2 NO</v>
      </c>
      <c r="BQ420" s="23" t="s">
        <v>106</v>
      </c>
      <c r="BR420">
        <f t="shared" si="92"/>
        <v>333</v>
      </c>
      <c r="BS420" s="36">
        <f t="shared" si="93"/>
        <v>45687</v>
      </c>
      <c r="BT420" s="36">
        <f t="shared" si="94"/>
        <v>46020</v>
      </c>
      <c r="BU420" s="37">
        <f t="shared" ca="1" si="95"/>
        <v>0.78078078078078073</v>
      </c>
      <c r="BV420" s="30">
        <f t="shared" si="96"/>
        <v>113300000</v>
      </c>
      <c r="BW420" s="23" t="str">
        <f t="shared" ca="1" si="84"/>
        <v>EJECUCIÓN</v>
      </c>
      <c r="BX420" s="23">
        <v>62143333</v>
      </c>
      <c r="BY420" s="23">
        <v>51156667</v>
      </c>
      <c r="BZ420" s="23" t="s">
        <v>106</v>
      </c>
      <c r="CA420" s="23" t="str">
        <f t="shared" si="97"/>
        <v>enero</v>
      </c>
      <c r="CB420" s="23" t="s">
        <v>121</v>
      </c>
      <c r="CC420" s="23" t="s">
        <v>121</v>
      </c>
      <c r="CD420" s="23" t="s">
        <v>121</v>
      </c>
      <c r="CE420" t="s">
        <v>125</v>
      </c>
      <c r="CF420" t="s">
        <v>126</v>
      </c>
    </row>
    <row r="421" spans="1:84" x14ac:dyDescent="0.25">
      <c r="A421" s="23" t="str">
        <f t="shared" si="85"/>
        <v/>
      </c>
      <c r="B421" s="23" t="str">
        <f t="shared" si="86"/>
        <v/>
      </c>
      <c r="C421" s="24" t="str">
        <f t="shared" ca="1" si="87"/>
        <v>E</v>
      </c>
      <c r="D421" s="25" t="str">
        <f t="shared" ca="1" si="88"/>
        <v/>
      </c>
      <c r="E421" s="25" t="str">
        <f t="shared" si="89"/>
        <v/>
      </c>
      <c r="F421" s="23" t="str">
        <f t="shared" si="90"/>
        <v/>
      </c>
      <c r="G421" s="25" t="str">
        <f t="shared" si="91"/>
        <v/>
      </c>
      <c r="H421" s="23">
        <v>2025</v>
      </c>
      <c r="I421" s="26">
        <v>415</v>
      </c>
      <c r="J421" s="23" t="s">
        <v>95</v>
      </c>
      <c r="K421" t="s">
        <v>96</v>
      </c>
      <c r="L421" t="s">
        <v>97</v>
      </c>
      <c r="M421" t="s">
        <v>98</v>
      </c>
      <c r="N421" t="s">
        <v>99</v>
      </c>
      <c r="O421" s="23" t="s">
        <v>100</v>
      </c>
      <c r="P421" s="23" t="s">
        <v>138</v>
      </c>
      <c r="Q421" t="s">
        <v>3043</v>
      </c>
      <c r="R421" s="23" t="s">
        <v>103</v>
      </c>
      <c r="S421" s="20" t="s">
        <v>1652</v>
      </c>
      <c r="T421" s="29" t="s">
        <v>3044</v>
      </c>
      <c r="U421" s="23" t="s">
        <v>1436</v>
      </c>
      <c r="V421" s="23" t="s">
        <v>106</v>
      </c>
      <c r="W421" s="20" t="s">
        <v>907</v>
      </c>
      <c r="X421" s="20" t="s">
        <v>907</v>
      </c>
      <c r="Y421" t="s">
        <v>3045</v>
      </c>
      <c r="Z421" t="s">
        <v>3046</v>
      </c>
      <c r="AA421" t="s">
        <v>3047</v>
      </c>
      <c r="AB421" s="30">
        <v>78280000</v>
      </c>
      <c r="AC421" s="30">
        <v>78280000</v>
      </c>
      <c r="AD421" s="46">
        <v>8240000</v>
      </c>
      <c r="AE421" s="46">
        <v>0</v>
      </c>
      <c r="AF421" s="23" t="s">
        <v>112</v>
      </c>
      <c r="AG421" t="s">
        <v>106</v>
      </c>
      <c r="AH421" t="s">
        <v>113</v>
      </c>
      <c r="AI421" s="31">
        <f>+Tabla3[[#This Row],[VALOR DEL CONTRATO
(EN NUMEROS)]]-Tabla3[[#This Row],[VALOR RECURSOS (MADS/FONAM)]]</f>
        <v>0</v>
      </c>
      <c r="AJ421" s="25">
        <v>10125</v>
      </c>
      <c r="AK421" s="32">
        <v>45665</v>
      </c>
      <c r="AL421">
        <v>46925</v>
      </c>
      <c r="AM421" s="27">
        <v>45688</v>
      </c>
      <c r="AN421" s="33" t="s">
        <v>114</v>
      </c>
      <c r="AO421" t="s">
        <v>911</v>
      </c>
      <c r="AP421" s="39">
        <v>202400000000078</v>
      </c>
      <c r="AQ421" t="s">
        <v>106</v>
      </c>
      <c r="AR421" s="27">
        <v>45686</v>
      </c>
      <c r="AS421" s="23" t="s">
        <v>116</v>
      </c>
      <c r="AT421" s="23" t="s">
        <v>116</v>
      </c>
      <c r="AU421" t="s">
        <v>117</v>
      </c>
      <c r="AV421" t="s">
        <v>912</v>
      </c>
      <c r="AW421" t="s">
        <v>913</v>
      </c>
      <c r="AX421" t="s">
        <v>914</v>
      </c>
      <c r="AY421" s="23">
        <v>80111600</v>
      </c>
      <c r="AZ421" s="55" t="s">
        <v>3048</v>
      </c>
      <c r="BA421" s="23" t="s">
        <v>121</v>
      </c>
      <c r="BB421" s="20" t="s">
        <v>122</v>
      </c>
      <c r="BC421" s="42">
        <v>45686</v>
      </c>
      <c r="BD421" s="20" t="s">
        <v>123</v>
      </c>
      <c r="BE421" s="42">
        <v>45686</v>
      </c>
      <c r="BF421" s="27">
        <v>45688</v>
      </c>
      <c r="BG421" s="43">
        <v>45976</v>
      </c>
      <c r="BH421" s="35">
        <f>+Tabla3[[#This Row],[FECHA TERMINACION
(INICIAL)]]-Tabla3[[#This Row],[FECHA INICIO]]</f>
        <v>288</v>
      </c>
      <c r="BI421" s="35">
        <f>+Tabla3[[#This Row],[PLAZO DE EJECUCIÓN EN DÍAS (INICIAL)]]/30</f>
        <v>9.6</v>
      </c>
      <c r="BJ421" t="s">
        <v>3049</v>
      </c>
      <c r="BK421" s="30">
        <f>+[1]BD_2!E419</f>
        <v>0</v>
      </c>
      <c r="BL421" s="30">
        <f>+[1]BD_2!BA419</f>
        <v>0</v>
      </c>
      <c r="BM421" s="23">
        <f>+[1]BD_2!BZ419</f>
        <v>0</v>
      </c>
      <c r="BN421" s="23">
        <f>+COUNTIF(Tabla3[[#This Row],[VALOR REDUCIDO]:[TOTAL TIEMPO PRORROGADO EN DÍAS
]],"&lt;&gt;0")</f>
        <v>0</v>
      </c>
      <c r="BO421" s="23" t="str">
        <f>+[1]BD_2!CA419</f>
        <v>2 NO</v>
      </c>
      <c r="BP421" s="27" t="str">
        <f>+[1]BD_2!CF419</f>
        <v>2 NO</v>
      </c>
      <c r="BQ421" s="23" t="s">
        <v>106</v>
      </c>
      <c r="BR421">
        <f t="shared" si="92"/>
        <v>288</v>
      </c>
      <c r="BS421" s="36">
        <f t="shared" si="93"/>
        <v>45688</v>
      </c>
      <c r="BT421" s="36">
        <f t="shared" si="94"/>
        <v>45976</v>
      </c>
      <c r="BU421" s="37">
        <f t="shared" ca="1" si="95"/>
        <v>0.89930555555555558</v>
      </c>
      <c r="BV421" s="30">
        <f t="shared" si="96"/>
        <v>78280000</v>
      </c>
      <c r="BW421" s="23" t="str">
        <f t="shared" ca="1" si="84"/>
        <v>EJECUCIÓN</v>
      </c>
      <c r="BX421" s="23">
        <v>49440000</v>
      </c>
      <c r="BY421" s="23">
        <v>28840000</v>
      </c>
      <c r="BZ421" s="23" t="s">
        <v>106</v>
      </c>
      <c r="CA421" s="23" t="str">
        <f t="shared" si="97"/>
        <v>enero</v>
      </c>
      <c r="CB421" s="23" t="s">
        <v>121</v>
      </c>
      <c r="CC421" s="23" t="s">
        <v>121</v>
      </c>
      <c r="CD421" s="23" t="s">
        <v>121</v>
      </c>
      <c r="CE421" t="s">
        <v>125</v>
      </c>
      <c r="CF421" t="s">
        <v>126</v>
      </c>
    </row>
    <row r="422" spans="1:84" x14ac:dyDescent="0.25">
      <c r="A422" s="23" t="str">
        <f t="shared" si="85"/>
        <v/>
      </c>
      <c r="B422" s="23" t="str">
        <f t="shared" si="86"/>
        <v/>
      </c>
      <c r="C422" s="24" t="str">
        <f t="shared" ca="1" si="87"/>
        <v>E</v>
      </c>
      <c r="D422" s="25" t="str">
        <f t="shared" ca="1" si="88"/>
        <v/>
      </c>
      <c r="E422" s="25" t="str">
        <f t="shared" si="89"/>
        <v/>
      </c>
      <c r="F422" s="23" t="str">
        <f t="shared" si="90"/>
        <v/>
      </c>
      <c r="G422" s="25" t="str">
        <f t="shared" si="91"/>
        <v/>
      </c>
      <c r="H422" s="23">
        <v>2025</v>
      </c>
      <c r="I422" s="26">
        <v>416</v>
      </c>
      <c r="J422" s="23" t="s">
        <v>95</v>
      </c>
      <c r="K422" t="s">
        <v>96</v>
      </c>
      <c r="L422" t="s">
        <v>97</v>
      </c>
      <c r="M422" t="s">
        <v>98</v>
      </c>
      <c r="N422" t="s">
        <v>99</v>
      </c>
      <c r="O422" s="23" t="s">
        <v>100</v>
      </c>
      <c r="P422" s="23" t="s">
        <v>138</v>
      </c>
      <c r="Q422" t="s">
        <v>3050</v>
      </c>
      <c r="R422" s="23" t="s">
        <v>103</v>
      </c>
      <c r="S422" s="20" t="s">
        <v>3051</v>
      </c>
      <c r="T422" s="29" t="s">
        <v>3052</v>
      </c>
      <c r="U422" s="23" t="s">
        <v>1436</v>
      </c>
      <c r="V422" s="23" t="s">
        <v>106</v>
      </c>
      <c r="W422" s="20" t="s">
        <v>430</v>
      </c>
      <c r="X422" s="20" t="s">
        <v>430</v>
      </c>
      <c r="Y422" t="s">
        <v>3053</v>
      </c>
      <c r="Z422" t="s">
        <v>3054</v>
      </c>
      <c r="AA422" t="s">
        <v>2133</v>
      </c>
      <c r="AB422" s="30">
        <v>85000000</v>
      </c>
      <c r="AC422" s="30">
        <v>85000000</v>
      </c>
      <c r="AD422" s="46">
        <v>8500000</v>
      </c>
      <c r="AE422" s="46">
        <v>0</v>
      </c>
      <c r="AF422" s="23" t="s">
        <v>112</v>
      </c>
      <c r="AG422" t="s">
        <v>106</v>
      </c>
      <c r="AH422" t="s">
        <v>113</v>
      </c>
      <c r="AI422" s="31">
        <f>+Tabla3[[#This Row],[VALOR DEL CONTRATO
(EN NUMEROS)]]-Tabla3[[#This Row],[VALOR RECURSOS (MADS/FONAM)]]</f>
        <v>0</v>
      </c>
      <c r="AJ422" s="25">
        <v>4825</v>
      </c>
      <c r="AK422" s="32">
        <v>45664</v>
      </c>
      <c r="AL422">
        <v>50525</v>
      </c>
      <c r="AM422" s="27">
        <v>45691</v>
      </c>
      <c r="AN422" s="33" t="s">
        <v>114</v>
      </c>
      <c r="AO422" t="s">
        <v>1265</v>
      </c>
      <c r="AP422" s="39">
        <v>202400000000074</v>
      </c>
      <c r="AQ422" t="s">
        <v>106</v>
      </c>
      <c r="AR422" s="27">
        <v>45686</v>
      </c>
      <c r="AS422" s="23" t="s">
        <v>116</v>
      </c>
      <c r="AT422" s="23" t="s">
        <v>116</v>
      </c>
      <c r="AU422" t="s">
        <v>117</v>
      </c>
      <c r="AV422" t="s">
        <v>435</v>
      </c>
      <c r="AW422" t="s">
        <v>436</v>
      </c>
      <c r="AX422" t="s">
        <v>436</v>
      </c>
      <c r="AY422" s="23">
        <v>80111600</v>
      </c>
      <c r="AZ422" s="20" t="s">
        <v>3055</v>
      </c>
      <c r="BA422" s="23" t="s">
        <v>121</v>
      </c>
      <c r="BB422" s="20" t="s">
        <v>122</v>
      </c>
      <c r="BC422" s="42">
        <v>45660</v>
      </c>
      <c r="BD422" s="23" t="s">
        <v>123</v>
      </c>
      <c r="BE422" s="42">
        <v>45660</v>
      </c>
      <c r="BF422" s="27">
        <v>45691</v>
      </c>
      <c r="BG422" s="43">
        <v>45993</v>
      </c>
      <c r="BH422" s="35">
        <f>+Tabla3[[#This Row],[FECHA TERMINACION
(INICIAL)]]-Tabla3[[#This Row],[FECHA INICIO]]</f>
        <v>302</v>
      </c>
      <c r="BI422" s="35">
        <f>+Tabla3[[#This Row],[PLAZO DE EJECUCIÓN EN DÍAS (INICIAL)]]/30</f>
        <v>10.066666666666666</v>
      </c>
      <c r="BJ422" t="s">
        <v>2852</v>
      </c>
      <c r="BK422" s="30">
        <f>+[1]BD_2!E420</f>
        <v>0</v>
      </c>
      <c r="BL422" s="30">
        <f>+[1]BD_2!BA420</f>
        <v>0</v>
      </c>
      <c r="BM422" s="23">
        <f>+[1]BD_2!BZ420</f>
        <v>0</v>
      </c>
      <c r="BN422" s="23">
        <f>+COUNTIF(Tabla3[[#This Row],[VALOR REDUCIDO]:[TOTAL TIEMPO PRORROGADO EN DÍAS
]],"&lt;&gt;0")</f>
        <v>0</v>
      </c>
      <c r="BO422" s="23" t="str">
        <f>+[1]BD_2!CA420</f>
        <v>2 NO</v>
      </c>
      <c r="BP422" s="27" t="str">
        <f>+[1]BD_2!CF420</f>
        <v>2 NO</v>
      </c>
      <c r="BQ422" s="23" t="s">
        <v>106</v>
      </c>
      <c r="BR422">
        <f t="shared" si="92"/>
        <v>302</v>
      </c>
      <c r="BS422" s="36">
        <f t="shared" si="93"/>
        <v>45691</v>
      </c>
      <c r="BT422" s="36">
        <f t="shared" si="94"/>
        <v>45993</v>
      </c>
      <c r="BU422" s="37">
        <f t="shared" ca="1" si="95"/>
        <v>0.84768211920529801</v>
      </c>
      <c r="BV422" s="30">
        <f t="shared" si="96"/>
        <v>85000000</v>
      </c>
      <c r="BW422" s="23" t="str">
        <f t="shared" ref="BW422:BW485" ca="1" si="98">+IF(BP422="1 SI","FINALIZADO",IF($BT422&lt;=$C$1,"FINALIZADO","EJECUCIÓN"))</f>
        <v>EJECUCIÓN</v>
      </c>
      <c r="BX422" s="23">
        <v>50433333</v>
      </c>
      <c r="BY422" s="23">
        <v>34566667</v>
      </c>
      <c r="BZ422" s="23" t="s">
        <v>106</v>
      </c>
      <c r="CA422" s="23" t="str">
        <f t="shared" si="97"/>
        <v>enero</v>
      </c>
      <c r="CB422" s="23" t="s">
        <v>121</v>
      </c>
      <c r="CC422" s="23" t="s">
        <v>121</v>
      </c>
      <c r="CD422" s="23" t="s">
        <v>121</v>
      </c>
      <c r="CE422" t="s">
        <v>125</v>
      </c>
      <c r="CF422" t="s">
        <v>126</v>
      </c>
    </row>
    <row r="423" spans="1:84" x14ac:dyDescent="0.25">
      <c r="A423" s="23" t="str">
        <f t="shared" si="85"/>
        <v/>
      </c>
      <c r="B423" s="23" t="str">
        <f t="shared" si="86"/>
        <v/>
      </c>
      <c r="C423" s="24" t="str">
        <f t="shared" ca="1" si="87"/>
        <v>E</v>
      </c>
      <c r="D423" s="25" t="str">
        <f t="shared" ca="1" si="88"/>
        <v/>
      </c>
      <c r="E423" s="25" t="str">
        <f t="shared" si="89"/>
        <v/>
      </c>
      <c r="F423" s="23" t="str">
        <f t="shared" si="90"/>
        <v/>
      </c>
      <c r="G423" s="25" t="str">
        <f t="shared" si="91"/>
        <v/>
      </c>
      <c r="H423" s="23">
        <v>2025</v>
      </c>
      <c r="I423" s="26">
        <v>417</v>
      </c>
      <c r="J423" s="23" t="s">
        <v>95</v>
      </c>
      <c r="K423" t="s">
        <v>96</v>
      </c>
      <c r="L423" t="s">
        <v>97</v>
      </c>
      <c r="M423" t="s">
        <v>98</v>
      </c>
      <c r="N423" t="s">
        <v>99</v>
      </c>
      <c r="O423" s="23" t="s">
        <v>100</v>
      </c>
      <c r="P423" s="23" t="s">
        <v>101</v>
      </c>
      <c r="Q423" t="s">
        <v>3056</v>
      </c>
      <c r="R423" s="23" t="s">
        <v>103</v>
      </c>
      <c r="S423" s="20" t="s">
        <v>3057</v>
      </c>
      <c r="T423" s="29" t="s">
        <v>3058</v>
      </c>
      <c r="U423" s="23" t="s">
        <v>1436</v>
      </c>
      <c r="V423" s="23" t="s">
        <v>106</v>
      </c>
      <c r="W423" s="20" t="s">
        <v>490</v>
      </c>
      <c r="X423" s="20" t="s">
        <v>490</v>
      </c>
      <c r="Y423" t="s">
        <v>3059</v>
      </c>
      <c r="Z423" t="s">
        <v>3060</v>
      </c>
      <c r="AA423" t="s">
        <v>3061</v>
      </c>
      <c r="AB423" s="30">
        <v>55322667</v>
      </c>
      <c r="AC423" s="30">
        <v>55322667</v>
      </c>
      <c r="AD423" s="46">
        <v>5060000</v>
      </c>
      <c r="AE423" s="46">
        <v>0</v>
      </c>
      <c r="AF423" s="23" t="s">
        <v>112</v>
      </c>
      <c r="AG423" t="s">
        <v>106</v>
      </c>
      <c r="AH423" t="s">
        <v>113</v>
      </c>
      <c r="AI423" s="31">
        <f>+Tabla3[[#This Row],[VALOR DEL CONTRATO
(EN NUMEROS)]]-Tabla3[[#This Row],[VALOR RECURSOS (MADS/FONAM)]]</f>
        <v>0</v>
      </c>
      <c r="AJ423" s="25">
        <v>9025</v>
      </c>
      <c r="AK423" s="32">
        <v>45665</v>
      </c>
      <c r="AL423">
        <v>51625</v>
      </c>
      <c r="AM423" s="27">
        <v>45691</v>
      </c>
      <c r="AN423" s="33" t="s">
        <v>114</v>
      </c>
      <c r="AO423" t="s">
        <v>986</v>
      </c>
      <c r="AP423" s="39">
        <v>202300000000041</v>
      </c>
      <c r="AQ423" t="s">
        <v>106</v>
      </c>
      <c r="AR423" s="42">
        <v>45687</v>
      </c>
      <c r="AS423" s="23" t="s">
        <v>116</v>
      </c>
      <c r="AT423" s="23" t="s">
        <v>116</v>
      </c>
      <c r="AU423" t="s">
        <v>117</v>
      </c>
      <c r="AV423" t="s">
        <v>995</v>
      </c>
      <c r="AW423" t="s">
        <v>496</v>
      </c>
      <c r="AX423" t="s">
        <v>490</v>
      </c>
      <c r="AY423" s="23">
        <v>80111600</v>
      </c>
      <c r="AZ423" s="41" t="s">
        <v>3062</v>
      </c>
      <c r="BA423" s="23" t="s">
        <v>121</v>
      </c>
      <c r="BB423" s="20" t="s">
        <v>122</v>
      </c>
      <c r="BC423" s="42">
        <v>45687</v>
      </c>
      <c r="BD423" s="23" t="s">
        <v>123</v>
      </c>
      <c r="BE423" s="42">
        <v>45687</v>
      </c>
      <c r="BF423" s="27">
        <v>45691</v>
      </c>
      <c r="BG423" s="43">
        <v>46021</v>
      </c>
      <c r="BH423" s="35">
        <f>+Tabla3[[#This Row],[FECHA TERMINACION
(INICIAL)]]-Tabla3[[#This Row],[FECHA INICIO]]</f>
        <v>330</v>
      </c>
      <c r="BI423" s="35">
        <f>+Tabla3[[#This Row],[PLAZO DE EJECUCIÓN EN DÍAS (INICIAL)]]/30</f>
        <v>11</v>
      </c>
      <c r="BJ423" t="s">
        <v>3063</v>
      </c>
      <c r="BK423" s="30">
        <f>+[1]BD_2!E421</f>
        <v>0</v>
      </c>
      <c r="BL423" s="30">
        <f>+[1]BD_2!BA421</f>
        <v>0</v>
      </c>
      <c r="BM423" s="23">
        <f>+[1]BD_2!BZ421</f>
        <v>0</v>
      </c>
      <c r="BN423" s="23">
        <f>+COUNTIF(Tabla3[[#This Row],[VALOR REDUCIDO]:[TOTAL TIEMPO PRORROGADO EN DÍAS
]],"&lt;&gt;0")</f>
        <v>0</v>
      </c>
      <c r="BO423" s="23" t="str">
        <f>+[1]BD_2!CA421</f>
        <v>2 NO</v>
      </c>
      <c r="BP423" s="27" t="str">
        <f>+[1]BD_2!CF421</f>
        <v>2 NO</v>
      </c>
      <c r="BQ423" s="23" t="s">
        <v>106</v>
      </c>
      <c r="BR423">
        <f t="shared" si="92"/>
        <v>330</v>
      </c>
      <c r="BS423" s="36">
        <f t="shared" si="93"/>
        <v>45691</v>
      </c>
      <c r="BT423" s="36">
        <f t="shared" si="94"/>
        <v>46021</v>
      </c>
      <c r="BU423" s="37">
        <f t="shared" ca="1" si="95"/>
        <v>0.77575757575757576</v>
      </c>
      <c r="BV423" s="30">
        <f t="shared" si="96"/>
        <v>55322667</v>
      </c>
      <c r="BW423" s="23" t="str">
        <f t="shared" ca="1" si="98"/>
        <v>EJECUCIÓN</v>
      </c>
      <c r="BX423" s="23">
        <v>30022667</v>
      </c>
      <c r="BY423" s="23">
        <v>25300000</v>
      </c>
      <c r="BZ423" s="23" t="s">
        <v>106</v>
      </c>
      <c r="CA423" s="23" t="str">
        <f t="shared" si="97"/>
        <v>enero</v>
      </c>
      <c r="CB423" s="23" t="s">
        <v>121</v>
      </c>
      <c r="CC423" s="23" t="s">
        <v>121</v>
      </c>
      <c r="CD423" s="23" t="s">
        <v>121</v>
      </c>
      <c r="CE423" t="s">
        <v>125</v>
      </c>
      <c r="CF423" t="s">
        <v>126</v>
      </c>
    </row>
    <row r="424" spans="1:84" x14ac:dyDescent="0.25">
      <c r="A424" s="23" t="str">
        <f t="shared" si="85"/>
        <v/>
      </c>
      <c r="B424" s="23" t="str">
        <f t="shared" si="86"/>
        <v/>
      </c>
      <c r="C424" s="24" t="str">
        <f t="shared" ca="1" si="87"/>
        <v>E</v>
      </c>
      <c r="D424" s="25" t="str">
        <f t="shared" ca="1" si="88"/>
        <v/>
      </c>
      <c r="E424" s="25" t="str">
        <f t="shared" si="89"/>
        <v/>
      </c>
      <c r="F424" s="23" t="str">
        <f t="shared" si="90"/>
        <v/>
      </c>
      <c r="G424" s="25" t="str">
        <f t="shared" si="91"/>
        <v/>
      </c>
      <c r="H424" s="23">
        <v>2025</v>
      </c>
      <c r="I424" s="26">
        <v>418</v>
      </c>
      <c r="J424" s="23" t="s">
        <v>95</v>
      </c>
      <c r="K424" t="s">
        <v>96</v>
      </c>
      <c r="L424" t="s">
        <v>97</v>
      </c>
      <c r="M424" t="s">
        <v>98</v>
      </c>
      <c r="N424" t="s">
        <v>99</v>
      </c>
      <c r="O424" s="23" t="s">
        <v>100</v>
      </c>
      <c r="P424" s="23" t="s">
        <v>138</v>
      </c>
      <c r="Q424" t="s">
        <v>3064</v>
      </c>
      <c r="R424" s="23" t="s">
        <v>103</v>
      </c>
      <c r="S424" s="20" t="s">
        <v>3065</v>
      </c>
      <c r="T424" s="29" t="s">
        <v>3066</v>
      </c>
      <c r="U424" s="23" t="s">
        <v>1436</v>
      </c>
      <c r="V424" s="23" t="s">
        <v>106</v>
      </c>
      <c r="W424" s="20" t="s">
        <v>516</v>
      </c>
      <c r="X424" s="20" t="s">
        <v>516</v>
      </c>
      <c r="Y424" t="s">
        <v>3067</v>
      </c>
      <c r="Z424" t="s">
        <v>3068</v>
      </c>
      <c r="AA424" t="s">
        <v>1122</v>
      </c>
      <c r="AB424" s="30">
        <v>94500000</v>
      </c>
      <c r="AC424" s="30">
        <v>94500000</v>
      </c>
      <c r="AD424" s="46">
        <v>9450000</v>
      </c>
      <c r="AE424" s="46">
        <v>0</v>
      </c>
      <c r="AF424" s="23" t="s">
        <v>112</v>
      </c>
      <c r="AG424" t="s">
        <v>106</v>
      </c>
      <c r="AH424" t="s">
        <v>113</v>
      </c>
      <c r="AI424" s="31">
        <f>+Tabla3[[#This Row],[VALOR DEL CONTRATO
(EN NUMEROS)]]-Tabla3[[#This Row],[VALOR RECURSOS (MADS/FONAM)]]</f>
        <v>0</v>
      </c>
      <c r="AJ424" s="25">
        <v>8825</v>
      </c>
      <c r="AK424" s="32">
        <v>45665</v>
      </c>
      <c r="AL424">
        <v>46425</v>
      </c>
      <c r="AM424" s="27">
        <v>45688</v>
      </c>
      <c r="AN424" s="33" t="s">
        <v>114</v>
      </c>
      <c r="AO424" t="s">
        <v>1574</v>
      </c>
      <c r="AP424" s="39">
        <v>202300000000177</v>
      </c>
      <c r="AQ424" t="s">
        <v>106</v>
      </c>
      <c r="AR424" s="42">
        <v>45686</v>
      </c>
      <c r="AS424" s="23" t="s">
        <v>116</v>
      </c>
      <c r="AT424" s="23" t="s">
        <v>116</v>
      </c>
      <c r="AU424" t="s">
        <v>117</v>
      </c>
      <c r="AV424" t="s">
        <v>1113</v>
      </c>
      <c r="AW424" t="s">
        <v>1114</v>
      </c>
      <c r="AX424" t="s">
        <v>516</v>
      </c>
      <c r="AY424" s="23">
        <v>80111600</v>
      </c>
      <c r="AZ424" s="41" t="s">
        <v>3069</v>
      </c>
      <c r="BA424" s="23" t="s">
        <v>121</v>
      </c>
      <c r="BB424" s="20" t="s">
        <v>122</v>
      </c>
      <c r="BC424" s="42">
        <v>45687</v>
      </c>
      <c r="BD424" s="23" t="s">
        <v>136</v>
      </c>
      <c r="BE424" s="42">
        <v>45687</v>
      </c>
      <c r="BF424" s="27">
        <v>45691</v>
      </c>
      <c r="BG424" s="43">
        <v>45993</v>
      </c>
      <c r="BH424" s="35">
        <f>+Tabla3[[#This Row],[FECHA TERMINACION
(INICIAL)]]-Tabla3[[#This Row],[FECHA INICIO]]</f>
        <v>302</v>
      </c>
      <c r="BI424" s="35">
        <f>+Tabla3[[#This Row],[PLAZO DE EJECUCIÓN EN DÍAS (INICIAL)]]/30</f>
        <v>10.066666666666666</v>
      </c>
      <c r="BJ424" t="s">
        <v>1116</v>
      </c>
      <c r="BK424" s="30">
        <f>+[1]BD_2!E422</f>
        <v>0</v>
      </c>
      <c r="BL424" s="30">
        <f>+[1]BD_2!BA422</f>
        <v>0</v>
      </c>
      <c r="BM424" s="23">
        <f>+[1]BD_2!BZ422</f>
        <v>0</v>
      </c>
      <c r="BN424" s="23">
        <f>+COUNTIF(Tabla3[[#This Row],[VALOR REDUCIDO]:[TOTAL TIEMPO PRORROGADO EN DÍAS
]],"&lt;&gt;0")</f>
        <v>0</v>
      </c>
      <c r="BO424" s="23" t="str">
        <f>+[1]BD_2!CA422</f>
        <v>2 NO</v>
      </c>
      <c r="BP424" s="27" t="str">
        <f>+[1]BD_2!CF422</f>
        <v>2 NO</v>
      </c>
      <c r="BQ424" s="23" t="s">
        <v>106</v>
      </c>
      <c r="BR424">
        <f t="shared" si="92"/>
        <v>302</v>
      </c>
      <c r="BS424" s="36">
        <f t="shared" si="93"/>
        <v>45691</v>
      </c>
      <c r="BT424" s="36">
        <f t="shared" si="94"/>
        <v>45993</v>
      </c>
      <c r="BU424" s="37">
        <f t="shared" ca="1" si="95"/>
        <v>0.84768211920529801</v>
      </c>
      <c r="BV424" s="30">
        <f t="shared" si="96"/>
        <v>94500000</v>
      </c>
      <c r="BW424" s="23" t="str">
        <f t="shared" ca="1" si="98"/>
        <v>EJECUCIÓN</v>
      </c>
      <c r="BX424" s="23">
        <v>56070000</v>
      </c>
      <c r="BY424" s="23">
        <v>38430000</v>
      </c>
      <c r="BZ424" s="23" t="s">
        <v>106</v>
      </c>
      <c r="CA424" s="23" t="str">
        <f t="shared" si="97"/>
        <v>enero</v>
      </c>
      <c r="CB424" s="23" t="s">
        <v>121</v>
      </c>
      <c r="CC424" s="23" t="s">
        <v>121</v>
      </c>
      <c r="CD424" s="23" t="s">
        <v>121</v>
      </c>
      <c r="CE424" t="s">
        <v>125</v>
      </c>
      <c r="CF424" t="s">
        <v>126</v>
      </c>
    </row>
    <row r="425" spans="1:84" x14ac:dyDescent="0.25">
      <c r="A425" s="23" t="str">
        <f t="shared" si="85"/>
        <v/>
      </c>
      <c r="B425" s="23" t="str">
        <f t="shared" si="86"/>
        <v/>
      </c>
      <c r="C425" s="24" t="str">
        <f t="shared" ca="1" si="87"/>
        <v>E</v>
      </c>
      <c r="D425" s="25" t="str">
        <f t="shared" ca="1" si="88"/>
        <v/>
      </c>
      <c r="E425" s="25" t="str">
        <f t="shared" si="89"/>
        <v/>
      </c>
      <c r="F425" s="23" t="str">
        <f t="shared" si="90"/>
        <v/>
      </c>
      <c r="G425" s="25" t="str">
        <f t="shared" si="91"/>
        <v/>
      </c>
      <c r="H425" s="23">
        <v>2025</v>
      </c>
      <c r="I425" s="26">
        <v>419</v>
      </c>
      <c r="J425" s="23" t="s">
        <v>95</v>
      </c>
      <c r="K425" t="s">
        <v>96</v>
      </c>
      <c r="L425" t="s">
        <v>97</v>
      </c>
      <c r="M425" t="s">
        <v>98</v>
      </c>
      <c r="N425" t="s">
        <v>99</v>
      </c>
      <c r="O425" s="23" t="s">
        <v>100</v>
      </c>
      <c r="P425" s="23" t="s">
        <v>138</v>
      </c>
      <c r="Q425" t="s">
        <v>3070</v>
      </c>
      <c r="R425" s="23" t="s">
        <v>103</v>
      </c>
      <c r="S425" s="20" t="s">
        <v>1035</v>
      </c>
      <c r="T425" s="29" t="s">
        <v>3071</v>
      </c>
      <c r="U425" s="23" t="s">
        <v>1436</v>
      </c>
      <c r="V425" s="23" t="s">
        <v>106</v>
      </c>
      <c r="W425" s="20" t="s">
        <v>516</v>
      </c>
      <c r="X425" s="20" t="s">
        <v>516</v>
      </c>
      <c r="Y425" t="s">
        <v>3072</v>
      </c>
      <c r="Z425" t="s">
        <v>3073</v>
      </c>
      <c r="AA425" t="s">
        <v>1610</v>
      </c>
      <c r="AB425" s="30">
        <v>105000000</v>
      </c>
      <c r="AC425" s="30">
        <v>105000000</v>
      </c>
      <c r="AD425" s="46">
        <v>10500000</v>
      </c>
      <c r="AE425" s="46">
        <v>0</v>
      </c>
      <c r="AF425" s="23" t="s">
        <v>112</v>
      </c>
      <c r="AG425" t="s">
        <v>106</v>
      </c>
      <c r="AH425" t="s">
        <v>113</v>
      </c>
      <c r="AI425" s="31">
        <f>+Tabla3[[#This Row],[VALOR DEL CONTRATO
(EN NUMEROS)]]-Tabla3[[#This Row],[VALOR RECURSOS (MADS/FONAM)]]</f>
        <v>0</v>
      </c>
      <c r="AJ425" s="25">
        <v>8825</v>
      </c>
      <c r="AK425" s="32">
        <v>45665</v>
      </c>
      <c r="AL425">
        <v>49125</v>
      </c>
      <c r="AM425" s="27">
        <v>45691</v>
      </c>
      <c r="AN425" s="33" t="s">
        <v>114</v>
      </c>
      <c r="AO425" t="s">
        <v>1574</v>
      </c>
      <c r="AP425" s="39">
        <v>202300000000177</v>
      </c>
      <c r="AQ425" t="s">
        <v>106</v>
      </c>
      <c r="AR425" s="42">
        <v>45686</v>
      </c>
      <c r="AS425" s="23" t="s">
        <v>116</v>
      </c>
      <c r="AT425" s="23" t="s">
        <v>116</v>
      </c>
      <c r="AU425" t="s">
        <v>117</v>
      </c>
      <c r="AV425" t="s">
        <v>965</v>
      </c>
      <c r="AW425" t="s">
        <v>966</v>
      </c>
      <c r="AX425" t="s">
        <v>516</v>
      </c>
      <c r="AY425" s="23">
        <v>80111600</v>
      </c>
      <c r="AZ425" s="20" t="s">
        <v>3074</v>
      </c>
      <c r="BA425" s="23" t="s">
        <v>121</v>
      </c>
      <c r="BB425" s="20" t="s">
        <v>122</v>
      </c>
      <c r="BC425" s="42">
        <v>45687</v>
      </c>
      <c r="BD425" s="23" t="s">
        <v>136</v>
      </c>
      <c r="BE425" s="42">
        <v>45687</v>
      </c>
      <c r="BF425" s="27">
        <v>45691</v>
      </c>
      <c r="BG425" s="43">
        <v>45993</v>
      </c>
      <c r="BH425" s="35">
        <f>+Tabla3[[#This Row],[FECHA TERMINACION
(INICIAL)]]-Tabla3[[#This Row],[FECHA INICIO]]</f>
        <v>302</v>
      </c>
      <c r="BI425" s="35">
        <f>+Tabla3[[#This Row],[PLAZO DE EJECUCIÓN EN DÍAS (INICIAL)]]/30</f>
        <v>10.066666666666666</v>
      </c>
      <c r="BJ425" t="s">
        <v>1612</v>
      </c>
      <c r="BK425" s="30">
        <f>+[1]BD_2!E423</f>
        <v>0</v>
      </c>
      <c r="BL425" s="30">
        <f>+[1]BD_2!BA423</f>
        <v>0</v>
      </c>
      <c r="BM425" s="23">
        <f>+[1]BD_2!BZ423</f>
        <v>0</v>
      </c>
      <c r="BN425" s="23">
        <f>+COUNTIF(Tabla3[[#This Row],[VALOR REDUCIDO]:[TOTAL TIEMPO PRORROGADO EN DÍAS
]],"&lt;&gt;0")</f>
        <v>0</v>
      </c>
      <c r="BO425" s="23" t="str">
        <f>+[1]BD_2!CA423</f>
        <v>2 NO</v>
      </c>
      <c r="BP425" s="27" t="str">
        <f>+[1]BD_2!CF423</f>
        <v>2 NO</v>
      </c>
      <c r="BQ425" s="23" t="s">
        <v>106</v>
      </c>
      <c r="BR425">
        <f t="shared" si="92"/>
        <v>302</v>
      </c>
      <c r="BS425" s="36">
        <f t="shared" si="93"/>
        <v>45691</v>
      </c>
      <c r="BT425" s="36">
        <f t="shared" si="94"/>
        <v>45993</v>
      </c>
      <c r="BU425" s="37">
        <f t="shared" ca="1" si="95"/>
        <v>0.84768211920529801</v>
      </c>
      <c r="BV425" s="30">
        <f t="shared" si="96"/>
        <v>105000000</v>
      </c>
      <c r="BW425" s="23" t="str">
        <f t="shared" ca="1" si="98"/>
        <v>EJECUCIÓN</v>
      </c>
      <c r="BX425" s="23">
        <v>62300000</v>
      </c>
      <c r="BY425" s="23">
        <v>42700000</v>
      </c>
      <c r="BZ425" s="23" t="s">
        <v>106</v>
      </c>
      <c r="CA425" s="23" t="str">
        <f t="shared" si="97"/>
        <v>enero</v>
      </c>
      <c r="CB425" s="23" t="s">
        <v>121</v>
      </c>
      <c r="CC425" s="23" t="s">
        <v>121</v>
      </c>
      <c r="CD425" s="23" t="s">
        <v>121</v>
      </c>
      <c r="CE425" t="s">
        <v>125</v>
      </c>
      <c r="CF425" t="s">
        <v>126</v>
      </c>
    </row>
    <row r="426" spans="1:84" x14ac:dyDescent="0.25">
      <c r="A426" s="23" t="str">
        <f t="shared" si="85"/>
        <v/>
      </c>
      <c r="B426" s="23" t="str">
        <f t="shared" si="86"/>
        <v/>
      </c>
      <c r="C426" s="24" t="str">
        <f t="shared" ca="1" si="87"/>
        <v>E</v>
      </c>
      <c r="D426" s="25" t="str">
        <f t="shared" ca="1" si="88"/>
        <v/>
      </c>
      <c r="E426" s="25" t="str">
        <f t="shared" si="89"/>
        <v/>
      </c>
      <c r="F426" s="23" t="str">
        <f t="shared" si="90"/>
        <v/>
      </c>
      <c r="G426" s="25" t="str">
        <f t="shared" si="91"/>
        <v/>
      </c>
      <c r="H426" s="23">
        <v>2025</v>
      </c>
      <c r="I426" s="26">
        <v>420</v>
      </c>
      <c r="J426" s="23" t="s">
        <v>95</v>
      </c>
      <c r="K426" t="s">
        <v>96</v>
      </c>
      <c r="L426" t="s">
        <v>97</v>
      </c>
      <c r="M426" t="s">
        <v>98</v>
      </c>
      <c r="N426" t="s">
        <v>99</v>
      </c>
      <c r="O426" s="23" t="s">
        <v>100</v>
      </c>
      <c r="P426" s="23" t="s">
        <v>138</v>
      </c>
      <c r="Q426" t="s">
        <v>3075</v>
      </c>
      <c r="R426" s="23" t="s">
        <v>103</v>
      </c>
      <c r="S426" s="20" t="s">
        <v>165</v>
      </c>
      <c r="T426" s="29" t="s">
        <v>3076</v>
      </c>
      <c r="U426" s="23" t="s">
        <v>1436</v>
      </c>
      <c r="V426" s="23" t="s">
        <v>106</v>
      </c>
      <c r="W426" s="20" t="s">
        <v>516</v>
      </c>
      <c r="X426" s="20" t="s">
        <v>516</v>
      </c>
      <c r="Y426" t="s">
        <v>3077</v>
      </c>
      <c r="Z426" t="s">
        <v>3078</v>
      </c>
      <c r="AA426" t="s">
        <v>3079</v>
      </c>
      <c r="AB426" s="30">
        <v>84000000</v>
      </c>
      <c r="AC426" s="30">
        <v>84000000</v>
      </c>
      <c r="AD426" s="46">
        <v>8400000</v>
      </c>
      <c r="AE426" s="46">
        <v>0</v>
      </c>
      <c r="AF426" s="23" t="s">
        <v>112</v>
      </c>
      <c r="AG426" t="s">
        <v>106</v>
      </c>
      <c r="AH426" t="s">
        <v>113</v>
      </c>
      <c r="AI426" s="31">
        <f>+Tabla3[[#This Row],[VALOR DEL CONTRATO
(EN NUMEROS)]]-Tabla3[[#This Row],[VALOR RECURSOS (MADS/FONAM)]]</f>
        <v>0</v>
      </c>
      <c r="AJ426" s="25">
        <v>8825</v>
      </c>
      <c r="AK426" s="32">
        <v>45665</v>
      </c>
      <c r="AL426">
        <v>44525</v>
      </c>
      <c r="AM426" s="27">
        <v>45687</v>
      </c>
      <c r="AN426" s="33" t="s">
        <v>114</v>
      </c>
      <c r="AO426" t="s">
        <v>1574</v>
      </c>
      <c r="AP426" s="39">
        <v>202300000000177</v>
      </c>
      <c r="AQ426" t="s">
        <v>106</v>
      </c>
      <c r="AR426" s="42">
        <v>45686</v>
      </c>
      <c r="AS426" s="23" t="s">
        <v>116</v>
      </c>
      <c r="AT426" s="23" t="s">
        <v>116</v>
      </c>
      <c r="AU426" t="s">
        <v>117</v>
      </c>
      <c r="AV426" t="s">
        <v>2550</v>
      </c>
      <c r="AW426" t="s">
        <v>2551</v>
      </c>
      <c r="AX426" t="s">
        <v>516</v>
      </c>
      <c r="AY426" s="23">
        <v>80111600</v>
      </c>
      <c r="AZ426" s="20" t="s">
        <v>3080</v>
      </c>
      <c r="BA426" s="23" t="s">
        <v>121</v>
      </c>
      <c r="BB426" s="20" t="s">
        <v>122</v>
      </c>
      <c r="BC426" s="42">
        <v>45686</v>
      </c>
      <c r="BD426" s="23" t="s">
        <v>123</v>
      </c>
      <c r="BE426" s="42">
        <v>45686</v>
      </c>
      <c r="BF426" s="27">
        <v>45687</v>
      </c>
      <c r="BG426" s="43">
        <v>45990</v>
      </c>
      <c r="BH426" s="35">
        <f>+Tabla3[[#This Row],[FECHA TERMINACION
(INICIAL)]]-Tabla3[[#This Row],[FECHA INICIO]]</f>
        <v>303</v>
      </c>
      <c r="BI426" s="35">
        <f>+Tabla3[[#This Row],[PLAZO DE EJECUCIÓN EN DÍAS (INICIAL)]]/30</f>
        <v>10.1</v>
      </c>
      <c r="BJ426" t="s">
        <v>2553</v>
      </c>
      <c r="BK426" s="30">
        <f>+[1]BD_2!E424</f>
        <v>0</v>
      </c>
      <c r="BL426" s="30">
        <f>+[1]BD_2!BA424</f>
        <v>0</v>
      </c>
      <c r="BM426" s="23">
        <f>+[1]BD_2!BZ424</f>
        <v>0</v>
      </c>
      <c r="BN426" s="23">
        <f>+COUNTIF(Tabla3[[#This Row],[VALOR REDUCIDO]:[TOTAL TIEMPO PRORROGADO EN DÍAS
]],"&lt;&gt;0")</f>
        <v>0</v>
      </c>
      <c r="BO426" s="23" t="str">
        <f>+[1]BD_2!CA424</f>
        <v>2 NO</v>
      </c>
      <c r="BP426" s="27" t="str">
        <f>+[1]BD_2!CF424</f>
        <v>2 NO</v>
      </c>
      <c r="BQ426" s="23" t="s">
        <v>106</v>
      </c>
      <c r="BR426">
        <f t="shared" si="92"/>
        <v>303</v>
      </c>
      <c r="BS426" s="36">
        <f t="shared" si="93"/>
        <v>45687</v>
      </c>
      <c r="BT426" s="36">
        <f t="shared" si="94"/>
        <v>45990</v>
      </c>
      <c r="BU426" s="37">
        <f t="shared" ca="1" si="95"/>
        <v>0.85808580858085803</v>
      </c>
      <c r="BV426" s="30">
        <f t="shared" si="96"/>
        <v>84000000</v>
      </c>
      <c r="BW426" s="23" t="str">
        <f t="shared" ca="1" si="98"/>
        <v>EJECUCIÓN</v>
      </c>
      <c r="BX426" s="23">
        <v>50680000</v>
      </c>
      <c r="BY426" s="23">
        <v>33320000</v>
      </c>
      <c r="BZ426" s="23" t="s">
        <v>106</v>
      </c>
      <c r="CA426" s="23" t="str">
        <f t="shared" si="97"/>
        <v>enero</v>
      </c>
      <c r="CB426" s="23" t="s">
        <v>121</v>
      </c>
      <c r="CC426" s="23" t="s">
        <v>121</v>
      </c>
      <c r="CD426" s="23" t="s">
        <v>121</v>
      </c>
      <c r="CE426" t="s">
        <v>125</v>
      </c>
      <c r="CF426" t="s">
        <v>126</v>
      </c>
    </row>
    <row r="427" spans="1:84" x14ac:dyDescent="0.25">
      <c r="A427" s="23" t="str">
        <f t="shared" si="85"/>
        <v/>
      </c>
      <c r="B427" s="23" t="str">
        <f t="shared" si="86"/>
        <v/>
      </c>
      <c r="C427" s="24" t="str">
        <f t="shared" ca="1" si="87"/>
        <v>E</v>
      </c>
      <c r="D427" s="25" t="str">
        <f t="shared" ca="1" si="88"/>
        <v/>
      </c>
      <c r="E427" s="25" t="str">
        <f t="shared" si="89"/>
        <v/>
      </c>
      <c r="F427" s="23" t="str">
        <f t="shared" si="90"/>
        <v/>
      </c>
      <c r="G427" s="25" t="str">
        <f t="shared" si="91"/>
        <v/>
      </c>
      <c r="H427" s="23">
        <v>2025</v>
      </c>
      <c r="I427" s="26">
        <v>421</v>
      </c>
      <c r="J427" s="23" t="s">
        <v>95</v>
      </c>
      <c r="K427" t="s">
        <v>96</v>
      </c>
      <c r="L427" t="s">
        <v>97</v>
      </c>
      <c r="M427" t="s">
        <v>98</v>
      </c>
      <c r="N427" t="s">
        <v>99</v>
      </c>
      <c r="O427" s="23" t="s">
        <v>100</v>
      </c>
      <c r="P427" s="23" t="s">
        <v>138</v>
      </c>
      <c r="Q427" t="s">
        <v>3081</v>
      </c>
      <c r="R427" s="23" t="s">
        <v>103</v>
      </c>
      <c r="S427" s="20" t="s">
        <v>2723</v>
      </c>
      <c r="T427" s="29" t="s">
        <v>3082</v>
      </c>
      <c r="U427" s="23" t="s">
        <v>1436</v>
      </c>
      <c r="V427" s="23" t="s">
        <v>106</v>
      </c>
      <c r="W427" s="20" t="s">
        <v>516</v>
      </c>
      <c r="X427" s="20" t="s">
        <v>516</v>
      </c>
      <c r="Y427" t="s">
        <v>3083</v>
      </c>
      <c r="Z427" t="s">
        <v>3084</v>
      </c>
      <c r="AA427" t="s">
        <v>1573</v>
      </c>
      <c r="AB427" s="30">
        <v>105000000</v>
      </c>
      <c r="AC427" s="30">
        <v>105000000</v>
      </c>
      <c r="AD427" s="46">
        <v>10500000</v>
      </c>
      <c r="AE427" s="46">
        <v>0</v>
      </c>
      <c r="AF427" s="23" t="s">
        <v>112</v>
      </c>
      <c r="AG427" t="s">
        <v>106</v>
      </c>
      <c r="AH427" t="s">
        <v>113</v>
      </c>
      <c r="AI427" s="31">
        <f>+Tabla3[[#This Row],[VALOR DEL CONTRATO
(EN NUMEROS)]]-Tabla3[[#This Row],[VALOR RECURSOS (MADS/FONAM)]]</f>
        <v>0</v>
      </c>
      <c r="AJ427" s="25">
        <v>8825</v>
      </c>
      <c r="AK427" s="32">
        <v>45665</v>
      </c>
      <c r="AL427">
        <v>57625</v>
      </c>
      <c r="AM427" s="27">
        <v>45693</v>
      </c>
      <c r="AN427" s="33" t="s">
        <v>114</v>
      </c>
      <c r="AO427" t="s">
        <v>1574</v>
      </c>
      <c r="AP427" s="39">
        <v>202300000000177</v>
      </c>
      <c r="AQ427" t="s">
        <v>106</v>
      </c>
      <c r="AR427" s="42">
        <v>45689</v>
      </c>
      <c r="AS427" s="23" t="s">
        <v>116</v>
      </c>
      <c r="AT427" s="23" t="s">
        <v>116</v>
      </c>
      <c r="AU427" t="s">
        <v>117</v>
      </c>
      <c r="AV427" t="s">
        <v>1133</v>
      </c>
      <c r="AW427" t="s">
        <v>1134</v>
      </c>
      <c r="AX427" t="s">
        <v>516</v>
      </c>
      <c r="AY427" s="23">
        <v>80111600</v>
      </c>
      <c r="AZ427" s="20" t="s">
        <v>3085</v>
      </c>
      <c r="BA427" s="23" t="s">
        <v>121</v>
      </c>
      <c r="BB427" s="20" t="s">
        <v>122</v>
      </c>
      <c r="BC427" s="42">
        <v>45691</v>
      </c>
      <c r="BD427" s="23" t="s">
        <v>136</v>
      </c>
      <c r="BE427" s="42">
        <v>45691</v>
      </c>
      <c r="BF427" s="27">
        <v>45693</v>
      </c>
      <c r="BG427" s="43">
        <v>45995</v>
      </c>
      <c r="BH427" s="35">
        <f>+Tabla3[[#This Row],[FECHA TERMINACION
(INICIAL)]]-Tabla3[[#This Row],[FECHA INICIO]]</f>
        <v>302</v>
      </c>
      <c r="BI427" s="35">
        <f>+Tabla3[[#This Row],[PLAZO DE EJECUCIÓN EN DÍAS (INICIAL)]]/30</f>
        <v>10.066666666666666</v>
      </c>
      <c r="BJ427" t="s">
        <v>1116</v>
      </c>
      <c r="BK427" s="30">
        <f>+[1]BD_2!E425</f>
        <v>0</v>
      </c>
      <c r="BL427" s="30">
        <f>+[1]BD_2!BA425</f>
        <v>0</v>
      </c>
      <c r="BM427" s="23">
        <f>+[1]BD_2!BZ425</f>
        <v>0</v>
      </c>
      <c r="BN427" s="23">
        <f>+COUNTIF(Tabla3[[#This Row],[VALOR REDUCIDO]:[TOTAL TIEMPO PRORROGADO EN DÍAS
]],"&lt;&gt;0")</f>
        <v>0</v>
      </c>
      <c r="BO427" s="23" t="str">
        <f>+[1]BD_2!CA425</f>
        <v>2 NO</v>
      </c>
      <c r="BP427" s="27" t="str">
        <f>+[1]BD_2!CF425</f>
        <v>2 NO</v>
      </c>
      <c r="BQ427" s="23" t="s">
        <v>106</v>
      </c>
      <c r="BR427">
        <f t="shared" si="92"/>
        <v>302</v>
      </c>
      <c r="BS427" s="36">
        <f t="shared" si="93"/>
        <v>45693</v>
      </c>
      <c r="BT427" s="36">
        <f t="shared" si="94"/>
        <v>45995</v>
      </c>
      <c r="BU427" s="37">
        <f t="shared" ca="1" si="95"/>
        <v>0.84105960264900659</v>
      </c>
      <c r="BV427" s="30">
        <f t="shared" si="96"/>
        <v>105000000</v>
      </c>
      <c r="BW427" s="23" t="str">
        <f t="shared" ca="1" si="98"/>
        <v>EJECUCIÓN</v>
      </c>
      <c r="BX427" s="23">
        <v>61600000</v>
      </c>
      <c r="BY427" s="23">
        <v>43400000</v>
      </c>
      <c r="BZ427" s="23" t="s">
        <v>106</v>
      </c>
      <c r="CA427" s="23" t="str">
        <f t="shared" si="97"/>
        <v>febrero</v>
      </c>
      <c r="CB427" s="23" t="s">
        <v>121</v>
      </c>
      <c r="CC427" s="23" t="s">
        <v>121</v>
      </c>
      <c r="CD427" s="23" t="s">
        <v>121</v>
      </c>
      <c r="CE427" t="s">
        <v>125</v>
      </c>
      <c r="CF427" t="s">
        <v>126</v>
      </c>
    </row>
    <row r="428" spans="1:84" x14ac:dyDescent="0.25">
      <c r="A428" s="23" t="str">
        <f t="shared" si="85"/>
        <v/>
      </c>
      <c r="B428" s="23" t="str">
        <f t="shared" si="86"/>
        <v/>
      </c>
      <c r="C428" s="24" t="str">
        <f t="shared" ca="1" si="87"/>
        <v>E</v>
      </c>
      <c r="D428" s="25" t="str">
        <f t="shared" ca="1" si="88"/>
        <v/>
      </c>
      <c r="E428" s="25" t="str">
        <f t="shared" si="89"/>
        <v/>
      </c>
      <c r="F428" s="23" t="str">
        <f t="shared" si="90"/>
        <v/>
      </c>
      <c r="G428" s="25" t="str">
        <f t="shared" si="91"/>
        <v/>
      </c>
      <c r="H428" s="23">
        <v>2025</v>
      </c>
      <c r="I428" s="26">
        <v>422</v>
      </c>
      <c r="J428" s="23" t="s">
        <v>95</v>
      </c>
      <c r="K428" t="s">
        <v>96</v>
      </c>
      <c r="L428" t="s">
        <v>97</v>
      </c>
      <c r="M428" t="s">
        <v>98</v>
      </c>
      <c r="N428" t="s">
        <v>99</v>
      </c>
      <c r="O428" s="23" t="s">
        <v>100</v>
      </c>
      <c r="P428" s="23" t="s">
        <v>138</v>
      </c>
      <c r="Q428" t="s">
        <v>3086</v>
      </c>
      <c r="R428" s="23" t="s">
        <v>103</v>
      </c>
      <c r="S428" s="20" t="s">
        <v>165</v>
      </c>
      <c r="T428" s="29" t="s">
        <v>3087</v>
      </c>
      <c r="U428" s="23" t="s">
        <v>1436</v>
      </c>
      <c r="V428" s="23" t="s">
        <v>106</v>
      </c>
      <c r="W428" s="20" t="s">
        <v>516</v>
      </c>
      <c r="X428" s="20" t="s">
        <v>516</v>
      </c>
      <c r="Y428" t="s">
        <v>3088</v>
      </c>
      <c r="Z428" t="s">
        <v>3089</v>
      </c>
      <c r="AA428" t="s">
        <v>3090</v>
      </c>
      <c r="AB428" s="30">
        <v>94500000</v>
      </c>
      <c r="AC428" s="30">
        <v>94500000</v>
      </c>
      <c r="AD428" s="46">
        <v>9000000</v>
      </c>
      <c r="AE428" s="46">
        <v>0</v>
      </c>
      <c r="AF428" s="23" t="s">
        <v>112</v>
      </c>
      <c r="AG428" t="s">
        <v>106</v>
      </c>
      <c r="AH428" t="s">
        <v>113</v>
      </c>
      <c r="AI428" s="31">
        <f>+Tabla3[[#This Row],[VALOR DEL CONTRATO
(EN NUMEROS)]]-Tabla3[[#This Row],[VALOR RECURSOS (MADS/FONAM)]]</f>
        <v>0</v>
      </c>
      <c r="AJ428" s="25">
        <v>8825</v>
      </c>
      <c r="AK428" s="32">
        <v>45665</v>
      </c>
      <c r="AL428">
        <v>45025</v>
      </c>
      <c r="AM428" s="27">
        <v>45687</v>
      </c>
      <c r="AN428" s="33" t="s">
        <v>114</v>
      </c>
      <c r="AO428" t="s">
        <v>1574</v>
      </c>
      <c r="AP428" s="39">
        <v>202300000000177</v>
      </c>
      <c r="AQ428" t="s">
        <v>106</v>
      </c>
      <c r="AR428" s="27">
        <v>45685</v>
      </c>
      <c r="AS428" s="23" t="s">
        <v>116</v>
      </c>
      <c r="AT428" s="23" t="s">
        <v>116</v>
      </c>
      <c r="AU428" t="s">
        <v>117</v>
      </c>
      <c r="AV428" t="s">
        <v>940</v>
      </c>
      <c r="AW428" t="s">
        <v>941</v>
      </c>
      <c r="AX428" t="s">
        <v>941</v>
      </c>
      <c r="AY428" s="23">
        <v>80111600</v>
      </c>
      <c r="AZ428" s="41" t="s">
        <v>3091</v>
      </c>
      <c r="BA428" s="23" t="s">
        <v>121</v>
      </c>
      <c r="BB428" s="20" t="s">
        <v>122</v>
      </c>
      <c r="BC428" s="42">
        <v>45685</v>
      </c>
      <c r="BD428" s="23" t="s">
        <v>123</v>
      </c>
      <c r="BE428" s="42">
        <v>45685</v>
      </c>
      <c r="BF428" s="27">
        <v>45687</v>
      </c>
      <c r="BG428" s="43">
        <v>46005</v>
      </c>
      <c r="BH428" s="35">
        <f>+Tabla3[[#This Row],[FECHA TERMINACION
(INICIAL)]]-Tabla3[[#This Row],[FECHA INICIO]]</f>
        <v>318</v>
      </c>
      <c r="BI428" s="35">
        <f>+Tabla3[[#This Row],[PLAZO DE EJECUCIÓN EN DÍAS (INICIAL)]]/30</f>
        <v>10.6</v>
      </c>
      <c r="BJ428" t="s">
        <v>2079</v>
      </c>
      <c r="BK428" s="30">
        <f>+[1]BD_2!E426</f>
        <v>0</v>
      </c>
      <c r="BL428" s="30">
        <f>+[1]BD_2!BA426</f>
        <v>0</v>
      </c>
      <c r="BM428" s="23">
        <f>+[1]BD_2!BZ426</f>
        <v>0</v>
      </c>
      <c r="BN428" s="23">
        <f>+COUNTIF(Tabla3[[#This Row],[VALOR REDUCIDO]:[TOTAL TIEMPO PRORROGADO EN DÍAS
]],"&lt;&gt;0")</f>
        <v>0</v>
      </c>
      <c r="BO428" s="23" t="str">
        <f>+[1]BD_2!CA426</f>
        <v>2 NO</v>
      </c>
      <c r="BP428" s="27" t="str">
        <f>+[1]BD_2!CF426</f>
        <v>2 NO</v>
      </c>
      <c r="BQ428" s="23" t="s">
        <v>106</v>
      </c>
      <c r="BR428">
        <f t="shared" si="92"/>
        <v>318</v>
      </c>
      <c r="BS428" s="36">
        <f t="shared" si="93"/>
        <v>45687</v>
      </c>
      <c r="BT428" s="36">
        <f t="shared" si="94"/>
        <v>46005</v>
      </c>
      <c r="BU428" s="37">
        <f t="shared" ca="1" si="95"/>
        <v>0.8176100628930818</v>
      </c>
      <c r="BV428" s="30">
        <f t="shared" si="96"/>
        <v>94500000</v>
      </c>
      <c r="BW428" s="23" t="str">
        <f t="shared" ca="1" si="98"/>
        <v>EJECUCIÓN</v>
      </c>
      <c r="BX428" s="23">
        <v>54300000</v>
      </c>
      <c r="BY428" s="23">
        <v>40200000</v>
      </c>
      <c r="BZ428" s="23" t="s">
        <v>106</v>
      </c>
      <c r="CA428" s="23" t="str">
        <f t="shared" si="97"/>
        <v>enero</v>
      </c>
      <c r="CB428" s="23" t="s">
        <v>121</v>
      </c>
      <c r="CC428" s="23" t="s">
        <v>121</v>
      </c>
      <c r="CD428" s="23" t="s">
        <v>121</v>
      </c>
      <c r="CE428" t="s">
        <v>125</v>
      </c>
      <c r="CF428" t="s">
        <v>126</v>
      </c>
    </row>
    <row r="429" spans="1:84" x14ac:dyDescent="0.25">
      <c r="A429" s="23" t="str">
        <f t="shared" si="85"/>
        <v/>
      </c>
      <c r="B429" s="23" t="str">
        <f t="shared" si="86"/>
        <v/>
      </c>
      <c r="C429" s="24" t="str">
        <f t="shared" ca="1" si="87"/>
        <v>E</v>
      </c>
      <c r="D429" s="25" t="str">
        <f t="shared" ca="1" si="88"/>
        <v/>
      </c>
      <c r="E429" s="25" t="str">
        <f t="shared" si="89"/>
        <v/>
      </c>
      <c r="F429" s="23" t="str">
        <f t="shared" si="90"/>
        <v/>
      </c>
      <c r="G429" s="25" t="str">
        <f t="shared" si="91"/>
        <v/>
      </c>
      <c r="H429" s="23">
        <v>2025</v>
      </c>
      <c r="I429" s="26">
        <v>423</v>
      </c>
      <c r="J429" s="23" t="s">
        <v>95</v>
      </c>
      <c r="K429" t="s">
        <v>96</v>
      </c>
      <c r="L429" t="s">
        <v>97</v>
      </c>
      <c r="M429" t="s">
        <v>98</v>
      </c>
      <c r="N429" t="s">
        <v>99</v>
      </c>
      <c r="O429" s="23" t="s">
        <v>100</v>
      </c>
      <c r="P429" s="23" t="s">
        <v>138</v>
      </c>
      <c r="Q429" t="s">
        <v>3092</v>
      </c>
      <c r="R429" s="23" t="s">
        <v>103</v>
      </c>
      <c r="S429" s="20" t="s">
        <v>3093</v>
      </c>
      <c r="T429" s="29" t="s">
        <v>3094</v>
      </c>
      <c r="U429" s="23" t="s">
        <v>1436</v>
      </c>
      <c r="V429" s="23" t="s">
        <v>106</v>
      </c>
      <c r="W429" s="20" t="s">
        <v>430</v>
      </c>
      <c r="X429" s="20" t="s">
        <v>430</v>
      </c>
      <c r="Y429" t="s">
        <v>3095</v>
      </c>
      <c r="Z429" t="s">
        <v>3096</v>
      </c>
      <c r="AA429" t="s">
        <v>3097</v>
      </c>
      <c r="AB429" s="30">
        <v>70000000</v>
      </c>
      <c r="AC429" s="30">
        <v>70000000</v>
      </c>
      <c r="AD429" s="46">
        <v>7000000</v>
      </c>
      <c r="AE429" s="46">
        <v>0</v>
      </c>
      <c r="AF429" s="23" t="s">
        <v>112</v>
      </c>
      <c r="AG429" t="s">
        <v>106</v>
      </c>
      <c r="AH429" t="s">
        <v>113</v>
      </c>
      <c r="AI429" s="31">
        <f>+Tabla3[[#This Row],[VALOR DEL CONTRATO
(EN NUMEROS)]]-Tabla3[[#This Row],[VALOR RECURSOS (MADS/FONAM)]]</f>
        <v>0</v>
      </c>
      <c r="AJ429" s="25">
        <v>4425</v>
      </c>
      <c r="AK429" s="32">
        <v>45664</v>
      </c>
      <c r="AL429">
        <v>50325</v>
      </c>
      <c r="AM429" s="27">
        <v>45691</v>
      </c>
      <c r="AN429" s="33" t="s">
        <v>114</v>
      </c>
      <c r="AO429" t="s">
        <v>434</v>
      </c>
      <c r="AP429" s="39">
        <v>202400000000074</v>
      </c>
      <c r="AQ429" t="s">
        <v>106</v>
      </c>
      <c r="AR429" s="42">
        <v>45686</v>
      </c>
      <c r="AS429" s="23" t="s">
        <v>116</v>
      </c>
      <c r="AT429" s="23" t="s">
        <v>116</v>
      </c>
      <c r="AU429" t="s">
        <v>117</v>
      </c>
      <c r="AV429" t="s">
        <v>435</v>
      </c>
      <c r="AW429" t="s">
        <v>436</v>
      </c>
      <c r="AX429" t="s">
        <v>436</v>
      </c>
      <c r="AY429" s="23">
        <v>80111600</v>
      </c>
      <c r="AZ429" s="41" t="s">
        <v>3098</v>
      </c>
      <c r="BA429" s="23" t="s">
        <v>121</v>
      </c>
      <c r="BB429" s="20" t="s">
        <v>122</v>
      </c>
      <c r="BC429" s="42">
        <v>45688</v>
      </c>
      <c r="BD429" s="23" t="s">
        <v>123</v>
      </c>
      <c r="BE429" s="42">
        <v>45688</v>
      </c>
      <c r="BF429" s="27">
        <v>45691</v>
      </c>
      <c r="BG429" s="43">
        <v>45993</v>
      </c>
      <c r="BH429" s="35">
        <f>+Tabla3[[#This Row],[FECHA TERMINACION
(INICIAL)]]-Tabla3[[#This Row],[FECHA INICIO]]</f>
        <v>302</v>
      </c>
      <c r="BI429" s="35">
        <f>+Tabla3[[#This Row],[PLAZO DE EJECUCIÓN EN DÍAS (INICIAL)]]/30</f>
        <v>10.066666666666666</v>
      </c>
      <c r="BJ429" t="s">
        <v>2852</v>
      </c>
      <c r="BK429" s="30">
        <f>+[1]BD_2!E427</f>
        <v>0</v>
      </c>
      <c r="BL429" s="30">
        <f>+[1]BD_2!BA427</f>
        <v>0</v>
      </c>
      <c r="BM429" s="23">
        <f>+[1]BD_2!BZ427</f>
        <v>0</v>
      </c>
      <c r="BN429" s="23">
        <f>+COUNTIF(Tabla3[[#This Row],[VALOR REDUCIDO]:[TOTAL TIEMPO PRORROGADO EN DÍAS
]],"&lt;&gt;0")</f>
        <v>0</v>
      </c>
      <c r="BO429" s="23" t="str">
        <f>+[1]BD_2!CA427</f>
        <v>2 NO</v>
      </c>
      <c r="BP429" s="27" t="str">
        <f>+[1]BD_2!CF427</f>
        <v>2 NO</v>
      </c>
      <c r="BQ429" s="23" t="s">
        <v>106</v>
      </c>
      <c r="BR429">
        <f t="shared" si="92"/>
        <v>302</v>
      </c>
      <c r="BS429" s="36">
        <f t="shared" si="93"/>
        <v>45691</v>
      </c>
      <c r="BT429" s="36">
        <f t="shared" si="94"/>
        <v>45993</v>
      </c>
      <c r="BU429" s="37">
        <f t="shared" ca="1" si="95"/>
        <v>0.84768211920529801</v>
      </c>
      <c r="BV429" s="30">
        <f t="shared" si="96"/>
        <v>70000000</v>
      </c>
      <c r="BW429" s="23" t="str">
        <f t="shared" ca="1" si="98"/>
        <v>EJECUCIÓN</v>
      </c>
      <c r="BX429" s="23">
        <v>41533333</v>
      </c>
      <c r="BY429" s="23">
        <v>28466667</v>
      </c>
      <c r="BZ429" s="23" t="s">
        <v>106</v>
      </c>
      <c r="CA429" s="23" t="str">
        <f t="shared" si="97"/>
        <v>enero</v>
      </c>
      <c r="CB429" s="23" t="s">
        <v>121</v>
      </c>
      <c r="CC429" s="23" t="s">
        <v>121</v>
      </c>
      <c r="CD429" s="23" t="s">
        <v>121</v>
      </c>
      <c r="CE429" t="s">
        <v>125</v>
      </c>
      <c r="CF429" t="s">
        <v>126</v>
      </c>
    </row>
    <row r="430" spans="1:84" x14ac:dyDescent="0.25">
      <c r="A430" s="23" t="str">
        <f t="shared" si="85"/>
        <v/>
      </c>
      <c r="B430" s="23" t="str">
        <f t="shared" si="86"/>
        <v/>
      </c>
      <c r="C430" s="24" t="str">
        <f t="shared" ca="1" si="87"/>
        <v>E</v>
      </c>
      <c r="D430" s="25" t="str">
        <f t="shared" ca="1" si="88"/>
        <v/>
      </c>
      <c r="E430" s="25" t="str">
        <f t="shared" si="89"/>
        <v/>
      </c>
      <c r="F430" s="23" t="str">
        <f t="shared" si="90"/>
        <v/>
      </c>
      <c r="G430" s="25" t="str">
        <f t="shared" si="91"/>
        <v/>
      </c>
      <c r="H430" s="23">
        <v>2025</v>
      </c>
      <c r="I430" s="26">
        <v>424</v>
      </c>
      <c r="J430" s="23" t="s">
        <v>95</v>
      </c>
      <c r="K430" t="s">
        <v>96</v>
      </c>
      <c r="L430" t="s">
        <v>97</v>
      </c>
      <c r="M430" t="s">
        <v>98</v>
      </c>
      <c r="N430" t="s">
        <v>99</v>
      </c>
      <c r="O430" s="23" t="s">
        <v>100</v>
      </c>
      <c r="P430" s="23" t="s">
        <v>138</v>
      </c>
      <c r="Q430" t="s">
        <v>3099</v>
      </c>
      <c r="R430" s="23" t="s">
        <v>103</v>
      </c>
      <c r="S430" s="20" t="s">
        <v>165</v>
      </c>
      <c r="T430" s="29" t="s">
        <v>3100</v>
      </c>
      <c r="U430" s="23" t="s">
        <v>1436</v>
      </c>
      <c r="V430" s="23" t="s">
        <v>106</v>
      </c>
      <c r="W430" s="20" t="s">
        <v>747</v>
      </c>
      <c r="X430" s="20" t="s">
        <v>747</v>
      </c>
      <c r="Y430" t="s">
        <v>3101</v>
      </c>
      <c r="Z430" t="s">
        <v>3102</v>
      </c>
      <c r="AA430" t="s">
        <v>3103</v>
      </c>
      <c r="AB430" s="30">
        <v>87640667</v>
      </c>
      <c r="AC430" s="30">
        <v>87640667</v>
      </c>
      <c r="AD430" s="46">
        <v>8140000</v>
      </c>
      <c r="AE430" s="46">
        <v>0</v>
      </c>
      <c r="AF430" s="23" t="s">
        <v>112</v>
      </c>
      <c r="AG430" t="s">
        <v>106</v>
      </c>
      <c r="AH430" t="s">
        <v>113</v>
      </c>
      <c r="AI430" s="31">
        <f>+Tabla3[[#This Row],[VALOR DEL CONTRATO
(EN NUMEROS)]]-Tabla3[[#This Row],[VALOR RECURSOS (MADS/FONAM)]]</f>
        <v>0</v>
      </c>
      <c r="AJ430" s="25">
        <v>3325</v>
      </c>
      <c r="AK430" s="32">
        <v>45664</v>
      </c>
      <c r="AL430">
        <v>49825</v>
      </c>
      <c r="AM430" s="27">
        <v>45691</v>
      </c>
      <c r="AN430" s="33" t="s">
        <v>114</v>
      </c>
      <c r="AO430" t="s">
        <v>751</v>
      </c>
      <c r="AP430" s="39">
        <v>202400000000095</v>
      </c>
      <c r="AQ430" t="s">
        <v>106</v>
      </c>
      <c r="AR430" s="42">
        <v>45686</v>
      </c>
      <c r="AS430" s="23" t="s">
        <v>116</v>
      </c>
      <c r="AT430" s="23" t="s">
        <v>116</v>
      </c>
      <c r="AU430" t="s">
        <v>117</v>
      </c>
      <c r="AV430" t="s">
        <v>752</v>
      </c>
      <c r="AW430" t="s">
        <v>753</v>
      </c>
      <c r="AX430" t="s">
        <v>747</v>
      </c>
      <c r="AY430" s="23">
        <v>80111600</v>
      </c>
      <c r="AZ430" s="20" t="s">
        <v>3104</v>
      </c>
      <c r="BA430" s="23" t="s">
        <v>121</v>
      </c>
      <c r="BB430" s="20" t="s">
        <v>122</v>
      </c>
      <c r="BC430" s="42">
        <v>45687</v>
      </c>
      <c r="BD430" s="23" t="s">
        <v>123</v>
      </c>
      <c r="BE430" s="42">
        <v>45687</v>
      </c>
      <c r="BF430" s="27">
        <v>45691</v>
      </c>
      <c r="BG430" s="27">
        <v>46010</v>
      </c>
      <c r="BH430" s="35">
        <f>+Tabla3[[#This Row],[FECHA TERMINACION
(INICIAL)]]-Tabla3[[#This Row],[FECHA INICIO]]</f>
        <v>319</v>
      </c>
      <c r="BI430" s="35">
        <f>+Tabla3[[#This Row],[PLAZO DE EJECUCIÓN EN DÍAS (INICIAL)]]/30</f>
        <v>10.633333333333333</v>
      </c>
      <c r="BJ430" t="s">
        <v>2443</v>
      </c>
      <c r="BK430" s="30">
        <f>+[1]BD_2!E428</f>
        <v>1628000</v>
      </c>
      <c r="BL430" s="30">
        <f>+[1]BD_2!BA428</f>
        <v>0</v>
      </c>
      <c r="BM430" s="23">
        <f>+[1]BD_2!BZ428</f>
        <v>0</v>
      </c>
      <c r="BN430" s="23">
        <f>+COUNTIF(Tabla3[[#This Row],[VALOR REDUCIDO]:[TOTAL TIEMPO PRORROGADO EN DÍAS
]],"&lt;&gt;0")</f>
        <v>1</v>
      </c>
      <c r="BO430" s="23" t="str">
        <f>+[1]BD_2!CA428</f>
        <v>2 NO</v>
      </c>
      <c r="BP430" s="27" t="str">
        <f>+[1]BD_2!CF428</f>
        <v>2 NO</v>
      </c>
      <c r="BQ430" s="23" t="s">
        <v>106</v>
      </c>
      <c r="BR430">
        <f t="shared" si="92"/>
        <v>319</v>
      </c>
      <c r="BS430" s="36">
        <f t="shared" si="93"/>
        <v>45691</v>
      </c>
      <c r="BT430" s="36">
        <f t="shared" si="94"/>
        <v>46010</v>
      </c>
      <c r="BU430" s="37">
        <f t="shared" ca="1" si="95"/>
        <v>0.80250783699059558</v>
      </c>
      <c r="BV430" s="30">
        <f t="shared" si="96"/>
        <v>86012667</v>
      </c>
      <c r="BW430" s="23" t="str">
        <f t="shared" ca="1" si="98"/>
        <v>EJECUCIÓN</v>
      </c>
      <c r="BX430" s="23">
        <v>48297333</v>
      </c>
      <c r="BY430" s="23">
        <v>37715334</v>
      </c>
      <c r="BZ430" s="23" t="s">
        <v>106</v>
      </c>
      <c r="CA430" s="23" t="str">
        <f t="shared" si="97"/>
        <v>enero</v>
      </c>
      <c r="CB430" s="23" t="s">
        <v>121</v>
      </c>
      <c r="CC430" s="23" t="s">
        <v>121</v>
      </c>
      <c r="CD430" s="23" t="s">
        <v>121</v>
      </c>
      <c r="CE430" t="s">
        <v>125</v>
      </c>
      <c r="CF430" t="s">
        <v>126</v>
      </c>
    </row>
    <row r="431" spans="1:84" x14ac:dyDescent="0.25">
      <c r="A431" s="23" t="str">
        <f t="shared" si="85"/>
        <v/>
      </c>
      <c r="B431" s="23" t="str">
        <f t="shared" si="86"/>
        <v/>
      </c>
      <c r="C431" s="24" t="str">
        <f t="shared" ca="1" si="87"/>
        <v>E</v>
      </c>
      <c r="D431" s="25" t="str">
        <f t="shared" ca="1" si="88"/>
        <v/>
      </c>
      <c r="E431" s="25" t="str">
        <f t="shared" si="89"/>
        <v/>
      </c>
      <c r="F431" s="23" t="str">
        <f t="shared" si="90"/>
        <v/>
      </c>
      <c r="G431" s="25" t="str">
        <f t="shared" si="91"/>
        <v/>
      </c>
      <c r="H431" s="23">
        <v>2025</v>
      </c>
      <c r="I431" s="26">
        <v>425</v>
      </c>
      <c r="J431" s="23" t="s">
        <v>95</v>
      </c>
      <c r="K431" t="s">
        <v>96</v>
      </c>
      <c r="L431" t="s">
        <v>97</v>
      </c>
      <c r="M431" t="s">
        <v>98</v>
      </c>
      <c r="N431" t="s">
        <v>99</v>
      </c>
      <c r="O431" s="23" t="s">
        <v>100</v>
      </c>
      <c r="P431" s="23" t="s">
        <v>138</v>
      </c>
      <c r="Q431" t="s">
        <v>3105</v>
      </c>
      <c r="R431" s="23" t="s">
        <v>103</v>
      </c>
      <c r="S431" s="20" t="s">
        <v>165</v>
      </c>
      <c r="T431" s="29" t="s">
        <v>3106</v>
      </c>
      <c r="U431" s="23" t="s">
        <v>1436</v>
      </c>
      <c r="V431" s="23" t="s">
        <v>106</v>
      </c>
      <c r="W431" s="20" t="s">
        <v>747</v>
      </c>
      <c r="X431" s="20" t="s">
        <v>747</v>
      </c>
      <c r="Y431" t="s">
        <v>3101</v>
      </c>
      <c r="Z431" t="s">
        <v>3102</v>
      </c>
      <c r="AA431" t="s">
        <v>3107</v>
      </c>
      <c r="AB431" s="30">
        <v>86012667</v>
      </c>
      <c r="AC431" s="30">
        <v>86012667</v>
      </c>
      <c r="AD431" s="46">
        <v>8140000</v>
      </c>
      <c r="AE431" s="46">
        <v>0</v>
      </c>
      <c r="AF431" s="23" t="s">
        <v>112</v>
      </c>
      <c r="AG431" t="s">
        <v>106</v>
      </c>
      <c r="AH431" t="s">
        <v>113</v>
      </c>
      <c r="AI431" s="31">
        <f>+Tabla3[[#This Row],[VALOR DEL CONTRATO
(EN NUMEROS)]]-Tabla3[[#This Row],[VALOR RECURSOS (MADS/FONAM)]]</f>
        <v>0</v>
      </c>
      <c r="AJ431" s="25">
        <v>3325</v>
      </c>
      <c r="AK431" s="32">
        <v>45664</v>
      </c>
      <c r="AL431">
        <v>50125</v>
      </c>
      <c r="AM431" s="27">
        <v>45691</v>
      </c>
      <c r="AN431" s="33" t="s">
        <v>114</v>
      </c>
      <c r="AO431" t="s">
        <v>751</v>
      </c>
      <c r="AP431" s="39">
        <v>202400000000095</v>
      </c>
      <c r="AQ431" t="s">
        <v>106</v>
      </c>
      <c r="AR431" s="42">
        <v>45686</v>
      </c>
      <c r="AS431" s="23" t="s">
        <v>116</v>
      </c>
      <c r="AT431" s="23" t="s">
        <v>116</v>
      </c>
      <c r="AU431" t="s">
        <v>117</v>
      </c>
      <c r="AV431" t="s">
        <v>752</v>
      </c>
      <c r="AW431" t="s">
        <v>753</v>
      </c>
      <c r="AX431" t="s">
        <v>747</v>
      </c>
      <c r="AY431" s="23">
        <v>80111600</v>
      </c>
      <c r="AZ431" s="20" t="s">
        <v>3108</v>
      </c>
      <c r="BA431" s="23" t="s">
        <v>121</v>
      </c>
      <c r="BB431" s="20" t="s">
        <v>122</v>
      </c>
      <c r="BC431" s="42">
        <v>45687</v>
      </c>
      <c r="BD431" s="23" t="s">
        <v>123</v>
      </c>
      <c r="BE431" s="42">
        <v>45687</v>
      </c>
      <c r="BF431" s="27">
        <v>45691</v>
      </c>
      <c r="BG431" s="27">
        <v>46010</v>
      </c>
      <c r="BH431" s="35">
        <f>+Tabla3[[#This Row],[FECHA TERMINACION
(INICIAL)]]-Tabla3[[#This Row],[FECHA INICIO]]</f>
        <v>319</v>
      </c>
      <c r="BI431" s="35">
        <f>+Tabla3[[#This Row],[PLAZO DE EJECUCIÓN EN DÍAS (INICIAL)]]/30</f>
        <v>10.633333333333333</v>
      </c>
      <c r="BJ431" t="s">
        <v>2944</v>
      </c>
      <c r="BK431" s="30">
        <f>+[1]BD_2!E429</f>
        <v>0</v>
      </c>
      <c r="BL431" s="30">
        <f>+[1]BD_2!BA429</f>
        <v>0</v>
      </c>
      <c r="BM431" s="23">
        <f>+[1]BD_2!BZ429</f>
        <v>0</v>
      </c>
      <c r="BN431" s="23">
        <f>+COUNTIF(Tabla3[[#This Row],[VALOR REDUCIDO]:[TOTAL TIEMPO PRORROGADO EN DÍAS
]],"&lt;&gt;0")</f>
        <v>0</v>
      </c>
      <c r="BO431" s="23" t="str">
        <f>+[1]BD_2!CA429</f>
        <v>2 NO</v>
      </c>
      <c r="BP431" s="27" t="str">
        <f>+[1]BD_2!CF429</f>
        <v>2 NO</v>
      </c>
      <c r="BQ431" s="23" t="s">
        <v>106</v>
      </c>
      <c r="BR431">
        <f t="shared" si="92"/>
        <v>319</v>
      </c>
      <c r="BS431" s="36">
        <f t="shared" si="93"/>
        <v>45691</v>
      </c>
      <c r="BT431" s="36">
        <f t="shared" si="94"/>
        <v>46010</v>
      </c>
      <c r="BU431" s="37">
        <f t="shared" ca="1" si="95"/>
        <v>0.80250783699059558</v>
      </c>
      <c r="BV431" s="30">
        <f t="shared" si="96"/>
        <v>86012667</v>
      </c>
      <c r="BW431" s="23" t="str">
        <f t="shared" ca="1" si="98"/>
        <v>EJECUCIÓN</v>
      </c>
      <c r="BX431" s="23">
        <v>48297333</v>
      </c>
      <c r="BY431" s="23">
        <v>37715334</v>
      </c>
      <c r="BZ431" s="23" t="s">
        <v>106</v>
      </c>
      <c r="CA431" s="23" t="str">
        <f t="shared" si="97"/>
        <v>enero</v>
      </c>
      <c r="CB431" s="23" t="s">
        <v>121</v>
      </c>
      <c r="CC431" s="23" t="s">
        <v>121</v>
      </c>
      <c r="CD431" s="23" t="s">
        <v>121</v>
      </c>
      <c r="CE431" t="s">
        <v>125</v>
      </c>
      <c r="CF431" t="s">
        <v>126</v>
      </c>
    </row>
    <row r="432" spans="1:84" x14ac:dyDescent="0.25">
      <c r="A432" s="23" t="str">
        <f t="shared" si="85"/>
        <v/>
      </c>
      <c r="B432" s="23" t="str">
        <f t="shared" si="86"/>
        <v/>
      </c>
      <c r="C432" s="24" t="str">
        <f t="shared" ca="1" si="87"/>
        <v>E</v>
      </c>
      <c r="D432" s="25" t="str">
        <f t="shared" ca="1" si="88"/>
        <v/>
      </c>
      <c r="E432" s="25" t="str">
        <f t="shared" si="89"/>
        <v/>
      </c>
      <c r="F432" s="23" t="str">
        <f t="shared" si="90"/>
        <v/>
      </c>
      <c r="G432" s="25" t="str">
        <f t="shared" si="91"/>
        <v/>
      </c>
      <c r="H432" s="23">
        <v>2025</v>
      </c>
      <c r="I432" s="26">
        <v>426</v>
      </c>
      <c r="J432" s="23" t="s">
        <v>95</v>
      </c>
      <c r="K432" t="s">
        <v>96</v>
      </c>
      <c r="L432" t="s">
        <v>97</v>
      </c>
      <c r="M432" t="s">
        <v>98</v>
      </c>
      <c r="N432" t="s">
        <v>99</v>
      </c>
      <c r="O432" s="23" t="s">
        <v>100</v>
      </c>
      <c r="P432" s="23" t="s">
        <v>138</v>
      </c>
      <c r="Q432" t="s">
        <v>3109</v>
      </c>
      <c r="R432" s="23" t="s">
        <v>103</v>
      </c>
      <c r="S432" s="20" t="s">
        <v>440</v>
      </c>
      <c r="T432" s="29" t="s">
        <v>3110</v>
      </c>
      <c r="U432" s="23" t="s">
        <v>1436</v>
      </c>
      <c r="V432" s="23" t="s">
        <v>106</v>
      </c>
      <c r="W432" s="20" t="s">
        <v>747</v>
      </c>
      <c r="X432" s="20" t="s">
        <v>747</v>
      </c>
      <c r="Y432" t="s">
        <v>3101</v>
      </c>
      <c r="Z432" t="s">
        <v>3102</v>
      </c>
      <c r="AA432" t="s">
        <v>3103</v>
      </c>
      <c r="AB432" s="30">
        <v>87640667</v>
      </c>
      <c r="AC432" s="30">
        <v>87640667</v>
      </c>
      <c r="AD432" s="46">
        <v>8140000</v>
      </c>
      <c r="AE432" s="46">
        <v>0</v>
      </c>
      <c r="AF432" s="23" t="s">
        <v>112</v>
      </c>
      <c r="AG432" t="s">
        <v>106</v>
      </c>
      <c r="AH432" t="s">
        <v>113</v>
      </c>
      <c r="AI432" s="31">
        <f>+Tabla3[[#This Row],[VALOR DEL CONTRATO
(EN NUMEROS)]]-Tabla3[[#This Row],[VALOR RECURSOS (MADS/FONAM)]]</f>
        <v>0</v>
      </c>
      <c r="AJ432" s="25">
        <v>3325</v>
      </c>
      <c r="AK432" s="32">
        <v>45664</v>
      </c>
      <c r="AL432">
        <v>51425</v>
      </c>
      <c r="AM432" s="27">
        <v>45691</v>
      </c>
      <c r="AN432" s="33" t="s">
        <v>114</v>
      </c>
      <c r="AO432" t="s">
        <v>751</v>
      </c>
      <c r="AP432" s="39">
        <v>202400000000095</v>
      </c>
      <c r="AQ432" t="s">
        <v>106</v>
      </c>
      <c r="AR432" s="42">
        <v>45687</v>
      </c>
      <c r="AS432" s="23" t="s">
        <v>116</v>
      </c>
      <c r="AT432" s="23" t="s">
        <v>116</v>
      </c>
      <c r="AU432" t="s">
        <v>117</v>
      </c>
      <c r="AV432" t="s">
        <v>752</v>
      </c>
      <c r="AW432" t="s">
        <v>753</v>
      </c>
      <c r="AX432" t="s">
        <v>747</v>
      </c>
      <c r="AY432" s="23">
        <v>80111600</v>
      </c>
      <c r="AZ432" s="41" t="s">
        <v>3111</v>
      </c>
      <c r="BA432" s="23" t="s">
        <v>121</v>
      </c>
      <c r="BB432" s="20" t="s">
        <v>122</v>
      </c>
      <c r="BC432" s="42">
        <v>45691</v>
      </c>
      <c r="BD432" s="23" t="s">
        <v>123</v>
      </c>
      <c r="BE432" s="42">
        <v>45691</v>
      </c>
      <c r="BF432" s="27">
        <v>45691</v>
      </c>
      <c r="BG432" s="27">
        <v>46010</v>
      </c>
      <c r="BH432" s="35">
        <f>+Tabla3[[#This Row],[FECHA TERMINACION
(INICIAL)]]-Tabla3[[#This Row],[FECHA INICIO]]</f>
        <v>319</v>
      </c>
      <c r="BI432" s="35">
        <f>+Tabla3[[#This Row],[PLAZO DE EJECUCIÓN EN DÍAS (INICIAL)]]/30</f>
        <v>10.633333333333333</v>
      </c>
      <c r="BJ432" t="s">
        <v>2443</v>
      </c>
      <c r="BK432" s="30">
        <f>+[1]BD_2!E430</f>
        <v>1628000</v>
      </c>
      <c r="BL432" s="30">
        <f>+[1]BD_2!BA430</f>
        <v>0</v>
      </c>
      <c r="BM432" s="23">
        <f>+[1]BD_2!BZ430</f>
        <v>0</v>
      </c>
      <c r="BN432" s="23">
        <f>+COUNTIF(Tabla3[[#This Row],[VALOR REDUCIDO]:[TOTAL TIEMPO PRORROGADO EN DÍAS
]],"&lt;&gt;0")</f>
        <v>1</v>
      </c>
      <c r="BO432" s="23" t="str">
        <f>+[1]BD_2!CA430</f>
        <v>2 NO</v>
      </c>
      <c r="BP432" s="27" t="str">
        <f>+[1]BD_2!CF430</f>
        <v>2 NO</v>
      </c>
      <c r="BQ432" s="23" t="s">
        <v>106</v>
      </c>
      <c r="BR432">
        <f t="shared" si="92"/>
        <v>319</v>
      </c>
      <c r="BS432" s="36">
        <f t="shared" si="93"/>
        <v>45691</v>
      </c>
      <c r="BT432" s="36">
        <f t="shared" si="94"/>
        <v>46010</v>
      </c>
      <c r="BU432" s="37">
        <f t="shared" ca="1" si="95"/>
        <v>0.80250783699059558</v>
      </c>
      <c r="BV432" s="30">
        <f t="shared" si="96"/>
        <v>86012667</v>
      </c>
      <c r="BW432" s="23" t="str">
        <f t="shared" ca="1" si="98"/>
        <v>EJECUCIÓN</v>
      </c>
      <c r="BX432" s="23">
        <v>48297333</v>
      </c>
      <c r="BY432" s="23">
        <v>37715334</v>
      </c>
      <c r="BZ432" s="23" t="s">
        <v>106</v>
      </c>
      <c r="CA432" s="23" t="str">
        <f t="shared" si="97"/>
        <v>enero</v>
      </c>
      <c r="CB432" s="23" t="s">
        <v>121</v>
      </c>
      <c r="CC432" s="23" t="s">
        <v>121</v>
      </c>
      <c r="CD432" s="23" t="s">
        <v>121</v>
      </c>
      <c r="CE432" t="s">
        <v>125</v>
      </c>
      <c r="CF432" t="s">
        <v>126</v>
      </c>
    </row>
    <row r="433" spans="1:84" x14ac:dyDescent="0.25">
      <c r="A433" s="23" t="str">
        <f t="shared" si="85"/>
        <v/>
      </c>
      <c r="B433" s="23" t="str">
        <f t="shared" si="86"/>
        <v/>
      </c>
      <c r="C433" s="24" t="str">
        <f t="shared" ca="1" si="87"/>
        <v>E</v>
      </c>
      <c r="D433" s="25" t="str">
        <f t="shared" ca="1" si="88"/>
        <v/>
      </c>
      <c r="E433" s="25" t="str">
        <f t="shared" si="89"/>
        <v/>
      </c>
      <c r="F433" s="23" t="str">
        <f t="shared" si="90"/>
        <v/>
      </c>
      <c r="G433" s="25" t="str">
        <f t="shared" si="91"/>
        <v/>
      </c>
      <c r="H433" s="23">
        <v>2025</v>
      </c>
      <c r="I433" s="26">
        <v>427</v>
      </c>
      <c r="J433" s="23" t="s">
        <v>95</v>
      </c>
      <c r="K433" t="s">
        <v>96</v>
      </c>
      <c r="L433" t="s">
        <v>97</v>
      </c>
      <c r="M433" t="s">
        <v>98</v>
      </c>
      <c r="N433" t="s">
        <v>99</v>
      </c>
      <c r="O433" s="23" t="s">
        <v>100</v>
      </c>
      <c r="P433" s="23" t="s">
        <v>138</v>
      </c>
      <c r="Q433" t="s">
        <v>3112</v>
      </c>
      <c r="R433" s="23" t="s">
        <v>103</v>
      </c>
      <c r="S433" s="20" t="s">
        <v>1451</v>
      </c>
      <c r="T433" s="29" t="s">
        <v>3113</v>
      </c>
      <c r="U433" s="23" t="s">
        <v>1436</v>
      </c>
      <c r="V433" s="23" t="s">
        <v>106</v>
      </c>
      <c r="W433" s="20" t="s">
        <v>595</v>
      </c>
      <c r="X433" s="20" t="s">
        <v>595</v>
      </c>
      <c r="Y433" t="s">
        <v>3114</v>
      </c>
      <c r="Z433" t="s">
        <v>3115</v>
      </c>
      <c r="AA433" t="s">
        <v>3116</v>
      </c>
      <c r="AB433" s="30">
        <v>120540000</v>
      </c>
      <c r="AC433" s="30">
        <v>120540000</v>
      </c>
      <c r="AD433" s="46">
        <v>11025000</v>
      </c>
      <c r="AE433" s="46">
        <v>0</v>
      </c>
      <c r="AF433" s="23" t="s">
        <v>112</v>
      </c>
      <c r="AG433" t="s">
        <v>106</v>
      </c>
      <c r="AH433" t="s">
        <v>113</v>
      </c>
      <c r="AI433" s="31">
        <f>+Tabla3[[#This Row],[VALOR DEL CONTRATO
(EN NUMEROS)]]-Tabla3[[#This Row],[VALOR RECURSOS (MADS/FONAM)]]</f>
        <v>0</v>
      </c>
      <c r="AJ433" s="25">
        <v>4925</v>
      </c>
      <c r="AK433" s="32">
        <v>45664</v>
      </c>
      <c r="AL433">
        <v>49725</v>
      </c>
      <c r="AM433" s="27">
        <v>45691</v>
      </c>
      <c r="AN433" s="33" t="s">
        <v>114</v>
      </c>
      <c r="AO433" t="s">
        <v>599</v>
      </c>
      <c r="AP433" s="39">
        <v>202400000000095</v>
      </c>
      <c r="AQ433" t="s">
        <v>106</v>
      </c>
      <c r="AR433" s="27">
        <v>45686</v>
      </c>
      <c r="AS433" s="23" t="s">
        <v>116</v>
      </c>
      <c r="AT433" s="23" t="s">
        <v>116</v>
      </c>
      <c r="AU433" t="s">
        <v>117</v>
      </c>
      <c r="AV433" t="s">
        <v>600</v>
      </c>
      <c r="AW433" t="s">
        <v>601</v>
      </c>
      <c r="AX433" t="s">
        <v>602</v>
      </c>
      <c r="AY433" s="23">
        <v>80111600</v>
      </c>
      <c r="AZ433" s="20" t="s">
        <v>3117</v>
      </c>
      <c r="BA433" s="23" t="s">
        <v>121</v>
      </c>
      <c r="BB433" s="20" t="s">
        <v>122</v>
      </c>
      <c r="BC433" s="42">
        <v>45687</v>
      </c>
      <c r="BD433" s="23" t="s">
        <v>136</v>
      </c>
      <c r="BE433" s="42">
        <v>45687</v>
      </c>
      <c r="BF433" s="27">
        <v>45691</v>
      </c>
      <c r="BG433" s="43">
        <v>46021</v>
      </c>
      <c r="BH433" s="35">
        <f>+Tabla3[[#This Row],[FECHA TERMINACION
(INICIAL)]]-Tabla3[[#This Row],[FECHA INICIO]]</f>
        <v>330</v>
      </c>
      <c r="BI433" s="35">
        <f>+Tabla3[[#This Row],[PLAZO DE EJECUCIÓN EN DÍAS (INICIAL)]]/30</f>
        <v>11</v>
      </c>
      <c r="BJ433" t="s">
        <v>3118</v>
      </c>
      <c r="BK433" s="30">
        <f>+[1]BD_2!E431</f>
        <v>0</v>
      </c>
      <c r="BL433" s="30">
        <f>+[1]BD_2!BA431</f>
        <v>0</v>
      </c>
      <c r="BM433" s="23">
        <f>+[1]BD_2!BZ431</f>
        <v>0</v>
      </c>
      <c r="BN433" s="23">
        <f>+COUNTIF(Tabla3[[#This Row],[VALOR REDUCIDO]:[TOTAL TIEMPO PRORROGADO EN DÍAS
]],"&lt;&gt;0")</f>
        <v>0</v>
      </c>
      <c r="BO433" s="23" t="str">
        <f>+[1]BD_2!CA431</f>
        <v>2 NO</v>
      </c>
      <c r="BP433" s="27" t="str">
        <f>+[1]BD_2!CF431</f>
        <v>2 NO</v>
      </c>
      <c r="BQ433" s="23" t="s">
        <v>106</v>
      </c>
      <c r="BR433">
        <f t="shared" si="92"/>
        <v>330</v>
      </c>
      <c r="BS433" s="36">
        <f t="shared" si="93"/>
        <v>45691</v>
      </c>
      <c r="BT433" s="36">
        <f t="shared" si="94"/>
        <v>46021</v>
      </c>
      <c r="BU433" s="37">
        <f t="shared" ca="1" si="95"/>
        <v>0.77575757575757576</v>
      </c>
      <c r="BV433" s="30">
        <f t="shared" si="96"/>
        <v>120540000</v>
      </c>
      <c r="BW433" s="23" t="str">
        <f t="shared" ca="1" si="98"/>
        <v>EJECUCIÓN</v>
      </c>
      <c r="BX433" s="23">
        <v>65415000</v>
      </c>
      <c r="BY433" s="23">
        <v>55125000</v>
      </c>
      <c r="BZ433" s="23" t="s">
        <v>106</v>
      </c>
      <c r="CA433" s="23" t="str">
        <f t="shared" si="97"/>
        <v>enero</v>
      </c>
      <c r="CB433" s="23" t="s">
        <v>121</v>
      </c>
      <c r="CC433" s="23" t="s">
        <v>121</v>
      </c>
      <c r="CD433" s="23" t="s">
        <v>121</v>
      </c>
      <c r="CE433" t="s">
        <v>125</v>
      </c>
      <c r="CF433" t="s">
        <v>126</v>
      </c>
    </row>
    <row r="434" spans="1:84" x14ac:dyDescent="0.25">
      <c r="A434" s="23" t="str">
        <f t="shared" si="85"/>
        <v/>
      </c>
      <c r="B434" s="23" t="str">
        <f t="shared" si="86"/>
        <v/>
      </c>
      <c r="C434" s="24" t="str">
        <f t="shared" ca="1" si="87"/>
        <v>E</v>
      </c>
      <c r="D434" s="25" t="str">
        <f t="shared" ca="1" si="88"/>
        <v/>
      </c>
      <c r="E434" s="25" t="str">
        <f t="shared" si="89"/>
        <v/>
      </c>
      <c r="F434" s="23" t="str">
        <f t="shared" si="90"/>
        <v/>
      </c>
      <c r="G434" s="25" t="str">
        <f t="shared" si="91"/>
        <v/>
      </c>
      <c r="H434" s="23">
        <v>2025</v>
      </c>
      <c r="I434" s="26">
        <v>428</v>
      </c>
      <c r="J434" s="23" t="s">
        <v>95</v>
      </c>
      <c r="K434" t="s">
        <v>96</v>
      </c>
      <c r="L434" t="s">
        <v>97</v>
      </c>
      <c r="M434" t="s">
        <v>98</v>
      </c>
      <c r="N434" t="s">
        <v>99</v>
      </c>
      <c r="O434" s="23" t="s">
        <v>100</v>
      </c>
      <c r="P434" s="23" t="s">
        <v>138</v>
      </c>
      <c r="Q434" t="s">
        <v>3119</v>
      </c>
      <c r="R434" s="23" t="s">
        <v>103</v>
      </c>
      <c r="S434" s="20" t="s">
        <v>193</v>
      </c>
      <c r="T434" s="29" t="s">
        <v>3120</v>
      </c>
      <c r="U434" s="23" t="s">
        <v>1436</v>
      </c>
      <c r="V434" s="23" t="s">
        <v>106</v>
      </c>
      <c r="W434" s="20" t="s">
        <v>595</v>
      </c>
      <c r="X434" s="20" t="s">
        <v>595</v>
      </c>
      <c r="Y434" t="s">
        <v>3121</v>
      </c>
      <c r="Z434" t="s">
        <v>3122</v>
      </c>
      <c r="AA434" t="s">
        <v>3123</v>
      </c>
      <c r="AB434" s="30">
        <v>126280000</v>
      </c>
      <c r="AC434" s="30">
        <v>126280000</v>
      </c>
      <c r="AD434" s="46">
        <v>11550000</v>
      </c>
      <c r="AE434" s="46">
        <v>0</v>
      </c>
      <c r="AF434" s="23" t="s">
        <v>112</v>
      </c>
      <c r="AG434" t="s">
        <v>106</v>
      </c>
      <c r="AH434" t="s">
        <v>113</v>
      </c>
      <c r="AI434" s="31">
        <f>+Tabla3[[#This Row],[VALOR DEL CONTRATO
(EN NUMEROS)]]-Tabla3[[#This Row],[VALOR RECURSOS (MADS/FONAM)]]</f>
        <v>0</v>
      </c>
      <c r="AJ434" s="25">
        <v>4925</v>
      </c>
      <c r="AK434" s="32">
        <v>45664</v>
      </c>
      <c r="AL434">
        <v>49925</v>
      </c>
      <c r="AM434" s="27">
        <v>45691</v>
      </c>
      <c r="AN434" s="33" t="s">
        <v>114</v>
      </c>
      <c r="AO434" t="s">
        <v>599</v>
      </c>
      <c r="AP434" s="39">
        <v>202400000000095</v>
      </c>
      <c r="AQ434" t="s">
        <v>106</v>
      </c>
      <c r="AR434" s="27">
        <v>45686</v>
      </c>
      <c r="AS434" s="23" t="s">
        <v>116</v>
      </c>
      <c r="AT434" s="23" t="s">
        <v>116</v>
      </c>
      <c r="AU434" t="s">
        <v>117</v>
      </c>
      <c r="AV434" t="s">
        <v>600</v>
      </c>
      <c r="AW434" t="s">
        <v>601</v>
      </c>
      <c r="AX434" t="s">
        <v>602</v>
      </c>
      <c r="AY434" s="23">
        <v>80111600</v>
      </c>
      <c r="AZ434" s="20" t="s">
        <v>3124</v>
      </c>
      <c r="BA434" s="23" t="s">
        <v>121</v>
      </c>
      <c r="BB434" s="20" t="s">
        <v>122</v>
      </c>
      <c r="BC434" s="42">
        <v>45687</v>
      </c>
      <c r="BD434" s="23" t="s">
        <v>136</v>
      </c>
      <c r="BE434" s="42">
        <v>45687</v>
      </c>
      <c r="BF434" s="27">
        <v>45691</v>
      </c>
      <c r="BG434" s="43">
        <v>46021</v>
      </c>
      <c r="BH434" s="35">
        <f>+Tabla3[[#This Row],[FECHA TERMINACION
(INICIAL)]]-Tabla3[[#This Row],[FECHA INICIO]]</f>
        <v>330</v>
      </c>
      <c r="BI434" s="35">
        <f>+Tabla3[[#This Row],[PLAZO DE EJECUCIÓN EN DÍAS (INICIAL)]]/30</f>
        <v>11</v>
      </c>
      <c r="BJ434" t="s">
        <v>3118</v>
      </c>
      <c r="BK434" s="30">
        <f>+[1]BD_2!E432</f>
        <v>0</v>
      </c>
      <c r="BL434" s="30">
        <f>+[1]BD_2!BA432</f>
        <v>0</v>
      </c>
      <c r="BM434" s="23">
        <f>+[1]BD_2!BZ432</f>
        <v>0</v>
      </c>
      <c r="BN434" s="23">
        <f>+COUNTIF(Tabla3[[#This Row],[VALOR REDUCIDO]:[TOTAL TIEMPO PRORROGADO EN DÍAS
]],"&lt;&gt;0")</f>
        <v>0</v>
      </c>
      <c r="BO434" s="23" t="str">
        <f>+[1]BD_2!CA432</f>
        <v>2 NO</v>
      </c>
      <c r="BP434" s="27" t="str">
        <f>+[1]BD_2!CF432</f>
        <v>2 NO</v>
      </c>
      <c r="BQ434" s="23" t="s">
        <v>106</v>
      </c>
      <c r="BR434">
        <f t="shared" si="92"/>
        <v>330</v>
      </c>
      <c r="BS434" s="36">
        <f t="shared" si="93"/>
        <v>45691</v>
      </c>
      <c r="BT434" s="36">
        <f t="shared" si="94"/>
        <v>46021</v>
      </c>
      <c r="BU434" s="37">
        <f t="shared" ca="1" si="95"/>
        <v>0.77575757575757576</v>
      </c>
      <c r="BV434" s="30">
        <f t="shared" si="96"/>
        <v>126280000</v>
      </c>
      <c r="BW434" s="23" t="str">
        <f t="shared" ca="1" si="98"/>
        <v>EJECUCIÓN</v>
      </c>
      <c r="BX434" s="23">
        <v>68530000</v>
      </c>
      <c r="BY434" s="23">
        <v>57750000</v>
      </c>
      <c r="BZ434" s="23" t="s">
        <v>106</v>
      </c>
      <c r="CA434" s="23" t="str">
        <f t="shared" si="97"/>
        <v>enero</v>
      </c>
      <c r="CB434" s="23" t="s">
        <v>121</v>
      </c>
      <c r="CC434" s="23" t="s">
        <v>121</v>
      </c>
      <c r="CD434" s="23" t="s">
        <v>121</v>
      </c>
      <c r="CE434" t="s">
        <v>125</v>
      </c>
      <c r="CF434" t="s">
        <v>126</v>
      </c>
    </row>
    <row r="435" spans="1:84" x14ac:dyDescent="0.25">
      <c r="A435" s="23" t="str">
        <f t="shared" si="85"/>
        <v/>
      </c>
      <c r="B435" s="23" t="str">
        <f t="shared" si="86"/>
        <v/>
      </c>
      <c r="C435" s="24" t="str">
        <f t="shared" ca="1" si="87"/>
        <v>E</v>
      </c>
      <c r="D435" s="25" t="str">
        <f t="shared" ca="1" si="88"/>
        <v/>
      </c>
      <c r="E435" s="25" t="str">
        <f t="shared" si="89"/>
        <v/>
      </c>
      <c r="F435" s="23" t="str">
        <f t="shared" si="90"/>
        <v/>
      </c>
      <c r="G435" s="25" t="str">
        <f t="shared" si="91"/>
        <v/>
      </c>
      <c r="H435" s="23">
        <v>2025</v>
      </c>
      <c r="I435" s="26">
        <v>429</v>
      </c>
      <c r="J435" s="23" t="s">
        <v>95</v>
      </c>
      <c r="K435" t="s">
        <v>96</v>
      </c>
      <c r="L435" t="s">
        <v>97</v>
      </c>
      <c r="M435" t="s">
        <v>98</v>
      </c>
      <c r="N435" t="s">
        <v>99</v>
      </c>
      <c r="O435" s="23" t="s">
        <v>100</v>
      </c>
      <c r="P435" s="23" t="s">
        <v>138</v>
      </c>
      <c r="Q435" t="s">
        <v>3125</v>
      </c>
      <c r="R435" s="23" t="s">
        <v>103</v>
      </c>
      <c r="S435" s="20" t="s">
        <v>193</v>
      </c>
      <c r="T435" s="29" t="s">
        <v>3126</v>
      </c>
      <c r="U435" s="23" t="s">
        <v>1436</v>
      </c>
      <c r="V435" s="23" t="s">
        <v>106</v>
      </c>
      <c r="W435" s="20" t="s">
        <v>595</v>
      </c>
      <c r="X435" s="20" t="s">
        <v>595</v>
      </c>
      <c r="Y435" t="s">
        <v>3127</v>
      </c>
      <c r="Z435" t="s">
        <v>3128</v>
      </c>
      <c r="AA435" t="s">
        <v>3129</v>
      </c>
      <c r="AB435" s="30">
        <v>122815000</v>
      </c>
      <c r="AC435" s="30">
        <v>122815000</v>
      </c>
      <c r="AD435" s="46">
        <v>11550000</v>
      </c>
      <c r="AE435" s="46">
        <v>0</v>
      </c>
      <c r="AF435" s="23" t="s">
        <v>112</v>
      </c>
      <c r="AG435" t="s">
        <v>106</v>
      </c>
      <c r="AH435" t="s">
        <v>113</v>
      </c>
      <c r="AI435" s="31">
        <f>+Tabla3[[#This Row],[VALOR DEL CONTRATO
(EN NUMEROS)]]-Tabla3[[#This Row],[VALOR RECURSOS (MADS/FONAM)]]</f>
        <v>0</v>
      </c>
      <c r="AJ435" s="25">
        <v>4925</v>
      </c>
      <c r="AK435" s="32">
        <v>45664</v>
      </c>
      <c r="AL435">
        <v>50625</v>
      </c>
      <c r="AM435" s="27">
        <v>45691</v>
      </c>
      <c r="AN435" s="33" t="s">
        <v>114</v>
      </c>
      <c r="AO435" t="s">
        <v>599</v>
      </c>
      <c r="AP435" s="39">
        <v>202400000000095</v>
      </c>
      <c r="AQ435" t="s">
        <v>106</v>
      </c>
      <c r="AR435" s="27">
        <v>45687</v>
      </c>
      <c r="AS435" s="23" t="s">
        <v>116</v>
      </c>
      <c r="AT435" s="23" t="s">
        <v>116</v>
      </c>
      <c r="AU435" t="s">
        <v>117</v>
      </c>
      <c r="AV435" t="s">
        <v>600</v>
      </c>
      <c r="AW435" t="s">
        <v>601</v>
      </c>
      <c r="AX435" t="s">
        <v>602</v>
      </c>
      <c r="AY435" s="23">
        <v>80111600</v>
      </c>
      <c r="AZ435" s="41" t="s">
        <v>3130</v>
      </c>
      <c r="BA435" s="23" t="s">
        <v>121</v>
      </c>
      <c r="BB435" s="20" t="s">
        <v>122</v>
      </c>
      <c r="BC435" s="42">
        <v>45687</v>
      </c>
      <c r="BD435" s="20" t="s">
        <v>136</v>
      </c>
      <c r="BE435" s="42">
        <v>45687</v>
      </c>
      <c r="BF435" s="27">
        <v>45691</v>
      </c>
      <c r="BG435" s="27">
        <v>46012</v>
      </c>
      <c r="BH435" s="35">
        <f>+Tabla3[[#This Row],[FECHA TERMINACION
(INICIAL)]]-Tabla3[[#This Row],[FECHA INICIO]]</f>
        <v>321</v>
      </c>
      <c r="BI435" s="35">
        <f>+Tabla3[[#This Row],[PLAZO DE EJECUCIÓN EN DÍAS (INICIAL)]]/30</f>
        <v>10.7</v>
      </c>
      <c r="BJ435" t="s">
        <v>3131</v>
      </c>
      <c r="BK435" s="30">
        <f>+[1]BD_2!E433</f>
        <v>0</v>
      </c>
      <c r="BL435" s="30">
        <f>+[1]BD_2!BA433</f>
        <v>0</v>
      </c>
      <c r="BM435" s="23">
        <f>+[1]BD_2!BZ433</f>
        <v>0</v>
      </c>
      <c r="BN435" s="23">
        <f>+COUNTIF(Tabla3[[#This Row],[VALOR REDUCIDO]:[TOTAL TIEMPO PRORROGADO EN DÍAS
]],"&lt;&gt;0")</f>
        <v>0</v>
      </c>
      <c r="BO435" s="23" t="str">
        <f>+[1]BD_2!CA433</f>
        <v>2 NO</v>
      </c>
      <c r="BP435" s="27" t="str">
        <f>+[1]BD_2!CF433</f>
        <v>2 NO</v>
      </c>
      <c r="BQ435" s="23" t="s">
        <v>106</v>
      </c>
      <c r="BR435">
        <f t="shared" si="92"/>
        <v>321</v>
      </c>
      <c r="BS435" s="36">
        <f t="shared" si="93"/>
        <v>45691</v>
      </c>
      <c r="BT435" s="36">
        <f t="shared" si="94"/>
        <v>46012</v>
      </c>
      <c r="BU435" s="37">
        <f t="shared" ca="1" si="95"/>
        <v>0.79750778816199375</v>
      </c>
      <c r="BV435" s="30">
        <f t="shared" si="96"/>
        <v>122815000</v>
      </c>
      <c r="BW435" s="23" t="str">
        <f t="shared" ca="1" si="98"/>
        <v>EJECUCIÓN</v>
      </c>
      <c r="BX435" s="23">
        <v>68530000</v>
      </c>
      <c r="BY435" s="23">
        <v>54285000</v>
      </c>
      <c r="BZ435" s="23" t="s">
        <v>106</v>
      </c>
      <c r="CA435" s="23" t="str">
        <f t="shared" si="97"/>
        <v>enero</v>
      </c>
      <c r="CB435" s="23" t="s">
        <v>121</v>
      </c>
      <c r="CC435" s="23" t="s">
        <v>121</v>
      </c>
      <c r="CD435" s="23" t="s">
        <v>121</v>
      </c>
      <c r="CE435" t="s">
        <v>125</v>
      </c>
      <c r="CF435" t="s">
        <v>126</v>
      </c>
    </row>
    <row r="436" spans="1:84" x14ac:dyDescent="0.25">
      <c r="A436" s="23" t="str">
        <f t="shared" si="85"/>
        <v/>
      </c>
      <c r="B436" s="23" t="str">
        <f t="shared" si="86"/>
        <v/>
      </c>
      <c r="C436" s="24" t="str">
        <f t="shared" ca="1" si="87"/>
        <v>E</v>
      </c>
      <c r="D436" s="25" t="str">
        <f t="shared" ca="1" si="88"/>
        <v/>
      </c>
      <c r="E436" s="25" t="str">
        <f t="shared" si="89"/>
        <v/>
      </c>
      <c r="F436" s="23" t="str">
        <f t="shared" si="90"/>
        <v/>
      </c>
      <c r="G436" s="25" t="str">
        <f t="shared" si="91"/>
        <v/>
      </c>
      <c r="H436" s="23">
        <v>2025</v>
      </c>
      <c r="I436" s="26">
        <v>430</v>
      </c>
      <c r="J436" s="23" t="s">
        <v>95</v>
      </c>
      <c r="K436" t="s">
        <v>96</v>
      </c>
      <c r="L436" t="s">
        <v>97</v>
      </c>
      <c r="M436" t="s">
        <v>98</v>
      </c>
      <c r="N436" t="s">
        <v>99</v>
      </c>
      <c r="O436" s="23" t="s">
        <v>100</v>
      </c>
      <c r="P436" s="23" t="s">
        <v>138</v>
      </c>
      <c r="Q436" t="s">
        <v>3132</v>
      </c>
      <c r="R436" s="23" t="s">
        <v>103</v>
      </c>
      <c r="S436" s="20" t="s">
        <v>3133</v>
      </c>
      <c r="T436" s="29" t="s">
        <v>3134</v>
      </c>
      <c r="U436" s="23" t="s">
        <v>1436</v>
      </c>
      <c r="V436" s="23" t="s">
        <v>106</v>
      </c>
      <c r="W436" s="20" t="s">
        <v>776</v>
      </c>
      <c r="X436" s="20" t="s">
        <v>776</v>
      </c>
      <c r="Y436" t="s">
        <v>3135</v>
      </c>
      <c r="Z436" t="s">
        <v>3136</v>
      </c>
      <c r="AA436" t="s">
        <v>3137</v>
      </c>
      <c r="AB436" s="30">
        <v>142758000</v>
      </c>
      <c r="AC436" s="30">
        <v>142758000</v>
      </c>
      <c r="AD436" s="46">
        <v>12978000</v>
      </c>
      <c r="AE436" s="46">
        <v>0</v>
      </c>
      <c r="AF436" s="23" t="s">
        <v>112</v>
      </c>
      <c r="AG436" t="s">
        <v>106</v>
      </c>
      <c r="AH436" t="s">
        <v>113</v>
      </c>
      <c r="AI436" s="31">
        <f>+Tabla3[[#This Row],[VALOR DEL CONTRATO
(EN NUMEROS)]]-Tabla3[[#This Row],[VALOR RECURSOS (MADS/FONAM)]]</f>
        <v>0</v>
      </c>
      <c r="AJ436" s="25">
        <v>6825</v>
      </c>
      <c r="AK436" s="32">
        <v>45665</v>
      </c>
      <c r="AL436">
        <v>46825</v>
      </c>
      <c r="AM436" s="27">
        <v>45688</v>
      </c>
      <c r="AN436" s="33" t="s">
        <v>114</v>
      </c>
      <c r="AO436" t="s">
        <v>780</v>
      </c>
      <c r="AP436" s="39">
        <v>202400000000078</v>
      </c>
      <c r="AQ436" t="s">
        <v>106</v>
      </c>
      <c r="AR436" s="27">
        <v>45686</v>
      </c>
      <c r="AS436" s="23" t="s">
        <v>116</v>
      </c>
      <c r="AT436" s="23" t="s">
        <v>116</v>
      </c>
      <c r="AU436" t="s">
        <v>117</v>
      </c>
      <c r="AV436" t="s">
        <v>781</v>
      </c>
      <c r="AW436" t="s">
        <v>782</v>
      </c>
      <c r="AX436" t="s">
        <v>783</v>
      </c>
      <c r="AY436" s="23">
        <v>80111600</v>
      </c>
      <c r="AZ436" s="41" t="s">
        <v>3138</v>
      </c>
      <c r="BA436" s="23" t="s">
        <v>121</v>
      </c>
      <c r="BB436" s="20" t="s">
        <v>122</v>
      </c>
      <c r="BC436" s="42">
        <v>45687</v>
      </c>
      <c r="BD436" s="20" t="s">
        <v>123</v>
      </c>
      <c r="BE436" s="42">
        <v>45687</v>
      </c>
      <c r="BF436" s="27">
        <v>45688</v>
      </c>
      <c r="BG436" s="43">
        <v>46021</v>
      </c>
      <c r="BH436" s="35">
        <f>+Tabla3[[#This Row],[FECHA TERMINACION
(INICIAL)]]-Tabla3[[#This Row],[FECHA INICIO]]</f>
        <v>333</v>
      </c>
      <c r="BI436" s="35">
        <f>+Tabla3[[#This Row],[PLAZO DE EJECUCIÓN EN DÍAS (INICIAL)]]/30</f>
        <v>11.1</v>
      </c>
      <c r="BJ436" t="s">
        <v>786</v>
      </c>
      <c r="BK436" s="30">
        <f>+[1]BD_2!E434</f>
        <v>0</v>
      </c>
      <c r="BL436" s="30">
        <f>+[1]BD_2!BA434</f>
        <v>0</v>
      </c>
      <c r="BM436" s="23">
        <f>+[1]BD_2!BZ434</f>
        <v>0</v>
      </c>
      <c r="BN436" s="23">
        <f>+COUNTIF(Tabla3[[#This Row],[VALOR REDUCIDO]:[TOTAL TIEMPO PRORROGADO EN DÍAS
]],"&lt;&gt;0")</f>
        <v>0</v>
      </c>
      <c r="BO436" s="23" t="str">
        <f>+[1]BD_2!CA434</f>
        <v>2 NO</v>
      </c>
      <c r="BP436" s="27" t="str">
        <f>+[1]BD_2!CF434</f>
        <v>2 NO</v>
      </c>
      <c r="BQ436" s="23" t="s">
        <v>106</v>
      </c>
      <c r="BR436">
        <f t="shared" si="92"/>
        <v>333</v>
      </c>
      <c r="BS436" s="36">
        <f t="shared" si="93"/>
        <v>45688</v>
      </c>
      <c r="BT436" s="36">
        <f t="shared" si="94"/>
        <v>46021</v>
      </c>
      <c r="BU436" s="37">
        <f t="shared" ca="1" si="95"/>
        <v>0.77777777777777779</v>
      </c>
      <c r="BV436" s="30">
        <f t="shared" si="96"/>
        <v>142758000</v>
      </c>
      <c r="BW436" s="23" t="str">
        <f t="shared" ca="1" si="98"/>
        <v>EJECUCIÓN</v>
      </c>
      <c r="BX436" s="23">
        <v>77868000</v>
      </c>
      <c r="BY436" s="23">
        <v>64890000</v>
      </c>
      <c r="BZ436" s="23" t="s">
        <v>106</v>
      </c>
      <c r="CA436" s="23" t="str">
        <f t="shared" si="97"/>
        <v>enero</v>
      </c>
      <c r="CB436" s="23" t="s">
        <v>121</v>
      </c>
      <c r="CC436" s="23" t="s">
        <v>121</v>
      </c>
      <c r="CD436" s="23" t="s">
        <v>121</v>
      </c>
      <c r="CE436" t="s">
        <v>125</v>
      </c>
      <c r="CF436" t="s">
        <v>126</v>
      </c>
    </row>
    <row r="437" spans="1:84" x14ac:dyDescent="0.25">
      <c r="A437" s="23" t="str">
        <f t="shared" si="85"/>
        <v/>
      </c>
      <c r="B437" s="23" t="str">
        <f t="shared" si="86"/>
        <v/>
      </c>
      <c r="C437" s="24" t="str">
        <f t="shared" ca="1" si="87"/>
        <v>E</v>
      </c>
      <c r="D437" s="25" t="str">
        <f t="shared" ca="1" si="88"/>
        <v/>
      </c>
      <c r="E437" s="25" t="str">
        <f t="shared" si="89"/>
        <v/>
      </c>
      <c r="F437" s="23" t="str">
        <f t="shared" si="90"/>
        <v/>
      </c>
      <c r="G437" s="25" t="str">
        <f t="shared" si="91"/>
        <v/>
      </c>
      <c r="H437" s="23">
        <v>2025</v>
      </c>
      <c r="I437" s="26">
        <v>431</v>
      </c>
      <c r="J437" s="23" t="s">
        <v>95</v>
      </c>
      <c r="K437" t="s">
        <v>96</v>
      </c>
      <c r="L437" t="s">
        <v>97</v>
      </c>
      <c r="M437" t="s">
        <v>98</v>
      </c>
      <c r="N437" t="s">
        <v>99</v>
      </c>
      <c r="O437" s="23" t="s">
        <v>100</v>
      </c>
      <c r="P437" s="23" t="s">
        <v>138</v>
      </c>
      <c r="Q437" t="s">
        <v>3139</v>
      </c>
      <c r="R437" s="23" t="s">
        <v>103</v>
      </c>
      <c r="S437" s="20" t="s">
        <v>727</v>
      </c>
      <c r="T437" s="29" t="s">
        <v>3140</v>
      </c>
      <c r="U437" s="23" t="s">
        <v>1436</v>
      </c>
      <c r="V437" s="23" t="s">
        <v>106</v>
      </c>
      <c r="W437" s="20" t="s">
        <v>418</v>
      </c>
      <c r="X437" s="20" t="s">
        <v>418</v>
      </c>
      <c r="Y437" t="s">
        <v>3141</v>
      </c>
      <c r="Z437" t="s">
        <v>3142</v>
      </c>
      <c r="AA437" t="s">
        <v>3143</v>
      </c>
      <c r="AB437" s="30">
        <v>121000000</v>
      </c>
      <c r="AC437" s="30">
        <v>121000000</v>
      </c>
      <c r="AD437" s="46">
        <v>11000000</v>
      </c>
      <c r="AE437" s="46">
        <v>0</v>
      </c>
      <c r="AF437" s="23" t="s">
        <v>112</v>
      </c>
      <c r="AG437" t="s">
        <v>106</v>
      </c>
      <c r="AH437" t="s">
        <v>113</v>
      </c>
      <c r="AI437" s="31">
        <f>+Tabla3[[#This Row],[VALOR DEL CONTRATO
(EN NUMEROS)]]-Tabla3[[#This Row],[VALOR RECURSOS (MADS/FONAM)]]</f>
        <v>0</v>
      </c>
      <c r="AJ437" s="25">
        <v>8525</v>
      </c>
      <c r="AK437" s="32">
        <v>45665</v>
      </c>
      <c r="AL437">
        <v>45325</v>
      </c>
      <c r="AM437" s="42">
        <v>45687</v>
      </c>
      <c r="AN437" s="33" t="s">
        <v>114</v>
      </c>
      <c r="AO437" t="s">
        <v>3144</v>
      </c>
      <c r="AP437" s="39">
        <v>202300000000267</v>
      </c>
      <c r="AQ437" t="s">
        <v>106</v>
      </c>
      <c r="AR437" s="27">
        <v>45686</v>
      </c>
      <c r="AS437" s="23" t="s">
        <v>116</v>
      </c>
      <c r="AT437" s="23" t="s">
        <v>116</v>
      </c>
      <c r="AU437" t="s">
        <v>117</v>
      </c>
      <c r="AV437" t="s">
        <v>423</v>
      </c>
      <c r="AW437" t="s">
        <v>424</v>
      </c>
      <c r="AX437" t="s">
        <v>425</v>
      </c>
      <c r="AY437" s="23">
        <v>80111600</v>
      </c>
      <c r="AZ437" s="20" t="s">
        <v>3145</v>
      </c>
      <c r="BA437" s="23" t="s">
        <v>121</v>
      </c>
      <c r="BB437" s="20" t="s">
        <v>122</v>
      </c>
      <c r="BC437" s="42">
        <v>45686</v>
      </c>
      <c r="BD437" s="23" t="s">
        <v>123</v>
      </c>
      <c r="BE437" s="42">
        <v>45686</v>
      </c>
      <c r="BF437" s="27">
        <v>45687</v>
      </c>
      <c r="BG437" s="43">
        <v>46020</v>
      </c>
      <c r="BH437" s="35">
        <f>+Tabla3[[#This Row],[FECHA TERMINACION
(INICIAL)]]-Tabla3[[#This Row],[FECHA INICIO]]</f>
        <v>333</v>
      </c>
      <c r="BI437" s="35">
        <f>+Tabla3[[#This Row],[PLAZO DE EJECUCIÓN EN DÍAS (INICIAL)]]/30</f>
        <v>11.1</v>
      </c>
      <c r="BJ437" t="s">
        <v>2395</v>
      </c>
      <c r="BK437" s="30">
        <f>+[1]BD_2!E435</f>
        <v>0</v>
      </c>
      <c r="BL437" s="30">
        <f>+[1]BD_2!BA435</f>
        <v>0</v>
      </c>
      <c r="BM437" s="23">
        <f>+[1]BD_2!BZ435</f>
        <v>0</v>
      </c>
      <c r="BN437" s="23">
        <f>+COUNTIF(Tabla3[[#This Row],[VALOR REDUCIDO]:[TOTAL TIEMPO PRORROGADO EN DÍAS
]],"&lt;&gt;0")</f>
        <v>0</v>
      </c>
      <c r="BO437" s="23" t="str">
        <f>+[1]BD_2!CA435</f>
        <v>2 NO</v>
      </c>
      <c r="BP437" s="27" t="str">
        <f>+[1]BD_2!CF435</f>
        <v>2 NO</v>
      </c>
      <c r="BQ437" s="23" t="s">
        <v>106</v>
      </c>
      <c r="BR437">
        <f t="shared" si="92"/>
        <v>333</v>
      </c>
      <c r="BS437" s="36">
        <f t="shared" si="93"/>
        <v>45687</v>
      </c>
      <c r="BT437" s="36">
        <f t="shared" si="94"/>
        <v>46020</v>
      </c>
      <c r="BU437" s="37">
        <f t="shared" ca="1" si="95"/>
        <v>0.78078078078078073</v>
      </c>
      <c r="BV437" s="30">
        <f t="shared" si="96"/>
        <v>121000000</v>
      </c>
      <c r="BW437" s="23" t="str">
        <f t="shared" ca="1" si="98"/>
        <v>EJECUCIÓN</v>
      </c>
      <c r="BX437" s="23">
        <v>66366667</v>
      </c>
      <c r="BY437" s="23">
        <v>54633333</v>
      </c>
      <c r="BZ437" s="23" t="s">
        <v>106</v>
      </c>
      <c r="CA437" s="23" t="str">
        <f t="shared" si="97"/>
        <v>enero</v>
      </c>
      <c r="CB437" s="23" t="s">
        <v>121</v>
      </c>
      <c r="CC437" s="23" t="s">
        <v>121</v>
      </c>
      <c r="CD437" s="23" t="s">
        <v>121</v>
      </c>
      <c r="CE437" t="s">
        <v>125</v>
      </c>
      <c r="CF437" t="s">
        <v>126</v>
      </c>
    </row>
    <row r="438" spans="1:84" x14ac:dyDescent="0.25">
      <c r="A438" s="23" t="str">
        <f t="shared" si="85"/>
        <v/>
      </c>
      <c r="B438" s="23" t="str">
        <f t="shared" si="86"/>
        <v/>
      </c>
      <c r="C438" s="24" t="str">
        <f t="shared" ca="1" si="87"/>
        <v>E</v>
      </c>
      <c r="D438" s="25" t="str">
        <f t="shared" ca="1" si="88"/>
        <v/>
      </c>
      <c r="E438" s="25" t="str">
        <f t="shared" si="89"/>
        <v/>
      </c>
      <c r="F438" s="23" t="str">
        <f t="shared" si="90"/>
        <v/>
      </c>
      <c r="G438" s="25" t="str">
        <f t="shared" si="91"/>
        <v/>
      </c>
      <c r="H438" s="23">
        <v>2025</v>
      </c>
      <c r="I438" s="26">
        <v>432</v>
      </c>
      <c r="J438" s="23" t="s">
        <v>95</v>
      </c>
      <c r="K438" t="s">
        <v>96</v>
      </c>
      <c r="L438" t="s">
        <v>97</v>
      </c>
      <c r="M438" t="s">
        <v>98</v>
      </c>
      <c r="N438" t="s">
        <v>99</v>
      </c>
      <c r="O438" s="23" t="s">
        <v>100</v>
      </c>
      <c r="P438" s="23" t="s">
        <v>138</v>
      </c>
      <c r="Q438" t="s">
        <v>3146</v>
      </c>
      <c r="R438" s="23" t="s">
        <v>103</v>
      </c>
      <c r="S438" s="20" t="s">
        <v>158</v>
      </c>
      <c r="T438" s="29" t="s">
        <v>3147</v>
      </c>
      <c r="U438" s="23" t="s">
        <v>1436</v>
      </c>
      <c r="V438" s="23" t="s">
        <v>106</v>
      </c>
      <c r="W438" s="20" t="s">
        <v>418</v>
      </c>
      <c r="X438" s="20" t="s">
        <v>418</v>
      </c>
      <c r="Y438" t="s">
        <v>3148</v>
      </c>
      <c r="Z438" t="s">
        <v>3149</v>
      </c>
      <c r="AA438" t="s">
        <v>519</v>
      </c>
      <c r="AB438" s="30">
        <v>99000000</v>
      </c>
      <c r="AC438" s="30">
        <v>99000000</v>
      </c>
      <c r="AD438" s="46">
        <v>9000000</v>
      </c>
      <c r="AE438" s="46">
        <v>0</v>
      </c>
      <c r="AF438" s="23" t="s">
        <v>112</v>
      </c>
      <c r="AG438" t="s">
        <v>106</v>
      </c>
      <c r="AH438" t="s">
        <v>113</v>
      </c>
      <c r="AI438" s="31">
        <f>+Tabla3[[#This Row],[VALOR DEL CONTRATO
(EN NUMEROS)]]-Tabla3[[#This Row],[VALOR RECURSOS (MADS/FONAM)]]</f>
        <v>0</v>
      </c>
      <c r="AJ438" s="25">
        <v>8425</v>
      </c>
      <c r="AK438" s="32">
        <v>45665</v>
      </c>
      <c r="AL438">
        <v>45925</v>
      </c>
      <c r="AM438" s="42">
        <v>45687</v>
      </c>
      <c r="AN438" s="33" t="s">
        <v>114</v>
      </c>
      <c r="AO438" t="s">
        <v>3144</v>
      </c>
      <c r="AP438" s="39">
        <v>202300000000267</v>
      </c>
      <c r="AQ438" t="s">
        <v>106</v>
      </c>
      <c r="AR438" s="27">
        <v>45686</v>
      </c>
      <c r="AS438" s="23" t="s">
        <v>116</v>
      </c>
      <c r="AT438" s="23" t="s">
        <v>116</v>
      </c>
      <c r="AU438" t="s">
        <v>117</v>
      </c>
      <c r="AV438" t="s">
        <v>423</v>
      </c>
      <c r="AW438" t="s">
        <v>424</v>
      </c>
      <c r="AX438" t="s">
        <v>425</v>
      </c>
      <c r="AY438" s="23">
        <v>80111600</v>
      </c>
      <c r="AZ438" s="41" t="s">
        <v>3150</v>
      </c>
      <c r="BA438" s="23" t="s">
        <v>121</v>
      </c>
      <c r="BB438" s="20" t="s">
        <v>122</v>
      </c>
      <c r="BC438" s="42">
        <v>45687</v>
      </c>
      <c r="BD438" s="23" t="s">
        <v>123</v>
      </c>
      <c r="BE438" s="42">
        <v>45687</v>
      </c>
      <c r="BF438" s="27">
        <v>45687</v>
      </c>
      <c r="BG438" s="43">
        <v>46020</v>
      </c>
      <c r="BH438" s="35">
        <f>+Tabla3[[#This Row],[FECHA TERMINACION
(INICIAL)]]-Tabla3[[#This Row],[FECHA INICIO]]</f>
        <v>333</v>
      </c>
      <c r="BI438" s="35">
        <f>+Tabla3[[#This Row],[PLAZO DE EJECUCIÓN EN DÍAS (INICIAL)]]/30</f>
        <v>11.1</v>
      </c>
      <c r="BJ438" t="s">
        <v>3151</v>
      </c>
      <c r="BK438" s="30">
        <f>+[1]BD_2!E436</f>
        <v>0</v>
      </c>
      <c r="BL438" s="30">
        <f>+[1]BD_2!BA436</f>
        <v>0</v>
      </c>
      <c r="BM438" s="23">
        <f>+[1]BD_2!BZ436</f>
        <v>0</v>
      </c>
      <c r="BN438" s="23">
        <f>+COUNTIF(Tabla3[[#This Row],[VALOR REDUCIDO]:[TOTAL TIEMPO PRORROGADO EN DÍAS
]],"&lt;&gt;0")</f>
        <v>0</v>
      </c>
      <c r="BO438" s="23" t="str">
        <f>+[1]BD_2!CA436</f>
        <v>2 NO</v>
      </c>
      <c r="BP438" s="27" t="str">
        <f>+[1]BD_2!CF436</f>
        <v>2 NO</v>
      </c>
      <c r="BQ438" s="23" t="s">
        <v>106</v>
      </c>
      <c r="BR438">
        <f t="shared" si="92"/>
        <v>333</v>
      </c>
      <c r="BS438" s="36">
        <f t="shared" si="93"/>
        <v>45687</v>
      </c>
      <c r="BT438" s="36">
        <f t="shared" si="94"/>
        <v>46020</v>
      </c>
      <c r="BU438" s="37">
        <f t="shared" ca="1" si="95"/>
        <v>0.78078078078078073</v>
      </c>
      <c r="BV438" s="30">
        <f t="shared" si="96"/>
        <v>99000000</v>
      </c>
      <c r="BW438" s="23" t="str">
        <f t="shared" ca="1" si="98"/>
        <v>EJECUCIÓN</v>
      </c>
      <c r="BX438" s="23">
        <v>54300000</v>
      </c>
      <c r="BY438" s="23">
        <v>44700000</v>
      </c>
      <c r="BZ438" s="23" t="s">
        <v>106</v>
      </c>
      <c r="CA438" s="23" t="str">
        <f t="shared" si="97"/>
        <v>enero</v>
      </c>
      <c r="CB438" s="23" t="s">
        <v>121</v>
      </c>
      <c r="CC438" s="23" t="s">
        <v>121</v>
      </c>
      <c r="CD438" s="23" t="s">
        <v>121</v>
      </c>
      <c r="CE438" t="s">
        <v>125</v>
      </c>
      <c r="CF438" t="s">
        <v>126</v>
      </c>
    </row>
    <row r="439" spans="1:84" x14ac:dyDescent="0.25">
      <c r="A439" s="23" t="str">
        <f t="shared" si="85"/>
        <v/>
      </c>
      <c r="B439" s="23" t="str">
        <f t="shared" si="86"/>
        <v>C</v>
      </c>
      <c r="C439" s="24" t="str">
        <f t="shared" ca="1" si="87"/>
        <v>F</v>
      </c>
      <c r="D439" s="25" t="str">
        <f t="shared" ca="1" si="88"/>
        <v/>
      </c>
      <c r="E439" s="25" t="str">
        <f t="shared" si="89"/>
        <v/>
      </c>
      <c r="F439" s="23" t="str">
        <f t="shared" si="90"/>
        <v/>
      </c>
      <c r="G439" s="25" t="str">
        <f t="shared" si="91"/>
        <v/>
      </c>
      <c r="H439" s="23">
        <v>2025</v>
      </c>
      <c r="I439" s="26">
        <v>433</v>
      </c>
      <c r="J439" s="23" t="s">
        <v>95</v>
      </c>
      <c r="K439" t="s">
        <v>96</v>
      </c>
      <c r="L439" t="s">
        <v>97</v>
      </c>
      <c r="M439" t="s">
        <v>98</v>
      </c>
      <c r="N439" t="s">
        <v>99</v>
      </c>
      <c r="O439" s="23" t="s">
        <v>100</v>
      </c>
      <c r="P439" s="23" t="s">
        <v>138</v>
      </c>
      <c r="Q439" t="s">
        <v>3152</v>
      </c>
      <c r="R439" s="23" t="s">
        <v>103</v>
      </c>
      <c r="S439" s="20" t="s">
        <v>311</v>
      </c>
      <c r="T439" s="29" t="s">
        <v>3153</v>
      </c>
      <c r="U439" s="23" t="s">
        <v>1436</v>
      </c>
      <c r="V439" s="23" t="s">
        <v>106</v>
      </c>
      <c r="W439" s="20" t="s">
        <v>183</v>
      </c>
      <c r="X439" s="20" t="s">
        <v>183</v>
      </c>
      <c r="Y439" t="s">
        <v>1704</v>
      </c>
      <c r="Z439" t="s">
        <v>3154</v>
      </c>
      <c r="AA439" t="s">
        <v>2657</v>
      </c>
      <c r="AB439" s="30">
        <v>66950000</v>
      </c>
      <c r="AC439" s="30">
        <v>66950000</v>
      </c>
      <c r="AD439" s="46">
        <v>6695000</v>
      </c>
      <c r="AE439" s="46">
        <v>0</v>
      </c>
      <c r="AF439" s="23" t="s">
        <v>112</v>
      </c>
      <c r="AG439" t="s">
        <v>106</v>
      </c>
      <c r="AH439" t="s">
        <v>113</v>
      </c>
      <c r="AI439" s="31">
        <f>+Tabla3[[#This Row],[VALOR DEL CONTRATO
(EN NUMEROS)]]-Tabla3[[#This Row],[VALOR RECURSOS (MADS/FONAM)]]</f>
        <v>0</v>
      </c>
      <c r="AJ439" s="25">
        <v>5125</v>
      </c>
      <c r="AK439" s="32">
        <v>45664</v>
      </c>
      <c r="AL439">
        <v>48925</v>
      </c>
      <c r="AM439" s="42">
        <v>45691</v>
      </c>
      <c r="AN439" s="33" t="s">
        <v>114</v>
      </c>
      <c r="AO439" t="s">
        <v>323</v>
      </c>
      <c r="AP439" s="39">
        <v>202400000000055</v>
      </c>
      <c r="AQ439" t="s">
        <v>106</v>
      </c>
      <c r="AR439" s="27">
        <v>45686</v>
      </c>
      <c r="AS439" s="23" t="s">
        <v>116</v>
      </c>
      <c r="AT439" s="23" t="s">
        <v>116</v>
      </c>
      <c r="AU439" t="s">
        <v>117</v>
      </c>
      <c r="AV439" t="s">
        <v>3155</v>
      </c>
      <c r="AW439" t="s">
        <v>3156</v>
      </c>
      <c r="AX439" t="s">
        <v>189</v>
      </c>
      <c r="AY439" s="23">
        <v>80111600</v>
      </c>
      <c r="AZ439" s="41" t="s">
        <v>3157</v>
      </c>
      <c r="BA439" s="23" t="s">
        <v>295</v>
      </c>
      <c r="BB439" s="20" t="s">
        <v>122</v>
      </c>
      <c r="BC439" s="42">
        <v>45687</v>
      </c>
      <c r="BD439" s="23" t="s">
        <v>123</v>
      </c>
      <c r="BE439" s="42">
        <v>45687</v>
      </c>
      <c r="BF439" s="27">
        <v>45691</v>
      </c>
      <c r="BG439" s="43">
        <v>45716</v>
      </c>
      <c r="BH439" s="35">
        <f>+Tabla3[[#This Row],[FECHA TERMINACION
(INICIAL)]]-Tabla3[[#This Row],[FECHA INICIO]]</f>
        <v>25</v>
      </c>
      <c r="BI439" s="35">
        <f>+Tabla3[[#This Row],[PLAZO DE EJECUCIÓN EN DÍAS (INICIAL)]]/30</f>
        <v>0.83333333333333337</v>
      </c>
      <c r="BJ439" t="s">
        <v>948</v>
      </c>
      <c r="BK439" s="30">
        <f>+[1]BD_2!E437</f>
        <v>0</v>
      </c>
      <c r="BL439" s="30">
        <f>+[1]BD_2!BA437</f>
        <v>0</v>
      </c>
      <c r="BM439" s="23">
        <f>+[1]BD_2!BZ437</f>
        <v>0</v>
      </c>
      <c r="BN439" s="23">
        <f>+COUNTIF(Tabla3[[#This Row],[VALOR REDUCIDO]:[TOTAL TIEMPO PRORROGADO EN DÍAS
]],"&lt;&gt;0")</f>
        <v>0</v>
      </c>
      <c r="BO439" s="23" t="str">
        <f>+[1]BD_2!CA437</f>
        <v>2 NO</v>
      </c>
      <c r="BP439" s="27" t="str">
        <f>+[1]BD_2!CF437</f>
        <v>2 NO</v>
      </c>
      <c r="BQ439" s="23" t="s">
        <v>121</v>
      </c>
      <c r="BR439">
        <f t="shared" si="92"/>
        <v>25</v>
      </c>
      <c r="BS439" s="36">
        <f t="shared" si="93"/>
        <v>45691</v>
      </c>
      <c r="BT439" s="36">
        <f t="shared" si="94"/>
        <v>45716</v>
      </c>
      <c r="BU439" s="37">
        <f t="shared" ca="1" si="95"/>
        <v>1</v>
      </c>
      <c r="BV439" s="30">
        <f t="shared" si="96"/>
        <v>66950000</v>
      </c>
      <c r="BW439" s="23" t="str">
        <f t="shared" ca="1" si="98"/>
        <v>FINALIZADO</v>
      </c>
      <c r="BX439" s="23">
        <v>6248667</v>
      </c>
      <c r="BY439" s="23">
        <v>60701333</v>
      </c>
      <c r="BZ439" s="23" t="s">
        <v>106</v>
      </c>
      <c r="CA439" s="23" t="str">
        <f t="shared" si="97"/>
        <v>enero</v>
      </c>
      <c r="CB439" s="23" t="s">
        <v>121</v>
      </c>
      <c r="CC439" s="23" t="s">
        <v>121</v>
      </c>
      <c r="CD439" s="23" t="s">
        <v>121</v>
      </c>
      <c r="CE439" t="s">
        <v>125</v>
      </c>
      <c r="CF439" t="s">
        <v>126</v>
      </c>
    </row>
    <row r="440" spans="1:84" x14ac:dyDescent="0.25">
      <c r="A440" s="23" t="str">
        <f t="shared" si="85"/>
        <v/>
      </c>
      <c r="B440" s="23" t="str">
        <f t="shared" si="86"/>
        <v/>
      </c>
      <c r="C440" s="24" t="str">
        <f t="shared" ca="1" si="87"/>
        <v>E</v>
      </c>
      <c r="D440" s="25" t="str">
        <f t="shared" ca="1" si="88"/>
        <v/>
      </c>
      <c r="E440" s="25" t="str">
        <f t="shared" si="89"/>
        <v/>
      </c>
      <c r="F440" s="23" t="str">
        <f t="shared" si="90"/>
        <v/>
      </c>
      <c r="G440" s="25" t="str">
        <f t="shared" si="91"/>
        <v/>
      </c>
      <c r="H440" s="23">
        <v>2025</v>
      </c>
      <c r="I440" s="26" t="s">
        <v>3158</v>
      </c>
      <c r="J440" s="23" t="s">
        <v>95</v>
      </c>
      <c r="K440" t="s">
        <v>96</v>
      </c>
      <c r="L440" t="s">
        <v>97</v>
      </c>
      <c r="M440" t="s">
        <v>98</v>
      </c>
      <c r="N440" t="s">
        <v>99</v>
      </c>
      <c r="O440" s="23" t="s">
        <v>100</v>
      </c>
      <c r="P440" s="23" t="s">
        <v>138</v>
      </c>
      <c r="Q440" t="s">
        <v>3159</v>
      </c>
      <c r="R440" s="23" t="s">
        <v>103</v>
      </c>
      <c r="S440" s="20" t="s">
        <v>311</v>
      </c>
      <c r="T440" s="29" t="s">
        <v>3160</v>
      </c>
      <c r="U440" s="23" t="s">
        <v>1436</v>
      </c>
      <c r="V440" s="23" t="s">
        <v>106</v>
      </c>
      <c r="W440" s="20" t="s">
        <v>183</v>
      </c>
      <c r="X440" s="20" t="s">
        <v>183</v>
      </c>
      <c r="Y440" t="s">
        <v>1704</v>
      </c>
      <c r="Z440" t="s">
        <v>3154</v>
      </c>
      <c r="AA440" t="s">
        <v>3161</v>
      </c>
      <c r="AB440" s="30">
        <v>60701333</v>
      </c>
      <c r="AC440" s="30">
        <v>60701333</v>
      </c>
      <c r="AD440" s="46">
        <v>6695000</v>
      </c>
      <c r="AE440" s="46">
        <v>0</v>
      </c>
      <c r="AF440" s="23" t="s">
        <v>112</v>
      </c>
      <c r="AG440" t="s">
        <v>106</v>
      </c>
      <c r="AH440" t="s">
        <v>113</v>
      </c>
      <c r="AI440" s="31">
        <f>+Tabla3[[#This Row],[VALOR DEL CONTRATO
(EN NUMEROS)]]-Tabla3[[#This Row],[VALOR RECURSOS (MADS/FONAM)]]</f>
        <v>0</v>
      </c>
      <c r="AJ440" s="25">
        <v>5125</v>
      </c>
      <c r="AK440" s="32">
        <v>45664</v>
      </c>
      <c r="AL440"/>
      <c r="AM440" s="42"/>
      <c r="AN440" s="33" t="s">
        <v>114</v>
      </c>
      <c r="AO440" t="s">
        <v>323</v>
      </c>
      <c r="AP440" s="39">
        <v>202400000000055</v>
      </c>
      <c r="AQ440" t="s">
        <v>106</v>
      </c>
      <c r="AR440" s="27">
        <v>45717</v>
      </c>
      <c r="AS440" s="23" t="s">
        <v>3162</v>
      </c>
      <c r="AT440" s="23" t="s">
        <v>3163</v>
      </c>
      <c r="AU440" t="s">
        <v>117</v>
      </c>
      <c r="AV440" t="s">
        <v>3155</v>
      </c>
      <c r="AW440" t="s">
        <v>3156</v>
      </c>
      <c r="AX440" t="s">
        <v>189</v>
      </c>
      <c r="AY440" s="23">
        <v>80111600</v>
      </c>
      <c r="AZ440" s="41" t="s">
        <v>3157</v>
      </c>
      <c r="BA440" s="23" t="s">
        <v>295</v>
      </c>
      <c r="BB440" s="20" t="s">
        <v>122</v>
      </c>
      <c r="BC440" s="42">
        <v>45716</v>
      </c>
      <c r="BD440" s="23" t="s">
        <v>123</v>
      </c>
      <c r="BE440" s="42">
        <v>45716</v>
      </c>
      <c r="BF440" s="27">
        <v>45717</v>
      </c>
      <c r="BG440" s="43">
        <v>45993</v>
      </c>
      <c r="BH440" s="35">
        <f>+Tabla3[[#This Row],[FECHA TERMINACION
(INICIAL)]]-Tabla3[[#This Row],[FECHA INICIO]]</f>
        <v>276</v>
      </c>
      <c r="BI440" s="35">
        <f>+Tabla3[[#This Row],[PLAZO DE EJECUCIÓN EN DÍAS (INICIAL)]]/30</f>
        <v>9.1999999999999993</v>
      </c>
      <c r="BJ440" t="s">
        <v>3164</v>
      </c>
      <c r="BK440" s="30">
        <f>+[1]BD_2!E438</f>
        <v>669500</v>
      </c>
      <c r="BL440" s="30">
        <f>+[1]BD_2!BA438</f>
        <v>0</v>
      </c>
      <c r="BM440" s="23">
        <f>+[1]BD_2!BZ438</f>
        <v>0</v>
      </c>
      <c r="BN440" s="23">
        <f>+COUNTIF(Tabla3[[#This Row],[VALOR REDUCIDO]:[TOTAL TIEMPO PRORROGADO EN DÍAS
]],"&lt;&gt;0")</f>
        <v>1</v>
      </c>
      <c r="BO440" s="23">
        <f>+[1]BD_2!CA438</f>
        <v>0</v>
      </c>
      <c r="BP440" s="27">
        <f>+[1]BD_2!CF438</f>
        <v>0</v>
      </c>
      <c r="BQ440" s="23" t="s">
        <v>106</v>
      </c>
      <c r="BR440">
        <f t="shared" si="92"/>
        <v>276</v>
      </c>
      <c r="BS440" s="36">
        <f t="shared" si="93"/>
        <v>45717</v>
      </c>
      <c r="BT440" s="36">
        <f t="shared" si="94"/>
        <v>45993</v>
      </c>
      <c r="BU440" s="37">
        <f t="shared" ca="1" si="95"/>
        <v>0.83333333333333337</v>
      </c>
      <c r="BV440" s="30">
        <f t="shared" si="96"/>
        <v>60031833</v>
      </c>
      <c r="BW440" s="23" t="str">
        <f t="shared" ca="1" si="98"/>
        <v>EJECUCIÓN</v>
      </c>
      <c r="BX440" s="23">
        <v>32805500</v>
      </c>
      <c r="BY440" s="23">
        <v>27226333</v>
      </c>
      <c r="BZ440" s="23" t="s">
        <v>106</v>
      </c>
      <c r="CA440" s="23" t="str">
        <f t="shared" si="97"/>
        <v>marzo</v>
      </c>
      <c r="CB440" s="23" t="s">
        <v>121</v>
      </c>
      <c r="CC440" s="23" t="s">
        <v>121</v>
      </c>
      <c r="CD440" s="23" t="s">
        <v>121</v>
      </c>
      <c r="CE440" t="s">
        <v>125</v>
      </c>
      <c r="CF440" t="s">
        <v>126</v>
      </c>
    </row>
    <row r="441" spans="1:84" x14ac:dyDescent="0.25">
      <c r="A441" s="23" t="str">
        <f t="shared" si="85"/>
        <v/>
      </c>
      <c r="B441" s="23" t="str">
        <f t="shared" si="86"/>
        <v/>
      </c>
      <c r="C441" s="24" t="str">
        <f t="shared" ca="1" si="87"/>
        <v>E</v>
      </c>
      <c r="D441" s="25" t="str">
        <f t="shared" ca="1" si="88"/>
        <v/>
      </c>
      <c r="E441" s="25" t="str">
        <f t="shared" si="89"/>
        <v/>
      </c>
      <c r="F441" s="23" t="str">
        <f t="shared" si="90"/>
        <v/>
      </c>
      <c r="G441" s="25" t="str">
        <f t="shared" si="91"/>
        <v/>
      </c>
      <c r="H441" s="23">
        <v>2025</v>
      </c>
      <c r="I441" s="26">
        <v>434</v>
      </c>
      <c r="J441" s="23" t="s">
        <v>95</v>
      </c>
      <c r="K441" t="s">
        <v>96</v>
      </c>
      <c r="L441" t="s">
        <v>97</v>
      </c>
      <c r="M441" t="s">
        <v>98</v>
      </c>
      <c r="N441" t="s">
        <v>99</v>
      </c>
      <c r="O441" s="23" t="s">
        <v>100</v>
      </c>
      <c r="P441" s="23" t="s">
        <v>138</v>
      </c>
      <c r="Q441" t="s">
        <v>3165</v>
      </c>
      <c r="R441" s="23" t="s">
        <v>103</v>
      </c>
      <c r="S441" s="20" t="s">
        <v>193</v>
      </c>
      <c r="T441" s="29" t="s">
        <v>3166</v>
      </c>
      <c r="U441" s="23" t="s">
        <v>1436</v>
      </c>
      <c r="V441" s="23" t="s">
        <v>106</v>
      </c>
      <c r="W441" s="20" t="s">
        <v>430</v>
      </c>
      <c r="X441" s="20" t="s">
        <v>430</v>
      </c>
      <c r="Y441" t="s">
        <v>3167</v>
      </c>
      <c r="Z441" t="s">
        <v>3168</v>
      </c>
      <c r="AA441" t="s">
        <v>3169</v>
      </c>
      <c r="AB441" s="30">
        <v>77500000</v>
      </c>
      <c r="AC441" s="30">
        <v>77500000</v>
      </c>
      <c r="AD441" s="46">
        <v>7750000</v>
      </c>
      <c r="AE441" s="46">
        <v>0</v>
      </c>
      <c r="AF441" s="23" t="s">
        <v>112</v>
      </c>
      <c r="AG441" t="s">
        <v>106</v>
      </c>
      <c r="AH441" t="s">
        <v>113</v>
      </c>
      <c r="AI441" s="31">
        <f>+Tabla3[[#This Row],[VALOR DEL CONTRATO
(EN NUMEROS)]]-Tabla3[[#This Row],[VALOR RECURSOS (MADS/FONAM)]]</f>
        <v>0</v>
      </c>
      <c r="AJ441" s="25">
        <v>4625</v>
      </c>
      <c r="AK441" s="32">
        <v>45664</v>
      </c>
      <c r="AL441">
        <v>48525</v>
      </c>
      <c r="AM441" s="27">
        <v>45691</v>
      </c>
      <c r="AN441" s="33" t="s">
        <v>114</v>
      </c>
      <c r="AO441" t="s">
        <v>453</v>
      </c>
      <c r="AP441" s="39">
        <v>202400000000074</v>
      </c>
      <c r="AQ441" t="s">
        <v>106</v>
      </c>
      <c r="AR441" s="27">
        <v>45686</v>
      </c>
      <c r="AS441" s="23" t="s">
        <v>116</v>
      </c>
      <c r="AT441" s="23" t="s">
        <v>116</v>
      </c>
      <c r="AU441" t="s">
        <v>117</v>
      </c>
      <c r="AV441" t="s">
        <v>435</v>
      </c>
      <c r="AW441" t="s">
        <v>436</v>
      </c>
      <c r="AX441" t="s">
        <v>436</v>
      </c>
      <c r="AY441" s="23">
        <v>80111600</v>
      </c>
      <c r="AZ441" s="41" t="s">
        <v>3170</v>
      </c>
      <c r="BA441" s="23" t="s">
        <v>121</v>
      </c>
      <c r="BB441" s="20" t="s">
        <v>122</v>
      </c>
      <c r="BC441" s="42">
        <v>45687</v>
      </c>
      <c r="BD441" s="23" t="s">
        <v>123</v>
      </c>
      <c r="BE441" s="42">
        <v>45687</v>
      </c>
      <c r="BF441" s="27">
        <v>45691</v>
      </c>
      <c r="BG441" s="43">
        <v>45993</v>
      </c>
      <c r="BH441" s="35">
        <f>+Tabla3[[#This Row],[FECHA TERMINACION
(INICIAL)]]-Tabla3[[#This Row],[FECHA INICIO]]</f>
        <v>302</v>
      </c>
      <c r="BI441" s="35">
        <f>+Tabla3[[#This Row],[PLAZO DE EJECUCIÓN EN DÍAS (INICIAL)]]/30</f>
        <v>10.066666666666666</v>
      </c>
      <c r="BJ441" t="s">
        <v>2064</v>
      </c>
      <c r="BK441" s="30">
        <f>+[1]BD_2!E439</f>
        <v>0</v>
      </c>
      <c r="BL441" s="30">
        <f>+[1]BD_2!BA439</f>
        <v>0</v>
      </c>
      <c r="BM441" s="23">
        <f>+[1]BD_2!BZ439</f>
        <v>0</v>
      </c>
      <c r="BN441" s="23">
        <f>+COUNTIF(Tabla3[[#This Row],[VALOR REDUCIDO]:[TOTAL TIEMPO PRORROGADO EN DÍAS
]],"&lt;&gt;0")</f>
        <v>0</v>
      </c>
      <c r="BO441" s="23" t="str">
        <f>+[1]BD_2!CA439</f>
        <v>2 NO</v>
      </c>
      <c r="BP441" s="27" t="str">
        <f>+[1]BD_2!CF439</f>
        <v>2 NO</v>
      </c>
      <c r="BQ441" s="23" t="s">
        <v>106</v>
      </c>
      <c r="BR441">
        <f t="shared" si="92"/>
        <v>302</v>
      </c>
      <c r="BS441" s="36">
        <f t="shared" si="93"/>
        <v>45691</v>
      </c>
      <c r="BT441" s="36">
        <f t="shared" si="94"/>
        <v>45993</v>
      </c>
      <c r="BU441" s="37">
        <f t="shared" ca="1" si="95"/>
        <v>0.84768211920529801</v>
      </c>
      <c r="BV441" s="30">
        <f t="shared" si="96"/>
        <v>77500000</v>
      </c>
      <c r="BW441" s="23" t="str">
        <f t="shared" ca="1" si="98"/>
        <v>EJECUCIÓN</v>
      </c>
      <c r="BX441" s="23">
        <v>45983333</v>
      </c>
      <c r="BY441" s="23">
        <v>31516667</v>
      </c>
      <c r="BZ441" s="23" t="s">
        <v>106</v>
      </c>
      <c r="CA441" s="23" t="str">
        <f t="shared" si="97"/>
        <v>enero</v>
      </c>
      <c r="CB441" s="23" t="s">
        <v>121</v>
      </c>
      <c r="CC441" s="23" t="s">
        <v>121</v>
      </c>
      <c r="CD441" s="23" t="s">
        <v>121</v>
      </c>
      <c r="CE441" t="s">
        <v>125</v>
      </c>
      <c r="CF441" t="s">
        <v>126</v>
      </c>
    </row>
    <row r="442" spans="1:84" x14ac:dyDescent="0.25">
      <c r="A442" s="23" t="str">
        <f t="shared" si="85"/>
        <v/>
      </c>
      <c r="B442" s="23" t="str">
        <f t="shared" si="86"/>
        <v/>
      </c>
      <c r="C442" s="24" t="str">
        <f t="shared" ca="1" si="87"/>
        <v>E</v>
      </c>
      <c r="D442" s="25" t="str">
        <f t="shared" ca="1" si="88"/>
        <v/>
      </c>
      <c r="E442" s="25" t="str">
        <f t="shared" si="89"/>
        <v/>
      </c>
      <c r="F442" s="23" t="str">
        <f t="shared" si="90"/>
        <v/>
      </c>
      <c r="G442" s="25" t="str">
        <f t="shared" si="91"/>
        <v/>
      </c>
      <c r="H442" s="23">
        <v>2025</v>
      </c>
      <c r="I442" s="26">
        <v>435</v>
      </c>
      <c r="J442" s="23" t="s">
        <v>95</v>
      </c>
      <c r="K442" t="s">
        <v>96</v>
      </c>
      <c r="L442" t="s">
        <v>97</v>
      </c>
      <c r="M442" t="s">
        <v>98</v>
      </c>
      <c r="N442" t="s">
        <v>99</v>
      </c>
      <c r="O442" s="23" t="s">
        <v>100</v>
      </c>
      <c r="P442" s="23" t="s">
        <v>138</v>
      </c>
      <c r="Q442" t="s">
        <v>3171</v>
      </c>
      <c r="R442" s="23" t="s">
        <v>103</v>
      </c>
      <c r="S442" s="20" t="s">
        <v>3172</v>
      </c>
      <c r="T442" s="29" t="s">
        <v>3173</v>
      </c>
      <c r="U442" s="23" t="s">
        <v>1436</v>
      </c>
      <c r="V442" s="23" t="s">
        <v>106</v>
      </c>
      <c r="W442" s="20" t="s">
        <v>430</v>
      </c>
      <c r="X442" s="20" t="s">
        <v>430</v>
      </c>
      <c r="Y442" t="s">
        <v>3174</v>
      </c>
      <c r="Z442" t="s">
        <v>3175</v>
      </c>
      <c r="AA442" t="s">
        <v>3176</v>
      </c>
      <c r="AB442" s="30">
        <v>84900000</v>
      </c>
      <c r="AC442" s="30">
        <v>84900000</v>
      </c>
      <c r="AD442" s="46">
        <v>9000000</v>
      </c>
      <c r="AE442" s="46">
        <v>0</v>
      </c>
      <c r="AF442" s="23" t="s">
        <v>112</v>
      </c>
      <c r="AG442" t="s">
        <v>106</v>
      </c>
      <c r="AH442" t="s">
        <v>113</v>
      </c>
      <c r="AI442" s="31">
        <f>+Tabla3[[#This Row],[VALOR DEL CONTRATO
(EN NUMEROS)]]-Tabla3[[#This Row],[VALOR RECURSOS (MADS/FONAM)]]</f>
        <v>0</v>
      </c>
      <c r="AJ442" s="25">
        <v>4425</v>
      </c>
      <c r="AK442" s="32">
        <v>45664</v>
      </c>
      <c r="AL442">
        <v>48325</v>
      </c>
      <c r="AM442" s="27">
        <v>45691</v>
      </c>
      <c r="AN442" s="33" t="s">
        <v>114</v>
      </c>
      <c r="AO442" t="s">
        <v>434</v>
      </c>
      <c r="AP442" s="39">
        <v>202400000000074</v>
      </c>
      <c r="AQ442" t="s">
        <v>106</v>
      </c>
      <c r="AR442" s="27">
        <v>45687</v>
      </c>
      <c r="AS442" s="23" t="s">
        <v>116</v>
      </c>
      <c r="AT442" s="23" t="s">
        <v>116</v>
      </c>
      <c r="AU442" t="s">
        <v>117</v>
      </c>
      <c r="AV442" t="s">
        <v>435</v>
      </c>
      <c r="AW442" t="s">
        <v>436</v>
      </c>
      <c r="AX442" t="s">
        <v>436</v>
      </c>
      <c r="AY442" s="23">
        <v>80111600</v>
      </c>
      <c r="AZ442" s="41" t="s">
        <v>3177</v>
      </c>
      <c r="BA442" s="23" t="s">
        <v>121</v>
      </c>
      <c r="BB442" s="20" t="s">
        <v>122</v>
      </c>
      <c r="BC442" s="42">
        <v>45687</v>
      </c>
      <c r="BD442" s="23" t="s">
        <v>123</v>
      </c>
      <c r="BE442" s="42">
        <v>45687</v>
      </c>
      <c r="BF442" s="27">
        <v>45691</v>
      </c>
      <c r="BG442" s="43">
        <v>45976</v>
      </c>
      <c r="BH442" s="35">
        <f>+Tabla3[[#This Row],[FECHA TERMINACION
(INICIAL)]]-Tabla3[[#This Row],[FECHA INICIO]]</f>
        <v>285</v>
      </c>
      <c r="BI442" s="35">
        <f>+Tabla3[[#This Row],[PLAZO DE EJECUCIÓN EN DÍAS (INICIAL)]]/30</f>
        <v>9.5</v>
      </c>
      <c r="BJ442" t="s">
        <v>3178</v>
      </c>
      <c r="BK442" s="30">
        <f>+[1]BD_2!E440</f>
        <v>0</v>
      </c>
      <c r="BL442" s="30">
        <f>+[1]BD_2!BA440</f>
        <v>0</v>
      </c>
      <c r="BM442" s="23">
        <f>+[1]BD_2!BZ440</f>
        <v>0</v>
      </c>
      <c r="BN442" s="23">
        <f>+COUNTIF(Tabla3[[#This Row],[VALOR REDUCIDO]:[TOTAL TIEMPO PRORROGADO EN DÍAS
]],"&lt;&gt;0")</f>
        <v>0</v>
      </c>
      <c r="BO442" s="23" t="str">
        <f>+[1]BD_2!CA440</f>
        <v>2 NO</v>
      </c>
      <c r="BP442" s="27" t="str">
        <f>+[1]BD_2!CF440</f>
        <v>2 NO</v>
      </c>
      <c r="BQ442" s="23" t="s">
        <v>106</v>
      </c>
      <c r="BR442">
        <f t="shared" si="92"/>
        <v>285</v>
      </c>
      <c r="BS442" s="36">
        <f t="shared" si="93"/>
        <v>45691</v>
      </c>
      <c r="BT442" s="36">
        <f t="shared" si="94"/>
        <v>45976</v>
      </c>
      <c r="BU442" s="37">
        <f t="shared" ca="1" si="95"/>
        <v>0.89824561403508774</v>
      </c>
      <c r="BV442" s="30">
        <f t="shared" si="96"/>
        <v>84900000</v>
      </c>
      <c r="BW442" s="23" t="str">
        <f t="shared" ca="1" si="98"/>
        <v>EJECUCIÓN</v>
      </c>
      <c r="BX442" s="23">
        <v>53400000</v>
      </c>
      <c r="BY442" s="23">
        <v>31500000</v>
      </c>
      <c r="BZ442" s="23" t="s">
        <v>106</v>
      </c>
      <c r="CA442" s="23" t="str">
        <f t="shared" si="97"/>
        <v>enero</v>
      </c>
      <c r="CB442" s="23" t="s">
        <v>121</v>
      </c>
      <c r="CC442" s="23" t="s">
        <v>121</v>
      </c>
      <c r="CD442" s="23" t="s">
        <v>121</v>
      </c>
      <c r="CE442" t="s">
        <v>125</v>
      </c>
      <c r="CF442" t="s">
        <v>126</v>
      </c>
    </row>
    <row r="443" spans="1:84" x14ac:dyDescent="0.25">
      <c r="A443" s="23" t="str">
        <f t="shared" si="85"/>
        <v/>
      </c>
      <c r="B443" s="23" t="str">
        <f t="shared" si="86"/>
        <v/>
      </c>
      <c r="C443" s="24" t="str">
        <f t="shared" ca="1" si="87"/>
        <v>E</v>
      </c>
      <c r="D443" s="25" t="str">
        <f t="shared" ca="1" si="88"/>
        <v/>
      </c>
      <c r="E443" s="25" t="str">
        <f t="shared" si="89"/>
        <v/>
      </c>
      <c r="F443" s="23" t="str">
        <f t="shared" si="90"/>
        <v/>
      </c>
      <c r="G443" s="25" t="str">
        <f t="shared" si="91"/>
        <v/>
      </c>
      <c r="H443" s="23">
        <v>2025</v>
      </c>
      <c r="I443" s="26">
        <v>436</v>
      </c>
      <c r="J443" s="23" t="s">
        <v>95</v>
      </c>
      <c r="K443" t="s">
        <v>96</v>
      </c>
      <c r="L443" t="s">
        <v>97</v>
      </c>
      <c r="M443" t="s">
        <v>98</v>
      </c>
      <c r="N443" t="s">
        <v>99</v>
      </c>
      <c r="O443" s="23" t="s">
        <v>100</v>
      </c>
      <c r="P443" s="23" t="s">
        <v>138</v>
      </c>
      <c r="Q443" t="s">
        <v>3179</v>
      </c>
      <c r="R443" s="23" t="s">
        <v>103</v>
      </c>
      <c r="S443" s="20" t="s">
        <v>2029</v>
      </c>
      <c r="T443" s="29" t="s">
        <v>3180</v>
      </c>
      <c r="U443" s="23" t="s">
        <v>1436</v>
      </c>
      <c r="V443" s="23" t="s">
        <v>106</v>
      </c>
      <c r="W443" s="20" t="s">
        <v>711</v>
      </c>
      <c r="X443" s="20" t="s">
        <v>108</v>
      </c>
      <c r="Y443" t="s">
        <v>3181</v>
      </c>
      <c r="Z443" t="s">
        <v>3182</v>
      </c>
      <c r="AA443" t="s">
        <v>1642</v>
      </c>
      <c r="AB443" s="30">
        <v>76300000</v>
      </c>
      <c r="AC443" s="30">
        <v>76300000</v>
      </c>
      <c r="AD443" s="46">
        <v>7000000</v>
      </c>
      <c r="AE443" s="46">
        <v>0</v>
      </c>
      <c r="AF443" s="23" t="s">
        <v>112</v>
      </c>
      <c r="AG443" t="s">
        <v>106</v>
      </c>
      <c r="AH443" t="s">
        <v>113</v>
      </c>
      <c r="AI443" s="31">
        <f>+Tabla3[[#This Row],[VALOR DEL CONTRATO
(EN NUMEROS)]]-Tabla3[[#This Row],[VALOR RECURSOS (MADS/FONAM)]]</f>
        <v>0</v>
      </c>
      <c r="AJ443" s="25">
        <v>9525</v>
      </c>
      <c r="AK443" s="32">
        <v>45665</v>
      </c>
      <c r="AL443">
        <v>45525</v>
      </c>
      <c r="AM443" s="27">
        <v>45687</v>
      </c>
      <c r="AN443" s="33" t="s">
        <v>114</v>
      </c>
      <c r="AO443" t="s">
        <v>115</v>
      </c>
      <c r="AP443" s="39">
        <v>202400000000095</v>
      </c>
      <c r="AQ443" t="s">
        <v>106</v>
      </c>
      <c r="AR443" s="27">
        <v>45686</v>
      </c>
      <c r="AS443" s="23" t="s">
        <v>116</v>
      </c>
      <c r="AT443" s="23" t="s">
        <v>116</v>
      </c>
      <c r="AU443" t="s">
        <v>117</v>
      </c>
      <c r="AV443" t="s">
        <v>529</v>
      </c>
      <c r="AW443" t="s">
        <v>620</v>
      </c>
      <c r="AX443" t="s">
        <v>108</v>
      </c>
      <c r="AY443" s="23">
        <v>80111600</v>
      </c>
      <c r="AZ443" s="20" t="s">
        <v>3183</v>
      </c>
      <c r="BA443" s="23" t="s">
        <v>121</v>
      </c>
      <c r="BB443" s="20" t="s">
        <v>122</v>
      </c>
      <c r="BC443" s="42">
        <v>45686</v>
      </c>
      <c r="BD443" s="23" t="s">
        <v>123</v>
      </c>
      <c r="BE443" s="42">
        <v>45686</v>
      </c>
      <c r="BF443" s="27">
        <v>45687</v>
      </c>
      <c r="BG443" s="43">
        <v>46017</v>
      </c>
      <c r="BH443" s="35">
        <f>+Tabla3[[#This Row],[FECHA TERMINACION
(INICIAL)]]-Tabla3[[#This Row],[FECHA INICIO]]</f>
        <v>330</v>
      </c>
      <c r="BI443" s="35">
        <f>+Tabla3[[#This Row],[PLAZO DE EJECUCIÓN EN DÍAS (INICIAL)]]/30</f>
        <v>11</v>
      </c>
      <c r="BJ443" t="s">
        <v>717</v>
      </c>
      <c r="BK443" s="30">
        <f>+[1]BD_2!E441</f>
        <v>0</v>
      </c>
      <c r="BL443" s="30">
        <f>+[1]BD_2!BA441</f>
        <v>0</v>
      </c>
      <c r="BM443" s="23">
        <f>+[1]BD_2!BZ441</f>
        <v>0</v>
      </c>
      <c r="BN443" s="23">
        <f>+COUNTIF(Tabla3[[#This Row],[VALOR REDUCIDO]:[TOTAL TIEMPO PRORROGADO EN DÍAS
]],"&lt;&gt;0")</f>
        <v>0</v>
      </c>
      <c r="BO443" s="23" t="str">
        <f>+[1]BD_2!CA441</f>
        <v>2 NO</v>
      </c>
      <c r="BP443" s="27" t="str">
        <f>+[1]BD_2!CF441</f>
        <v>2 NO</v>
      </c>
      <c r="BQ443" s="23" t="s">
        <v>106</v>
      </c>
      <c r="BR443">
        <f t="shared" si="92"/>
        <v>330</v>
      </c>
      <c r="BS443" s="36">
        <f t="shared" si="93"/>
        <v>45687</v>
      </c>
      <c r="BT443" s="36">
        <f t="shared" si="94"/>
        <v>46017</v>
      </c>
      <c r="BU443" s="37">
        <f t="shared" ca="1" si="95"/>
        <v>0.78787878787878785</v>
      </c>
      <c r="BV443" s="30">
        <f t="shared" si="96"/>
        <v>76300000</v>
      </c>
      <c r="BW443" s="23" t="str">
        <f t="shared" ca="1" si="98"/>
        <v>EJECUCIÓN</v>
      </c>
      <c r="BX443" s="23">
        <v>42233333</v>
      </c>
      <c r="BY443" s="23">
        <v>34066667</v>
      </c>
      <c r="BZ443" s="23" t="s">
        <v>106</v>
      </c>
      <c r="CA443" s="23" t="str">
        <f t="shared" si="97"/>
        <v>enero</v>
      </c>
      <c r="CB443" s="23" t="s">
        <v>121</v>
      </c>
      <c r="CC443" s="23" t="s">
        <v>121</v>
      </c>
      <c r="CD443" s="23" t="s">
        <v>121</v>
      </c>
      <c r="CE443" t="s">
        <v>125</v>
      </c>
      <c r="CF443" t="s">
        <v>126</v>
      </c>
    </row>
    <row r="444" spans="1:84" x14ac:dyDescent="0.25">
      <c r="A444" s="23" t="str">
        <f t="shared" si="85"/>
        <v/>
      </c>
      <c r="B444" s="23" t="str">
        <f t="shared" si="86"/>
        <v/>
      </c>
      <c r="C444" s="24" t="str">
        <f t="shared" ca="1" si="87"/>
        <v>E</v>
      </c>
      <c r="D444" s="25" t="str">
        <f t="shared" si="88"/>
        <v/>
      </c>
      <c r="E444" s="25" t="str">
        <f t="shared" si="89"/>
        <v/>
      </c>
      <c r="F444" s="23" t="str">
        <f t="shared" si="90"/>
        <v/>
      </c>
      <c r="G444" s="25" t="str">
        <f t="shared" si="91"/>
        <v/>
      </c>
      <c r="H444" s="23">
        <v>2025</v>
      </c>
      <c r="I444" s="26">
        <v>437</v>
      </c>
      <c r="J444" s="23" t="s">
        <v>95</v>
      </c>
      <c r="K444" t="s">
        <v>96</v>
      </c>
      <c r="L444" t="s">
        <v>97</v>
      </c>
      <c r="M444" t="s">
        <v>98</v>
      </c>
      <c r="N444" t="s">
        <v>99</v>
      </c>
      <c r="O444" s="23" t="s">
        <v>100</v>
      </c>
      <c r="P444" s="23" t="s">
        <v>138</v>
      </c>
      <c r="Q444" t="s">
        <v>3184</v>
      </c>
      <c r="R444" s="23" t="s">
        <v>103</v>
      </c>
      <c r="S444" s="20" t="s">
        <v>467</v>
      </c>
      <c r="T444" s="29" t="s">
        <v>3185</v>
      </c>
      <c r="U444" s="23" t="s">
        <v>1436</v>
      </c>
      <c r="V444" s="23" t="s">
        <v>106</v>
      </c>
      <c r="W444" s="20" t="s">
        <v>711</v>
      </c>
      <c r="X444" s="20" t="s">
        <v>108</v>
      </c>
      <c r="Y444" t="s">
        <v>3186</v>
      </c>
      <c r="Z444" t="s">
        <v>3187</v>
      </c>
      <c r="AA444" t="s">
        <v>3188</v>
      </c>
      <c r="AB444" s="30">
        <v>84733333</v>
      </c>
      <c r="AC444" s="30">
        <v>84733333</v>
      </c>
      <c r="AD444" s="46">
        <v>7750000</v>
      </c>
      <c r="AE444" s="46">
        <v>0</v>
      </c>
      <c r="AF444" s="23" t="s">
        <v>112</v>
      </c>
      <c r="AG444" t="s">
        <v>106</v>
      </c>
      <c r="AH444" t="s">
        <v>113</v>
      </c>
      <c r="AI444" s="31">
        <f>+Tabla3[[#This Row],[VALOR DEL CONTRATO
(EN NUMEROS)]]-Tabla3[[#This Row],[VALOR RECURSOS (MADS/FONAM)]]</f>
        <v>0</v>
      </c>
      <c r="AJ444" s="25">
        <v>9525</v>
      </c>
      <c r="AK444" s="32">
        <v>45665</v>
      </c>
      <c r="AL444">
        <v>49525</v>
      </c>
      <c r="AM444" s="27">
        <v>45691</v>
      </c>
      <c r="AN444" s="33" t="s">
        <v>114</v>
      </c>
      <c r="AO444" t="s">
        <v>115</v>
      </c>
      <c r="AP444" s="39">
        <v>202400000000095</v>
      </c>
      <c r="AQ444" t="s">
        <v>106</v>
      </c>
      <c r="AR444" s="27">
        <v>45687</v>
      </c>
      <c r="AS444" s="23" t="s">
        <v>116</v>
      </c>
      <c r="AT444" s="23" t="s">
        <v>116</v>
      </c>
      <c r="AU444" t="s">
        <v>117</v>
      </c>
      <c r="AV444" t="s">
        <v>529</v>
      </c>
      <c r="AW444" t="s">
        <v>620</v>
      </c>
      <c r="AX444" s="20" t="s">
        <v>108</v>
      </c>
      <c r="AY444" s="23">
        <v>80111600</v>
      </c>
      <c r="AZ444" s="41" t="s">
        <v>3189</v>
      </c>
      <c r="BA444" s="23" t="s">
        <v>121</v>
      </c>
      <c r="BB444" s="20" t="s">
        <v>122</v>
      </c>
      <c r="BC444" s="42">
        <v>45687</v>
      </c>
      <c r="BD444" s="23" t="s">
        <v>123</v>
      </c>
      <c r="BE444" s="42">
        <v>45687</v>
      </c>
      <c r="BF444" s="27">
        <v>45691</v>
      </c>
      <c r="BG444" s="43">
        <v>46021</v>
      </c>
      <c r="BH444" s="35">
        <f>+Tabla3[[#This Row],[FECHA TERMINACION
(INICIAL)]]-Tabla3[[#This Row],[FECHA INICIO]]</f>
        <v>330</v>
      </c>
      <c r="BI444" s="35">
        <f>+Tabla3[[#This Row],[PLAZO DE EJECUCIÓN EN DÍAS (INICIAL)]]/30</f>
        <v>11</v>
      </c>
      <c r="BJ444" t="s">
        <v>725</v>
      </c>
      <c r="BK444" s="30">
        <f>+[1]BD_2!E442</f>
        <v>0</v>
      </c>
      <c r="BL444" s="30">
        <f>+[1]BD_2!BA442</f>
        <v>0</v>
      </c>
      <c r="BM444" s="23">
        <f>+[1]BD_2!BZ442</f>
        <v>0</v>
      </c>
      <c r="BN444" s="23">
        <f>+COUNTIF(Tabla3[[#This Row],[VALOR REDUCIDO]:[TOTAL TIEMPO PRORROGADO EN DÍAS
]],"&lt;&gt;0")</f>
        <v>0</v>
      </c>
      <c r="BO444" s="23" t="str">
        <f>+[1]BD_2!CA442</f>
        <v>2 NO</v>
      </c>
      <c r="BP444" s="27" t="str">
        <f>+[1]BD_2!CF442</f>
        <v>1 SI</v>
      </c>
      <c r="BQ444" s="23" t="s">
        <v>106</v>
      </c>
      <c r="BR444">
        <f t="shared" si="92"/>
        <v>330</v>
      </c>
      <c r="BS444" s="36">
        <f t="shared" si="93"/>
        <v>45691</v>
      </c>
      <c r="BT444" s="36">
        <f t="shared" si="94"/>
        <v>46021</v>
      </c>
      <c r="BU444" s="37">
        <f t="shared" ca="1" si="95"/>
        <v>0.77575757575757576</v>
      </c>
      <c r="BV444" s="30">
        <f t="shared" si="96"/>
        <v>84733333</v>
      </c>
      <c r="BW444" s="23" t="str">
        <f t="shared" si="98"/>
        <v>FINALIZADO</v>
      </c>
      <c r="BX444" s="23">
        <v>33325000</v>
      </c>
      <c r="BY444" s="23">
        <v>51408333</v>
      </c>
      <c r="BZ444" s="23" t="s">
        <v>106</v>
      </c>
      <c r="CA444" s="23" t="str">
        <f t="shared" si="97"/>
        <v>enero</v>
      </c>
      <c r="CB444" s="23" t="s">
        <v>121</v>
      </c>
      <c r="CC444" s="23" t="s">
        <v>121</v>
      </c>
      <c r="CD444" s="23" t="s">
        <v>121</v>
      </c>
      <c r="CE444" t="s">
        <v>125</v>
      </c>
      <c r="CF444" t="s">
        <v>126</v>
      </c>
    </row>
    <row r="445" spans="1:84" x14ac:dyDescent="0.25">
      <c r="A445" s="23" t="str">
        <f t="shared" si="85"/>
        <v/>
      </c>
      <c r="B445" s="23" t="str">
        <f t="shared" si="86"/>
        <v/>
      </c>
      <c r="C445" s="24" t="str">
        <f t="shared" ca="1" si="87"/>
        <v>E</v>
      </c>
      <c r="D445" s="25" t="str">
        <f t="shared" ca="1" si="88"/>
        <v/>
      </c>
      <c r="E445" s="25" t="str">
        <f t="shared" si="89"/>
        <v/>
      </c>
      <c r="F445" s="23" t="str">
        <f t="shared" si="90"/>
        <v/>
      </c>
      <c r="G445" s="25" t="str">
        <f t="shared" si="91"/>
        <v/>
      </c>
      <c r="H445" s="23">
        <v>2025</v>
      </c>
      <c r="I445" s="26">
        <v>438</v>
      </c>
      <c r="J445" s="23" t="s">
        <v>95</v>
      </c>
      <c r="K445" t="s">
        <v>96</v>
      </c>
      <c r="L445" t="s">
        <v>97</v>
      </c>
      <c r="M445" t="s">
        <v>98</v>
      </c>
      <c r="N445" t="s">
        <v>99</v>
      </c>
      <c r="O445" s="23" t="s">
        <v>100</v>
      </c>
      <c r="P445" s="23" t="s">
        <v>2708</v>
      </c>
      <c r="Q445" t="s">
        <v>3190</v>
      </c>
      <c r="R445" s="23" t="s">
        <v>103</v>
      </c>
      <c r="S445" s="20" t="s">
        <v>311</v>
      </c>
      <c r="T445" s="29" t="s">
        <v>3191</v>
      </c>
      <c r="U445" s="23" t="s">
        <v>1436</v>
      </c>
      <c r="V445" s="23" t="s">
        <v>106</v>
      </c>
      <c r="W445" s="20" t="s">
        <v>907</v>
      </c>
      <c r="X445" s="20" t="s">
        <v>907</v>
      </c>
      <c r="Y445" t="s">
        <v>3192</v>
      </c>
      <c r="Z445" t="s">
        <v>3193</v>
      </c>
      <c r="AA445" t="s">
        <v>3194</v>
      </c>
      <c r="AB445" s="30">
        <v>83430000</v>
      </c>
      <c r="AC445" s="30">
        <v>83430000</v>
      </c>
      <c r="AD445" s="46">
        <v>9270000</v>
      </c>
      <c r="AE445" s="46">
        <v>0</v>
      </c>
      <c r="AF445" s="23" t="s">
        <v>112</v>
      </c>
      <c r="AG445" t="s">
        <v>106</v>
      </c>
      <c r="AH445" t="s">
        <v>113</v>
      </c>
      <c r="AI445" s="31">
        <f>+Tabla3[[#This Row],[VALOR DEL CONTRATO
(EN NUMEROS)]]-Tabla3[[#This Row],[VALOR RECURSOS (MADS/FONAM)]]</f>
        <v>0</v>
      </c>
      <c r="AJ445" s="25">
        <v>10125</v>
      </c>
      <c r="AK445" s="32">
        <v>45665</v>
      </c>
      <c r="AL445">
        <v>57325</v>
      </c>
      <c r="AM445" s="27">
        <v>45693</v>
      </c>
      <c r="AN445" s="33" t="s">
        <v>114</v>
      </c>
      <c r="AO445" t="s">
        <v>931</v>
      </c>
      <c r="AP445" s="39">
        <v>202400000000078</v>
      </c>
      <c r="AQ445" t="s">
        <v>106</v>
      </c>
      <c r="AR445" s="42">
        <v>45688</v>
      </c>
      <c r="AS445" s="23" t="s">
        <v>116</v>
      </c>
      <c r="AT445" s="23" t="s">
        <v>116</v>
      </c>
      <c r="AU445" t="s">
        <v>117</v>
      </c>
      <c r="AV445" t="s">
        <v>912</v>
      </c>
      <c r="AW445" t="s">
        <v>913</v>
      </c>
      <c r="AX445" t="s">
        <v>914</v>
      </c>
      <c r="AY445" s="23">
        <v>80111600</v>
      </c>
      <c r="AZ445" s="20" t="s">
        <v>3195</v>
      </c>
      <c r="BA445" s="23" t="s">
        <v>121</v>
      </c>
      <c r="BB445" s="20" t="s">
        <v>122</v>
      </c>
      <c r="BC445" s="27">
        <v>45691</v>
      </c>
      <c r="BD445" s="23" t="s">
        <v>123</v>
      </c>
      <c r="BE445" s="27">
        <v>45691</v>
      </c>
      <c r="BF445" s="27">
        <v>45693</v>
      </c>
      <c r="BG445" s="43">
        <v>45965</v>
      </c>
      <c r="BH445" s="35">
        <f>+Tabla3[[#This Row],[FECHA TERMINACION
(INICIAL)]]-Tabla3[[#This Row],[FECHA INICIO]]</f>
        <v>272</v>
      </c>
      <c r="BI445" s="35">
        <f>+Tabla3[[#This Row],[PLAZO DE EJECUCIÓN EN DÍAS (INICIAL)]]/30</f>
        <v>9.0666666666666664</v>
      </c>
      <c r="BJ445" t="s">
        <v>3196</v>
      </c>
      <c r="BK445" s="30">
        <f>+[1]BD_2!E443</f>
        <v>0</v>
      </c>
      <c r="BL445" s="30">
        <f>+[1]BD_2!BA443</f>
        <v>0</v>
      </c>
      <c r="BM445" s="23">
        <f>+[1]BD_2!BZ443</f>
        <v>0</v>
      </c>
      <c r="BN445" s="23">
        <f>+COUNTIF(Tabla3[[#This Row],[VALOR REDUCIDO]:[TOTAL TIEMPO PRORROGADO EN DÍAS
]],"&lt;&gt;0")</f>
        <v>0</v>
      </c>
      <c r="BO445" s="23" t="str">
        <f>+[1]BD_2!CA443</f>
        <v>2 NO</v>
      </c>
      <c r="BP445" s="27" t="str">
        <f>+[1]BD_2!CF443</f>
        <v>2 NO</v>
      </c>
      <c r="BQ445" s="23" t="s">
        <v>106</v>
      </c>
      <c r="BR445">
        <f t="shared" si="92"/>
        <v>272</v>
      </c>
      <c r="BS445" s="36">
        <f t="shared" si="93"/>
        <v>45693</v>
      </c>
      <c r="BT445" s="36">
        <f t="shared" si="94"/>
        <v>45965</v>
      </c>
      <c r="BU445" s="37">
        <f t="shared" ca="1" si="95"/>
        <v>0.93382352941176472</v>
      </c>
      <c r="BV445" s="30">
        <f t="shared" si="96"/>
        <v>83430000</v>
      </c>
      <c r="BW445" s="23" t="str">
        <f t="shared" ca="1" si="98"/>
        <v>EJECUCIÓN</v>
      </c>
      <c r="BX445" s="23">
        <v>54384000</v>
      </c>
      <c r="BY445" s="23">
        <v>29046000</v>
      </c>
      <c r="BZ445" s="23" t="s">
        <v>106</v>
      </c>
      <c r="CA445" s="23" t="str">
        <f t="shared" si="97"/>
        <v>enero</v>
      </c>
      <c r="CB445" s="23" t="s">
        <v>121</v>
      </c>
      <c r="CC445" s="23" t="s">
        <v>121</v>
      </c>
      <c r="CD445" s="23" t="s">
        <v>121</v>
      </c>
      <c r="CE445" t="s">
        <v>125</v>
      </c>
      <c r="CF445" t="s">
        <v>126</v>
      </c>
    </row>
    <row r="446" spans="1:84" x14ac:dyDescent="0.25">
      <c r="A446" s="23" t="str">
        <f t="shared" si="85"/>
        <v/>
      </c>
      <c r="B446" s="23" t="str">
        <f t="shared" si="86"/>
        <v/>
      </c>
      <c r="C446" s="24" t="str">
        <f t="shared" ca="1" si="87"/>
        <v>E</v>
      </c>
      <c r="D446" s="25" t="str">
        <f t="shared" ca="1" si="88"/>
        <v/>
      </c>
      <c r="E446" s="25" t="str">
        <f t="shared" si="89"/>
        <v/>
      </c>
      <c r="F446" s="23" t="str">
        <f t="shared" si="90"/>
        <v/>
      </c>
      <c r="G446" s="25" t="str">
        <f t="shared" si="91"/>
        <v/>
      </c>
      <c r="H446" s="23">
        <v>2025</v>
      </c>
      <c r="I446" s="26">
        <v>439</v>
      </c>
      <c r="J446" s="23" t="s">
        <v>95</v>
      </c>
      <c r="K446" t="s">
        <v>96</v>
      </c>
      <c r="L446" t="s">
        <v>97</v>
      </c>
      <c r="M446" t="s">
        <v>98</v>
      </c>
      <c r="N446" t="s">
        <v>99</v>
      </c>
      <c r="O446" s="23" t="s">
        <v>100</v>
      </c>
      <c r="P446" s="23" t="s">
        <v>138</v>
      </c>
      <c r="Q446" t="s">
        <v>3197</v>
      </c>
      <c r="R446" s="23" t="s">
        <v>103</v>
      </c>
      <c r="S446" s="20" t="s">
        <v>158</v>
      </c>
      <c r="T446" s="29" t="s">
        <v>3198</v>
      </c>
      <c r="U446" s="23" t="s">
        <v>1436</v>
      </c>
      <c r="V446" s="23" t="s">
        <v>106</v>
      </c>
      <c r="W446" s="20" t="s">
        <v>245</v>
      </c>
      <c r="X446" s="20" t="s">
        <v>245</v>
      </c>
      <c r="Y446" t="s">
        <v>1506</v>
      </c>
      <c r="Z446" t="s">
        <v>635</v>
      </c>
      <c r="AA446" t="s">
        <v>1950</v>
      </c>
      <c r="AB446" s="30">
        <v>66000000</v>
      </c>
      <c r="AC446" s="30">
        <v>66000000</v>
      </c>
      <c r="AD446" s="46">
        <v>6000000</v>
      </c>
      <c r="AE446" s="46">
        <v>0</v>
      </c>
      <c r="AF446" s="23" t="s">
        <v>112</v>
      </c>
      <c r="AG446" t="s">
        <v>106</v>
      </c>
      <c r="AH446" t="s">
        <v>113</v>
      </c>
      <c r="AI446" s="31">
        <f>+Tabla3[[#This Row],[VALOR DEL CONTRATO
(EN NUMEROS)]]-Tabla3[[#This Row],[VALOR RECURSOS (MADS/FONAM)]]</f>
        <v>0</v>
      </c>
      <c r="AJ446" s="25">
        <v>6525</v>
      </c>
      <c r="AK446" s="32">
        <v>45665</v>
      </c>
      <c r="AL446">
        <v>56125</v>
      </c>
      <c r="AM446" s="27">
        <v>45692</v>
      </c>
      <c r="AN446" s="33" t="s">
        <v>114</v>
      </c>
      <c r="AO446" t="s">
        <v>248</v>
      </c>
      <c r="AP446" s="39">
        <v>202400000000095</v>
      </c>
      <c r="AQ446" t="s">
        <v>106</v>
      </c>
      <c r="AR446" s="42">
        <v>45687</v>
      </c>
      <c r="AS446" s="23" t="s">
        <v>116</v>
      </c>
      <c r="AT446" s="23" t="s">
        <v>116</v>
      </c>
      <c r="AU446" t="s">
        <v>117</v>
      </c>
      <c r="AV446" t="s">
        <v>576</v>
      </c>
      <c r="AW446" t="s">
        <v>401</v>
      </c>
      <c r="AX446" t="s">
        <v>245</v>
      </c>
      <c r="AY446" s="23">
        <v>80111600</v>
      </c>
      <c r="AZ446" s="55" t="s">
        <v>3199</v>
      </c>
      <c r="BA446" s="23" t="s">
        <v>121</v>
      </c>
      <c r="BB446" s="20" t="s">
        <v>122</v>
      </c>
      <c r="BC446" s="42">
        <v>45688</v>
      </c>
      <c r="BD446" s="23" t="s">
        <v>136</v>
      </c>
      <c r="BE446" s="42">
        <v>45688</v>
      </c>
      <c r="BF446" s="27">
        <v>45692</v>
      </c>
      <c r="BG446" s="43">
        <v>46021</v>
      </c>
      <c r="BH446" s="35">
        <f>+Tabla3[[#This Row],[FECHA TERMINACION
(INICIAL)]]-Tabla3[[#This Row],[FECHA INICIO]]</f>
        <v>329</v>
      </c>
      <c r="BI446" s="35">
        <f>+Tabla3[[#This Row],[PLAZO DE EJECUCIÓN EN DÍAS (INICIAL)]]/30</f>
        <v>10.966666666666667</v>
      </c>
      <c r="BJ446" t="s">
        <v>1915</v>
      </c>
      <c r="BK446" s="30">
        <f>+[1]BD_2!E444</f>
        <v>600000</v>
      </c>
      <c r="BL446" s="30">
        <f>+[1]BD_2!BA444</f>
        <v>0</v>
      </c>
      <c r="BM446" s="23">
        <f>+[1]BD_2!BZ444</f>
        <v>0</v>
      </c>
      <c r="BN446" s="23">
        <f>+COUNTIF(Tabla3[[#This Row],[VALOR REDUCIDO]:[TOTAL TIEMPO PRORROGADO EN DÍAS
]],"&lt;&gt;0")</f>
        <v>1</v>
      </c>
      <c r="BO446" s="23" t="str">
        <f>+[1]BD_2!CA444</f>
        <v>2 NO</v>
      </c>
      <c r="BP446" s="27" t="str">
        <f>+[1]BD_2!CF444</f>
        <v>2 NO</v>
      </c>
      <c r="BQ446" s="23" t="s">
        <v>106</v>
      </c>
      <c r="BR446">
        <f t="shared" si="92"/>
        <v>329</v>
      </c>
      <c r="BS446" s="36">
        <f t="shared" si="93"/>
        <v>45692</v>
      </c>
      <c r="BT446" s="36">
        <f t="shared" si="94"/>
        <v>46021</v>
      </c>
      <c r="BU446" s="37">
        <f t="shared" ca="1" si="95"/>
        <v>0.77507598784194531</v>
      </c>
      <c r="BV446" s="30">
        <f t="shared" si="96"/>
        <v>65400000</v>
      </c>
      <c r="BW446" s="23" t="str">
        <f t="shared" ca="1" si="98"/>
        <v>EJECUCIÓN</v>
      </c>
      <c r="BX446" s="23">
        <v>35400000</v>
      </c>
      <c r="BY446" s="23">
        <v>30000000</v>
      </c>
      <c r="BZ446" s="23" t="s">
        <v>106</v>
      </c>
      <c r="CA446" s="23" t="str">
        <f t="shared" si="97"/>
        <v>enero</v>
      </c>
      <c r="CB446" s="23" t="s">
        <v>121</v>
      </c>
      <c r="CC446" s="23" t="s">
        <v>121</v>
      </c>
      <c r="CD446" s="23" t="s">
        <v>121</v>
      </c>
      <c r="CE446" t="s">
        <v>125</v>
      </c>
      <c r="CF446" t="s">
        <v>126</v>
      </c>
    </row>
    <row r="447" spans="1:84" x14ac:dyDescent="0.25">
      <c r="A447" s="23" t="str">
        <f t="shared" si="85"/>
        <v/>
      </c>
      <c r="B447" s="23" t="str">
        <f t="shared" si="86"/>
        <v/>
      </c>
      <c r="C447" s="24" t="str">
        <f t="shared" ca="1" si="87"/>
        <v>E</v>
      </c>
      <c r="D447" s="25" t="str">
        <f t="shared" ca="1" si="88"/>
        <v/>
      </c>
      <c r="E447" s="25" t="str">
        <f t="shared" si="89"/>
        <v/>
      </c>
      <c r="F447" s="23" t="str">
        <f t="shared" si="90"/>
        <v/>
      </c>
      <c r="G447" s="25" t="str">
        <f t="shared" si="91"/>
        <v/>
      </c>
      <c r="H447" s="23">
        <v>2025</v>
      </c>
      <c r="I447" s="26">
        <v>440</v>
      </c>
      <c r="J447" s="23" t="s">
        <v>95</v>
      </c>
      <c r="K447" t="s">
        <v>96</v>
      </c>
      <c r="L447" t="s">
        <v>97</v>
      </c>
      <c r="M447" t="s">
        <v>98</v>
      </c>
      <c r="N447" t="s">
        <v>99</v>
      </c>
      <c r="O447" s="23" t="s">
        <v>100</v>
      </c>
      <c r="P447" s="23" t="s">
        <v>138</v>
      </c>
      <c r="Q447" t="s">
        <v>3200</v>
      </c>
      <c r="R447" s="23" t="s">
        <v>103</v>
      </c>
      <c r="S447" s="20" t="s">
        <v>158</v>
      </c>
      <c r="T447" s="29" t="s">
        <v>3201</v>
      </c>
      <c r="U447" s="23" t="s">
        <v>1436</v>
      </c>
      <c r="V447" s="23" t="s">
        <v>106</v>
      </c>
      <c r="W447" s="20" t="s">
        <v>245</v>
      </c>
      <c r="X447" s="20" t="s">
        <v>245</v>
      </c>
      <c r="Y447" t="s">
        <v>1506</v>
      </c>
      <c r="Z447" t="s">
        <v>1949</v>
      </c>
      <c r="AA447" t="s">
        <v>1950</v>
      </c>
      <c r="AB447" s="30">
        <v>66000000</v>
      </c>
      <c r="AC447" s="30">
        <v>66000000</v>
      </c>
      <c r="AD447" s="46">
        <v>6000000</v>
      </c>
      <c r="AE447" s="46">
        <v>0</v>
      </c>
      <c r="AF447" s="23" t="s">
        <v>112</v>
      </c>
      <c r="AG447" t="s">
        <v>106</v>
      </c>
      <c r="AH447" t="s">
        <v>113</v>
      </c>
      <c r="AI447" s="31">
        <f>+Tabla3[[#This Row],[VALOR DEL CONTRATO
(EN NUMEROS)]]-Tabla3[[#This Row],[VALOR RECURSOS (MADS/FONAM)]]</f>
        <v>0</v>
      </c>
      <c r="AJ447" s="25">
        <v>6525</v>
      </c>
      <c r="AK447" s="32">
        <v>45665</v>
      </c>
      <c r="AL447">
        <v>45825</v>
      </c>
      <c r="AM447" s="27">
        <v>45687</v>
      </c>
      <c r="AN447" s="33" t="s">
        <v>114</v>
      </c>
      <c r="AO447" t="s">
        <v>248</v>
      </c>
      <c r="AP447" s="39">
        <v>202400000000095</v>
      </c>
      <c r="AQ447" t="s">
        <v>106</v>
      </c>
      <c r="AR447" s="27">
        <v>45686</v>
      </c>
      <c r="AS447" s="23" t="s">
        <v>116</v>
      </c>
      <c r="AT447" s="23" t="s">
        <v>116</v>
      </c>
      <c r="AU447" t="s">
        <v>117</v>
      </c>
      <c r="AV447" t="s">
        <v>576</v>
      </c>
      <c r="AW447" t="s">
        <v>401</v>
      </c>
      <c r="AX447" t="s">
        <v>245</v>
      </c>
      <c r="AY447" s="23">
        <v>80111600</v>
      </c>
      <c r="AZ447" s="55" t="s">
        <v>3202</v>
      </c>
      <c r="BA447" s="23" t="s">
        <v>121</v>
      </c>
      <c r="BB447" s="20" t="s">
        <v>122</v>
      </c>
      <c r="BC447" s="42">
        <v>45687</v>
      </c>
      <c r="BD447" s="23" t="s">
        <v>136</v>
      </c>
      <c r="BE447" s="42">
        <v>45687</v>
      </c>
      <c r="BF447" s="27">
        <v>45687</v>
      </c>
      <c r="BG447" s="43">
        <v>46020</v>
      </c>
      <c r="BH447" s="35">
        <f>+Tabla3[[#This Row],[FECHA TERMINACION
(INICIAL)]]-Tabla3[[#This Row],[FECHA INICIO]]</f>
        <v>333</v>
      </c>
      <c r="BI447" s="35">
        <f>+Tabla3[[#This Row],[PLAZO DE EJECUCIÓN EN DÍAS (INICIAL)]]/30</f>
        <v>11.1</v>
      </c>
      <c r="BJ447" t="s">
        <v>1915</v>
      </c>
      <c r="BK447" s="30">
        <f>+[1]BD_2!E445</f>
        <v>0</v>
      </c>
      <c r="BL447" s="30">
        <f>+[1]BD_2!BA445</f>
        <v>0</v>
      </c>
      <c r="BM447" s="23">
        <f>+[1]BD_2!BZ445</f>
        <v>0</v>
      </c>
      <c r="BN447" s="23">
        <f>+COUNTIF(Tabla3[[#This Row],[VALOR REDUCIDO]:[TOTAL TIEMPO PRORROGADO EN DÍAS
]],"&lt;&gt;0")</f>
        <v>0</v>
      </c>
      <c r="BO447" s="23" t="str">
        <f>+[1]BD_2!CA445</f>
        <v>2 NO</v>
      </c>
      <c r="BP447" s="27" t="str">
        <f>+[1]BD_2!CF445</f>
        <v>2 NO</v>
      </c>
      <c r="BQ447" s="23" t="s">
        <v>106</v>
      </c>
      <c r="BR447">
        <f t="shared" si="92"/>
        <v>333</v>
      </c>
      <c r="BS447" s="36">
        <f t="shared" si="93"/>
        <v>45687</v>
      </c>
      <c r="BT447" s="36">
        <f t="shared" si="94"/>
        <v>46020</v>
      </c>
      <c r="BU447" s="37">
        <f t="shared" ca="1" si="95"/>
        <v>0.78078078078078073</v>
      </c>
      <c r="BV447" s="30">
        <f t="shared" si="96"/>
        <v>66000000</v>
      </c>
      <c r="BW447" s="23" t="str">
        <f t="shared" ca="1" si="98"/>
        <v>EJECUCIÓN</v>
      </c>
      <c r="BX447" s="23">
        <v>36200000</v>
      </c>
      <c r="BY447" s="23">
        <v>29800000</v>
      </c>
      <c r="BZ447" s="23" t="s">
        <v>106</v>
      </c>
      <c r="CA447" s="23" t="str">
        <f t="shared" si="97"/>
        <v>enero</v>
      </c>
      <c r="CB447" s="23" t="s">
        <v>121</v>
      </c>
      <c r="CC447" s="23" t="s">
        <v>121</v>
      </c>
      <c r="CD447" s="23" t="s">
        <v>121</v>
      </c>
      <c r="CE447" t="s">
        <v>125</v>
      </c>
      <c r="CF447" t="s">
        <v>126</v>
      </c>
    </row>
    <row r="448" spans="1:84" x14ac:dyDescent="0.25">
      <c r="A448" s="23" t="str">
        <f t="shared" si="85"/>
        <v/>
      </c>
      <c r="B448" s="23" t="str">
        <f t="shared" si="86"/>
        <v/>
      </c>
      <c r="C448" s="24" t="str">
        <f t="shared" ca="1" si="87"/>
        <v>E</v>
      </c>
      <c r="D448" s="25" t="str">
        <f t="shared" ca="1" si="88"/>
        <v/>
      </c>
      <c r="E448" s="25" t="str">
        <f t="shared" si="89"/>
        <v/>
      </c>
      <c r="F448" s="23" t="str">
        <f t="shared" si="90"/>
        <v/>
      </c>
      <c r="G448" s="25" t="str">
        <f t="shared" si="91"/>
        <v/>
      </c>
      <c r="H448" s="23">
        <v>2025</v>
      </c>
      <c r="I448" s="26">
        <v>441</v>
      </c>
      <c r="J448" s="23" t="s">
        <v>95</v>
      </c>
      <c r="K448" t="s">
        <v>96</v>
      </c>
      <c r="L448" t="s">
        <v>97</v>
      </c>
      <c r="M448" t="s">
        <v>98</v>
      </c>
      <c r="N448" t="s">
        <v>99</v>
      </c>
      <c r="O448" s="23" t="s">
        <v>100</v>
      </c>
      <c r="P448" s="23" t="s">
        <v>138</v>
      </c>
      <c r="Q448" t="s">
        <v>3203</v>
      </c>
      <c r="R448" s="23" t="s">
        <v>103</v>
      </c>
      <c r="S448" s="20" t="s">
        <v>158</v>
      </c>
      <c r="T448" s="29" t="s">
        <v>3204</v>
      </c>
      <c r="U448" s="23" t="s">
        <v>1436</v>
      </c>
      <c r="V448" s="23" t="s">
        <v>106</v>
      </c>
      <c r="W448" s="20" t="s">
        <v>245</v>
      </c>
      <c r="X448" s="20" t="s">
        <v>245</v>
      </c>
      <c r="Y448" t="s">
        <v>1506</v>
      </c>
      <c r="Z448" t="s">
        <v>635</v>
      </c>
      <c r="AA448" t="s">
        <v>3205</v>
      </c>
      <c r="AB448" s="30">
        <v>76533333</v>
      </c>
      <c r="AC448" s="30">
        <v>76533333</v>
      </c>
      <c r="AD448" s="46">
        <v>7000000</v>
      </c>
      <c r="AE448" s="46">
        <v>0</v>
      </c>
      <c r="AF448" s="23" t="s">
        <v>112</v>
      </c>
      <c r="AG448" t="s">
        <v>106</v>
      </c>
      <c r="AH448" t="s">
        <v>113</v>
      </c>
      <c r="AI448" s="31">
        <f>+Tabla3[[#This Row],[VALOR DEL CONTRATO
(EN NUMEROS)]]-Tabla3[[#This Row],[VALOR RECURSOS (MADS/FONAM)]]</f>
        <v>0</v>
      </c>
      <c r="AJ448" s="25">
        <v>6525</v>
      </c>
      <c r="AK448" s="32">
        <v>45665</v>
      </c>
      <c r="AL448">
        <v>51325</v>
      </c>
      <c r="AM448" s="27">
        <v>45691</v>
      </c>
      <c r="AN448" s="33" t="s">
        <v>114</v>
      </c>
      <c r="AO448" t="s">
        <v>248</v>
      </c>
      <c r="AP448" s="39">
        <v>202400000000095</v>
      </c>
      <c r="AQ448" t="s">
        <v>106</v>
      </c>
      <c r="AR448" s="27">
        <v>45687</v>
      </c>
      <c r="AS448" s="23" t="s">
        <v>116</v>
      </c>
      <c r="AT448" s="23" t="s">
        <v>116</v>
      </c>
      <c r="AU448" t="s">
        <v>117</v>
      </c>
      <c r="AV448" t="s">
        <v>576</v>
      </c>
      <c r="AW448" t="s">
        <v>401</v>
      </c>
      <c r="AX448" t="s">
        <v>245</v>
      </c>
      <c r="AY448" s="23">
        <v>80111600</v>
      </c>
      <c r="AZ448" s="55" t="s">
        <v>3206</v>
      </c>
      <c r="BA448" s="23" t="s">
        <v>121</v>
      </c>
      <c r="BB448" s="20" t="s">
        <v>122</v>
      </c>
      <c r="BC448" s="42">
        <v>45688</v>
      </c>
      <c r="BD448" s="23" t="s">
        <v>136</v>
      </c>
      <c r="BE448" s="42">
        <v>45688</v>
      </c>
      <c r="BF448" s="27">
        <v>45691</v>
      </c>
      <c r="BG448" s="43">
        <v>46021</v>
      </c>
      <c r="BH448" s="35">
        <f>+Tabla3[[#This Row],[FECHA TERMINACION
(INICIAL)]]-Tabla3[[#This Row],[FECHA INICIO]]</f>
        <v>330</v>
      </c>
      <c r="BI448" s="35">
        <f>+Tabla3[[#This Row],[PLAZO DE EJECUCIÓN EN DÍAS (INICIAL)]]/30</f>
        <v>11</v>
      </c>
      <c r="BJ448" t="s">
        <v>3207</v>
      </c>
      <c r="BK448" s="30">
        <f>+[1]BD_2!E446</f>
        <v>0</v>
      </c>
      <c r="BL448" s="30">
        <f>+[1]BD_2!BA446</f>
        <v>0</v>
      </c>
      <c r="BM448" s="23">
        <f>+[1]BD_2!BZ446</f>
        <v>0</v>
      </c>
      <c r="BN448" s="23">
        <f>+COUNTIF(Tabla3[[#This Row],[VALOR REDUCIDO]:[TOTAL TIEMPO PRORROGADO EN DÍAS
]],"&lt;&gt;0")</f>
        <v>0</v>
      </c>
      <c r="BO448" s="23" t="str">
        <f>+[1]BD_2!CA446</f>
        <v>2 NO</v>
      </c>
      <c r="BP448" s="27" t="str">
        <f>+[1]BD_2!CF446</f>
        <v>2 NO</v>
      </c>
      <c r="BQ448" s="23" t="s">
        <v>106</v>
      </c>
      <c r="BR448">
        <f t="shared" si="92"/>
        <v>330</v>
      </c>
      <c r="BS448" s="36">
        <f t="shared" si="93"/>
        <v>45691</v>
      </c>
      <c r="BT448" s="36">
        <f t="shared" si="94"/>
        <v>46021</v>
      </c>
      <c r="BU448" s="37">
        <f t="shared" ca="1" si="95"/>
        <v>0.77575757575757576</v>
      </c>
      <c r="BV448" s="30">
        <f t="shared" si="96"/>
        <v>76533333</v>
      </c>
      <c r="BW448" s="23" t="str">
        <f t="shared" ca="1" si="98"/>
        <v>EJECUCIÓN</v>
      </c>
      <c r="BX448" s="23">
        <v>34533333</v>
      </c>
      <c r="BY448" s="23">
        <v>42000000</v>
      </c>
      <c r="BZ448" s="23" t="s">
        <v>106</v>
      </c>
      <c r="CA448" s="23" t="str">
        <f t="shared" si="97"/>
        <v>enero</v>
      </c>
      <c r="CB448" s="23" t="s">
        <v>121</v>
      </c>
      <c r="CC448" s="23" t="s">
        <v>121</v>
      </c>
      <c r="CD448" s="23" t="s">
        <v>121</v>
      </c>
      <c r="CE448" t="s">
        <v>125</v>
      </c>
      <c r="CF448" t="s">
        <v>126</v>
      </c>
    </row>
    <row r="449" spans="1:84" x14ac:dyDescent="0.25">
      <c r="A449" s="23" t="str">
        <f t="shared" si="85"/>
        <v/>
      </c>
      <c r="B449" s="23" t="str">
        <f t="shared" si="86"/>
        <v/>
      </c>
      <c r="C449" s="24" t="str">
        <f t="shared" ca="1" si="87"/>
        <v>E</v>
      </c>
      <c r="D449" s="25" t="str">
        <f t="shared" ca="1" si="88"/>
        <v/>
      </c>
      <c r="E449" s="25" t="str">
        <f t="shared" si="89"/>
        <v/>
      </c>
      <c r="F449" s="23" t="str">
        <f t="shared" si="90"/>
        <v/>
      </c>
      <c r="G449" s="25" t="str">
        <f t="shared" si="91"/>
        <v/>
      </c>
      <c r="H449" s="23">
        <v>2025</v>
      </c>
      <c r="I449" s="26">
        <v>442</v>
      </c>
      <c r="J449" s="23" t="s">
        <v>95</v>
      </c>
      <c r="K449" t="s">
        <v>96</v>
      </c>
      <c r="L449" t="s">
        <v>97</v>
      </c>
      <c r="M449" t="s">
        <v>98</v>
      </c>
      <c r="N449" t="s">
        <v>99</v>
      </c>
      <c r="O449" s="23" t="s">
        <v>100</v>
      </c>
      <c r="P449" s="23" t="s">
        <v>138</v>
      </c>
      <c r="Q449" t="s">
        <v>3208</v>
      </c>
      <c r="R449" s="23" t="s">
        <v>103</v>
      </c>
      <c r="S449" s="20" t="s">
        <v>3093</v>
      </c>
      <c r="T449" s="29" t="s">
        <v>3209</v>
      </c>
      <c r="U449" s="23" t="s">
        <v>1436</v>
      </c>
      <c r="V449" s="23" t="s">
        <v>106</v>
      </c>
      <c r="W449" s="20" t="s">
        <v>776</v>
      </c>
      <c r="X449" s="20" t="s">
        <v>776</v>
      </c>
      <c r="Y449" t="s">
        <v>3210</v>
      </c>
      <c r="Z449" t="s">
        <v>3211</v>
      </c>
      <c r="AA449" t="s">
        <v>3212</v>
      </c>
      <c r="AB449" s="30">
        <v>88266667</v>
      </c>
      <c r="AC449" s="30">
        <v>88266667</v>
      </c>
      <c r="AD449" s="46">
        <v>8000000</v>
      </c>
      <c r="AE449" s="46">
        <v>0</v>
      </c>
      <c r="AF449" s="23" t="s">
        <v>112</v>
      </c>
      <c r="AG449" t="s">
        <v>106</v>
      </c>
      <c r="AH449" t="s">
        <v>113</v>
      </c>
      <c r="AI449" s="31">
        <f>+Tabla3[[#This Row],[VALOR DEL CONTRATO
(EN NUMEROS)]]-Tabla3[[#This Row],[VALOR RECURSOS (MADS/FONAM)]]</f>
        <v>0</v>
      </c>
      <c r="AJ449" s="25">
        <v>6825</v>
      </c>
      <c r="AK449" s="32">
        <v>45665</v>
      </c>
      <c r="AL449">
        <v>45225</v>
      </c>
      <c r="AM449" s="27">
        <v>45687</v>
      </c>
      <c r="AN449" s="33" t="s">
        <v>114</v>
      </c>
      <c r="AO449" t="s">
        <v>780</v>
      </c>
      <c r="AP449" s="39">
        <v>202400000000078</v>
      </c>
      <c r="AQ449" t="s">
        <v>106</v>
      </c>
      <c r="AR449" s="27">
        <v>45686</v>
      </c>
      <c r="AS449" s="23" t="s">
        <v>116</v>
      </c>
      <c r="AT449" s="23" t="s">
        <v>116</v>
      </c>
      <c r="AU449" t="s">
        <v>117</v>
      </c>
      <c r="AV449" t="s">
        <v>1266</v>
      </c>
      <c r="AW449" t="s">
        <v>1267</v>
      </c>
      <c r="AX449" t="s">
        <v>1268</v>
      </c>
      <c r="AY449" s="23">
        <v>80111600</v>
      </c>
      <c r="AZ449" s="41" t="s">
        <v>3213</v>
      </c>
      <c r="BA449" s="23" t="s">
        <v>121</v>
      </c>
      <c r="BB449" s="20" t="s">
        <v>122</v>
      </c>
      <c r="BC449" s="27">
        <v>45686</v>
      </c>
      <c r="BD449" s="23" t="s">
        <v>123</v>
      </c>
      <c r="BE449" s="27">
        <v>45686</v>
      </c>
      <c r="BF449" s="27">
        <v>45687</v>
      </c>
      <c r="BG449" s="43">
        <v>46021</v>
      </c>
      <c r="BH449" s="35">
        <f>+Tabla3[[#This Row],[FECHA TERMINACION
(INICIAL)]]-Tabla3[[#This Row],[FECHA INICIO]]</f>
        <v>334</v>
      </c>
      <c r="BI449" s="35">
        <f>+Tabla3[[#This Row],[PLAZO DE EJECUCIÓN EN DÍAS (INICIAL)]]/30</f>
        <v>11.133333333333333</v>
      </c>
      <c r="BJ449" t="s">
        <v>3214</v>
      </c>
      <c r="BK449" s="30">
        <f>+[1]BD_2!E447</f>
        <v>0</v>
      </c>
      <c r="BL449" s="30">
        <f>+[1]BD_2!BA447</f>
        <v>0</v>
      </c>
      <c r="BM449" s="23">
        <f>+[1]BD_2!BZ447</f>
        <v>0</v>
      </c>
      <c r="BN449" s="23">
        <f>+COUNTIF(Tabla3[[#This Row],[VALOR REDUCIDO]:[TOTAL TIEMPO PRORROGADO EN DÍAS
]],"&lt;&gt;0")</f>
        <v>0</v>
      </c>
      <c r="BO449" s="23" t="str">
        <f>+[1]BD_2!CA447</f>
        <v>2 NO</v>
      </c>
      <c r="BP449" s="27" t="str">
        <f>+[1]BD_2!CF447</f>
        <v>2 NO</v>
      </c>
      <c r="BQ449" s="23" t="s">
        <v>106</v>
      </c>
      <c r="BR449">
        <f t="shared" si="92"/>
        <v>334</v>
      </c>
      <c r="BS449" s="36">
        <f t="shared" si="93"/>
        <v>45687</v>
      </c>
      <c r="BT449" s="36">
        <f t="shared" si="94"/>
        <v>46021</v>
      </c>
      <c r="BU449" s="37">
        <f t="shared" ca="1" si="95"/>
        <v>0.77844311377245512</v>
      </c>
      <c r="BV449" s="30">
        <f t="shared" si="96"/>
        <v>88266667</v>
      </c>
      <c r="BW449" s="23" t="str">
        <f t="shared" ca="1" si="98"/>
        <v>EJECUCIÓN</v>
      </c>
      <c r="BX449" s="23">
        <v>56266667</v>
      </c>
      <c r="BY449" s="23">
        <v>32000000</v>
      </c>
      <c r="BZ449" s="23" t="s">
        <v>106</v>
      </c>
      <c r="CA449" s="23" t="str">
        <f t="shared" si="97"/>
        <v>enero</v>
      </c>
      <c r="CB449" s="23" t="s">
        <v>121</v>
      </c>
      <c r="CC449" s="23" t="s">
        <v>121</v>
      </c>
      <c r="CD449" s="23" t="s">
        <v>121</v>
      </c>
      <c r="CE449" t="s">
        <v>125</v>
      </c>
      <c r="CF449" t="s">
        <v>126</v>
      </c>
    </row>
    <row r="450" spans="1:84" x14ac:dyDescent="0.25">
      <c r="A450" s="23" t="str">
        <f t="shared" si="85"/>
        <v/>
      </c>
      <c r="B450" s="23" t="str">
        <f t="shared" si="86"/>
        <v/>
      </c>
      <c r="C450" s="24" t="str">
        <f t="shared" ca="1" si="87"/>
        <v>F</v>
      </c>
      <c r="D450" s="25" t="str">
        <f t="shared" ca="1" si="88"/>
        <v/>
      </c>
      <c r="E450" s="25" t="str">
        <f t="shared" si="89"/>
        <v/>
      </c>
      <c r="F450" s="23" t="str">
        <f t="shared" si="90"/>
        <v/>
      </c>
      <c r="G450" s="25" t="str">
        <f t="shared" si="91"/>
        <v/>
      </c>
      <c r="H450" s="23">
        <v>2025</v>
      </c>
      <c r="I450" s="26">
        <v>443</v>
      </c>
      <c r="J450" s="23" t="s">
        <v>95</v>
      </c>
      <c r="K450" t="s">
        <v>96</v>
      </c>
      <c r="L450" t="s">
        <v>97</v>
      </c>
      <c r="M450" t="s">
        <v>98</v>
      </c>
      <c r="N450" t="s">
        <v>99</v>
      </c>
      <c r="O450" s="23" t="s">
        <v>100</v>
      </c>
      <c r="P450" s="23" t="s">
        <v>138</v>
      </c>
      <c r="Q450" t="s">
        <v>3215</v>
      </c>
      <c r="R450" s="23" t="s">
        <v>103</v>
      </c>
      <c r="S450" s="20" t="s">
        <v>1118</v>
      </c>
      <c r="T450" s="29" t="s">
        <v>873</v>
      </c>
      <c r="U450" s="23" t="s">
        <v>1436</v>
      </c>
      <c r="V450" s="23" t="s">
        <v>106</v>
      </c>
      <c r="W450" s="20" t="s">
        <v>516</v>
      </c>
      <c r="X450" s="20" t="s">
        <v>516</v>
      </c>
      <c r="Y450" t="s">
        <v>3216</v>
      </c>
      <c r="Z450" t="s">
        <v>3217</v>
      </c>
      <c r="AA450" t="s">
        <v>3218</v>
      </c>
      <c r="AB450" s="30">
        <v>31500000</v>
      </c>
      <c r="AC450" s="30">
        <v>31500000</v>
      </c>
      <c r="AD450" s="46">
        <v>10500000</v>
      </c>
      <c r="AE450" s="46">
        <v>0</v>
      </c>
      <c r="AF450" s="23" t="s">
        <v>112</v>
      </c>
      <c r="AG450" t="s">
        <v>106</v>
      </c>
      <c r="AH450" t="s">
        <v>113</v>
      </c>
      <c r="AI450" s="31">
        <f>+Tabla3[[#This Row],[VALOR DEL CONTRATO
(EN NUMEROS)]]-Tabla3[[#This Row],[VALOR RECURSOS (MADS/FONAM)]]</f>
        <v>0</v>
      </c>
      <c r="AJ450" s="25">
        <v>8825</v>
      </c>
      <c r="AK450" s="32">
        <v>45665</v>
      </c>
      <c r="AL450">
        <v>57525</v>
      </c>
      <c r="AM450" s="27">
        <v>45693</v>
      </c>
      <c r="AN450" s="33" t="s">
        <v>114</v>
      </c>
      <c r="AO450" t="s">
        <v>1574</v>
      </c>
      <c r="AP450" s="39">
        <v>202300000000177</v>
      </c>
      <c r="AQ450" t="s">
        <v>106</v>
      </c>
      <c r="AR450" s="27">
        <v>45689</v>
      </c>
      <c r="AS450" s="23" t="s">
        <v>116</v>
      </c>
      <c r="AT450" s="23" t="s">
        <v>116</v>
      </c>
      <c r="AU450" t="s">
        <v>117</v>
      </c>
      <c r="AV450" t="s">
        <v>1124</v>
      </c>
      <c r="AW450" t="s">
        <v>1125</v>
      </c>
      <c r="AX450" t="s">
        <v>516</v>
      </c>
      <c r="AY450" s="23">
        <v>80111600</v>
      </c>
      <c r="AZ450" s="41" t="s">
        <v>3219</v>
      </c>
      <c r="BA450" s="23" t="s">
        <v>121</v>
      </c>
      <c r="BB450" s="20" t="s">
        <v>122</v>
      </c>
      <c r="BC450" s="27">
        <v>45688</v>
      </c>
      <c r="BD450" s="23" t="s">
        <v>136</v>
      </c>
      <c r="BE450" s="27">
        <v>45688</v>
      </c>
      <c r="BF450" s="27">
        <v>45693</v>
      </c>
      <c r="BG450" s="43">
        <v>45781</v>
      </c>
      <c r="BH450" s="35">
        <f>+Tabla3[[#This Row],[FECHA TERMINACION
(INICIAL)]]-Tabla3[[#This Row],[FECHA INICIO]]</f>
        <v>88</v>
      </c>
      <c r="BI450" s="35">
        <f>+Tabla3[[#This Row],[PLAZO DE EJECUCIÓN EN DÍAS (INICIAL)]]/30</f>
        <v>2.9333333333333331</v>
      </c>
      <c r="BJ450" t="s">
        <v>3220</v>
      </c>
      <c r="BK450" s="30">
        <f>+[1]BD_2!E448</f>
        <v>0</v>
      </c>
      <c r="BL450" s="30">
        <f>+[1]BD_2!BA448</f>
        <v>0</v>
      </c>
      <c r="BM450" s="23">
        <f>+[1]BD_2!BZ448</f>
        <v>0</v>
      </c>
      <c r="BN450" s="23">
        <f>+COUNTIF(Tabla3[[#This Row],[VALOR REDUCIDO]:[TOTAL TIEMPO PRORROGADO EN DÍAS
]],"&lt;&gt;0")</f>
        <v>0</v>
      </c>
      <c r="BO450" s="23" t="str">
        <f>+[1]BD_2!CA448</f>
        <v>2 NO</v>
      </c>
      <c r="BP450" s="27" t="str">
        <f>+[1]BD_2!CF448</f>
        <v>2 NO</v>
      </c>
      <c r="BQ450" s="23" t="s">
        <v>106</v>
      </c>
      <c r="BR450">
        <f t="shared" si="92"/>
        <v>88</v>
      </c>
      <c r="BS450" s="36">
        <f t="shared" si="93"/>
        <v>45693</v>
      </c>
      <c r="BT450" s="36">
        <f t="shared" si="94"/>
        <v>45781</v>
      </c>
      <c r="BU450" s="37">
        <f t="shared" ca="1" si="95"/>
        <v>1</v>
      </c>
      <c r="BV450" s="30">
        <f t="shared" si="96"/>
        <v>31500000</v>
      </c>
      <c r="BW450" s="23" t="str">
        <f t="shared" ca="1" si="98"/>
        <v>FINALIZADO</v>
      </c>
      <c r="BX450" s="23">
        <v>21000000</v>
      </c>
      <c r="BY450" s="23">
        <v>10500000</v>
      </c>
      <c r="BZ450" s="23" t="s">
        <v>106</v>
      </c>
      <c r="CA450" s="23" t="str">
        <f t="shared" si="97"/>
        <v>febrero</v>
      </c>
      <c r="CB450" s="23" t="s">
        <v>121</v>
      </c>
      <c r="CC450" s="23" t="s">
        <v>121</v>
      </c>
      <c r="CD450" s="23" t="s">
        <v>121</v>
      </c>
      <c r="CE450" t="s">
        <v>125</v>
      </c>
      <c r="CF450" t="s">
        <v>126</v>
      </c>
    </row>
    <row r="451" spans="1:84" x14ac:dyDescent="0.25">
      <c r="A451" s="23" t="str">
        <f t="shared" si="85"/>
        <v/>
      </c>
      <c r="B451" s="23" t="str">
        <f t="shared" si="86"/>
        <v/>
      </c>
      <c r="C451" s="24" t="str">
        <f t="shared" ca="1" si="87"/>
        <v>E</v>
      </c>
      <c r="D451" s="25" t="str">
        <f t="shared" ca="1" si="88"/>
        <v/>
      </c>
      <c r="E451" s="25" t="str">
        <f t="shared" si="89"/>
        <v/>
      </c>
      <c r="F451" s="23" t="str">
        <f t="shared" si="90"/>
        <v/>
      </c>
      <c r="G451" s="25" t="str">
        <f t="shared" si="91"/>
        <v/>
      </c>
      <c r="H451" s="23">
        <v>2025</v>
      </c>
      <c r="I451" s="26">
        <v>444</v>
      </c>
      <c r="J451" s="23" t="s">
        <v>95</v>
      </c>
      <c r="K451" t="s">
        <v>96</v>
      </c>
      <c r="L451" t="s">
        <v>97</v>
      </c>
      <c r="M451" t="s">
        <v>98</v>
      </c>
      <c r="N451" t="s">
        <v>99</v>
      </c>
      <c r="O451" s="23" t="s">
        <v>100</v>
      </c>
      <c r="P451" s="23" t="s">
        <v>138</v>
      </c>
      <c r="Q451" t="s">
        <v>3221</v>
      </c>
      <c r="R451" s="23" t="s">
        <v>103</v>
      </c>
      <c r="S451" s="20" t="s">
        <v>3222</v>
      </c>
      <c r="T451" s="29" t="s">
        <v>3223</v>
      </c>
      <c r="U451" s="23" t="s">
        <v>1436</v>
      </c>
      <c r="V451" s="23" t="s">
        <v>106</v>
      </c>
      <c r="W451" s="20" t="s">
        <v>747</v>
      </c>
      <c r="X451" s="20" t="s">
        <v>747</v>
      </c>
      <c r="Y451" t="s">
        <v>3224</v>
      </c>
      <c r="Z451" t="s">
        <v>3225</v>
      </c>
      <c r="AA451" s="30" t="s">
        <v>3226</v>
      </c>
      <c r="AB451" s="30">
        <v>86012667</v>
      </c>
      <c r="AC451" s="30">
        <v>86012667</v>
      </c>
      <c r="AD451" s="46">
        <v>8140000</v>
      </c>
      <c r="AE451" s="46">
        <v>0</v>
      </c>
      <c r="AF451" s="23" t="s">
        <v>112</v>
      </c>
      <c r="AG451" t="s">
        <v>106</v>
      </c>
      <c r="AH451" t="s">
        <v>113</v>
      </c>
      <c r="AI451" s="31">
        <f>+Tabla3[[#This Row],[VALOR DEL CONTRATO
(EN NUMEROS)]]-Tabla3[[#This Row],[VALOR RECURSOS (MADS/FONAM)]]</f>
        <v>0</v>
      </c>
      <c r="AJ451" s="25">
        <v>3325</v>
      </c>
      <c r="AK451" s="32">
        <v>45664</v>
      </c>
      <c r="AL451">
        <v>50425</v>
      </c>
      <c r="AM451" s="27">
        <v>45691</v>
      </c>
      <c r="AN451" s="33" t="s">
        <v>114</v>
      </c>
      <c r="AO451" t="s">
        <v>751</v>
      </c>
      <c r="AP451" s="39">
        <v>202400000000095</v>
      </c>
      <c r="AQ451" t="s">
        <v>106</v>
      </c>
      <c r="AR451" s="27">
        <v>45686</v>
      </c>
      <c r="AS451" s="23" t="s">
        <v>116</v>
      </c>
      <c r="AT451" s="23" t="s">
        <v>116</v>
      </c>
      <c r="AU451" t="s">
        <v>117</v>
      </c>
      <c r="AV451" t="s">
        <v>2002</v>
      </c>
      <c r="AW451" t="s">
        <v>2003</v>
      </c>
      <c r="AX451" s="23" t="s">
        <v>747</v>
      </c>
      <c r="AY451" s="23">
        <v>80111600</v>
      </c>
      <c r="AZ451" s="20" t="s">
        <v>3227</v>
      </c>
      <c r="BA451" s="23" t="s">
        <v>121</v>
      </c>
      <c r="BB451" s="20" t="s">
        <v>122</v>
      </c>
      <c r="BC451" s="42">
        <v>45687</v>
      </c>
      <c r="BD451" s="23" t="s">
        <v>123</v>
      </c>
      <c r="BE451" s="42">
        <v>45687</v>
      </c>
      <c r="BF451" s="27">
        <v>45691</v>
      </c>
      <c r="BG451" s="43">
        <v>46010</v>
      </c>
      <c r="BH451" s="35">
        <f>+Tabla3[[#This Row],[FECHA TERMINACION
(INICIAL)]]-Tabla3[[#This Row],[FECHA INICIO]]</f>
        <v>319</v>
      </c>
      <c r="BI451" s="35">
        <f>+Tabla3[[#This Row],[PLAZO DE EJECUCIÓN EN DÍAS (INICIAL)]]/30</f>
        <v>10.633333333333333</v>
      </c>
      <c r="BJ451" t="s">
        <v>2944</v>
      </c>
      <c r="BK451" s="30">
        <f>+[1]BD_2!E449</f>
        <v>0</v>
      </c>
      <c r="BL451" s="30">
        <f>+[1]BD_2!BA449</f>
        <v>0</v>
      </c>
      <c r="BM451" s="23">
        <f>+[1]BD_2!BZ449</f>
        <v>0</v>
      </c>
      <c r="BN451" s="23">
        <f>+COUNTIF(Tabla3[[#This Row],[VALOR REDUCIDO]:[TOTAL TIEMPO PRORROGADO EN DÍAS
]],"&lt;&gt;0")</f>
        <v>0</v>
      </c>
      <c r="BO451" s="23" t="str">
        <f>+[1]BD_2!CA449</f>
        <v>2 NO</v>
      </c>
      <c r="BP451" s="27" t="str">
        <f>+[1]BD_2!CF449</f>
        <v>2 NO</v>
      </c>
      <c r="BQ451" s="23" t="s">
        <v>106</v>
      </c>
      <c r="BR451">
        <f t="shared" si="92"/>
        <v>319</v>
      </c>
      <c r="BS451" s="36">
        <f t="shared" si="93"/>
        <v>45691</v>
      </c>
      <c r="BT451" s="36">
        <f t="shared" si="94"/>
        <v>46010</v>
      </c>
      <c r="BU451" s="37">
        <f t="shared" ca="1" si="95"/>
        <v>0.80250783699059558</v>
      </c>
      <c r="BV451" s="30">
        <f t="shared" si="96"/>
        <v>86012667</v>
      </c>
      <c r="BW451" s="23" t="str">
        <f t="shared" ca="1" si="98"/>
        <v>EJECUCIÓN</v>
      </c>
      <c r="BX451" s="23">
        <v>48297333</v>
      </c>
      <c r="BY451" s="23">
        <v>37715334</v>
      </c>
      <c r="BZ451" s="23" t="s">
        <v>106</v>
      </c>
      <c r="CA451" s="23" t="str">
        <f t="shared" si="97"/>
        <v>enero</v>
      </c>
      <c r="CB451" s="23" t="s">
        <v>121</v>
      </c>
      <c r="CC451" s="23" t="s">
        <v>121</v>
      </c>
      <c r="CD451" s="23" t="s">
        <v>121</v>
      </c>
      <c r="CE451" t="s">
        <v>125</v>
      </c>
      <c r="CF451" t="s">
        <v>126</v>
      </c>
    </row>
    <row r="452" spans="1:84" x14ac:dyDescent="0.25">
      <c r="A452" s="23" t="str">
        <f t="shared" ref="A452:A515" si="99">+IF($BO452="1 SI","S","")</f>
        <v/>
      </c>
      <c r="B452" s="23" t="str">
        <f t="shared" ref="B452:B515" si="100">+IF(BQ452="1 SI","C","")</f>
        <v/>
      </c>
      <c r="C452" s="24" t="str">
        <f t="shared" ref="C452:C515" ca="1" si="101">+IF($BT452&lt;=$C$1,"F","E")</f>
        <v>E</v>
      </c>
      <c r="D452" s="25" t="str">
        <f t="shared" ref="D452:D515" ca="1" si="102">+IF($BW452="MUTUO ACUERDO", "L","")</f>
        <v/>
      </c>
      <c r="E452" s="25" t="str">
        <f t="shared" ref="E452:E515" si="103">IF($CB452="1 SI","","NE")</f>
        <v/>
      </c>
      <c r="F452" s="23" t="str">
        <f t="shared" ref="F452:F515" si="104">IF(BZ452="1. SI","ANU","")</f>
        <v/>
      </c>
      <c r="G452" s="25" t="str">
        <f t="shared" ref="G452:G515" si="105">IF($CC452="1 SI","","NE")</f>
        <v/>
      </c>
      <c r="H452" s="23">
        <v>2025</v>
      </c>
      <c r="I452" s="26">
        <v>445</v>
      </c>
      <c r="J452" s="23" t="s">
        <v>95</v>
      </c>
      <c r="K452" t="s">
        <v>96</v>
      </c>
      <c r="L452" t="s">
        <v>97</v>
      </c>
      <c r="M452" t="s">
        <v>98</v>
      </c>
      <c r="N452" t="s">
        <v>99</v>
      </c>
      <c r="O452" s="23" t="s">
        <v>100</v>
      </c>
      <c r="P452" s="23" t="s">
        <v>138</v>
      </c>
      <c r="Q452" t="s">
        <v>3228</v>
      </c>
      <c r="R452" s="23" t="s">
        <v>103</v>
      </c>
      <c r="S452" s="20" t="s">
        <v>561</v>
      </c>
      <c r="T452" s="29" t="s">
        <v>3229</v>
      </c>
      <c r="U452" s="23" t="s">
        <v>1436</v>
      </c>
      <c r="V452" s="23" t="s">
        <v>106</v>
      </c>
      <c r="W452" s="20" t="s">
        <v>543</v>
      </c>
      <c r="X452" s="20" t="s">
        <v>543</v>
      </c>
      <c r="Y452" t="s">
        <v>3230</v>
      </c>
      <c r="Z452" t="s">
        <v>3231</v>
      </c>
      <c r="AA452" s="30" t="s">
        <v>3232</v>
      </c>
      <c r="AB452" s="30">
        <v>62315000</v>
      </c>
      <c r="AC452" s="30">
        <v>62315000</v>
      </c>
      <c r="AD452" s="46">
        <v>5665000</v>
      </c>
      <c r="AE452" s="46">
        <v>0</v>
      </c>
      <c r="AF452" s="23" t="s">
        <v>112</v>
      </c>
      <c r="AG452" t="s">
        <v>106</v>
      </c>
      <c r="AH452" t="s">
        <v>113</v>
      </c>
      <c r="AI452" s="31">
        <f>+Tabla3[[#This Row],[VALOR DEL CONTRATO
(EN NUMEROS)]]-Tabla3[[#This Row],[VALOR RECURSOS (MADS/FONAM)]]</f>
        <v>0</v>
      </c>
      <c r="AJ452" s="25">
        <v>1925</v>
      </c>
      <c r="AK452" s="32">
        <v>45664</v>
      </c>
      <c r="AL452">
        <v>46025</v>
      </c>
      <c r="AM452" s="27">
        <v>45687</v>
      </c>
      <c r="AN452" s="33" t="s">
        <v>114</v>
      </c>
      <c r="AO452" t="s">
        <v>115</v>
      </c>
      <c r="AP452" s="39">
        <v>202400000000095</v>
      </c>
      <c r="AQ452" t="s">
        <v>106</v>
      </c>
      <c r="AR452" s="27">
        <v>45686</v>
      </c>
      <c r="AS452" s="23" t="s">
        <v>116</v>
      </c>
      <c r="AT452" s="23" t="s">
        <v>116</v>
      </c>
      <c r="AU452" t="s">
        <v>117</v>
      </c>
      <c r="AV452" t="s">
        <v>547</v>
      </c>
      <c r="AW452" t="s">
        <v>548</v>
      </c>
      <c r="AX452" s="23" t="s">
        <v>108</v>
      </c>
      <c r="AY452" s="23">
        <v>80161500</v>
      </c>
      <c r="AZ452" s="20" t="s">
        <v>3233</v>
      </c>
      <c r="BA452" s="23" t="s">
        <v>121</v>
      </c>
      <c r="BB452" s="20" t="s">
        <v>122</v>
      </c>
      <c r="BC452" s="27">
        <v>45686</v>
      </c>
      <c r="BD452" s="23" t="s">
        <v>123</v>
      </c>
      <c r="BE452" s="27">
        <v>45686</v>
      </c>
      <c r="BF452" s="27">
        <v>45687</v>
      </c>
      <c r="BG452" s="43">
        <v>46020</v>
      </c>
      <c r="BH452" s="35">
        <f>+Tabla3[[#This Row],[FECHA TERMINACION
(INICIAL)]]-Tabla3[[#This Row],[FECHA INICIO]]</f>
        <v>333</v>
      </c>
      <c r="BI452" s="35">
        <f>+Tabla3[[#This Row],[PLAZO DE EJECUCIÓN EN DÍAS (INICIAL)]]/30</f>
        <v>11.1</v>
      </c>
      <c r="BJ452" t="s">
        <v>2322</v>
      </c>
      <c r="BK452" s="30">
        <f>+[1]BD_2!E450</f>
        <v>0</v>
      </c>
      <c r="BL452" s="30">
        <f>+[1]BD_2!BA450</f>
        <v>0</v>
      </c>
      <c r="BM452" s="23">
        <f>+[1]BD_2!BZ450</f>
        <v>0</v>
      </c>
      <c r="BN452" s="23">
        <f>+COUNTIF(Tabla3[[#This Row],[VALOR REDUCIDO]:[TOTAL TIEMPO PRORROGADO EN DÍAS
]],"&lt;&gt;0")</f>
        <v>0</v>
      </c>
      <c r="BO452" s="23" t="str">
        <f>+[1]BD_2!CA450</f>
        <v>2 NO</v>
      </c>
      <c r="BP452" s="27" t="str">
        <f>+[1]BD_2!CF450</f>
        <v>2 NO</v>
      </c>
      <c r="BQ452" s="23" t="s">
        <v>106</v>
      </c>
      <c r="BR452">
        <f t="shared" ref="BR452:BR515" si="106">$BT452-$BS452</f>
        <v>333</v>
      </c>
      <c r="BS452" s="36">
        <f t="shared" ref="BS452:BS515" si="107">$BF452</f>
        <v>45687</v>
      </c>
      <c r="BT452" s="36">
        <f t="shared" ref="BT452:BT515" si="108">$BG452+$BM452</f>
        <v>46020</v>
      </c>
      <c r="BU452" s="37">
        <f t="shared" ref="BU452:BU515" ca="1" si="109">IF((($C$1-$BS452)/($BT452-$BS452))&gt;=100%,100%,(($C$1-$BS452)/($BT452-$BS452)))</f>
        <v>0.78078078078078073</v>
      </c>
      <c r="BV452" s="30">
        <f t="shared" ref="BV452:BV515" si="110">$AC452+$BL452-$BK452</f>
        <v>62315000</v>
      </c>
      <c r="BW452" s="23" t="str">
        <f t="shared" ca="1" si="98"/>
        <v>EJECUCIÓN</v>
      </c>
      <c r="BX452" s="23">
        <v>39843833</v>
      </c>
      <c r="BY452" s="23">
        <v>22471167</v>
      </c>
      <c r="BZ452" s="23" t="s">
        <v>106</v>
      </c>
      <c r="CA452" s="23" t="str">
        <f t="shared" ref="CA452:CA515" si="111">TEXT(AR452,"MMMM")</f>
        <v>enero</v>
      </c>
      <c r="CB452" s="23" t="s">
        <v>121</v>
      </c>
      <c r="CC452" s="23" t="s">
        <v>121</v>
      </c>
      <c r="CD452" s="23" t="s">
        <v>121</v>
      </c>
      <c r="CE452" t="s">
        <v>125</v>
      </c>
      <c r="CF452" t="s">
        <v>126</v>
      </c>
    </row>
    <row r="453" spans="1:84" x14ac:dyDescent="0.25">
      <c r="A453" s="23" t="str">
        <f t="shared" si="99"/>
        <v/>
      </c>
      <c r="B453" s="23" t="str">
        <f t="shared" si="100"/>
        <v/>
      </c>
      <c r="C453" s="24" t="str">
        <f t="shared" ca="1" si="101"/>
        <v>E</v>
      </c>
      <c r="D453" s="25" t="str">
        <f t="shared" ca="1" si="102"/>
        <v/>
      </c>
      <c r="E453" s="25" t="str">
        <f t="shared" si="103"/>
        <v/>
      </c>
      <c r="F453" s="23" t="str">
        <f t="shared" si="104"/>
        <v/>
      </c>
      <c r="G453" s="25" t="str">
        <f t="shared" si="105"/>
        <v/>
      </c>
      <c r="H453" s="23">
        <v>2025</v>
      </c>
      <c r="I453" s="26">
        <v>446</v>
      </c>
      <c r="J453" s="23" t="s">
        <v>95</v>
      </c>
      <c r="K453" t="s">
        <v>96</v>
      </c>
      <c r="L453" t="s">
        <v>97</v>
      </c>
      <c r="M453" t="s">
        <v>98</v>
      </c>
      <c r="N453" t="s">
        <v>99</v>
      </c>
      <c r="O453" s="23" t="s">
        <v>100</v>
      </c>
      <c r="P453" s="23" t="s">
        <v>138</v>
      </c>
      <c r="Q453" t="s">
        <v>3234</v>
      </c>
      <c r="R453" s="23" t="s">
        <v>103</v>
      </c>
      <c r="S453" s="20" t="s">
        <v>3235</v>
      </c>
      <c r="T453" s="29" t="s">
        <v>3236</v>
      </c>
      <c r="U453" s="23" t="s">
        <v>1436</v>
      </c>
      <c r="V453" s="23" t="s">
        <v>106</v>
      </c>
      <c r="W453" s="20" t="s">
        <v>711</v>
      </c>
      <c r="X453" s="20" t="s">
        <v>108</v>
      </c>
      <c r="Y453" t="s">
        <v>3237</v>
      </c>
      <c r="Z453" t="s">
        <v>3238</v>
      </c>
      <c r="AA453" s="30" t="s">
        <v>1642</v>
      </c>
      <c r="AB453" s="30">
        <v>76300000</v>
      </c>
      <c r="AC453" s="30">
        <v>76300000</v>
      </c>
      <c r="AD453" s="46">
        <v>7000000</v>
      </c>
      <c r="AE453" s="46">
        <v>0</v>
      </c>
      <c r="AF453" s="23" t="s">
        <v>112</v>
      </c>
      <c r="AG453" t="s">
        <v>106</v>
      </c>
      <c r="AH453" t="s">
        <v>113</v>
      </c>
      <c r="AI453" s="31">
        <f>+Tabla3[[#This Row],[VALOR DEL CONTRATO
(EN NUMEROS)]]-Tabla3[[#This Row],[VALOR RECURSOS (MADS/FONAM)]]</f>
        <v>0</v>
      </c>
      <c r="AJ453" s="25">
        <v>9525</v>
      </c>
      <c r="AK453" s="32">
        <v>45665</v>
      </c>
      <c r="AL453">
        <v>45425</v>
      </c>
      <c r="AM453" s="27">
        <v>45687</v>
      </c>
      <c r="AN453" s="33" t="s">
        <v>114</v>
      </c>
      <c r="AO453" t="s">
        <v>115</v>
      </c>
      <c r="AP453" s="39">
        <v>202400000000095</v>
      </c>
      <c r="AQ453" t="s">
        <v>106</v>
      </c>
      <c r="AR453" s="27">
        <v>45686</v>
      </c>
      <c r="AS453" s="23" t="s">
        <v>116</v>
      </c>
      <c r="AT453" s="23" t="s">
        <v>116</v>
      </c>
      <c r="AU453" t="s">
        <v>117</v>
      </c>
      <c r="AV453" t="s">
        <v>529</v>
      </c>
      <c r="AW453" t="s">
        <v>620</v>
      </c>
      <c r="AX453" s="23" t="s">
        <v>108</v>
      </c>
      <c r="AY453" s="23">
        <v>80111600</v>
      </c>
      <c r="AZ453" s="20" t="s">
        <v>3239</v>
      </c>
      <c r="BA453" s="23" t="s">
        <v>121</v>
      </c>
      <c r="BB453" s="20" t="s">
        <v>122</v>
      </c>
      <c r="BC453" s="27">
        <v>45686</v>
      </c>
      <c r="BD453" s="23" t="s">
        <v>123</v>
      </c>
      <c r="BE453" s="27">
        <v>45686</v>
      </c>
      <c r="BF453" s="27">
        <v>45687</v>
      </c>
      <c r="BG453" s="43">
        <v>46017</v>
      </c>
      <c r="BH453" s="35">
        <f>+Tabla3[[#This Row],[FECHA TERMINACION
(INICIAL)]]-Tabla3[[#This Row],[FECHA INICIO]]</f>
        <v>330</v>
      </c>
      <c r="BI453" s="35">
        <f>+Tabla3[[#This Row],[PLAZO DE EJECUCIÓN EN DÍAS (INICIAL)]]/30</f>
        <v>11</v>
      </c>
      <c r="BJ453" t="s">
        <v>717</v>
      </c>
      <c r="BK453" s="30">
        <f>+[1]BD_2!E451</f>
        <v>0</v>
      </c>
      <c r="BL453" s="30">
        <f>+[1]BD_2!BA451</f>
        <v>0</v>
      </c>
      <c r="BM453" s="23">
        <f>+[1]BD_2!BZ451</f>
        <v>0</v>
      </c>
      <c r="BN453" s="23">
        <f>+COUNTIF(Tabla3[[#This Row],[VALOR REDUCIDO]:[TOTAL TIEMPO PRORROGADO EN DÍAS
]],"&lt;&gt;0")</f>
        <v>0</v>
      </c>
      <c r="BO453" s="23" t="str">
        <f>+[1]BD_2!CA451</f>
        <v>2 NO</v>
      </c>
      <c r="BP453" s="27" t="str">
        <f>+[1]BD_2!CF451</f>
        <v>2 NO</v>
      </c>
      <c r="BQ453" s="23" t="s">
        <v>106</v>
      </c>
      <c r="BR453">
        <f t="shared" si="106"/>
        <v>330</v>
      </c>
      <c r="BS453" s="36">
        <f t="shared" si="107"/>
        <v>45687</v>
      </c>
      <c r="BT453" s="36">
        <f t="shared" si="108"/>
        <v>46017</v>
      </c>
      <c r="BU453" s="37">
        <f t="shared" ca="1" si="109"/>
        <v>0.78787878787878785</v>
      </c>
      <c r="BV453" s="30">
        <f t="shared" si="110"/>
        <v>76300000</v>
      </c>
      <c r="BW453" s="23" t="str">
        <f t="shared" ca="1" si="98"/>
        <v>EJECUCIÓN</v>
      </c>
      <c r="BX453" s="23">
        <v>42233333</v>
      </c>
      <c r="BY453" s="23">
        <v>34066667</v>
      </c>
      <c r="BZ453" s="23" t="s">
        <v>106</v>
      </c>
      <c r="CA453" s="23" t="str">
        <f t="shared" si="111"/>
        <v>enero</v>
      </c>
      <c r="CB453" s="23" t="s">
        <v>121</v>
      </c>
      <c r="CC453" s="23" t="s">
        <v>121</v>
      </c>
      <c r="CD453" s="23" t="s">
        <v>121</v>
      </c>
      <c r="CE453" t="s">
        <v>125</v>
      </c>
      <c r="CF453" t="s">
        <v>126</v>
      </c>
    </row>
    <row r="454" spans="1:84" x14ac:dyDescent="0.25">
      <c r="A454" s="23" t="str">
        <f t="shared" si="99"/>
        <v/>
      </c>
      <c r="B454" s="23" t="str">
        <f t="shared" si="100"/>
        <v/>
      </c>
      <c r="C454" s="24" t="str">
        <f t="shared" ca="1" si="101"/>
        <v>E</v>
      </c>
      <c r="D454" s="25" t="str">
        <f t="shared" ca="1" si="102"/>
        <v/>
      </c>
      <c r="E454" s="25" t="str">
        <f t="shared" si="103"/>
        <v/>
      </c>
      <c r="F454" s="23" t="str">
        <f t="shared" si="104"/>
        <v/>
      </c>
      <c r="G454" s="25" t="str">
        <f t="shared" si="105"/>
        <v/>
      </c>
      <c r="H454" s="23">
        <v>2025</v>
      </c>
      <c r="I454" s="26">
        <v>447</v>
      </c>
      <c r="J454" s="23" t="s">
        <v>95</v>
      </c>
      <c r="K454" t="s">
        <v>96</v>
      </c>
      <c r="L454" t="s">
        <v>97</v>
      </c>
      <c r="M454" t="s">
        <v>98</v>
      </c>
      <c r="N454" t="s">
        <v>99</v>
      </c>
      <c r="O454" s="23" t="s">
        <v>100</v>
      </c>
      <c r="P454" s="23" t="s">
        <v>138</v>
      </c>
      <c r="Q454" t="s">
        <v>3240</v>
      </c>
      <c r="R454" s="23" t="s">
        <v>103</v>
      </c>
      <c r="S454" s="20" t="s">
        <v>1753</v>
      </c>
      <c r="T454" s="29" t="s">
        <v>3241</v>
      </c>
      <c r="U454" s="23" t="s">
        <v>1436</v>
      </c>
      <c r="V454" s="23" t="s">
        <v>106</v>
      </c>
      <c r="W454" s="20" t="s">
        <v>418</v>
      </c>
      <c r="X454" s="20" t="s">
        <v>418</v>
      </c>
      <c r="Y454" t="s">
        <v>3242</v>
      </c>
      <c r="Z454" t="s">
        <v>3243</v>
      </c>
      <c r="AA454" s="30" t="s">
        <v>3244</v>
      </c>
      <c r="AB454" s="30">
        <v>137500000</v>
      </c>
      <c r="AC454" s="30">
        <v>137500000</v>
      </c>
      <c r="AD454" s="46">
        <v>12500000</v>
      </c>
      <c r="AE454" s="46">
        <v>0</v>
      </c>
      <c r="AF454" s="23" t="s">
        <v>112</v>
      </c>
      <c r="AG454" t="s">
        <v>106</v>
      </c>
      <c r="AH454" t="s">
        <v>113</v>
      </c>
      <c r="AI454" s="31">
        <f>+Tabla3[[#This Row],[VALOR DEL CONTRATO
(EN NUMEROS)]]-Tabla3[[#This Row],[VALOR RECURSOS (MADS/FONAM)]]</f>
        <v>0</v>
      </c>
      <c r="AJ454" s="25">
        <v>8725</v>
      </c>
      <c r="AK454" s="57">
        <v>45665</v>
      </c>
      <c r="AL454" s="23">
        <v>47025</v>
      </c>
      <c r="AM454" s="42">
        <v>45688</v>
      </c>
      <c r="AN454" s="33" t="s">
        <v>114</v>
      </c>
      <c r="AO454" t="s">
        <v>3144</v>
      </c>
      <c r="AP454" s="39">
        <v>202300000000267</v>
      </c>
      <c r="AQ454" t="s">
        <v>106</v>
      </c>
      <c r="AR454" s="27">
        <v>45687</v>
      </c>
      <c r="AS454" s="23" t="s">
        <v>116</v>
      </c>
      <c r="AT454" s="23" t="s">
        <v>116</v>
      </c>
      <c r="AU454" t="s">
        <v>117</v>
      </c>
      <c r="AV454" t="s">
        <v>423</v>
      </c>
      <c r="AW454" t="s">
        <v>424</v>
      </c>
      <c r="AX454" t="s">
        <v>425</v>
      </c>
      <c r="AY454" s="23">
        <v>80111600</v>
      </c>
      <c r="AZ454" s="41" t="s">
        <v>3245</v>
      </c>
      <c r="BA454" s="23" t="s">
        <v>121</v>
      </c>
      <c r="BB454" s="20" t="s">
        <v>122</v>
      </c>
      <c r="BC454" s="42">
        <v>45687</v>
      </c>
      <c r="BD454" s="23" t="s">
        <v>123</v>
      </c>
      <c r="BE454" s="42">
        <v>45687</v>
      </c>
      <c r="BF454" s="27">
        <v>45687</v>
      </c>
      <c r="BG454" s="43">
        <v>46017</v>
      </c>
      <c r="BH454" s="35">
        <f>+Tabla3[[#This Row],[FECHA TERMINACION
(INICIAL)]]-Tabla3[[#This Row],[FECHA INICIO]]</f>
        <v>330</v>
      </c>
      <c r="BI454" s="35">
        <f>+Tabla3[[#This Row],[PLAZO DE EJECUCIÓN EN DÍAS (INICIAL)]]/30</f>
        <v>11</v>
      </c>
      <c r="BJ454" t="s">
        <v>3151</v>
      </c>
      <c r="BK454" s="30">
        <f>+[1]BD_2!E452</f>
        <v>0</v>
      </c>
      <c r="BL454" s="30">
        <f>+[1]BD_2!BA452</f>
        <v>0</v>
      </c>
      <c r="BM454" s="23">
        <f>+[1]BD_2!BZ452</f>
        <v>0</v>
      </c>
      <c r="BN454" s="23">
        <f>+COUNTIF(Tabla3[[#This Row],[VALOR REDUCIDO]:[TOTAL TIEMPO PRORROGADO EN DÍAS
]],"&lt;&gt;0")</f>
        <v>0</v>
      </c>
      <c r="BO454" s="23" t="str">
        <f>+[1]BD_2!CA452</f>
        <v>2 NO</v>
      </c>
      <c r="BP454" s="27" t="str">
        <f>+[1]BD_2!CF452</f>
        <v>2 NO</v>
      </c>
      <c r="BQ454" s="23" t="s">
        <v>106</v>
      </c>
      <c r="BR454">
        <f t="shared" si="106"/>
        <v>330</v>
      </c>
      <c r="BS454" s="36">
        <f t="shared" si="107"/>
        <v>45687</v>
      </c>
      <c r="BT454" s="36">
        <f t="shared" si="108"/>
        <v>46017</v>
      </c>
      <c r="BU454" s="37">
        <f t="shared" ca="1" si="109"/>
        <v>0.78787878787878785</v>
      </c>
      <c r="BV454" s="30">
        <f t="shared" si="110"/>
        <v>137500000</v>
      </c>
      <c r="BW454" s="23" t="str">
        <f t="shared" ca="1" si="98"/>
        <v>EJECUCIÓN</v>
      </c>
      <c r="BX454" s="23">
        <v>75000000</v>
      </c>
      <c r="BY454" s="23">
        <v>62500000</v>
      </c>
      <c r="BZ454" s="23" t="s">
        <v>106</v>
      </c>
      <c r="CA454" s="23" t="str">
        <f t="shared" si="111"/>
        <v>enero</v>
      </c>
      <c r="CB454" s="23" t="s">
        <v>121</v>
      </c>
      <c r="CC454" s="23" t="s">
        <v>121</v>
      </c>
      <c r="CD454" s="23" t="s">
        <v>121</v>
      </c>
      <c r="CE454" t="s">
        <v>125</v>
      </c>
      <c r="CF454" t="s">
        <v>126</v>
      </c>
    </row>
    <row r="455" spans="1:84" x14ac:dyDescent="0.25">
      <c r="A455" s="23" t="str">
        <f t="shared" si="99"/>
        <v/>
      </c>
      <c r="B455" s="23" t="str">
        <f t="shared" si="100"/>
        <v/>
      </c>
      <c r="C455" s="24" t="str">
        <f t="shared" ca="1" si="101"/>
        <v>E</v>
      </c>
      <c r="D455" s="25" t="str">
        <f t="shared" ca="1" si="102"/>
        <v/>
      </c>
      <c r="E455" s="25" t="str">
        <f t="shared" si="103"/>
        <v/>
      </c>
      <c r="F455" s="23" t="str">
        <f t="shared" si="104"/>
        <v/>
      </c>
      <c r="G455" s="25" t="str">
        <f t="shared" si="105"/>
        <v/>
      </c>
      <c r="H455" s="23">
        <v>2025</v>
      </c>
      <c r="I455" s="26">
        <v>448</v>
      </c>
      <c r="J455" s="23" t="s">
        <v>95</v>
      </c>
      <c r="K455" t="s">
        <v>96</v>
      </c>
      <c r="L455" t="s">
        <v>97</v>
      </c>
      <c r="M455" t="s">
        <v>98</v>
      </c>
      <c r="N455" t="s">
        <v>99</v>
      </c>
      <c r="O455" s="23" t="s">
        <v>100</v>
      </c>
      <c r="P455" s="23" t="s">
        <v>101</v>
      </c>
      <c r="Q455" t="s">
        <v>3246</v>
      </c>
      <c r="R455" s="23" t="s">
        <v>103</v>
      </c>
      <c r="S455" s="20" t="s">
        <v>3247</v>
      </c>
      <c r="T455" s="29" t="s">
        <v>3248</v>
      </c>
      <c r="U455" s="23" t="s">
        <v>1436</v>
      </c>
      <c r="V455" s="23" t="s">
        <v>106</v>
      </c>
      <c r="W455" s="20" t="s">
        <v>430</v>
      </c>
      <c r="X455" s="20" t="s">
        <v>430</v>
      </c>
      <c r="Y455" t="s">
        <v>3249</v>
      </c>
      <c r="Z455" t="s">
        <v>3250</v>
      </c>
      <c r="AA455" t="s">
        <v>3251</v>
      </c>
      <c r="AB455" s="30">
        <v>38260000</v>
      </c>
      <c r="AC455" s="30">
        <v>38260000</v>
      </c>
      <c r="AD455" s="46">
        <v>3826000</v>
      </c>
      <c r="AE455" s="46">
        <v>0</v>
      </c>
      <c r="AF455" s="23" t="s">
        <v>112</v>
      </c>
      <c r="AG455" t="s">
        <v>106</v>
      </c>
      <c r="AH455" t="s">
        <v>113</v>
      </c>
      <c r="AI455" s="31">
        <f>+Tabla3[[#This Row],[VALOR DEL CONTRATO
(EN NUMEROS)]]-Tabla3[[#This Row],[VALOR RECURSOS (MADS/FONAM)]]</f>
        <v>0</v>
      </c>
      <c r="AJ455" s="25">
        <v>4425</v>
      </c>
      <c r="AK455" s="32">
        <v>45664</v>
      </c>
      <c r="AL455">
        <v>53125</v>
      </c>
      <c r="AM455" s="27">
        <v>45692</v>
      </c>
      <c r="AN455" s="33" t="s">
        <v>114</v>
      </c>
      <c r="AO455" t="s">
        <v>434</v>
      </c>
      <c r="AP455" s="39">
        <v>202400000000074</v>
      </c>
      <c r="AQ455" t="s">
        <v>106</v>
      </c>
      <c r="AR455" s="27">
        <v>45689</v>
      </c>
      <c r="AS455" s="23" t="s">
        <v>116</v>
      </c>
      <c r="AT455" s="23" t="s">
        <v>116</v>
      </c>
      <c r="AU455" t="s">
        <v>117</v>
      </c>
      <c r="AV455" t="s">
        <v>435</v>
      </c>
      <c r="AW455" t="s">
        <v>436</v>
      </c>
      <c r="AX455" t="s">
        <v>436</v>
      </c>
      <c r="AY455" s="23">
        <v>80111600</v>
      </c>
      <c r="AZ455" s="41" t="s">
        <v>3252</v>
      </c>
      <c r="BA455" s="23" t="s">
        <v>121</v>
      </c>
      <c r="BB455" s="20" t="s">
        <v>122</v>
      </c>
      <c r="BC455" s="42">
        <v>45691</v>
      </c>
      <c r="BD455" s="23" t="s">
        <v>123</v>
      </c>
      <c r="BE455" s="42">
        <v>45691</v>
      </c>
      <c r="BF455" s="27">
        <v>45692</v>
      </c>
      <c r="BG455" s="43">
        <v>45994</v>
      </c>
      <c r="BH455" s="35">
        <f>+Tabla3[[#This Row],[FECHA TERMINACION
(INICIAL)]]-Tabla3[[#This Row],[FECHA INICIO]]</f>
        <v>302</v>
      </c>
      <c r="BI455" s="35">
        <f>+Tabla3[[#This Row],[PLAZO DE EJECUCIÓN EN DÍAS (INICIAL)]]/30</f>
        <v>10.066666666666666</v>
      </c>
      <c r="BJ455" t="s">
        <v>2852</v>
      </c>
      <c r="BK455" s="30">
        <f>+[1]BD_2!E453</f>
        <v>0</v>
      </c>
      <c r="BL455" s="30">
        <f>+[1]BD_2!BA453</f>
        <v>0</v>
      </c>
      <c r="BM455" s="23">
        <f>+[1]BD_2!BZ453</f>
        <v>0</v>
      </c>
      <c r="BN455" s="23">
        <f>+COUNTIF(Tabla3[[#This Row],[VALOR REDUCIDO]:[TOTAL TIEMPO PRORROGADO EN DÍAS
]],"&lt;&gt;0")</f>
        <v>0</v>
      </c>
      <c r="BO455" s="23" t="str">
        <f>+[1]BD_2!CA453</f>
        <v>2 NO</v>
      </c>
      <c r="BP455" s="27" t="str">
        <f>+[1]BD_2!CF453</f>
        <v>2 NO</v>
      </c>
      <c r="BQ455" s="23" t="s">
        <v>106</v>
      </c>
      <c r="BR455">
        <f t="shared" si="106"/>
        <v>302</v>
      </c>
      <c r="BS455" s="36">
        <f t="shared" si="107"/>
        <v>45692</v>
      </c>
      <c r="BT455" s="36">
        <f t="shared" si="108"/>
        <v>45994</v>
      </c>
      <c r="BU455" s="37">
        <f t="shared" ca="1" si="109"/>
        <v>0.8443708609271523</v>
      </c>
      <c r="BV455" s="30">
        <f t="shared" si="110"/>
        <v>38260000</v>
      </c>
      <c r="BW455" s="23" t="str">
        <f t="shared" ca="1" si="98"/>
        <v>EJECUCIÓN</v>
      </c>
      <c r="BX455" s="23">
        <v>22573400</v>
      </c>
      <c r="BY455" s="23">
        <v>15686600</v>
      </c>
      <c r="BZ455" s="23" t="s">
        <v>106</v>
      </c>
      <c r="CA455" s="23" t="str">
        <f t="shared" si="111"/>
        <v>febrero</v>
      </c>
      <c r="CB455" s="23" t="s">
        <v>121</v>
      </c>
      <c r="CC455" s="23" t="s">
        <v>121</v>
      </c>
      <c r="CD455" s="23" t="s">
        <v>121</v>
      </c>
      <c r="CE455" t="s">
        <v>125</v>
      </c>
      <c r="CF455" t="s">
        <v>126</v>
      </c>
    </row>
    <row r="456" spans="1:84" x14ac:dyDescent="0.25">
      <c r="A456" s="23" t="str">
        <f t="shared" si="99"/>
        <v/>
      </c>
      <c r="B456" s="23" t="str">
        <f t="shared" si="100"/>
        <v/>
      </c>
      <c r="C456" s="24" t="str">
        <f t="shared" ca="1" si="101"/>
        <v>E</v>
      </c>
      <c r="D456" s="25" t="str">
        <f t="shared" ca="1" si="102"/>
        <v/>
      </c>
      <c r="E456" s="25" t="str">
        <f t="shared" si="103"/>
        <v/>
      </c>
      <c r="F456" s="23" t="str">
        <f t="shared" si="104"/>
        <v/>
      </c>
      <c r="G456" s="25" t="str">
        <f t="shared" si="105"/>
        <v/>
      </c>
      <c r="H456" s="23">
        <v>2025</v>
      </c>
      <c r="I456" s="26">
        <v>449</v>
      </c>
      <c r="J456" s="23" t="s">
        <v>95</v>
      </c>
      <c r="K456" t="s">
        <v>96</v>
      </c>
      <c r="L456" t="s">
        <v>97</v>
      </c>
      <c r="M456" t="s">
        <v>98</v>
      </c>
      <c r="N456" t="s">
        <v>99</v>
      </c>
      <c r="O456" s="23" t="s">
        <v>100</v>
      </c>
      <c r="P456" s="23" t="s">
        <v>138</v>
      </c>
      <c r="Q456" t="s">
        <v>3253</v>
      </c>
      <c r="R456" s="23" t="s">
        <v>103</v>
      </c>
      <c r="S456" s="20" t="s">
        <v>3254</v>
      </c>
      <c r="T456" s="29" t="s">
        <v>3255</v>
      </c>
      <c r="U456" s="23" t="s">
        <v>1436</v>
      </c>
      <c r="V456" s="23" t="s">
        <v>106</v>
      </c>
      <c r="W456" s="20" t="s">
        <v>776</v>
      </c>
      <c r="X456" s="20" t="s">
        <v>776</v>
      </c>
      <c r="Y456" t="s">
        <v>3256</v>
      </c>
      <c r="Z456" t="s">
        <v>3257</v>
      </c>
      <c r="AA456" s="30" t="s">
        <v>3258</v>
      </c>
      <c r="AB456" s="30">
        <v>54075000</v>
      </c>
      <c r="AC456" s="30">
        <v>54075000</v>
      </c>
      <c r="AD456" s="46">
        <v>5407500</v>
      </c>
      <c r="AE456" s="46">
        <v>0</v>
      </c>
      <c r="AF456" s="23" t="s">
        <v>112</v>
      </c>
      <c r="AG456" t="s">
        <v>106</v>
      </c>
      <c r="AH456" t="s">
        <v>113</v>
      </c>
      <c r="AI456" s="31">
        <f>+Tabla3[[#This Row],[VALOR DEL CONTRATO
(EN NUMEROS)]]-Tabla3[[#This Row],[VALOR RECURSOS (MADS/FONAM)]]</f>
        <v>0</v>
      </c>
      <c r="AJ456" s="25">
        <v>7325</v>
      </c>
      <c r="AK456" s="32">
        <v>45665</v>
      </c>
      <c r="AL456">
        <v>58625</v>
      </c>
      <c r="AM456" s="27">
        <v>45693</v>
      </c>
      <c r="AN456" s="33" t="s">
        <v>114</v>
      </c>
      <c r="AO456" t="s">
        <v>911</v>
      </c>
      <c r="AP456" s="39">
        <v>202400000000078</v>
      </c>
      <c r="AQ456" t="s">
        <v>106</v>
      </c>
      <c r="AR456" s="27">
        <v>45687</v>
      </c>
      <c r="AS456" s="23" t="s">
        <v>116</v>
      </c>
      <c r="AT456" s="23" t="s">
        <v>116</v>
      </c>
      <c r="AU456" t="s">
        <v>117</v>
      </c>
      <c r="AV456" t="s">
        <v>781</v>
      </c>
      <c r="AW456" t="s">
        <v>782</v>
      </c>
      <c r="AX456" t="s">
        <v>783</v>
      </c>
      <c r="AY456" s="23">
        <v>80111600</v>
      </c>
      <c r="AZ456" s="41" t="s">
        <v>3259</v>
      </c>
      <c r="BA456" s="23" t="s">
        <v>121</v>
      </c>
      <c r="BB456" s="20" t="s">
        <v>122</v>
      </c>
      <c r="BC456" s="42">
        <v>45688</v>
      </c>
      <c r="BD456" s="23" t="s">
        <v>136</v>
      </c>
      <c r="BE456" s="42">
        <v>45688</v>
      </c>
      <c r="BF456" s="27">
        <v>45693</v>
      </c>
      <c r="BG456" s="43">
        <v>45995</v>
      </c>
      <c r="BH456" s="35">
        <f>+Tabla3[[#This Row],[FECHA TERMINACION
(INICIAL)]]-Tabla3[[#This Row],[FECHA INICIO]]</f>
        <v>302</v>
      </c>
      <c r="BI456" s="35">
        <f>+Tabla3[[#This Row],[PLAZO DE EJECUCIÓN EN DÍAS (INICIAL)]]/30</f>
        <v>10.066666666666666</v>
      </c>
      <c r="BJ456" t="s">
        <v>2839</v>
      </c>
      <c r="BK456" s="30">
        <f>+[1]BD_2!E454</f>
        <v>0</v>
      </c>
      <c r="BL456" s="30">
        <f>+[1]BD_2!BA454</f>
        <v>0</v>
      </c>
      <c r="BM456" s="23">
        <f>+[1]BD_2!BZ454</f>
        <v>0</v>
      </c>
      <c r="BN456" s="23">
        <f>+COUNTIF(Tabla3[[#This Row],[VALOR REDUCIDO]:[TOTAL TIEMPO PRORROGADO EN DÍAS
]],"&lt;&gt;0")</f>
        <v>0</v>
      </c>
      <c r="BO456" s="23" t="str">
        <f>+[1]BD_2!CA454</f>
        <v>2 NO</v>
      </c>
      <c r="BP456" s="27" t="str">
        <f>+[1]BD_2!CF454</f>
        <v>2 NO</v>
      </c>
      <c r="BQ456" s="23" t="s">
        <v>106</v>
      </c>
      <c r="BR456">
        <f t="shared" si="106"/>
        <v>302</v>
      </c>
      <c r="BS456" s="36">
        <f t="shared" si="107"/>
        <v>45693</v>
      </c>
      <c r="BT456" s="36">
        <f t="shared" si="108"/>
        <v>45995</v>
      </c>
      <c r="BU456" s="37">
        <f t="shared" ca="1" si="109"/>
        <v>0.84105960264900659</v>
      </c>
      <c r="BV456" s="30">
        <f t="shared" si="110"/>
        <v>54075000</v>
      </c>
      <c r="BW456" s="23" t="str">
        <f t="shared" ca="1" si="98"/>
        <v>EJECUCIÓN</v>
      </c>
      <c r="BX456" s="23">
        <v>31724000</v>
      </c>
      <c r="BY456" s="23">
        <v>22351000</v>
      </c>
      <c r="BZ456" s="23" t="s">
        <v>106</v>
      </c>
      <c r="CA456" s="23" t="str">
        <f t="shared" si="111"/>
        <v>enero</v>
      </c>
      <c r="CB456" s="23" t="s">
        <v>121</v>
      </c>
      <c r="CC456" s="23" t="s">
        <v>121</v>
      </c>
      <c r="CD456" s="23" t="s">
        <v>121</v>
      </c>
      <c r="CE456" t="s">
        <v>125</v>
      </c>
      <c r="CF456" t="s">
        <v>126</v>
      </c>
    </row>
    <row r="457" spans="1:84" x14ac:dyDescent="0.25">
      <c r="A457" s="23" t="str">
        <f t="shared" si="99"/>
        <v/>
      </c>
      <c r="B457" s="23" t="str">
        <f t="shared" si="100"/>
        <v/>
      </c>
      <c r="C457" s="24" t="str">
        <f t="shared" ca="1" si="101"/>
        <v>E</v>
      </c>
      <c r="D457" s="25" t="str">
        <f t="shared" ca="1" si="102"/>
        <v/>
      </c>
      <c r="E457" s="25" t="str">
        <f t="shared" si="103"/>
        <v/>
      </c>
      <c r="F457" s="23" t="str">
        <f t="shared" si="104"/>
        <v/>
      </c>
      <c r="G457" s="25" t="str">
        <f t="shared" si="105"/>
        <v/>
      </c>
      <c r="H457" s="23">
        <v>2025</v>
      </c>
      <c r="I457" s="26">
        <v>450</v>
      </c>
      <c r="J457" s="23" t="s">
        <v>95</v>
      </c>
      <c r="K457" t="s">
        <v>96</v>
      </c>
      <c r="L457" t="s">
        <v>97</v>
      </c>
      <c r="M457" t="s">
        <v>98</v>
      </c>
      <c r="N457" t="s">
        <v>99</v>
      </c>
      <c r="O457" s="23" t="s">
        <v>100</v>
      </c>
      <c r="P457" s="23" t="s">
        <v>138</v>
      </c>
      <c r="Q457" t="s">
        <v>3260</v>
      </c>
      <c r="R457" s="23" t="s">
        <v>103</v>
      </c>
      <c r="S457" s="20" t="s">
        <v>683</v>
      </c>
      <c r="T457" s="29" t="s">
        <v>3261</v>
      </c>
      <c r="U457" s="23" t="s">
        <v>1436</v>
      </c>
      <c r="V457" s="23" t="s">
        <v>106</v>
      </c>
      <c r="W457" s="20" t="s">
        <v>907</v>
      </c>
      <c r="X457" s="20" t="s">
        <v>907</v>
      </c>
      <c r="Y457" t="s">
        <v>3262</v>
      </c>
      <c r="Z457" t="s">
        <v>3263</v>
      </c>
      <c r="AA457" s="30" t="s">
        <v>3264</v>
      </c>
      <c r="AB457" s="30">
        <v>88892811</v>
      </c>
      <c r="AC457" s="30">
        <v>88892811</v>
      </c>
      <c r="AD457" s="46">
        <v>9357138</v>
      </c>
      <c r="AE457" s="46">
        <v>0</v>
      </c>
      <c r="AF457" s="23" t="s">
        <v>112</v>
      </c>
      <c r="AG457" t="s">
        <v>106</v>
      </c>
      <c r="AH457" t="s">
        <v>113</v>
      </c>
      <c r="AI457" s="31">
        <f>+Tabla3[[#This Row],[VALOR DEL CONTRATO
(EN NUMEROS)]]-Tabla3[[#This Row],[VALOR RECURSOS (MADS/FONAM)]]</f>
        <v>0</v>
      </c>
      <c r="AJ457" s="25">
        <v>10125</v>
      </c>
      <c r="AK457" s="32">
        <v>45665</v>
      </c>
      <c r="AL457">
        <v>50025</v>
      </c>
      <c r="AM457" s="27">
        <v>45691</v>
      </c>
      <c r="AN457" s="33" t="s">
        <v>114</v>
      </c>
      <c r="AO457" t="s">
        <v>911</v>
      </c>
      <c r="AP457" s="39">
        <v>202400000000078</v>
      </c>
      <c r="AQ457" t="s">
        <v>106</v>
      </c>
      <c r="AR457" s="27">
        <v>45687</v>
      </c>
      <c r="AS457" s="23" t="s">
        <v>116</v>
      </c>
      <c r="AT457" s="23" t="s">
        <v>116</v>
      </c>
      <c r="AU457" t="s">
        <v>117</v>
      </c>
      <c r="AV457" t="s">
        <v>3265</v>
      </c>
      <c r="AW457" t="s">
        <v>3266</v>
      </c>
      <c r="AX457" t="s">
        <v>914</v>
      </c>
      <c r="AY457" s="23">
        <v>80111600</v>
      </c>
      <c r="AZ457" s="41" t="s">
        <v>3267</v>
      </c>
      <c r="BA457" s="23" t="s">
        <v>121</v>
      </c>
      <c r="BB457" s="20" t="s">
        <v>122</v>
      </c>
      <c r="BC457" s="42">
        <v>45687</v>
      </c>
      <c r="BD457" s="23" t="s">
        <v>123</v>
      </c>
      <c r="BE457" s="42">
        <v>45687</v>
      </c>
      <c r="BF457" s="27">
        <v>45691</v>
      </c>
      <c r="BG457" s="43">
        <v>45978</v>
      </c>
      <c r="BH457" s="35">
        <f>+Tabla3[[#This Row],[FECHA TERMINACION
(INICIAL)]]-Tabla3[[#This Row],[FECHA INICIO]]</f>
        <v>287</v>
      </c>
      <c r="BI457" s="35">
        <f>+Tabla3[[#This Row],[PLAZO DE EJECUCIÓN EN DÍAS (INICIAL)]]/30</f>
        <v>9.5666666666666664</v>
      </c>
      <c r="BJ457" t="s">
        <v>3268</v>
      </c>
      <c r="BK457" s="30">
        <f>+[1]BD_2!E455</f>
        <v>0</v>
      </c>
      <c r="BL457" s="30">
        <f>+[1]BD_2!BA455</f>
        <v>0</v>
      </c>
      <c r="BM457" s="23">
        <f>+[1]BD_2!BZ455</f>
        <v>0</v>
      </c>
      <c r="BN457" s="23">
        <f>+COUNTIF(Tabla3[[#This Row],[VALOR REDUCIDO]:[TOTAL TIEMPO PRORROGADO EN DÍAS
]],"&lt;&gt;0")</f>
        <v>0</v>
      </c>
      <c r="BO457" s="23" t="str">
        <f>+[1]BD_2!CA455</f>
        <v>2 NO</v>
      </c>
      <c r="BP457" s="27" t="str">
        <f>+[1]BD_2!CF455</f>
        <v>2 NO</v>
      </c>
      <c r="BQ457" s="23" t="s">
        <v>106</v>
      </c>
      <c r="BR457">
        <f t="shared" si="106"/>
        <v>287</v>
      </c>
      <c r="BS457" s="36">
        <f t="shared" si="107"/>
        <v>45691</v>
      </c>
      <c r="BT457" s="36">
        <f t="shared" si="108"/>
        <v>45978</v>
      </c>
      <c r="BU457" s="37">
        <f t="shared" ca="1" si="109"/>
        <v>0.89198606271777003</v>
      </c>
      <c r="BV457" s="30">
        <f t="shared" si="110"/>
        <v>88892811</v>
      </c>
      <c r="BW457" s="23" t="str">
        <f t="shared" ca="1" si="98"/>
        <v>EJECUCIÓN</v>
      </c>
      <c r="BX457" s="23">
        <v>55519019</v>
      </c>
      <c r="BY457" s="23">
        <v>33373792</v>
      </c>
      <c r="BZ457" s="23" t="s">
        <v>106</v>
      </c>
      <c r="CA457" s="23" t="str">
        <f t="shared" si="111"/>
        <v>enero</v>
      </c>
      <c r="CB457" s="23" t="s">
        <v>121</v>
      </c>
      <c r="CC457" s="23" t="s">
        <v>121</v>
      </c>
      <c r="CD457" s="23" t="s">
        <v>121</v>
      </c>
      <c r="CE457" t="s">
        <v>125</v>
      </c>
      <c r="CF457" t="s">
        <v>126</v>
      </c>
    </row>
    <row r="458" spans="1:84" x14ac:dyDescent="0.25">
      <c r="A458" s="23" t="str">
        <f t="shared" si="99"/>
        <v/>
      </c>
      <c r="B458" s="23" t="str">
        <f t="shared" si="100"/>
        <v/>
      </c>
      <c r="C458" s="24" t="str">
        <f t="shared" ca="1" si="101"/>
        <v>E</v>
      </c>
      <c r="D458" s="25" t="str">
        <f t="shared" ca="1" si="102"/>
        <v/>
      </c>
      <c r="E458" s="25" t="str">
        <f t="shared" si="103"/>
        <v/>
      </c>
      <c r="F458" s="23" t="str">
        <f t="shared" si="104"/>
        <v/>
      </c>
      <c r="G458" s="25" t="str">
        <f t="shared" si="105"/>
        <v/>
      </c>
      <c r="H458" s="23">
        <v>2025</v>
      </c>
      <c r="I458" s="26">
        <v>451</v>
      </c>
      <c r="J458" s="23" t="s">
        <v>95</v>
      </c>
      <c r="K458" t="s">
        <v>96</v>
      </c>
      <c r="L458" t="s">
        <v>97</v>
      </c>
      <c r="M458" t="s">
        <v>98</v>
      </c>
      <c r="N458" t="s">
        <v>99</v>
      </c>
      <c r="O458" s="23" t="s">
        <v>100</v>
      </c>
      <c r="P458" s="23" t="s">
        <v>101</v>
      </c>
      <c r="Q458" t="s">
        <v>3269</v>
      </c>
      <c r="R458" s="23" t="s">
        <v>103</v>
      </c>
      <c r="S458" s="20" t="s">
        <v>670</v>
      </c>
      <c r="T458" s="29" t="s">
        <v>3270</v>
      </c>
      <c r="U458" s="23" t="s">
        <v>1436</v>
      </c>
      <c r="V458" s="23" t="s">
        <v>106</v>
      </c>
      <c r="W458" s="20" t="s">
        <v>129</v>
      </c>
      <c r="X458" s="20" t="s">
        <v>108</v>
      </c>
      <c r="Y458" t="s">
        <v>3271</v>
      </c>
      <c r="Z458" t="s">
        <v>3272</v>
      </c>
      <c r="AA458" t="s">
        <v>3273</v>
      </c>
      <c r="AB458" s="30">
        <v>35594800</v>
      </c>
      <c r="AC458" s="30">
        <v>35594800</v>
      </c>
      <c r="AD458" s="46">
        <v>3358000</v>
      </c>
      <c r="AE458" s="46">
        <v>0</v>
      </c>
      <c r="AF458" s="23" t="s">
        <v>112</v>
      </c>
      <c r="AG458" t="s">
        <v>106</v>
      </c>
      <c r="AH458" t="s">
        <v>113</v>
      </c>
      <c r="AI458" s="31">
        <f>+Tabla3[[#This Row],[VALOR DEL CONTRATO
(EN NUMEROS)]]-Tabla3[[#This Row],[VALOR RECURSOS (MADS/FONAM)]]</f>
        <v>0</v>
      </c>
      <c r="AJ458" s="25">
        <v>9225</v>
      </c>
      <c r="AK458" s="32">
        <v>45665</v>
      </c>
      <c r="AL458">
        <v>54225</v>
      </c>
      <c r="AM458" s="27">
        <v>45692</v>
      </c>
      <c r="AN458" s="33" t="s">
        <v>114</v>
      </c>
      <c r="AO458" t="s">
        <v>115</v>
      </c>
      <c r="AP458" s="39">
        <v>202400000000095</v>
      </c>
      <c r="AQ458" t="s">
        <v>106</v>
      </c>
      <c r="AR458" s="27">
        <v>45689</v>
      </c>
      <c r="AS458" s="23" t="s">
        <v>116</v>
      </c>
      <c r="AT458" s="23" t="s">
        <v>116</v>
      </c>
      <c r="AU458" t="s">
        <v>117</v>
      </c>
      <c r="AV458" t="s">
        <v>133</v>
      </c>
      <c r="AW458" t="s">
        <v>134</v>
      </c>
      <c r="AX458" t="s">
        <v>108</v>
      </c>
      <c r="AY458" s="23">
        <v>80111600</v>
      </c>
      <c r="AZ458" s="41" t="s">
        <v>3274</v>
      </c>
      <c r="BA458" s="23" t="s">
        <v>121</v>
      </c>
      <c r="BB458" s="20" t="s">
        <v>122</v>
      </c>
      <c r="BC458" s="42">
        <v>45691</v>
      </c>
      <c r="BD458" s="23" t="s">
        <v>136</v>
      </c>
      <c r="BE458" s="42">
        <v>45691</v>
      </c>
      <c r="BF458" s="27">
        <v>45692</v>
      </c>
      <c r="BG458" s="43">
        <v>46012</v>
      </c>
      <c r="BH458" s="35">
        <f>+Tabla3[[#This Row],[FECHA TERMINACION
(INICIAL)]]-Tabla3[[#This Row],[FECHA INICIO]]</f>
        <v>320</v>
      </c>
      <c r="BI458" s="35">
        <f>+Tabla3[[#This Row],[PLAZO DE EJECUCIÓN EN DÍAS (INICIAL)]]/30</f>
        <v>10.666666666666666</v>
      </c>
      <c r="BJ458" t="s">
        <v>3275</v>
      </c>
      <c r="BK458" s="30">
        <f>+[1]BD_2!E456</f>
        <v>0</v>
      </c>
      <c r="BL458" s="30">
        <f>+[1]BD_2!BA456</f>
        <v>0</v>
      </c>
      <c r="BM458" s="23">
        <f>+[1]BD_2!BZ456</f>
        <v>0</v>
      </c>
      <c r="BN458" s="23">
        <f>+COUNTIF(Tabla3[[#This Row],[VALOR REDUCIDO]:[TOTAL TIEMPO PRORROGADO EN DÍAS
]],"&lt;&gt;0")</f>
        <v>0</v>
      </c>
      <c r="BO458" s="23" t="str">
        <f>+[1]BD_2!CA456</f>
        <v>2 NO</v>
      </c>
      <c r="BP458" s="27" t="str">
        <f>+[1]BD_2!CF456</f>
        <v>2 NO</v>
      </c>
      <c r="BQ458" s="23" t="s">
        <v>106</v>
      </c>
      <c r="BR458">
        <f t="shared" si="106"/>
        <v>320</v>
      </c>
      <c r="BS458" s="36">
        <f t="shared" si="107"/>
        <v>45692</v>
      </c>
      <c r="BT458" s="36">
        <f t="shared" si="108"/>
        <v>46012</v>
      </c>
      <c r="BU458" s="37">
        <f t="shared" ca="1" si="109"/>
        <v>0.796875</v>
      </c>
      <c r="BV458" s="30">
        <f t="shared" si="110"/>
        <v>35594800</v>
      </c>
      <c r="BW458" s="23" t="str">
        <f t="shared" ca="1" si="98"/>
        <v>EJECUCIÓN</v>
      </c>
      <c r="BX458" s="23">
        <v>19812200</v>
      </c>
      <c r="BY458" s="23">
        <v>15782600</v>
      </c>
      <c r="BZ458" s="23" t="s">
        <v>106</v>
      </c>
      <c r="CA458" s="23" t="str">
        <f t="shared" si="111"/>
        <v>febrero</v>
      </c>
      <c r="CB458" s="23" t="s">
        <v>121</v>
      </c>
      <c r="CC458" s="23" t="s">
        <v>121</v>
      </c>
      <c r="CD458" s="23" t="s">
        <v>121</v>
      </c>
      <c r="CE458" t="s">
        <v>125</v>
      </c>
      <c r="CF458" t="s">
        <v>126</v>
      </c>
    </row>
    <row r="459" spans="1:84" x14ac:dyDescent="0.25">
      <c r="A459" s="23" t="str">
        <f t="shared" si="99"/>
        <v/>
      </c>
      <c r="B459" s="23" t="str">
        <f t="shared" si="100"/>
        <v/>
      </c>
      <c r="C459" s="24" t="str">
        <f t="shared" ca="1" si="101"/>
        <v>E</v>
      </c>
      <c r="D459" s="25" t="str">
        <f t="shared" ca="1" si="102"/>
        <v/>
      </c>
      <c r="E459" s="25" t="str">
        <f t="shared" si="103"/>
        <v/>
      </c>
      <c r="F459" s="23" t="str">
        <f t="shared" si="104"/>
        <v/>
      </c>
      <c r="G459" s="25" t="str">
        <f t="shared" si="105"/>
        <v/>
      </c>
      <c r="H459" s="23">
        <v>2025</v>
      </c>
      <c r="I459" s="26">
        <v>452</v>
      </c>
      <c r="J459" s="23" t="s">
        <v>95</v>
      </c>
      <c r="K459" t="s">
        <v>96</v>
      </c>
      <c r="L459" t="s">
        <v>97</v>
      </c>
      <c r="M459" t="s">
        <v>98</v>
      </c>
      <c r="N459" t="s">
        <v>99</v>
      </c>
      <c r="O459" s="23" t="s">
        <v>100</v>
      </c>
      <c r="P459" s="23" t="s">
        <v>138</v>
      </c>
      <c r="Q459" t="s">
        <v>3276</v>
      </c>
      <c r="R459" s="23" t="s">
        <v>103</v>
      </c>
      <c r="S459" s="20" t="s">
        <v>561</v>
      </c>
      <c r="T459" s="29" t="s">
        <v>3277</v>
      </c>
      <c r="U459" s="23" t="s">
        <v>1436</v>
      </c>
      <c r="V459" s="23" t="s">
        <v>106</v>
      </c>
      <c r="W459" s="20" t="s">
        <v>747</v>
      </c>
      <c r="X459" s="20" t="s">
        <v>747</v>
      </c>
      <c r="Y459" t="s">
        <v>3278</v>
      </c>
      <c r="Z459" t="s">
        <v>3279</v>
      </c>
      <c r="AA459" t="s">
        <v>3280</v>
      </c>
      <c r="AB459" s="30">
        <v>73966667</v>
      </c>
      <c r="AC459" s="30">
        <v>73966667</v>
      </c>
      <c r="AD459" s="46">
        <v>7000000</v>
      </c>
      <c r="AE459" s="46">
        <v>0</v>
      </c>
      <c r="AF459" s="23" t="s">
        <v>112</v>
      </c>
      <c r="AG459" t="s">
        <v>106</v>
      </c>
      <c r="AH459" t="s">
        <v>113</v>
      </c>
      <c r="AI459" s="31">
        <f>+Tabla3[[#This Row],[VALOR DEL CONTRATO
(EN NUMEROS)]]-Tabla3[[#This Row],[VALOR RECURSOS (MADS/FONAM)]]</f>
        <v>0</v>
      </c>
      <c r="AJ459" s="25">
        <v>3325</v>
      </c>
      <c r="AK459" s="32">
        <v>45664</v>
      </c>
      <c r="AL459">
        <v>49025</v>
      </c>
      <c r="AM459" s="27">
        <v>45691</v>
      </c>
      <c r="AN459" s="33" t="s">
        <v>114</v>
      </c>
      <c r="AO459" t="s">
        <v>751</v>
      </c>
      <c r="AP459" s="39">
        <v>202400000000095</v>
      </c>
      <c r="AQ459" t="s">
        <v>106</v>
      </c>
      <c r="AR459" s="27">
        <v>45686</v>
      </c>
      <c r="AS459" s="23" t="s">
        <v>116</v>
      </c>
      <c r="AT459" s="23" t="s">
        <v>116</v>
      </c>
      <c r="AU459" t="s">
        <v>117</v>
      </c>
      <c r="AV459" t="s">
        <v>2024</v>
      </c>
      <c r="AW459" t="s">
        <v>2025</v>
      </c>
      <c r="AX459" t="s">
        <v>747</v>
      </c>
      <c r="AY459" s="23">
        <v>80111600</v>
      </c>
      <c r="AZ459" s="41" t="s">
        <v>3281</v>
      </c>
      <c r="BA459" s="23" t="s">
        <v>121</v>
      </c>
      <c r="BB459" s="20" t="s">
        <v>122</v>
      </c>
      <c r="BC459" s="42">
        <v>45687</v>
      </c>
      <c r="BD459" s="23" t="s">
        <v>123</v>
      </c>
      <c r="BE459" s="42">
        <v>45687</v>
      </c>
      <c r="BF459" s="27">
        <v>45691</v>
      </c>
      <c r="BG459" s="27">
        <v>46010</v>
      </c>
      <c r="BH459" s="35">
        <f>+Tabla3[[#This Row],[FECHA TERMINACION
(INICIAL)]]-Tabla3[[#This Row],[FECHA INICIO]]</f>
        <v>319</v>
      </c>
      <c r="BI459" s="35">
        <f>+Tabla3[[#This Row],[PLAZO DE EJECUCIÓN EN DÍAS (INICIAL)]]/30</f>
        <v>10.633333333333333</v>
      </c>
      <c r="BJ459" t="s">
        <v>3282</v>
      </c>
      <c r="BK459" s="30">
        <f>+[1]BD_2!E457</f>
        <v>0</v>
      </c>
      <c r="BL459" s="30">
        <f>+[1]BD_2!BA457</f>
        <v>0</v>
      </c>
      <c r="BM459" s="23">
        <f>+[1]BD_2!BZ457</f>
        <v>0</v>
      </c>
      <c r="BN459" s="23">
        <f>+COUNTIF(Tabla3[[#This Row],[VALOR REDUCIDO]:[TOTAL TIEMPO PRORROGADO EN DÍAS
]],"&lt;&gt;0")</f>
        <v>0</v>
      </c>
      <c r="BO459" s="23" t="str">
        <f>+[1]BD_2!CA457</f>
        <v>2 NO</v>
      </c>
      <c r="BP459" s="27" t="str">
        <f>+[1]BD_2!CF457</f>
        <v>2 NO</v>
      </c>
      <c r="BQ459" s="23" t="s">
        <v>106</v>
      </c>
      <c r="BR459">
        <f t="shared" si="106"/>
        <v>319</v>
      </c>
      <c r="BS459" s="36">
        <f t="shared" si="107"/>
        <v>45691</v>
      </c>
      <c r="BT459" s="36">
        <f t="shared" si="108"/>
        <v>46010</v>
      </c>
      <c r="BU459" s="37">
        <f t="shared" ca="1" si="109"/>
        <v>0.80250783699059558</v>
      </c>
      <c r="BV459" s="30">
        <f t="shared" si="110"/>
        <v>73966667</v>
      </c>
      <c r="BW459" s="23" t="str">
        <f t="shared" ca="1" si="98"/>
        <v>EJECUCIÓN</v>
      </c>
      <c r="BX459" s="23">
        <v>41533333</v>
      </c>
      <c r="BY459" s="23">
        <v>32433334</v>
      </c>
      <c r="BZ459" s="23" t="s">
        <v>106</v>
      </c>
      <c r="CA459" s="23" t="str">
        <f t="shared" si="111"/>
        <v>enero</v>
      </c>
      <c r="CB459" s="23" t="s">
        <v>121</v>
      </c>
      <c r="CC459" s="23" t="s">
        <v>121</v>
      </c>
      <c r="CD459" s="23" t="s">
        <v>121</v>
      </c>
      <c r="CE459" t="s">
        <v>125</v>
      </c>
      <c r="CF459" t="s">
        <v>126</v>
      </c>
    </row>
    <row r="460" spans="1:84" x14ac:dyDescent="0.25">
      <c r="A460" s="23" t="str">
        <f t="shared" si="99"/>
        <v/>
      </c>
      <c r="B460" s="23" t="str">
        <f t="shared" si="100"/>
        <v/>
      </c>
      <c r="C460" s="24" t="str">
        <f t="shared" ca="1" si="101"/>
        <v>E</v>
      </c>
      <c r="D460" s="25" t="str">
        <f t="shared" ca="1" si="102"/>
        <v/>
      </c>
      <c r="E460" s="25" t="str">
        <f t="shared" si="103"/>
        <v/>
      </c>
      <c r="F460" s="23" t="str">
        <f t="shared" si="104"/>
        <v/>
      </c>
      <c r="G460" s="25" t="str">
        <f t="shared" si="105"/>
        <v/>
      </c>
      <c r="H460" s="23">
        <v>2025</v>
      </c>
      <c r="I460" s="26">
        <v>453</v>
      </c>
      <c r="J460" s="23" t="s">
        <v>95</v>
      </c>
      <c r="K460" t="s">
        <v>96</v>
      </c>
      <c r="L460" t="s">
        <v>97</v>
      </c>
      <c r="M460" t="s">
        <v>98</v>
      </c>
      <c r="N460" t="s">
        <v>99</v>
      </c>
      <c r="O460" s="23" t="s">
        <v>100</v>
      </c>
      <c r="P460" s="23" t="s">
        <v>2708</v>
      </c>
      <c r="Q460" t="s">
        <v>3283</v>
      </c>
      <c r="R460" s="23" t="s">
        <v>103</v>
      </c>
      <c r="S460" s="20" t="s">
        <v>158</v>
      </c>
      <c r="T460" s="29" t="s">
        <v>3284</v>
      </c>
      <c r="U460" s="23" t="s">
        <v>1436</v>
      </c>
      <c r="V460" s="23" t="s">
        <v>106</v>
      </c>
      <c r="W460" s="20" t="s">
        <v>776</v>
      </c>
      <c r="X460" s="20" t="s">
        <v>776</v>
      </c>
      <c r="Y460" t="s">
        <v>3285</v>
      </c>
      <c r="Z460" t="s">
        <v>3286</v>
      </c>
      <c r="AA460" s="30" t="s">
        <v>3287</v>
      </c>
      <c r="AB460" s="30">
        <v>172499250</v>
      </c>
      <c r="AC460" s="30">
        <v>172499250</v>
      </c>
      <c r="AD460" s="46">
        <v>15681750</v>
      </c>
      <c r="AE460" s="46">
        <v>0</v>
      </c>
      <c r="AF460" s="23" t="s">
        <v>112</v>
      </c>
      <c r="AG460" t="s">
        <v>106</v>
      </c>
      <c r="AH460" t="s">
        <v>113</v>
      </c>
      <c r="AI460" s="31">
        <f>+Tabla3[[#This Row],[VALOR DEL CONTRATO
(EN NUMEROS)]]-Tabla3[[#This Row],[VALOR RECURSOS (MADS/FONAM)]]</f>
        <v>0</v>
      </c>
      <c r="AJ460" s="25">
        <v>6825</v>
      </c>
      <c r="AK460" s="32">
        <v>45665</v>
      </c>
      <c r="AL460">
        <v>56925</v>
      </c>
      <c r="AM460" s="27">
        <v>45692</v>
      </c>
      <c r="AN460" s="33" t="s">
        <v>114</v>
      </c>
      <c r="AO460" t="s">
        <v>780</v>
      </c>
      <c r="AP460" s="39">
        <v>202400000000078</v>
      </c>
      <c r="AQ460" t="s">
        <v>106</v>
      </c>
      <c r="AR460" s="27">
        <v>45687</v>
      </c>
      <c r="AS460" s="23" t="s">
        <v>116</v>
      </c>
      <c r="AT460" s="23" t="s">
        <v>116</v>
      </c>
      <c r="AU460" t="s">
        <v>117</v>
      </c>
      <c r="AV460" t="s">
        <v>781</v>
      </c>
      <c r="AW460" t="s">
        <v>782</v>
      </c>
      <c r="AX460" t="s">
        <v>783</v>
      </c>
      <c r="AY460" s="23">
        <v>80111600</v>
      </c>
      <c r="AZ460" s="20" t="s">
        <v>3288</v>
      </c>
      <c r="BA460" s="23" t="s">
        <v>121</v>
      </c>
      <c r="BB460" s="20" t="s">
        <v>122</v>
      </c>
      <c r="BC460" s="42">
        <v>45688</v>
      </c>
      <c r="BD460" s="20" t="s">
        <v>123</v>
      </c>
      <c r="BE460" s="42">
        <v>45688</v>
      </c>
      <c r="BF460" s="27">
        <v>45692</v>
      </c>
      <c r="BG460" s="43">
        <v>46021</v>
      </c>
      <c r="BH460" s="35">
        <f>+Tabla3[[#This Row],[FECHA TERMINACION
(INICIAL)]]-Tabla3[[#This Row],[FECHA INICIO]]</f>
        <v>329</v>
      </c>
      <c r="BI460" s="35">
        <f>+Tabla3[[#This Row],[PLAZO DE EJECUCIÓN EN DÍAS (INICIAL)]]/30</f>
        <v>10.966666666666667</v>
      </c>
      <c r="BJ460" t="s">
        <v>786</v>
      </c>
      <c r="BK460" s="30">
        <f>+[1]BD_2!E458</f>
        <v>1568175</v>
      </c>
      <c r="BL460" s="30">
        <f>+[1]BD_2!BA458</f>
        <v>0</v>
      </c>
      <c r="BM460" s="23">
        <f>+[1]BD_2!BZ458</f>
        <v>0</v>
      </c>
      <c r="BN460" s="23">
        <f>+COUNTIF(Tabla3[[#This Row],[VALOR REDUCIDO]:[TOTAL TIEMPO PRORROGADO EN DÍAS
]],"&lt;&gt;0")</f>
        <v>1</v>
      </c>
      <c r="BO460" s="23" t="str">
        <f>+[1]BD_2!CA458</f>
        <v>2 NO</v>
      </c>
      <c r="BP460" s="27" t="str">
        <f>+[1]BD_2!CF458</f>
        <v>2 NO</v>
      </c>
      <c r="BQ460" s="23" t="s">
        <v>106</v>
      </c>
      <c r="BR460">
        <f t="shared" si="106"/>
        <v>329</v>
      </c>
      <c r="BS460" s="36">
        <f t="shared" si="107"/>
        <v>45692</v>
      </c>
      <c r="BT460" s="36">
        <f t="shared" si="108"/>
        <v>46021</v>
      </c>
      <c r="BU460" s="37">
        <f t="shared" ca="1" si="109"/>
        <v>0.77507598784194531</v>
      </c>
      <c r="BV460" s="30">
        <f t="shared" si="110"/>
        <v>170931075</v>
      </c>
      <c r="BW460" s="23" t="str">
        <f t="shared" ca="1" si="98"/>
        <v>EJECUCIÓN</v>
      </c>
      <c r="BX460" s="23">
        <v>92522325</v>
      </c>
      <c r="BY460" s="23">
        <v>78408750</v>
      </c>
      <c r="BZ460" s="23" t="s">
        <v>106</v>
      </c>
      <c r="CA460" s="23" t="str">
        <f t="shared" si="111"/>
        <v>enero</v>
      </c>
      <c r="CB460" s="23" t="s">
        <v>121</v>
      </c>
      <c r="CC460" s="23" t="s">
        <v>121</v>
      </c>
      <c r="CD460" s="23" t="s">
        <v>121</v>
      </c>
      <c r="CE460" t="s">
        <v>125</v>
      </c>
      <c r="CF460" t="s">
        <v>126</v>
      </c>
    </row>
    <row r="461" spans="1:84" x14ac:dyDescent="0.25">
      <c r="A461" s="23" t="str">
        <f t="shared" si="99"/>
        <v/>
      </c>
      <c r="B461" s="23" t="str">
        <f t="shared" si="100"/>
        <v/>
      </c>
      <c r="C461" s="24" t="str">
        <f t="shared" ca="1" si="101"/>
        <v>E</v>
      </c>
      <c r="D461" s="25" t="str">
        <f t="shared" ca="1" si="102"/>
        <v/>
      </c>
      <c r="E461" s="25" t="str">
        <f t="shared" si="103"/>
        <v/>
      </c>
      <c r="F461" s="23" t="str">
        <f t="shared" si="104"/>
        <v/>
      </c>
      <c r="G461" s="25" t="str">
        <f t="shared" si="105"/>
        <v/>
      </c>
      <c r="H461" s="23">
        <v>2025</v>
      </c>
      <c r="I461" s="26">
        <v>454</v>
      </c>
      <c r="J461" s="23" t="s">
        <v>95</v>
      </c>
      <c r="K461" t="s">
        <v>96</v>
      </c>
      <c r="L461" t="s">
        <v>97</v>
      </c>
      <c r="M461" t="s">
        <v>98</v>
      </c>
      <c r="N461" t="s">
        <v>99</v>
      </c>
      <c r="O461" s="23" t="s">
        <v>100</v>
      </c>
      <c r="P461" s="23" t="s">
        <v>138</v>
      </c>
      <c r="Q461" t="s">
        <v>3289</v>
      </c>
      <c r="R461" s="23" t="s">
        <v>1435</v>
      </c>
      <c r="T461" s="23" t="s">
        <v>1436</v>
      </c>
      <c r="U461" s="23" t="s">
        <v>3290</v>
      </c>
      <c r="V461" s="23" t="s">
        <v>106</v>
      </c>
      <c r="W461" s="20" t="s">
        <v>245</v>
      </c>
      <c r="X461" s="20" t="s">
        <v>245</v>
      </c>
      <c r="Y461" t="s">
        <v>3291</v>
      </c>
      <c r="Z461" t="s">
        <v>3292</v>
      </c>
      <c r="AA461" t="s">
        <v>3293</v>
      </c>
      <c r="AB461" s="30">
        <v>132000000</v>
      </c>
      <c r="AC461" s="30">
        <v>132000000</v>
      </c>
      <c r="AD461" s="46">
        <v>12000000</v>
      </c>
      <c r="AE461" s="46">
        <v>0</v>
      </c>
      <c r="AF461" s="23" t="s">
        <v>112</v>
      </c>
      <c r="AG461" t="s">
        <v>106</v>
      </c>
      <c r="AH461" t="s">
        <v>113</v>
      </c>
      <c r="AI461" s="31">
        <f>+Tabla3[[#This Row],[VALOR DEL CONTRATO
(EN NUMEROS)]]-Tabla3[[#This Row],[VALOR RECURSOS (MADS/FONAM)]]</f>
        <v>0</v>
      </c>
      <c r="AJ461" s="25">
        <v>6525</v>
      </c>
      <c r="AK461" s="57">
        <v>45665</v>
      </c>
      <c r="AL461" s="23">
        <v>45725</v>
      </c>
      <c r="AM461" s="42">
        <v>45687</v>
      </c>
      <c r="AN461" s="33" t="s">
        <v>114</v>
      </c>
      <c r="AO461" t="s">
        <v>248</v>
      </c>
      <c r="AP461" s="39">
        <v>202400000000095</v>
      </c>
      <c r="AQ461" t="s">
        <v>106</v>
      </c>
      <c r="AR461" s="27">
        <v>45686</v>
      </c>
      <c r="AS461" s="23" t="s">
        <v>116</v>
      </c>
      <c r="AT461" s="23" t="s">
        <v>116</v>
      </c>
      <c r="AU461" t="s">
        <v>117</v>
      </c>
      <c r="AV461" t="s">
        <v>576</v>
      </c>
      <c r="AW461" t="s">
        <v>401</v>
      </c>
      <c r="AX461" s="23" t="s">
        <v>245</v>
      </c>
      <c r="AY461" s="23">
        <v>80111600</v>
      </c>
      <c r="AZ461" s="20" t="s">
        <v>3294</v>
      </c>
      <c r="BA461" s="23" t="s">
        <v>121</v>
      </c>
      <c r="BB461" s="20" t="s">
        <v>122</v>
      </c>
      <c r="BC461" s="42">
        <v>45686</v>
      </c>
      <c r="BD461" s="23" t="s">
        <v>123</v>
      </c>
      <c r="BE461" s="42">
        <v>45686</v>
      </c>
      <c r="BF461" s="27">
        <v>45687</v>
      </c>
      <c r="BG461" s="43">
        <v>46020</v>
      </c>
      <c r="BH461" s="35">
        <f>+Tabla3[[#This Row],[FECHA TERMINACION
(INICIAL)]]-Tabla3[[#This Row],[FECHA INICIO]]</f>
        <v>333</v>
      </c>
      <c r="BI461" s="35">
        <f>+Tabla3[[#This Row],[PLAZO DE EJECUCIÓN EN DÍAS (INICIAL)]]/30</f>
        <v>11.1</v>
      </c>
      <c r="BJ461" t="s">
        <v>1915</v>
      </c>
      <c r="BK461" s="30">
        <f>+[1]BD_2!E459</f>
        <v>0</v>
      </c>
      <c r="BL461" s="30">
        <f>+[1]BD_2!BA459</f>
        <v>0</v>
      </c>
      <c r="BM461" s="23">
        <f>+[1]BD_2!BZ459</f>
        <v>0</v>
      </c>
      <c r="BN461" s="23">
        <f>+COUNTIF(Tabla3[[#This Row],[VALOR REDUCIDO]:[TOTAL TIEMPO PRORROGADO EN DÍAS
]],"&lt;&gt;0")</f>
        <v>0</v>
      </c>
      <c r="BO461" s="23" t="str">
        <f>+[1]BD_2!CA459</f>
        <v>2 NO</v>
      </c>
      <c r="BP461" s="27" t="str">
        <f>+[1]BD_2!CF459</f>
        <v>2 NO</v>
      </c>
      <c r="BQ461" s="23" t="s">
        <v>106</v>
      </c>
      <c r="BR461">
        <f t="shared" si="106"/>
        <v>333</v>
      </c>
      <c r="BS461" s="36">
        <f t="shared" si="107"/>
        <v>45687</v>
      </c>
      <c r="BT461" s="36">
        <f t="shared" si="108"/>
        <v>46020</v>
      </c>
      <c r="BU461" s="37">
        <f t="shared" ca="1" si="109"/>
        <v>0.78078078078078073</v>
      </c>
      <c r="BV461" s="30">
        <f t="shared" si="110"/>
        <v>132000000</v>
      </c>
      <c r="BW461" s="23" t="str">
        <f t="shared" ca="1" si="98"/>
        <v>EJECUCIÓN</v>
      </c>
      <c r="BX461" s="23">
        <v>72400000</v>
      </c>
      <c r="BY461" s="23">
        <v>59600000</v>
      </c>
      <c r="BZ461" s="23" t="s">
        <v>106</v>
      </c>
      <c r="CA461" s="23" t="str">
        <f t="shared" si="111"/>
        <v>enero</v>
      </c>
      <c r="CB461" s="23" t="s">
        <v>121</v>
      </c>
      <c r="CC461" s="23" t="s">
        <v>121</v>
      </c>
      <c r="CD461" s="23" t="s">
        <v>121</v>
      </c>
      <c r="CE461" t="s">
        <v>125</v>
      </c>
      <c r="CF461" t="s">
        <v>126</v>
      </c>
    </row>
    <row r="462" spans="1:84" x14ac:dyDescent="0.25">
      <c r="A462" s="23" t="str">
        <f t="shared" si="99"/>
        <v/>
      </c>
      <c r="B462" s="23" t="str">
        <f t="shared" si="100"/>
        <v/>
      </c>
      <c r="C462" s="24" t="str">
        <f t="shared" ca="1" si="101"/>
        <v>E</v>
      </c>
      <c r="D462" s="25" t="str">
        <f t="shared" ca="1" si="102"/>
        <v/>
      </c>
      <c r="E462" s="25" t="str">
        <f t="shared" si="103"/>
        <v/>
      </c>
      <c r="F462" s="23" t="str">
        <f t="shared" si="104"/>
        <v/>
      </c>
      <c r="G462" s="25" t="str">
        <f t="shared" si="105"/>
        <v/>
      </c>
      <c r="H462" s="23">
        <v>2025</v>
      </c>
      <c r="I462" s="26">
        <v>455</v>
      </c>
      <c r="J462" s="23" t="s">
        <v>95</v>
      </c>
      <c r="K462" t="s">
        <v>96</v>
      </c>
      <c r="L462" t="s">
        <v>97</v>
      </c>
      <c r="M462" t="s">
        <v>98</v>
      </c>
      <c r="N462" t="s">
        <v>99</v>
      </c>
      <c r="O462" s="23" t="s">
        <v>100</v>
      </c>
      <c r="P462" s="23" t="s">
        <v>138</v>
      </c>
      <c r="Q462" t="s">
        <v>3295</v>
      </c>
      <c r="R462" s="23" t="s">
        <v>103</v>
      </c>
      <c r="S462" s="20" t="s">
        <v>1753</v>
      </c>
      <c r="T462" s="29" t="s">
        <v>3296</v>
      </c>
      <c r="U462" s="23" t="s">
        <v>1436</v>
      </c>
      <c r="V462" s="23" t="s">
        <v>106</v>
      </c>
      <c r="W462" s="20" t="s">
        <v>1369</v>
      </c>
      <c r="X462" s="20" t="s">
        <v>1369</v>
      </c>
      <c r="Y462" t="s">
        <v>3297</v>
      </c>
      <c r="Z462" t="s">
        <v>3298</v>
      </c>
      <c r="AA462" t="s">
        <v>3299</v>
      </c>
      <c r="AB462" s="30">
        <v>59160000</v>
      </c>
      <c r="AC462" s="30">
        <v>59160000</v>
      </c>
      <c r="AD462" s="46">
        <v>5916000</v>
      </c>
      <c r="AE462" s="46">
        <v>0</v>
      </c>
      <c r="AF462" s="23" t="s">
        <v>112</v>
      </c>
      <c r="AG462" t="s">
        <v>106</v>
      </c>
      <c r="AH462" t="s">
        <v>113</v>
      </c>
      <c r="AI462" s="31">
        <f>+Tabla3[[#This Row],[VALOR DEL CONTRATO
(EN NUMEROS)]]-Tabla3[[#This Row],[VALOR RECURSOS (MADS/FONAM)]]</f>
        <v>0</v>
      </c>
      <c r="AJ462" s="25">
        <v>11125</v>
      </c>
      <c r="AK462" s="57">
        <v>45665</v>
      </c>
      <c r="AL462" s="23">
        <v>48425</v>
      </c>
      <c r="AM462" s="42">
        <v>45691</v>
      </c>
      <c r="AN462" s="33" t="s">
        <v>114</v>
      </c>
      <c r="AO462" t="s">
        <v>931</v>
      </c>
      <c r="AP462" s="39">
        <v>202400000000078</v>
      </c>
      <c r="AQ462" t="s">
        <v>106</v>
      </c>
      <c r="AR462" s="27">
        <v>45686</v>
      </c>
      <c r="AS462" s="23" t="s">
        <v>116</v>
      </c>
      <c r="AT462" s="23" t="s">
        <v>116</v>
      </c>
      <c r="AU462" t="s">
        <v>117</v>
      </c>
      <c r="AV462" t="s">
        <v>3300</v>
      </c>
      <c r="AW462" t="s">
        <v>3301</v>
      </c>
      <c r="AX462" t="s">
        <v>1369</v>
      </c>
      <c r="AY462" s="23">
        <v>80111600</v>
      </c>
      <c r="AZ462" s="20" t="s">
        <v>3302</v>
      </c>
      <c r="BA462" s="23" t="s">
        <v>121</v>
      </c>
      <c r="BB462" s="20" t="s">
        <v>122</v>
      </c>
      <c r="BC462" s="42">
        <v>45687</v>
      </c>
      <c r="BD462" s="23" t="s">
        <v>123</v>
      </c>
      <c r="BE462" s="42">
        <v>45687</v>
      </c>
      <c r="BF462" s="27">
        <v>45691</v>
      </c>
      <c r="BG462" s="43">
        <v>45993</v>
      </c>
      <c r="BH462" s="35">
        <f>+Tabla3[[#This Row],[FECHA TERMINACION
(INICIAL)]]-Tabla3[[#This Row],[FECHA INICIO]]</f>
        <v>302</v>
      </c>
      <c r="BI462" s="35">
        <f>+Tabla3[[#This Row],[PLAZO DE EJECUCIÓN EN DÍAS (INICIAL)]]/30</f>
        <v>10.066666666666666</v>
      </c>
      <c r="BJ462" t="s">
        <v>1586</v>
      </c>
      <c r="BK462" s="30">
        <f>+[1]BD_2!E460</f>
        <v>0</v>
      </c>
      <c r="BL462" s="30">
        <f>+[1]BD_2!BA460</f>
        <v>0</v>
      </c>
      <c r="BM462" s="23">
        <f>+[1]BD_2!BZ460</f>
        <v>0</v>
      </c>
      <c r="BN462" s="23">
        <f>+COUNTIF(Tabla3[[#This Row],[VALOR REDUCIDO]:[TOTAL TIEMPO PRORROGADO EN DÍAS
]],"&lt;&gt;0")</f>
        <v>0</v>
      </c>
      <c r="BO462" s="23" t="str">
        <f>+[1]BD_2!CA460</f>
        <v>2 NO</v>
      </c>
      <c r="BP462" s="27" t="str">
        <f>+[1]BD_2!CF460</f>
        <v>2 NO</v>
      </c>
      <c r="BQ462" s="23" t="s">
        <v>106</v>
      </c>
      <c r="BR462">
        <f t="shared" si="106"/>
        <v>302</v>
      </c>
      <c r="BS462" s="36">
        <f t="shared" si="107"/>
        <v>45691</v>
      </c>
      <c r="BT462" s="36">
        <f t="shared" si="108"/>
        <v>45993</v>
      </c>
      <c r="BU462" s="37">
        <f t="shared" ca="1" si="109"/>
        <v>0.84768211920529801</v>
      </c>
      <c r="BV462" s="30">
        <f t="shared" si="110"/>
        <v>59160000</v>
      </c>
      <c r="BW462" s="23" t="str">
        <f t="shared" ca="1" si="98"/>
        <v>EJECUCIÓN</v>
      </c>
      <c r="BX462" s="23">
        <v>35101600</v>
      </c>
      <c r="BY462" s="23">
        <v>24058400</v>
      </c>
      <c r="BZ462" s="23" t="s">
        <v>106</v>
      </c>
      <c r="CA462" s="23" t="str">
        <f t="shared" si="111"/>
        <v>enero</v>
      </c>
      <c r="CB462" s="23" t="s">
        <v>121</v>
      </c>
      <c r="CC462" s="23" t="s">
        <v>121</v>
      </c>
      <c r="CD462" s="23" t="s">
        <v>121</v>
      </c>
      <c r="CE462" t="s">
        <v>125</v>
      </c>
      <c r="CF462" t="s">
        <v>126</v>
      </c>
    </row>
    <row r="463" spans="1:84" x14ac:dyDescent="0.25">
      <c r="A463" s="23" t="str">
        <f t="shared" si="99"/>
        <v/>
      </c>
      <c r="B463" s="23" t="str">
        <f t="shared" si="100"/>
        <v/>
      </c>
      <c r="C463" s="24" t="str">
        <f t="shared" ca="1" si="101"/>
        <v>E</v>
      </c>
      <c r="D463" s="25" t="str">
        <f t="shared" ca="1" si="102"/>
        <v/>
      </c>
      <c r="E463" s="25" t="str">
        <f t="shared" si="103"/>
        <v/>
      </c>
      <c r="F463" s="23" t="str">
        <f t="shared" si="104"/>
        <v/>
      </c>
      <c r="G463" s="25" t="str">
        <f t="shared" si="105"/>
        <v/>
      </c>
      <c r="H463" s="23">
        <v>2025</v>
      </c>
      <c r="I463" s="26">
        <v>456</v>
      </c>
      <c r="J463" s="23" t="s">
        <v>95</v>
      </c>
      <c r="K463" t="s">
        <v>96</v>
      </c>
      <c r="L463" t="s">
        <v>97</v>
      </c>
      <c r="M463" t="s">
        <v>98</v>
      </c>
      <c r="N463" t="s">
        <v>99</v>
      </c>
      <c r="O463" s="23" t="s">
        <v>100</v>
      </c>
      <c r="P463" s="23" t="s">
        <v>138</v>
      </c>
      <c r="Q463" t="s">
        <v>3303</v>
      </c>
      <c r="R463" s="23" t="s">
        <v>103</v>
      </c>
      <c r="S463" s="20" t="s">
        <v>1325</v>
      </c>
      <c r="T463" s="29" t="s">
        <v>3304</v>
      </c>
      <c r="U463" s="23" t="s">
        <v>1436</v>
      </c>
      <c r="V463" s="23" t="s">
        <v>106</v>
      </c>
      <c r="W463" s="20" t="s">
        <v>490</v>
      </c>
      <c r="X463" s="20" t="s">
        <v>490</v>
      </c>
      <c r="Y463" t="s">
        <v>3305</v>
      </c>
      <c r="Z463" t="s">
        <v>3306</v>
      </c>
      <c r="AA463" t="s">
        <v>3307</v>
      </c>
      <c r="AB463" s="30">
        <v>89600000</v>
      </c>
      <c r="AC463" s="30">
        <v>89600000</v>
      </c>
      <c r="AD463" s="46">
        <v>8400000</v>
      </c>
      <c r="AE463" s="46">
        <v>0</v>
      </c>
      <c r="AF463" s="23" t="s">
        <v>112</v>
      </c>
      <c r="AG463" t="s">
        <v>106</v>
      </c>
      <c r="AH463" t="s">
        <v>113</v>
      </c>
      <c r="AI463" s="31">
        <f>+Tabla3[[#This Row],[VALOR DEL CONTRATO
(EN NUMEROS)]]-Tabla3[[#This Row],[VALOR RECURSOS (MADS/FONAM)]]</f>
        <v>0</v>
      </c>
      <c r="AJ463" s="25">
        <v>9025</v>
      </c>
      <c r="AK463" s="32">
        <v>45665</v>
      </c>
      <c r="AL463">
        <v>51125</v>
      </c>
      <c r="AM463" s="27">
        <v>45691</v>
      </c>
      <c r="AN463" s="33" t="s">
        <v>114</v>
      </c>
      <c r="AO463" t="s">
        <v>986</v>
      </c>
      <c r="AP463" s="39">
        <v>202300000000041</v>
      </c>
      <c r="AQ463" t="s">
        <v>106</v>
      </c>
      <c r="AR463" s="27">
        <v>45687</v>
      </c>
      <c r="AS463" s="23" t="s">
        <v>116</v>
      </c>
      <c r="AT463" s="23" t="s">
        <v>116</v>
      </c>
      <c r="AU463" t="s">
        <v>117</v>
      </c>
      <c r="AV463" t="s">
        <v>1966</v>
      </c>
      <c r="AW463" t="s">
        <v>1967</v>
      </c>
      <c r="AX463" t="s">
        <v>490</v>
      </c>
      <c r="AY463" s="23">
        <v>80111600</v>
      </c>
      <c r="AZ463" s="41" t="s">
        <v>3308</v>
      </c>
      <c r="BA463" s="23" t="s">
        <v>121</v>
      </c>
      <c r="BB463" s="20" t="s">
        <v>122</v>
      </c>
      <c r="BC463" s="42">
        <v>45687</v>
      </c>
      <c r="BD463" s="23" t="s">
        <v>123</v>
      </c>
      <c r="BE463" s="42">
        <v>45687</v>
      </c>
      <c r="BF463" s="27">
        <v>45691</v>
      </c>
      <c r="BG463" s="43">
        <v>46013</v>
      </c>
      <c r="BH463" s="35">
        <f>+Tabla3[[#This Row],[FECHA TERMINACION
(INICIAL)]]-Tabla3[[#This Row],[FECHA INICIO]]</f>
        <v>322</v>
      </c>
      <c r="BI463" s="35">
        <f>+Tabla3[[#This Row],[PLAZO DE EJECUCIÓN EN DÍAS (INICIAL)]]/30</f>
        <v>10.733333333333333</v>
      </c>
      <c r="BJ463" t="s">
        <v>3309</v>
      </c>
      <c r="BK463" s="30">
        <f>+[1]BD_2!E461</f>
        <v>0</v>
      </c>
      <c r="BL463" s="30">
        <f>+[1]BD_2!BA461</f>
        <v>0</v>
      </c>
      <c r="BM463" s="23">
        <f>+[1]BD_2!BZ461</f>
        <v>0</v>
      </c>
      <c r="BN463" s="23">
        <f>+COUNTIF(Tabla3[[#This Row],[VALOR REDUCIDO]:[TOTAL TIEMPO PRORROGADO EN DÍAS
]],"&lt;&gt;0")</f>
        <v>0</v>
      </c>
      <c r="BO463" s="23" t="str">
        <f>+[1]BD_2!CA461</f>
        <v>2 NO</v>
      </c>
      <c r="BP463" s="27" t="str">
        <f>+[1]BD_2!CF461</f>
        <v>2 NO</v>
      </c>
      <c r="BQ463" s="23" t="s">
        <v>106</v>
      </c>
      <c r="BR463">
        <f t="shared" si="106"/>
        <v>322</v>
      </c>
      <c r="BS463" s="36">
        <f t="shared" si="107"/>
        <v>45691</v>
      </c>
      <c r="BT463" s="36">
        <f t="shared" si="108"/>
        <v>46013</v>
      </c>
      <c r="BU463" s="37">
        <f t="shared" ca="1" si="109"/>
        <v>0.79503105590062106</v>
      </c>
      <c r="BV463" s="30">
        <f t="shared" si="110"/>
        <v>89600000</v>
      </c>
      <c r="BW463" s="23" t="str">
        <f t="shared" ca="1" si="98"/>
        <v>EJECUCIÓN</v>
      </c>
      <c r="BX463" s="23">
        <v>58240000</v>
      </c>
      <c r="BY463" s="23">
        <v>31360000</v>
      </c>
      <c r="BZ463" s="23" t="s">
        <v>106</v>
      </c>
      <c r="CA463" s="23" t="str">
        <f t="shared" si="111"/>
        <v>enero</v>
      </c>
      <c r="CB463" s="23" t="s">
        <v>121</v>
      </c>
      <c r="CC463" s="23" t="s">
        <v>121</v>
      </c>
      <c r="CD463" s="23" t="s">
        <v>121</v>
      </c>
      <c r="CE463" t="s">
        <v>125</v>
      </c>
      <c r="CF463" t="s">
        <v>126</v>
      </c>
    </row>
    <row r="464" spans="1:84" x14ac:dyDescent="0.25">
      <c r="A464" s="23" t="str">
        <f t="shared" si="99"/>
        <v/>
      </c>
      <c r="B464" s="23" t="str">
        <f t="shared" si="100"/>
        <v/>
      </c>
      <c r="C464" s="24" t="str">
        <f t="shared" ca="1" si="101"/>
        <v>E</v>
      </c>
      <c r="D464" s="25" t="str">
        <f t="shared" ca="1" si="102"/>
        <v/>
      </c>
      <c r="E464" s="25" t="str">
        <f t="shared" si="103"/>
        <v/>
      </c>
      <c r="F464" s="23" t="str">
        <f t="shared" si="104"/>
        <v/>
      </c>
      <c r="G464" s="25" t="str">
        <f t="shared" si="105"/>
        <v/>
      </c>
      <c r="H464" s="23">
        <v>2025</v>
      </c>
      <c r="I464" s="26">
        <v>457</v>
      </c>
      <c r="J464" s="23" t="s">
        <v>95</v>
      </c>
      <c r="K464" t="s">
        <v>96</v>
      </c>
      <c r="L464" t="s">
        <v>97</v>
      </c>
      <c r="M464" t="s">
        <v>98</v>
      </c>
      <c r="N464" t="s">
        <v>99</v>
      </c>
      <c r="O464" s="23" t="s">
        <v>100</v>
      </c>
      <c r="P464" s="23" t="s">
        <v>138</v>
      </c>
      <c r="Q464" t="s">
        <v>3310</v>
      </c>
      <c r="R464" s="23" t="s">
        <v>103</v>
      </c>
      <c r="S464" s="20" t="s">
        <v>165</v>
      </c>
      <c r="T464" s="29" t="s">
        <v>3311</v>
      </c>
      <c r="U464" s="23" t="s">
        <v>1436</v>
      </c>
      <c r="V464" s="23" t="s">
        <v>106</v>
      </c>
      <c r="W464" s="20" t="s">
        <v>490</v>
      </c>
      <c r="X464" s="20" t="s">
        <v>490</v>
      </c>
      <c r="Y464" t="s">
        <v>3312</v>
      </c>
      <c r="Z464" t="s">
        <v>3313</v>
      </c>
      <c r="AA464" t="s">
        <v>3307</v>
      </c>
      <c r="AB464" s="30">
        <v>89600000</v>
      </c>
      <c r="AC464" s="30">
        <v>89600000</v>
      </c>
      <c r="AD464" s="46">
        <v>8400000</v>
      </c>
      <c r="AE464" s="46">
        <v>0</v>
      </c>
      <c r="AF464" s="23" t="s">
        <v>112</v>
      </c>
      <c r="AG464" t="s">
        <v>106</v>
      </c>
      <c r="AH464" t="s">
        <v>113</v>
      </c>
      <c r="AI464" s="31">
        <f>+Tabla3[[#This Row],[VALOR DEL CONTRATO
(EN NUMEROS)]]-Tabla3[[#This Row],[VALOR RECURSOS (MADS/FONAM)]]</f>
        <v>0</v>
      </c>
      <c r="AJ464" s="25">
        <v>9025</v>
      </c>
      <c r="AK464" s="32">
        <v>45665</v>
      </c>
      <c r="AL464">
        <v>50925</v>
      </c>
      <c r="AM464" s="27">
        <v>45691</v>
      </c>
      <c r="AN464" s="33" t="s">
        <v>114</v>
      </c>
      <c r="AO464" t="s">
        <v>986</v>
      </c>
      <c r="AP464" s="39">
        <v>202300000000041</v>
      </c>
      <c r="AQ464" t="s">
        <v>106</v>
      </c>
      <c r="AR464" s="27">
        <v>45686</v>
      </c>
      <c r="AS464" s="23" t="s">
        <v>116</v>
      </c>
      <c r="AT464" s="23" t="s">
        <v>116</v>
      </c>
      <c r="AU464" t="s">
        <v>117</v>
      </c>
      <c r="AV464" t="s">
        <v>1966</v>
      </c>
      <c r="AW464" t="s">
        <v>1967</v>
      </c>
      <c r="AX464" t="s">
        <v>490</v>
      </c>
      <c r="AY464" s="23">
        <v>80111600</v>
      </c>
      <c r="AZ464" s="41" t="s">
        <v>3314</v>
      </c>
      <c r="BA464" s="23" t="s">
        <v>121</v>
      </c>
      <c r="BB464" s="20" t="s">
        <v>122</v>
      </c>
      <c r="BC464" s="42">
        <v>45686</v>
      </c>
      <c r="BD464" s="23" t="s">
        <v>123</v>
      </c>
      <c r="BE464" s="42">
        <v>45686</v>
      </c>
      <c r="BF464" s="27">
        <v>45691</v>
      </c>
      <c r="BG464" s="43">
        <v>46013</v>
      </c>
      <c r="BH464" s="35">
        <f>+Tabla3[[#This Row],[FECHA TERMINACION
(INICIAL)]]-Tabla3[[#This Row],[FECHA INICIO]]</f>
        <v>322</v>
      </c>
      <c r="BI464" s="35">
        <f>+Tabla3[[#This Row],[PLAZO DE EJECUCIÓN EN DÍAS (INICIAL)]]/30</f>
        <v>10.733333333333333</v>
      </c>
      <c r="BJ464" t="s">
        <v>3315</v>
      </c>
      <c r="BK464" s="30">
        <f>+[1]BD_2!E462</f>
        <v>0</v>
      </c>
      <c r="BL464" s="30">
        <f>+[1]BD_2!BA462</f>
        <v>0</v>
      </c>
      <c r="BM464" s="23">
        <f>+[1]BD_2!BZ462</f>
        <v>0</v>
      </c>
      <c r="BN464" s="23">
        <f>+COUNTIF(Tabla3[[#This Row],[VALOR REDUCIDO]:[TOTAL TIEMPO PRORROGADO EN DÍAS
]],"&lt;&gt;0")</f>
        <v>0</v>
      </c>
      <c r="BO464" s="23" t="str">
        <f>+[1]BD_2!CA462</f>
        <v>2 NO</v>
      </c>
      <c r="BP464" s="27" t="str">
        <f>+[1]BD_2!CF462</f>
        <v>2 NO</v>
      </c>
      <c r="BQ464" s="23" t="s">
        <v>106</v>
      </c>
      <c r="BR464">
        <f t="shared" si="106"/>
        <v>322</v>
      </c>
      <c r="BS464" s="36">
        <f t="shared" si="107"/>
        <v>45691</v>
      </c>
      <c r="BT464" s="36">
        <f t="shared" si="108"/>
        <v>46013</v>
      </c>
      <c r="BU464" s="37">
        <f t="shared" ca="1" si="109"/>
        <v>0.79503105590062106</v>
      </c>
      <c r="BV464" s="30">
        <f t="shared" si="110"/>
        <v>89600000</v>
      </c>
      <c r="BW464" s="23" t="str">
        <f t="shared" ca="1" si="98"/>
        <v>EJECUCIÓN</v>
      </c>
      <c r="BX464" s="23">
        <v>49840000</v>
      </c>
      <c r="BY464" s="23">
        <v>39760000</v>
      </c>
      <c r="BZ464" s="23" t="s">
        <v>106</v>
      </c>
      <c r="CA464" s="23" t="str">
        <f t="shared" si="111"/>
        <v>enero</v>
      </c>
      <c r="CB464" s="23" t="s">
        <v>121</v>
      </c>
      <c r="CC464" s="23" t="s">
        <v>121</v>
      </c>
      <c r="CD464" s="23" t="s">
        <v>121</v>
      </c>
      <c r="CE464" t="s">
        <v>125</v>
      </c>
      <c r="CF464" t="s">
        <v>126</v>
      </c>
    </row>
    <row r="465" spans="1:84" x14ac:dyDescent="0.25">
      <c r="A465" s="23" t="str">
        <f t="shared" si="99"/>
        <v/>
      </c>
      <c r="B465" s="23" t="str">
        <f t="shared" si="100"/>
        <v/>
      </c>
      <c r="C465" s="24" t="str">
        <f t="shared" ca="1" si="101"/>
        <v>E</v>
      </c>
      <c r="D465" s="25" t="str">
        <f t="shared" ca="1" si="102"/>
        <v/>
      </c>
      <c r="E465" s="25" t="str">
        <f t="shared" si="103"/>
        <v/>
      </c>
      <c r="F465" s="23" t="str">
        <f t="shared" si="104"/>
        <v/>
      </c>
      <c r="G465" s="25" t="str">
        <f t="shared" si="105"/>
        <v/>
      </c>
      <c r="H465" s="23">
        <v>2025</v>
      </c>
      <c r="I465" s="26">
        <v>458</v>
      </c>
      <c r="J465" s="23" t="s">
        <v>95</v>
      </c>
      <c r="K465" t="s">
        <v>96</v>
      </c>
      <c r="L465" t="s">
        <v>97</v>
      </c>
      <c r="M465" t="s">
        <v>98</v>
      </c>
      <c r="N465" t="s">
        <v>99</v>
      </c>
      <c r="O465" s="23" t="s">
        <v>100</v>
      </c>
      <c r="P465" s="23" t="s">
        <v>138</v>
      </c>
      <c r="Q465" t="s">
        <v>3316</v>
      </c>
      <c r="R465" s="23" t="s">
        <v>103</v>
      </c>
      <c r="S465" s="20" t="s">
        <v>158</v>
      </c>
      <c r="T465" s="29" t="s">
        <v>3317</v>
      </c>
      <c r="U465" s="23" t="s">
        <v>1436</v>
      </c>
      <c r="V465" s="23" t="s">
        <v>106</v>
      </c>
      <c r="W465" s="20" t="s">
        <v>490</v>
      </c>
      <c r="X465" s="20" t="s">
        <v>490</v>
      </c>
      <c r="Y465" t="s">
        <v>3318</v>
      </c>
      <c r="Z465" t="s">
        <v>3319</v>
      </c>
      <c r="AA465" t="s">
        <v>3320</v>
      </c>
      <c r="AB465" s="30">
        <v>87893333</v>
      </c>
      <c r="AC465" s="30">
        <v>87893333</v>
      </c>
      <c r="AD465" s="46">
        <v>8240000</v>
      </c>
      <c r="AE465" s="46">
        <v>0</v>
      </c>
      <c r="AF465" s="23" t="s">
        <v>112</v>
      </c>
      <c r="AG465" t="s">
        <v>106</v>
      </c>
      <c r="AH465" t="s">
        <v>113</v>
      </c>
      <c r="AI465" s="31">
        <f>+Tabla3[[#This Row],[VALOR DEL CONTRATO
(EN NUMEROS)]]-Tabla3[[#This Row],[VALOR RECURSOS (MADS/FONAM)]]</f>
        <v>0</v>
      </c>
      <c r="AJ465" s="25">
        <v>9025</v>
      </c>
      <c r="AK465" s="32">
        <v>45665</v>
      </c>
      <c r="AL465">
        <v>50225</v>
      </c>
      <c r="AM465" s="27">
        <v>45691</v>
      </c>
      <c r="AN465" s="33" t="s">
        <v>114</v>
      </c>
      <c r="AO465" t="s">
        <v>986</v>
      </c>
      <c r="AP465" s="39">
        <v>202300000000041</v>
      </c>
      <c r="AQ465" t="s">
        <v>106</v>
      </c>
      <c r="AR465" s="42">
        <v>45688</v>
      </c>
      <c r="AS465" s="23" t="s">
        <v>116</v>
      </c>
      <c r="AT465" s="23" t="s">
        <v>116</v>
      </c>
      <c r="AU465" t="s">
        <v>117</v>
      </c>
      <c r="AV465" t="s">
        <v>987</v>
      </c>
      <c r="AW465" t="s">
        <v>988</v>
      </c>
      <c r="AX465" t="s">
        <v>490</v>
      </c>
      <c r="AY465" s="23">
        <v>80111600</v>
      </c>
      <c r="AZ465" s="41" t="s">
        <v>3321</v>
      </c>
      <c r="BA465" s="23" t="s">
        <v>121</v>
      </c>
      <c r="BB465" s="20" t="s">
        <v>122</v>
      </c>
      <c r="BC465" s="42">
        <v>45688</v>
      </c>
      <c r="BD465" s="23" t="s">
        <v>123</v>
      </c>
      <c r="BE465" s="42">
        <v>45688</v>
      </c>
      <c r="BF465" s="27">
        <v>45691</v>
      </c>
      <c r="BG465" s="43">
        <v>46013</v>
      </c>
      <c r="BH465" s="35">
        <f>+Tabla3[[#This Row],[FECHA TERMINACION
(INICIAL)]]-Tabla3[[#This Row],[FECHA INICIO]]</f>
        <v>322</v>
      </c>
      <c r="BI465" s="35">
        <f>+Tabla3[[#This Row],[PLAZO DE EJECUCIÓN EN DÍAS (INICIAL)]]/30</f>
        <v>10.733333333333333</v>
      </c>
      <c r="BJ465" t="s">
        <v>3322</v>
      </c>
      <c r="BK465" s="30">
        <f>+[1]BD_2!E463</f>
        <v>0</v>
      </c>
      <c r="BL465" s="30">
        <f>+[1]BD_2!BA463</f>
        <v>0</v>
      </c>
      <c r="BM465" s="23">
        <f>+[1]BD_2!BZ463</f>
        <v>0</v>
      </c>
      <c r="BN465" s="23">
        <f>+COUNTIF(Tabla3[[#This Row],[VALOR REDUCIDO]:[TOTAL TIEMPO PRORROGADO EN DÍAS
]],"&lt;&gt;0")</f>
        <v>0</v>
      </c>
      <c r="BO465" s="23" t="str">
        <f>+[1]BD_2!CA463</f>
        <v>2 NO</v>
      </c>
      <c r="BP465" s="27" t="str">
        <f>+[1]BD_2!CF463</f>
        <v>2 NO</v>
      </c>
      <c r="BQ465" s="23" t="s">
        <v>106</v>
      </c>
      <c r="BR465">
        <f t="shared" si="106"/>
        <v>322</v>
      </c>
      <c r="BS465" s="36">
        <f t="shared" si="107"/>
        <v>45691</v>
      </c>
      <c r="BT465" s="36">
        <f t="shared" si="108"/>
        <v>46013</v>
      </c>
      <c r="BU465" s="37">
        <f t="shared" ca="1" si="109"/>
        <v>0.79503105590062106</v>
      </c>
      <c r="BV465" s="30">
        <f t="shared" si="110"/>
        <v>87893333</v>
      </c>
      <c r="BW465" s="23" t="str">
        <f t="shared" ca="1" si="98"/>
        <v>EJECUCIÓN</v>
      </c>
      <c r="BX465" s="23">
        <v>48890666</v>
      </c>
      <c r="BY465" s="23">
        <v>39002667</v>
      </c>
      <c r="BZ465" s="23" t="s">
        <v>106</v>
      </c>
      <c r="CA465" s="23" t="str">
        <f t="shared" si="111"/>
        <v>enero</v>
      </c>
      <c r="CB465" s="23" t="s">
        <v>121</v>
      </c>
      <c r="CC465" s="23" t="s">
        <v>121</v>
      </c>
      <c r="CD465" s="23" t="s">
        <v>121</v>
      </c>
      <c r="CE465" t="s">
        <v>125</v>
      </c>
      <c r="CF465" t="s">
        <v>126</v>
      </c>
    </row>
    <row r="466" spans="1:84" x14ac:dyDescent="0.25">
      <c r="A466" s="23" t="str">
        <f t="shared" si="99"/>
        <v/>
      </c>
      <c r="B466" s="23" t="str">
        <f t="shared" si="100"/>
        <v/>
      </c>
      <c r="C466" s="24" t="str">
        <f t="shared" ca="1" si="101"/>
        <v>E</v>
      </c>
      <c r="D466" s="25" t="str">
        <f t="shared" ca="1" si="102"/>
        <v/>
      </c>
      <c r="E466" s="25" t="str">
        <f t="shared" si="103"/>
        <v/>
      </c>
      <c r="F466" s="23" t="str">
        <f t="shared" si="104"/>
        <v/>
      </c>
      <c r="G466" s="25" t="str">
        <f t="shared" si="105"/>
        <v/>
      </c>
      <c r="H466" s="23">
        <v>2025</v>
      </c>
      <c r="I466" s="26">
        <v>459</v>
      </c>
      <c r="J466" s="23" t="s">
        <v>95</v>
      </c>
      <c r="K466" t="s">
        <v>96</v>
      </c>
      <c r="L466" t="s">
        <v>97</v>
      </c>
      <c r="M466" t="s">
        <v>98</v>
      </c>
      <c r="N466" t="s">
        <v>99</v>
      </c>
      <c r="O466" s="23" t="s">
        <v>100</v>
      </c>
      <c r="P466" s="23" t="s">
        <v>138</v>
      </c>
      <c r="Q466" t="s">
        <v>3323</v>
      </c>
      <c r="R466" s="23" t="s">
        <v>103</v>
      </c>
      <c r="S466" s="20" t="s">
        <v>2533</v>
      </c>
      <c r="T466" s="29" t="s">
        <v>3324</v>
      </c>
      <c r="U466" s="23" t="s">
        <v>1436</v>
      </c>
      <c r="V466" s="23" t="s">
        <v>106</v>
      </c>
      <c r="W466" s="20" t="s">
        <v>863</v>
      </c>
      <c r="X466" s="20" t="s">
        <v>863</v>
      </c>
      <c r="Y466" t="s">
        <v>3325</v>
      </c>
      <c r="Z466" t="s">
        <v>3326</v>
      </c>
      <c r="AA466" t="s">
        <v>3327</v>
      </c>
      <c r="AB466" s="30">
        <v>126262500</v>
      </c>
      <c r="AC466" s="30">
        <v>126262500</v>
      </c>
      <c r="AD466" s="46">
        <v>11655000</v>
      </c>
      <c r="AE466" s="46">
        <v>0</v>
      </c>
      <c r="AF466" s="23" t="s">
        <v>112</v>
      </c>
      <c r="AG466" t="s">
        <v>106</v>
      </c>
      <c r="AH466" t="s">
        <v>113</v>
      </c>
      <c r="AI466" s="31">
        <f>+Tabla3[[#This Row],[VALOR DEL CONTRATO
(EN NUMEROS)]]-Tabla3[[#This Row],[VALOR RECURSOS (MADS/FONAM)]]</f>
        <v>0</v>
      </c>
      <c r="AJ466" s="25">
        <v>10425</v>
      </c>
      <c r="AK466" s="32">
        <v>45665</v>
      </c>
      <c r="AL466">
        <v>53925</v>
      </c>
      <c r="AM466" s="27">
        <v>45692</v>
      </c>
      <c r="AN466" s="33" t="s">
        <v>114</v>
      </c>
      <c r="AO466" t="s">
        <v>248</v>
      </c>
      <c r="AP466" s="39">
        <v>202400000000095</v>
      </c>
      <c r="AQ466" t="s">
        <v>106</v>
      </c>
      <c r="AR466" s="27">
        <v>45691</v>
      </c>
      <c r="AS466" s="23" t="s">
        <v>116</v>
      </c>
      <c r="AT466" s="23" t="s">
        <v>116</v>
      </c>
      <c r="AU466" t="s">
        <v>117</v>
      </c>
      <c r="AV466" t="s">
        <v>867</v>
      </c>
      <c r="AW466" t="s">
        <v>868</v>
      </c>
      <c r="AX466" t="s">
        <v>869</v>
      </c>
      <c r="AY466" s="23">
        <v>80111600</v>
      </c>
      <c r="AZ466" s="20" t="s">
        <v>3328</v>
      </c>
      <c r="BA466" s="23" t="s">
        <v>121</v>
      </c>
      <c r="BB466" s="20" t="s">
        <v>122</v>
      </c>
      <c r="BC466" s="42">
        <v>45691</v>
      </c>
      <c r="BD466" s="23" t="s">
        <v>123</v>
      </c>
      <c r="BE466" s="42">
        <v>45691</v>
      </c>
      <c r="BF466" s="42">
        <v>45692</v>
      </c>
      <c r="BG466" s="43">
        <v>46019</v>
      </c>
      <c r="BH466" s="35">
        <f>+Tabla3[[#This Row],[FECHA TERMINACION
(INICIAL)]]-Tabla3[[#This Row],[FECHA INICIO]]</f>
        <v>327</v>
      </c>
      <c r="BI466" s="35">
        <f>+Tabla3[[#This Row],[PLAZO DE EJECUCIÓN EN DÍAS (INICIAL)]]/30</f>
        <v>10.9</v>
      </c>
      <c r="BJ466" t="s">
        <v>3329</v>
      </c>
      <c r="BK466" s="30">
        <f>+[1]BD_2!E464</f>
        <v>0</v>
      </c>
      <c r="BL466" s="30">
        <f>+[1]BD_2!BA464</f>
        <v>0</v>
      </c>
      <c r="BM466" s="23">
        <f>+[1]BD_2!BZ464</f>
        <v>0</v>
      </c>
      <c r="BN466" s="23">
        <f>+COUNTIF(Tabla3[[#This Row],[VALOR REDUCIDO]:[TOTAL TIEMPO PRORROGADO EN DÍAS
]],"&lt;&gt;0")</f>
        <v>0</v>
      </c>
      <c r="BO466" s="23" t="str">
        <f>+[1]BD_2!CA464</f>
        <v>2 NO</v>
      </c>
      <c r="BP466" s="27" t="str">
        <f>+[1]BD_2!CF464</f>
        <v>2 NO</v>
      </c>
      <c r="BQ466" s="23" t="s">
        <v>106</v>
      </c>
      <c r="BR466">
        <f t="shared" si="106"/>
        <v>327</v>
      </c>
      <c r="BS466" s="36">
        <f t="shared" si="107"/>
        <v>45692</v>
      </c>
      <c r="BT466" s="36">
        <f t="shared" si="108"/>
        <v>46019</v>
      </c>
      <c r="BU466" s="37">
        <f t="shared" ca="1" si="109"/>
        <v>0.77981651376146788</v>
      </c>
      <c r="BV466" s="30">
        <f t="shared" si="110"/>
        <v>126262500</v>
      </c>
      <c r="BW466" s="23" t="str">
        <f t="shared" ca="1" si="98"/>
        <v>EJECUCIÓN</v>
      </c>
      <c r="BX466" s="23">
        <v>68764500</v>
      </c>
      <c r="BY466" s="23">
        <v>57498000</v>
      </c>
      <c r="BZ466" s="23" t="s">
        <v>106</v>
      </c>
      <c r="CA466" s="23" t="str">
        <f t="shared" si="111"/>
        <v>febrero</v>
      </c>
      <c r="CB466" s="23" t="s">
        <v>121</v>
      </c>
      <c r="CC466" s="23" t="s">
        <v>121</v>
      </c>
      <c r="CD466" s="23" t="s">
        <v>121</v>
      </c>
      <c r="CE466" t="s">
        <v>125</v>
      </c>
      <c r="CF466" t="s">
        <v>126</v>
      </c>
    </row>
    <row r="467" spans="1:84" x14ac:dyDescent="0.25">
      <c r="A467" s="23" t="str">
        <f t="shared" si="99"/>
        <v/>
      </c>
      <c r="B467" s="23" t="str">
        <f t="shared" si="100"/>
        <v/>
      </c>
      <c r="C467" s="24" t="str">
        <f t="shared" ca="1" si="101"/>
        <v>E</v>
      </c>
      <c r="D467" s="25" t="str">
        <f t="shared" ca="1" si="102"/>
        <v/>
      </c>
      <c r="E467" s="25" t="str">
        <f t="shared" si="103"/>
        <v/>
      </c>
      <c r="F467" s="23" t="str">
        <f t="shared" si="104"/>
        <v/>
      </c>
      <c r="G467" s="25" t="str">
        <f t="shared" si="105"/>
        <v/>
      </c>
      <c r="H467" s="23">
        <v>2025</v>
      </c>
      <c r="I467" s="26">
        <v>460</v>
      </c>
      <c r="J467" s="23" t="s">
        <v>95</v>
      </c>
      <c r="K467" t="s">
        <v>96</v>
      </c>
      <c r="L467" t="s">
        <v>97</v>
      </c>
      <c r="M467" t="s">
        <v>98</v>
      </c>
      <c r="N467" t="s">
        <v>99</v>
      </c>
      <c r="O467" s="23" t="s">
        <v>100</v>
      </c>
      <c r="P467" s="23" t="s">
        <v>138</v>
      </c>
      <c r="Q467" t="s">
        <v>3330</v>
      </c>
      <c r="R467" s="23" t="s">
        <v>103</v>
      </c>
      <c r="S467" s="20" t="s">
        <v>165</v>
      </c>
      <c r="T467" s="29" t="s">
        <v>3331</v>
      </c>
      <c r="U467" s="23" t="s">
        <v>1436</v>
      </c>
      <c r="V467" s="23" t="s">
        <v>106</v>
      </c>
      <c r="W467" s="20" t="s">
        <v>863</v>
      </c>
      <c r="X467" s="20" t="s">
        <v>863</v>
      </c>
      <c r="Y467" t="s">
        <v>3332</v>
      </c>
      <c r="Z467" t="s">
        <v>3333</v>
      </c>
      <c r="AA467" t="s">
        <v>3334</v>
      </c>
      <c r="AB467" s="30">
        <v>74717500</v>
      </c>
      <c r="AC467" s="30">
        <v>74717500</v>
      </c>
      <c r="AD467" s="46">
        <v>6792500</v>
      </c>
      <c r="AE467" s="46">
        <v>0</v>
      </c>
      <c r="AF467" s="23" t="s">
        <v>112</v>
      </c>
      <c r="AG467" t="s">
        <v>106</v>
      </c>
      <c r="AH467" t="s">
        <v>113</v>
      </c>
      <c r="AI467" s="31">
        <f>+Tabla3[[#This Row],[VALOR DEL CONTRATO
(EN NUMEROS)]]-Tabla3[[#This Row],[VALOR RECURSOS (MADS/FONAM)]]</f>
        <v>0</v>
      </c>
      <c r="AJ467" s="25">
        <v>10425</v>
      </c>
      <c r="AK467" s="32">
        <v>45665</v>
      </c>
      <c r="AL467">
        <v>47325</v>
      </c>
      <c r="AM467" s="27">
        <v>45688</v>
      </c>
      <c r="AN467" s="33" t="s">
        <v>114</v>
      </c>
      <c r="AO467" t="s">
        <v>248</v>
      </c>
      <c r="AP467" s="39">
        <v>202400000000095</v>
      </c>
      <c r="AQ467" t="s">
        <v>106</v>
      </c>
      <c r="AR467" s="27">
        <v>45687</v>
      </c>
      <c r="AS467" s="23" t="s">
        <v>116</v>
      </c>
      <c r="AT467" s="23" t="s">
        <v>116</v>
      </c>
      <c r="AU467" t="s">
        <v>117</v>
      </c>
      <c r="AV467" t="s">
        <v>867</v>
      </c>
      <c r="AW467" t="s">
        <v>868</v>
      </c>
      <c r="AX467" t="s">
        <v>869</v>
      </c>
      <c r="AY467" s="23">
        <v>80111600</v>
      </c>
      <c r="AZ467" s="20" t="s">
        <v>3335</v>
      </c>
      <c r="BA467" s="23" t="s">
        <v>121</v>
      </c>
      <c r="BB467" s="20" t="s">
        <v>122</v>
      </c>
      <c r="BC467" s="42">
        <v>45687</v>
      </c>
      <c r="BD467" s="23" t="s">
        <v>123</v>
      </c>
      <c r="BE467" s="42">
        <v>45687</v>
      </c>
      <c r="BF467" s="27">
        <v>45691</v>
      </c>
      <c r="BG467" s="43">
        <v>46021</v>
      </c>
      <c r="BH467" s="35">
        <f>+Tabla3[[#This Row],[FECHA TERMINACION
(INICIAL)]]-Tabla3[[#This Row],[FECHA INICIO]]</f>
        <v>330</v>
      </c>
      <c r="BI467" s="35">
        <f>+Tabla3[[#This Row],[PLAZO DE EJECUCIÓN EN DÍAS (INICIAL)]]/30</f>
        <v>11</v>
      </c>
      <c r="BJ467" t="s">
        <v>904</v>
      </c>
      <c r="BK467" s="30">
        <f>+[1]BD_2!E465</f>
        <v>679250</v>
      </c>
      <c r="BL467" s="30">
        <f>+[1]BD_2!BA465</f>
        <v>0</v>
      </c>
      <c r="BM467" s="23">
        <f>+[1]BD_2!BZ465</f>
        <v>0</v>
      </c>
      <c r="BN467" s="23">
        <f>+COUNTIF(Tabla3[[#This Row],[VALOR REDUCIDO]:[TOTAL TIEMPO PRORROGADO EN DÍAS
]],"&lt;&gt;0")</f>
        <v>1</v>
      </c>
      <c r="BO467" s="23" t="str">
        <f>+[1]BD_2!CA465</f>
        <v>2 NO</v>
      </c>
      <c r="BP467" s="27" t="str">
        <f>+[1]BD_2!CF465</f>
        <v>2 NO</v>
      </c>
      <c r="BQ467" s="23" t="s">
        <v>106</v>
      </c>
      <c r="BR467">
        <f t="shared" si="106"/>
        <v>330</v>
      </c>
      <c r="BS467" s="36">
        <f t="shared" si="107"/>
        <v>45691</v>
      </c>
      <c r="BT467" s="36">
        <f t="shared" si="108"/>
        <v>46021</v>
      </c>
      <c r="BU467" s="37">
        <f t="shared" ca="1" si="109"/>
        <v>0.77575757575757576</v>
      </c>
      <c r="BV467" s="30">
        <f t="shared" si="110"/>
        <v>74038250</v>
      </c>
      <c r="BW467" s="23" t="str">
        <f t="shared" ca="1" si="98"/>
        <v>EJECUCIÓN</v>
      </c>
      <c r="BX467" s="23">
        <v>40075750</v>
      </c>
      <c r="BY467" s="23">
        <v>33962500</v>
      </c>
      <c r="BZ467" s="23" t="s">
        <v>106</v>
      </c>
      <c r="CA467" s="23" t="str">
        <f t="shared" si="111"/>
        <v>enero</v>
      </c>
      <c r="CB467" s="23" t="s">
        <v>121</v>
      </c>
      <c r="CC467" s="23" t="s">
        <v>121</v>
      </c>
      <c r="CD467" s="23" t="s">
        <v>121</v>
      </c>
      <c r="CE467" t="s">
        <v>125</v>
      </c>
      <c r="CF467" t="s">
        <v>126</v>
      </c>
    </row>
    <row r="468" spans="1:84" x14ac:dyDescent="0.25">
      <c r="A468" s="23" t="str">
        <f t="shared" si="99"/>
        <v/>
      </c>
      <c r="B468" s="23" t="str">
        <f t="shared" si="100"/>
        <v/>
      </c>
      <c r="C468" s="24" t="str">
        <f t="shared" ca="1" si="101"/>
        <v>E</v>
      </c>
      <c r="D468" s="25" t="str">
        <f t="shared" ca="1" si="102"/>
        <v/>
      </c>
      <c r="E468" s="25" t="str">
        <f t="shared" si="103"/>
        <v/>
      </c>
      <c r="F468" s="23" t="str">
        <f t="shared" si="104"/>
        <v/>
      </c>
      <c r="G468" s="25" t="str">
        <f t="shared" si="105"/>
        <v/>
      </c>
      <c r="H468" s="23">
        <v>2025</v>
      </c>
      <c r="I468" s="26">
        <v>461</v>
      </c>
      <c r="J468" s="23" t="s">
        <v>95</v>
      </c>
      <c r="K468" t="s">
        <v>96</v>
      </c>
      <c r="L468" t="s">
        <v>97</v>
      </c>
      <c r="M468" t="s">
        <v>98</v>
      </c>
      <c r="N468" t="s">
        <v>99</v>
      </c>
      <c r="O468" s="23" t="s">
        <v>100</v>
      </c>
      <c r="P468" s="23" t="s">
        <v>138</v>
      </c>
      <c r="Q468" t="s">
        <v>3336</v>
      </c>
      <c r="R468" s="23" t="s">
        <v>103</v>
      </c>
      <c r="S468" s="20" t="s">
        <v>158</v>
      </c>
      <c r="T468" s="29" t="s">
        <v>3337</v>
      </c>
      <c r="U468" s="23" t="s">
        <v>1436</v>
      </c>
      <c r="V468" s="23" t="s">
        <v>106</v>
      </c>
      <c r="W468" s="20" t="s">
        <v>776</v>
      </c>
      <c r="X468" s="20" t="s">
        <v>776</v>
      </c>
      <c r="Y468" t="s">
        <v>3338</v>
      </c>
      <c r="Z468" t="s">
        <v>3339</v>
      </c>
      <c r="AA468" t="s">
        <v>3340</v>
      </c>
      <c r="AB468" s="30">
        <v>98880000</v>
      </c>
      <c r="AC468" s="30">
        <v>98880000</v>
      </c>
      <c r="AD468" s="46">
        <v>9270000</v>
      </c>
      <c r="AE468" s="46">
        <v>0</v>
      </c>
      <c r="AF468" s="23" t="s">
        <v>112</v>
      </c>
      <c r="AG468" t="s">
        <v>106</v>
      </c>
      <c r="AH468" t="s">
        <v>113</v>
      </c>
      <c r="AI468" s="31">
        <f>+Tabla3[[#This Row],[VALOR DEL CONTRATO
(EN NUMEROS)]]-Tabla3[[#This Row],[VALOR RECURSOS (MADS/FONAM)]]</f>
        <v>0</v>
      </c>
      <c r="AJ468" s="25">
        <v>7325</v>
      </c>
      <c r="AK468" s="32">
        <v>45665</v>
      </c>
      <c r="AL468">
        <v>66225</v>
      </c>
      <c r="AM468" s="27">
        <v>45698</v>
      </c>
      <c r="AN468" s="33" t="s">
        <v>114</v>
      </c>
      <c r="AO468" t="s">
        <v>911</v>
      </c>
      <c r="AP468" s="39">
        <v>202400000000078</v>
      </c>
      <c r="AQ468" t="s">
        <v>106</v>
      </c>
      <c r="AR468" s="27">
        <v>45694</v>
      </c>
      <c r="AS468" s="23" t="s">
        <v>116</v>
      </c>
      <c r="AT468" s="23" t="s">
        <v>116</v>
      </c>
      <c r="AU468" t="s">
        <v>117</v>
      </c>
      <c r="AV468" t="s">
        <v>781</v>
      </c>
      <c r="AW468" t="s">
        <v>782</v>
      </c>
      <c r="AX468" t="s">
        <v>783</v>
      </c>
      <c r="AY468" s="23">
        <v>80111600</v>
      </c>
      <c r="AZ468" s="20" t="s">
        <v>3341</v>
      </c>
      <c r="BA468" s="23" t="s">
        <v>121</v>
      </c>
      <c r="BB468" s="20" t="s">
        <v>122</v>
      </c>
      <c r="BC468" s="42">
        <v>45695</v>
      </c>
      <c r="BD468" s="23" t="s">
        <v>123</v>
      </c>
      <c r="BE468" s="42">
        <v>45695</v>
      </c>
      <c r="BF468" s="27">
        <v>45698</v>
      </c>
      <c r="BG468" s="43">
        <v>46020</v>
      </c>
      <c r="BH468" s="35">
        <f>+Tabla3[[#This Row],[FECHA TERMINACION
(INICIAL)]]-Tabla3[[#This Row],[FECHA INICIO]]</f>
        <v>322</v>
      </c>
      <c r="BI468" s="35">
        <f>+Tabla3[[#This Row],[PLAZO DE EJECUCIÓN EN DÍAS (INICIAL)]]/30</f>
        <v>10.733333333333333</v>
      </c>
      <c r="BJ468" t="s">
        <v>3342</v>
      </c>
      <c r="BK468" s="30">
        <f>+[1]BD_2!E466</f>
        <v>0</v>
      </c>
      <c r="BL468" s="30">
        <f>+[1]BD_2!BA466</f>
        <v>0</v>
      </c>
      <c r="BM468" s="23">
        <f>+[1]BD_2!BZ466</f>
        <v>0</v>
      </c>
      <c r="BN468" s="23">
        <f>+COUNTIF(Tabla3[[#This Row],[VALOR REDUCIDO]:[TOTAL TIEMPO PRORROGADO EN DÍAS
]],"&lt;&gt;0")</f>
        <v>0</v>
      </c>
      <c r="BO468" s="23" t="str">
        <f>+[1]BD_2!CA466</f>
        <v>2 NO</v>
      </c>
      <c r="BP468" s="27" t="str">
        <f>+[1]BD_2!CF466</f>
        <v>2 NO</v>
      </c>
      <c r="BQ468" s="23" t="s">
        <v>106</v>
      </c>
      <c r="BR468">
        <f t="shared" si="106"/>
        <v>322</v>
      </c>
      <c r="BS468" s="36">
        <f t="shared" si="107"/>
        <v>45698</v>
      </c>
      <c r="BT468" s="36">
        <f t="shared" si="108"/>
        <v>46020</v>
      </c>
      <c r="BU468" s="37">
        <f t="shared" ca="1" si="109"/>
        <v>0.77329192546583847</v>
      </c>
      <c r="BV468" s="30">
        <f t="shared" si="110"/>
        <v>98880000</v>
      </c>
      <c r="BW468" s="23" t="str">
        <f t="shared" ca="1" si="98"/>
        <v>EJECUCIÓN</v>
      </c>
      <c r="BX468" s="23">
        <v>52839000</v>
      </c>
      <c r="BY468" s="23">
        <v>46041000</v>
      </c>
      <c r="BZ468" s="23" t="s">
        <v>106</v>
      </c>
      <c r="CA468" s="23" t="str">
        <f t="shared" si="111"/>
        <v>febrero</v>
      </c>
      <c r="CB468" s="23" t="s">
        <v>121</v>
      </c>
      <c r="CC468" s="23" t="s">
        <v>121</v>
      </c>
      <c r="CD468" s="23" t="s">
        <v>121</v>
      </c>
      <c r="CE468" t="s">
        <v>125</v>
      </c>
      <c r="CF468" t="s">
        <v>126</v>
      </c>
    </row>
    <row r="469" spans="1:84" x14ac:dyDescent="0.25">
      <c r="A469" s="23" t="str">
        <f t="shared" si="99"/>
        <v/>
      </c>
      <c r="B469" s="23" t="str">
        <f t="shared" si="100"/>
        <v/>
      </c>
      <c r="C469" s="24" t="str">
        <f t="shared" ca="1" si="101"/>
        <v>E</v>
      </c>
      <c r="D469" s="25" t="str">
        <f t="shared" ca="1" si="102"/>
        <v/>
      </c>
      <c r="E469" s="25" t="str">
        <f t="shared" si="103"/>
        <v/>
      </c>
      <c r="F469" s="23" t="str">
        <f t="shared" si="104"/>
        <v/>
      </c>
      <c r="G469" s="25" t="str">
        <f t="shared" si="105"/>
        <v/>
      </c>
      <c r="H469" s="23">
        <v>2025</v>
      </c>
      <c r="I469" s="26">
        <v>462</v>
      </c>
      <c r="J469" s="23" t="s">
        <v>95</v>
      </c>
      <c r="K469" t="s">
        <v>96</v>
      </c>
      <c r="L469" t="s">
        <v>97</v>
      </c>
      <c r="M469" t="s">
        <v>98</v>
      </c>
      <c r="N469" t="s">
        <v>99</v>
      </c>
      <c r="O469" s="23" t="s">
        <v>100</v>
      </c>
      <c r="P469" s="23" t="s">
        <v>138</v>
      </c>
      <c r="Q469" t="s">
        <v>3343</v>
      </c>
      <c r="R469" s="23" t="s">
        <v>103</v>
      </c>
      <c r="S469" s="20" t="s">
        <v>3344</v>
      </c>
      <c r="T469" s="29" t="s">
        <v>3345</v>
      </c>
      <c r="U469" s="23" t="s">
        <v>1436</v>
      </c>
      <c r="V469" s="23" t="s">
        <v>106</v>
      </c>
      <c r="W469" s="20" t="s">
        <v>776</v>
      </c>
      <c r="X469" s="20" t="s">
        <v>776</v>
      </c>
      <c r="Y469" t="s">
        <v>3346</v>
      </c>
      <c r="Z469" t="s">
        <v>3347</v>
      </c>
      <c r="AA469" t="s">
        <v>3348</v>
      </c>
      <c r="AB469" s="30">
        <v>80340000</v>
      </c>
      <c r="AC469" s="30">
        <v>80340000</v>
      </c>
      <c r="AD469" s="46">
        <v>7800000</v>
      </c>
      <c r="AE469" s="30">
        <v>0</v>
      </c>
      <c r="AF469" s="23" t="s">
        <v>112</v>
      </c>
      <c r="AG469" t="s">
        <v>106</v>
      </c>
      <c r="AH469" t="s">
        <v>113</v>
      </c>
      <c r="AI469" s="31">
        <f>+Tabla3[[#This Row],[VALOR DEL CONTRATO
(EN NUMEROS)]]-Tabla3[[#This Row],[VALOR RECURSOS (MADS/FONAM)]]</f>
        <v>0</v>
      </c>
      <c r="AJ469" s="25">
        <v>6825</v>
      </c>
      <c r="AK469" s="32">
        <v>45665</v>
      </c>
      <c r="AL469">
        <v>65625</v>
      </c>
      <c r="AM469" s="27">
        <v>45698</v>
      </c>
      <c r="AN469" s="33" t="s">
        <v>114</v>
      </c>
      <c r="AO469" t="s">
        <v>780</v>
      </c>
      <c r="AP469" s="39">
        <v>202400000000078</v>
      </c>
      <c r="AQ469" t="s">
        <v>106</v>
      </c>
      <c r="AR469" s="27">
        <v>45689</v>
      </c>
      <c r="AS469" s="23" t="s">
        <v>116</v>
      </c>
      <c r="AT469" s="23" t="s">
        <v>116</v>
      </c>
      <c r="AU469" t="s">
        <v>117</v>
      </c>
      <c r="AV469" t="s">
        <v>781</v>
      </c>
      <c r="AW469" t="s">
        <v>782</v>
      </c>
      <c r="AX469" t="s">
        <v>783</v>
      </c>
      <c r="AY469" s="23">
        <v>80111600</v>
      </c>
      <c r="AZ469" s="20" t="s">
        <v>3349</v>
      </c>
      <c r="BA469" s="23" t="s">
        <v>121</v>
      </c>
      <c r="BB469" s="20" t="s">
        <v>122</v>
      </c>
      <c r="BC469" s="42">
        <v>45692</v>
      </c>
      <c r="BD469" s="23" t="s">
        <v>123</v>
      </c>
      <c r="BE469" s="42">
        <v>45692</v>
      </c>
      <c r="BF469" s="27">
        <v>45698</v>
      </c>
      <c r="BG469" s="43">
        <v>46000</v>
      </c>
      <c r="BH469" s="35">
        <f>+Tabla3[[#This Row],[FECHA TERMINACION
(INICIAL)]]-Tabla3[[#This Row],[FECHA INICIO]]</f>
        <v>302</v>
      </c>
      <c r="BI469" s="35">
        <f>+Tabla3[[#This Row],[PLAZO DE EJECUCIÓN EN DÍAS (INICIAL)]]/30</f>
        <v>10.066666666666666</v>
      </c>
      <c r="BJ469" t="s">
        <v>2839</v>
      </c>
      <c r="BK469" s="30">
        <f>+[1]BD_2!E467</f>
        <v>0</v>
      </c>
      <c r="BL469" s="30">
        <f>+[1]BD_2!BA467</f>
        <v>0</v>
      </c>
      <c r="BM469" s="23">
        <f>+[1]BD_2!BZ467</f>
        <v>0</v>
      </c>
      <c r="BN469" s="23">
        <f>+COUNTIF(Tabla3[[#This Row],[VALOR REDUCIDO]:[TOTAL TIEMPO PRORROGADO EN DÍAS
]],"&lt;&gt;0")</f>
        <v>0</v>
      </c>
      <c r="BO469" s="23" t="str">
        <f>+[1]BD_2!CA467</f>
        <v>2 NO</v>
      </c>
      <c r="BP469" s="27" t="str">
        <f>+[1]BD_2!CF467</f>
        <v>2 NO</v>
      </c>
      <c r="BQ469" s="23" t="s">
        <v>106</v>
      </c>
      <c r="BR469">
        <f t="shared" si="106"/>
        <v>302</v>
      </c>
      <c r="BS469" s="36">
        <f t="shared" si="107"/>
        <v>45698</v>
      </c>
      <c r="BT469" s="36">
        <f t="shared" si="108"/>
        <v>46000</v>
      </c>
      <c r="BU469" s="37">
        <f t="shared" ca="1" si="109"/>
        <v>0.82450331125827814</v>
      </c>
      <c r="BV469" s="30">
        <f t="shared" si="110"/>
        <v>80340000</v>
      </c>
      <c r="BW469" s="23" t="str">
        <f t="shared" ca="1" si="98"/>
        <v>EJECUCIÓN</v>
      </c>
      <c r="BX469" s="23">
        <v>53827800</v>
      </c>
      <c r="BY469" s="23">
        <v>26512200</v>
      </c>
      <c r="BZ469" s="23" t="s">
        <v>106</v>
      </c>
      <c r="CA469" s="23" t="str">
        <f t="shared" si="111"/>
        <v>febrero</v>
      </c>
      <c r="CB469" s="23" t="s">
        <v>121</v>
      </c>
      <c r="CC469" s="23" t="s">
        <v>121</v>
      </c>
      <c r="CD469" s="23" t="s">
        <v>121</v>
      </c>
      <c r="CE469" t="s">
        <v>125</v>
      </c>
      <c r="CF469" t="s">
        <v>126</v>
      </c>
    </row>
    <row r="470" spans="1:84" x14ac:dyDescent="0.25">
      <c r="A470" s="23" t="str">
        <f t="shared" si="99"/>
        <v/>
      </c>
      <c r="B470" s="23" t="str">
        <f t="shared" si="100"/>
        <v/>
      </c>
      <c r="C470" s="24" t="str">
        <f t="shared" ca="1" si="101"/>
        <v>E</v>
      </c>
      <c r="D470" s="25" t="str">
        <f t="shared" ca="1" si="102"/>
        <v/>
      </c>
      <c r="E470" s="25" t="str">
        <f t="shared" si="103"/>
        <v/>
      </c>
      <c r="F470" s="23" t="str">
        <f t="shared" si="104"/>
        <v/>
      </c>
      <c r="G470" s="25" t="str">
        <f t="shared" si="105"/>
        <v/>
      </c>
      <c r="H470" s="23">
        <v>2025</v>
      </c>
      <c r="I470" s="26">
        <v>463</v>
      </c>
      <c r="J470" s="23" t="s">
        <v>95</v>
      </c>
      <c r="K470" t="s">
        <v>96</v>
      </c>
      <c r="L470" t="s">
        <v>97</v>
      </c>
      <c r="M470" t="s">
        <v>98</v>
      </c>
      <c r="N470" t="s">
        <v>99</v>
      </c>
      <c r="O470" s="23" t="s">
        <v>100</v>
      </c>
      <c r="P470" s="23" t="s">
        <v>101</v>
      </c>
      <c r="Q470" t="s">
        <v>3350</v>
      </c>
      <c r="R470" s="23" t="s">
        <v>103</v>
      </c>
      <c r="S470" s="20" t="s">
        <v>3351</v>
      </c>
      <c r="T470" s="29" t="s">
        <v>3352</v>
      </c>
      <c r="U470" s="23" t="s">
        <v>1436</v>
      </c>
      <c r="V470" s="23" t="s">
        <v>106</v>
      </c>
      <c r="W470" s="20" t="s">
        <v>776</v>
      </c>
      <c r="X470" s="20" t="s">
        <v>776</v>
      </c>
      <c r="Y470" t="s">
        <v>3353</v>
      </c>
      <c r="Z470" t="s">
        <v>3354</v>
      </c>
      <c r="AA470" t="s">
        <v>3355</v>
      </c>
      <c r="AB470" s="30">
        <v>108150000</v>
      </c>
      <c r="AC470" s="30">
        <v>108150000</v>
      </c>
      <c r="AD470" s="46">
        <v>10815000</v>
      </c>
      <c r="AE470" s="46">
        <v>0</v>
      </c>
      <c r="AF470" s="23" t="s">
        <v>112</v>
      </c>
      <c r="AG470" t="s">
        <v>106</v>
      </c>
      <c r="AH470" t="s">
        <v>113</v>
      </c>
      <c r="AI470" s="31">
        <f>+Tabla3[[#This Row],[VALOR DEL CONTRATO
(EN NUMEROS)]]-Tabla3[[#This Row],[VALOR RECURSOS (MADS/FONAM)]]</f>
        <v>0</v>
      </c>
      <c r="AJ470" s="25">
        <v>6825</v>
      </c>
      <c r="AK470" s="32">
        <v>45665</v>
      </c>
      <c r="AL470">
        <v>54125</v>
      </c>
      <c r="AM470" s="27">
        <v>45692</v>
      </c>
      <c r="AN470" s="33" t="s">
        <v>114</v>
      </c>
      <c r="AO470" t="s">
        <v>780</v>
      </c>
      <c r="AP470" s="39">
        <v>202400000000078</v>
      </c>
      <c r="AQ470" t="s">
        <v>106</v>
      </c>
      <c r="AR470" s="27">
        <v>45687</v>
      </c>
      <c r="AS470" s="23" t="s">
        <v>116</v>
      </c>
      <c r="AT470" s="23" t="s">
        <v>116</v>
      </c>
      <c r="AU470" t="s">
        <v>117</v>
      </c>
      <c r="AV470" t="s">
        <v>781</v>
      </c>
      <c r="AW470" t="s">
        <v>782</v>
      </c>
      <c r="AX470" t="s">
        <v>783</v>
      </c>
      <c r="AY470" s="23">
        <v>80111600</v>
      </c>
      <c r="AZ470" s="20" t="s">
        <v>3356</v>
      </c>
      <c r="BA470" s="23" t="s">
        <v>121</v>
      </c>
      <c r="BB470" s="20" t="s">
        <v>122</v>
      </c>
      <c r="BC470" s="42">
        <v>45687</v>
      </c>
      <c r="BD470" s="23" t="s">
        <v>123</v>
      </c>
      <c r="BE470" s="42">
        <v>45687</v>
      </c>
      <c r="BF470" s="27">
        <v>45692</v>
      </c>
      <c r="BG470" s="43">
        <v>45994</v>
      </c>
      <c r="BH470" s="35">
        <f>+Tabla3[[#This Row],[FECHA TERMINACION
(INICIAL)]]-Tabla3[[#This Row],[FECHA INICIO]]</f>
        <v>302</v>
      </c>
      <c r="BI470" s="35">
        <f>+Tabla3[[#This Row],[PLAZO DE EJECUCIÓN EN DÍAS (INICIAL)]]/30</f>
        <v>10.066666666666666</v>
      </c>
      <c r="BJ470" t="s">
        <v>2839</v>
      </c>
      <c r="BK470" s="30">
        <f>+[1]BD_2!E468</f>
        <v>0</v>
      </c>
      <c r="BL470" s="30">
        <f>+[1]BD_2!BA468</f>
        <v>0</v>
      </c>
      <c r="BM470" s="23">
        <f>+[1]BD_2!BZ468</f>
        <v>0</v>
      </c>
      <c r="BN470" s="23">
        <f>+COUNTIF(Tabla3[[#This Row],[VALOR REDUCIDO]:[TOTAL TIEMPO PRORROGADO EN DÍAS
]],"&lt;&gt;0")</f>
        <v>0</v>
      </c>
      <c r="BO470" s="23" t="str">
        <f>+[1]BD_2!CA468</f>
        <v>2 NO</v>
      </c>
      <c r="BP470" s="27" t="str">
        <f>+[1]BD_2!CF468</f>
        <v>2 NO</v>
      </c>
      <c r="BQ470" s="23" t="s">
        <v>106</v>
      </c>
      <c r="BR470">
        <f t="shared" si="106"/>
        <v>302</v>
      </c>
      <c r="BS470" s="36">
        <f t="shared" si="107"/>
        <v>45692</v>
      </c>
      <c r="BT470" s="36">
        <f t="shared" si="108"/>
        <v>45994</v>
      </c>
      <c r="BU470" s="37">
        <f t="shared" ca="1" si="109"/>
        <v>0.8443708609271523</v>
      </c>
      <c r="BV470" s="30">
        <f t="shared" si="110"/>
        <v>108150000</v>
      </c>
      <c r="BW470" s="23" t="str">
        <f t="shared" ca="1" si="98"/>
        <v>EJECUCIÓN</v>
      </c>
      <c r="BX470" s="23">
        <v>63808500</v>
      </c>
      <c r="BY470" s="23">
        <v>44341500</v>
      </c>
      <c r="BZ470" s="23" t="s">
        <v>106</v>
      </c>
      <c r="CA470" s="23" t="str">
        <f t="shared" si="111"/>
        <v>enero</v>
      </c>
      <c r="CB470" s="23" t="s">
        <v>121</v>
      </c>
      <c r="CC470" s="23" t="s">
        <v>121</v>
      </c>
      <c r="CD470" s="23" t="s">
        <v>121</v>
      </c>
      <c r="CE470" t="s">
        <v>125</v>
      </c>
      <c r="CF470" t="s">
        <v>126</v>
      </c>
    </row>
    <row r="471" spans="1:84" x14ac:dyDescent="0.25">
      <c r="A471" s="23" t="str">
        <f t="shared" si="99"/>
        <v/>
      </c>
      <c r="B471" s="23" t="str">
        <f t="shared" si="100"/>
        <v/>
      </c>
      <c r="C471" s="24" t="str">
        <f t="shared" ca="1" si="101"/>
        <v>E</v>
      </c>
      <c r="D471" s="25" t="str">
        <f t="shared" ca="1" si="102"/>
        <v/>
      </c>
      <c r="E471" s="25" t="str">
        <f t="shared" si="103"/>
        <v/>
      </c>
      <c r="F471" s="23" t="str">
        <f t="shared" si="104"/>
        <v/>
      </c>
      <c r="G471" s="25" t="str">
        <f t="shared" si="105"/>
        <v/>
      </c>
      <c r="H471" s="23">
        <v>2025</v>
      </c>
      <c r="I471" s="26">
        <v>464</v>
      </c>
      <c r="J471" s="23" t="s">
        <v>95</v>
      </c>
      <c r="K471" t="s">
        <v>96</v>
      </c>
      <c r="L471" t="s">
        <v>97</v>
      </c>
      <c r="M471" t="s">
        <v>98</v>
      </c>
      <c r="N471" t="s">
        <v>99</v>
      </c>
      <c r="O471" s="23" t="s">
        <v>100</v>
      </c>
      <c r="P471" s="23" t="s">
        <v>138</v>
      </c>
      <c r="Q471" t="s">
        <v>3357</v>
      </c>
      <c r="R471" s="23" t="s">
        <v>103</v>
      </c>
      <c r="S471" s="20" t="s">
        <v>158</v>
      </c>
      <c r="T471" s="29" t="s">
        <v>3358</v>
      </c>
      <c r="U471" s="23" t="s">
        <v>1436</v>
      </c>
      <c r="V471" s="23" t="s">
        <v>106</v>
      </c>
      <c r="W471" s="20" t="s">
        <v>430</v>
      </c>
      <c r="X471" s="20" t="s">
        <v>430</v>
      </c>
      <c r="Y471" t="s">
        <v>3359</v>
      </c>
      <c r="Z471" t="s">
        <v>3360</v>
      </c>
      <c r="AA471" t="s">
        <v>2133</v>
      </c>
      <c r="AB471" s="30">
        <v>85000000</v>
      </c>
      <c r="AC471" s="30">
        <v>85000000</v>
      </c>
      <c r="AD471" s="46">
        <v>8500000</v>
      </c>
      <c r="AE471" s="46">
        <v>0</v>
      </c>
      <c r="AF471" s="23" t="s">
        <v>112</v>
      </c>
      <c r="AG471" t="s">
        <v>106</v>
      </c>
      <c r="AH471" t="s">
        <v>113</v>
      </c>
      <c r="AI471" s="31">
        <f>+Tabla3[[#This Row],[VALOR DEL CONTRATO
(EN NUMEROS)]]-Tabla3[[#This Row],[VALOR RECURSOS (MADS/FONAM)]]</f>
        <v>0</v>
      </c>
      <c r="AJ471" s="25">
        <v>4825</v>
      </c>
      <c r="AK471" s="32">
        <v>45664</v>
      </c>
      <c r="AL471">
        <v>46525</v>
      </c>
      <c r="AM471" s="27">
        <v>45688</v>
      </c>
      <c r="AN471" s="33" t="s">
        <v>114</v>
      </c>
      <c r="AO471" t="s">
        <v>1265</v>
      </c>
      <c r="AP471" s="39">
        <v>202400000000074</v>
      </c>
      <c r="AQ471" t="s">
        <v>106</v>
      </c>
      <c r="AR471" s="27">
        <v>45686</v>
      </c>
      <c r="AS471" s="23" t="s">
        <v>116</v>
      </c>
      <c r="AT471" s="23" t="s">
        <v>116</v>
      </c>
      <c r="AU471" t="s">
        <v>117</v>
      </c>
      <c r="AV471" t="s">
        <v>435</v>
      </c>
      <c r="AW471" t="s">
        <v>436</v>
      </c>
      <c r="AX471" t="s">
        <v>436</v>
      </c>
      <c r="AY471" s="23">
        <v>80111600</v>
      </c>
      <c r="AZ471" s="20" t="s">
        <v>3361</v>
      </c>
      <c r="BA471" s="23" t="s">
        <v>121</v>
      </c>
      <c r="BB471" s="20" t="s">
        <v>122</v>
      </c>
      <c r="BC471" s="42">
        <v>45687</v>
      </c>
      <c r="BD471" s="23" t="s">
        <v>123</v>
      </c>
      <c r="BE471" s="42">
        <v>45687</v>
      </c>
      <c r="BF471" s="27">
        <v>45688</v>
      </c>
      <c r="BG471" s="43">
        <v>45991</v>
      </c>
      <c r="BH471" s="35">
        <f>+Tabla3[[#This Row],[FECHA TERMINACION
(INICIAL)]]-Tabla3[[#This Row],[FECHA INICIO]]</f>
        <v>303</v>
      </c>
      <c r="BI471" s="35">
        <f>+Tabla3[[#This Row],[PLAZO DE EJECUCIÓN EN DÍAS (INICIAL)]]/30</f>
        <v>10.1</v>
      </c>
      <c r="BJ471" t="s">
        <v>2064</v>
      </c>
      <c r="BK471" s="30">
        <f>+[1]BD_2!E469</f>
        <v>0</v>
      </c>
      <c r="BL471" s="30">
        <f>+[1]BD_2!BA469</f>
        <v>0</v>
      </c>
      <c r="BM471" s="23">
        <f>+[1]BD_2!BZ469</f>
        <v>0</v>
      </c>
      <c r="BN471" s="23">
        <f>+COUNTIF(Tabla3[[#This Row],[VALOR REDUCIDO]:[TOTAL TIEMPO PRORROGADO EN DÍAS
]],"&lt;&gt;0")</f>
        <v>0</v>
      </c>
      <c r="BO471" s="23" t="str">
        <f>+[1]BD_2!CA469</f>
        <v>2 NO</v>
      </c>
      <c r="BP471" s="27" t="str">
        <f>+[1]BD_2!CF469</f>
        <v>2 NO</v>
      </c>
      <c r="BQ471" s="23" t="s">
        <v>106</v>
      </c>
      <c r="BR471">
        <f t="shared" si="106"/>
        <v>303</v>
      </c>
      <c r="BS471" s="36">
        <f t="shared" si="107"/>
        <v>45688</v>
      </c>
      <c r="BT471" s="36">
        <f t="shared" si="108"/>
        <v>45991</v>
      </c>
      <c r="BU471" s="37">
        <f t="shared" ca="1" si="109"/>
        <v>0.8547854785478548</v>
      </c>
      <c r="BV471" s="30">
        <f t="shared" si="110"/>
        <v>85000000</v>
      </c>
      <c r="BW471" s="23" t="str">
        <f t="shared" ca="1" si="98"/>
        <v>EJECUCIÓN</v>
      </c>
      <c r="BX471" s="23">
        <v>51000000</v>
      </c>
      <c r="BY471" s="23">
        <v>34000000</v>
      </c>
      <c r="BZ471" s="23" t="s">
        <v>106</v>
      </c>
      <c r="CA471" s="23" t="str">
        <f t="shared" si="111"/>
        <v>enero</v>
      </c>
      <c r="CB471" s="23" t="s">
        <v>121</v>
      </c>
      <c r="CC471" s="23" t="s">
        <v>121</v>
      </c>
      <c r="CD471" s="23" t="s">
        <v>121</v>
      </c>
      <c r="CE471" t="s">
        <v>125</v>
      </c>
      <c r="CF471" t="s">
        <v>126</v>
      </c>
    </row>
    <row r="472" spans="1:84" x14ac:dyDescent="0.25">
      <c r="A472" s="23" t="str">
        <f t="shared" si="99"/>
        <v/>
      </c>
      <c r="B472" s="23" t="str">
        <f t="shared" si="100"/>
        <v/>
      </c>
      <c r="C472" s="24" t="str">
        <f t="shared" ca="1" si="101"/>
        <v>E</v>
      </c>
      <c r="D472" s="25" t="str">
        <f t="shared" ca="1" si="102"/>
        <v/>
      </c>
      <c r="E472" s="25" t="str">
        <f t="shared" si="103"/>
        <v/>
      </c>
      <c r="F472" s="23" t="str">
        <f t="shared" si="104"/>
        <v/>
      </c>
      <c r="G472" s="25" t="str">
        <f t="shared" si="105"/>
        <v/>
      </c>
      <c r="H472" s="23">
        <v>2025</v>
      </c>
      <c r="I472" s="26">
        <v>465</v>
      </c>
      <c r="J472" s="23" t="s">
        <v>95</v>
      </c>
      <c r="K472" t="s">
        <v>96</v>
      </c>
      <c r="L472" t="s">
        <v>97</v>
      </c>
      <c r="M472" t="s">
        <v>98</v>
      </c>
      <c r="N472" t="s">
        <v>99</v>
      </c>
      <c r="O472" s="23" t="s">
        <v>100</v>
      </c>
      <c r="P472" s="23" t="s">
        <v>101</v>
      </c>
      <c r="Q472" t="s">
        <v>3362</v>
      </c>
      <c r="R472" s="23" t="s">
        <v>103</v>
      </c>
      <c r="S472" s="20" t="s">
        <v>104</v>
      </c>
      <c r="T472" s="29" t="s">
        <v>3363</v>
      </c>
      <c r="U472" s="23" t="s">
        <v>1436</v>
      </c>
      <c r="V472" s="23" t="s">
        <v>106</v>
      </c>
      <c r="W472" s="20" t="s">
        <v>108</v>
      </c>
      <c r="X472" s="20" t="s">
        <v>108</v>
      </c>
      <c r="Y472" t="s">
        <v>3364</v>
      </c>
      <c r="Z472" t="s">
        <v>3365</v>
      </c>
      <c r="AA472" t="s">
        <v>3366</v>
      </c>
      <c r="AB472" s="30">
        <v>42793400</v>
      </c>
      <c r="AC472" s="30">
        <v>42793400</v>
      </c>
      <c r="AD472" s="46">
        <v>3926000</v>
      </c>
      <c r="AE472" s="46">
        <v>0</v>
      </c>
      <c r="AF472" s="23" t="s">
        <v>112</v>
      </c>
      <c r="AG472" t="s">
        <v>106</v>
      </c>
      <c r="AH472" t="s">
        <v>113</v>
      </c>
      <c r="AI472" s="31">
        <f>+Tabla3[[#This Row],[VALOR DEL CONTRATO
(EN NUMEROS)]]-Tabla3[[#This Row],[VALOR RECURSOS (MADS/FONAM)]]</f>
        <v>0</v>
      </c>
      <c r="AJ472" s="25">
        <v>1225</v>
      </c>
      <c r="AK472" s="32">
        <v>45664</v>
      </c>
      <c r="AL472">
        <v>60425</v>
      </c>
      <c r="AM472" s="27">
        <v>45693</v>
      </c>
      <c r="AN472" s="33" t="s">
        <v>114</v>
      </c>
      <c r="AO472" t="s">
        <v>115</v>
      </c>
      <c r="AP472" s="39">
        <v>202400000000095</v>
      </c>
      <c r="AQ472" t="s">
        <v>106</v>
      </c>
      <c r="AR472" s="27">
        <v>45692</v>
      </c>
      <c r="AS472" s="23" t="s">
        <v>116</v>
      </c>
      <c r="AT472" s="23" t="s">
        <v>116</v>
      </c>
      <c r="AU472" t="s">
        <v>117</v>
      </c>
      <c r="AV472" t="s">
        <v>529</v>
      </c>
      <c r="AW472" t="s">
        <v>530</v>
      </c>
      <c r="AX472" t="s">
        <v>108</v>
      </c>
      <c r="AY472" s="23">
        <v>80111600</v>
      </c>
      <c r="AZ472" s="20" t="s">
        <v>3367</v>
      </c>
      <c r="BA472" s="23" t="s">
        <v>121</v>
      </c>
      <c r="BB472" s="20" t="s">
        <v>122</v>
      </c>
      <c r="BC472" s="42">
        <v>45693</v>
      </c>
      <c r="BD472" s="23" t="s">
        <v>136</v>
      </c>
      <c r="BE472" s="42">
        <v>45693</v>
      </c>
      <c r="BF472" s="27">
        <v>45693</v>
      </c>
      <c r="BG472" s="43">
        <v>46021</v>
      </c>
      <c r="BH472" s="35">
        <f>+Tabla3[[#This Row],[FECHA TERMINACION
(INICIAL)]]-Tabla3[[#This Row],[FECHA INICIO]]</f>
        <v>328</v>
      </c>
      <c r="BI472" s="35">
        <f>+Tabla3[[#This Row],[PLAZO DE EJECUCIÓN EN DÍAS (INICIAL)]]/30</f>
        <v>10.933333333333334</v>
      </c>
      <c r="BJ472" t="s">
        <v>3368</v>
      </c>
      <c r="BK472" s="30">
        <f>+[1]BD_2!E470</f>
        <v>130867</v>
      </c>
      <c r="BL472" s="30">
        <f>+[1]BD_2!BA470</f>
        <v>0</v>
      </c>
      <c r="BM472" s="23">
        <f>+[1]BD_2!BZ470</f>
        <v>0</v>
      </c>
      <c r="BN472" s="23">
        <f>+COUNTIF(Tabla3[[#This Row],[VALOR REDUCIDO]:[TOTAL TIEMPO PRORROGADO EN DÍAS
]],"&lt;&gt;0")</f>
        <v>1</v>
      </c>
      <c r="BO472" s="23" t="str">
        <f>+[1]BD_2!CA470</f>
        <v>2 NO</v>
      </c>
      <c r="BP472" s="27" t="str">
        <f>+[1]BD_2!CF470</f>
        <v>2 NO</v>
      </c>
      <c r="BQ472" s="23" t="s">
        <v>106</v>
      </c>
      <c r="BR472">
        <f t="shared" si="106"/>
        <v>328</v>
      </c>
      <c r="BS472" s="36">
        <f t="shared" si="107"/>
        <v>45693</v>
      </c>
      <c r="BT472" s="36">
        <f t="shared" si="108"/>
        <v>46021</v>
      </c>
      <c r="BU472" s="37">
        <f t="shared" ca="1" si="109"/>
        <v>0.77439024390243905</v>
      </c>
      <c r="BV472" s="30">
        <f t="shared" si="110"/>
        <v>42662533</v>
      </c>
      <c r="BW472" s="23" t="str">
        <f t="shared" ca="1" si="98"/>
        <v>EJECUCIÓN</v>
      </c>
      <c r="BX472" s="23">
        <v>23032533</v>
      </c>
      <c r="BY472" s="23">
        <v>19630000</v>
      </c>
      <c r="BZ472" s="23" t="s">
        <v>106</v>
      </c>
      <c r="CA472" s="23" t="str">
        <f t="shared" si="111"/>
        <v>febrero</v>
      </c>
      <c r="CB472" s="23" t="s">
        <v>121</v>
      </c>
      <c r="CC472" s="23" t="s">
        <v>121</v>
      </c>
      <c r="CD472" s="23" t="s">
        <v>121</v>
      </c>
      <c r="CE472" t="s">
        <v>125</v>
      </c>
      <c r="CF472" t="s">
        <v>126</v>
      </c>
    </row>
    <row r="473" spans="1:84" x14ac:dyDescent="0.25">
      <c r="A473" s="23" t="str">
        <f t="shared" si="99"/>
        <v/>
      </c>
      <c r="B473" s="23" t="str">
        <f t="shared" si="100"/>
        <v/>
      </c>
      <c r="C473" s="24" t="str">
        <f t="shared" ca="1" si="101"/>
        <v>E</v>
      </c>
      <c r="D473" s="25" t="str">
        <f t="shared" ca="1" si="102"/>
        <v/>
      </c>
      <c r="E473" s="25" t="str">
        <f t="shared" si="103"/>
        <v/>
      </c>
      <c r="F473" s="23" t="str">
        <f t="shared" si="104"/>
        <v/>
      </c>
      <c r="G473" s="25" t="str">
        <f t="shared" si="105"/>
        <v/>
      </c>
      <c r="H473" s="23">
        <v>2025</v>
      </c>
      <c r="I473" s="26">
        <v>466</v>
      </c>
      <c r="J473" s="23" t="s">
        <v>95</v>
      </c>
      <c r="K473" t="s">
        <v>96</v>
      </c>
      <c r="L473" t="s">
        <v>97</v>
      </c>
      <c r="M473" t="s">
        <v>98</v>
      </c>
      <c r="N473" t="s">
        <v>99</v>
      </c>
      <c r="O473" s="23" t="s">
        <v>100</v>
      </c>
      <c r="P473" s="23" t="s">
        <v>138</v>
      </c>
      <c r="Q473" t="s">
        <v>3369</v>
      </c>
      <c r="R473" s="23" t="s">
        <v>103</v>
      </c>
      <c r="S473" s="20" t="s">
        <v>1753</v>
      </c>
      <c r="T473" s="29" t="s">
        <v>3370</v>
      </c>
      <c r="U473" s="23" t="s">
        <v>1436</v>
      </c>
      <c r="V473" s="23" t="s">
        <v>106</v>
      </c>
      <c r="W473" s="20" t="s">
        <v>1369</v>
      </c>
      <c r="X473" s="20" t="s">
        <v>1369</v>
      </c>
      <c r="Y473" t="s">
        <v>3371</v>
      </c>
      <c r="Z473" t="s">
        <v>3372</v>
      </c>
      <c r="AA473" t="s">
        <v>3299</v>
      </c>
      <c r="AB473" s="30">
        <v>59160000</v>
      </c>
      <c r="AC473" s="30">
        <v>59160000</v>
      </c>
      <c r="AD473" s="46">
        <v>5916000</v>
      </c>
      <c r="AE473" s="46">
        <v>0</v>
      </c>
      <c r="AF473" s="23" t="s">
        <v>112</v>
      </c>
      <c r="AG473" t="s">
        <v>106</v>
      </c>
      <c r="AH473" t="s">
        <v>113</v>
      </c>
      <c r="AI473" s="31">
        <f>+Tabla3[[#This Row],[VALOR DEL CONTRATO
(EN NUMEROS)]]-Tabla3[[#This Row],[VALOR RECURSOS (MADS/FONAM)]]</f>
        <v>0</v>
      </c>
      <c r="AJ473" s="25">
        <v>11125</v>
      </c>
      <c r="AK473" s="57">
        <v>45665</v>
      </c>
      <c r="AL473" s="23">
        <v>63325</v>
      </c>
      <c r="AM473" s="42">
        <v>45694</v>
      </c>
      <c r="AN473" s="33" t="s">
        <v>114</v>
      </c>
      <c r="AO473" t="s">
        <v>931</v>
      </c>
      <c r="AP473" s="39">
        <v>202400000000078</v>
      </c>
      <c r="AQ473" t="s">
        <v>106</v>
      </c>
      <c r="AR473" s="27">
        <v>45689</v>
      </c>
      <c r="AS473" s="23" t="s">
        <v>116</v>
      </c>
      <c r="AT473" s="23" t="s">
        <v>116</v>
      </c>
      <c r="AU473" t="s">
        <v>117</v>
      </c>
      <c r="AV473" t="s">
        <v>3300</v>
      </c>
      <c r="AW473" t="s">
        <v>3301</v>
      </c>
      <c r="AX473" t="s">
        <v>1369</v>
      </c>
      <c r="AY473" s="23">
        <v>80111600</v>
      </c>
      <c r="AZ473" s="20" t="s">
        <v>3373</v>
      </c>
      <c r="BA473" s="23" t="s">
        <v>121</v>
      </c>
      <c r="BB473" s="20" t="s">
        <v>122</v>
      </c>
      <c r="BC473" s="42">
        <v>45693</v>
      </c>
      <c r="BD473" s="23" t="s">
        <v>123</v>
      </c>
      <c r="BE473" s="42">
        <v>45693</v>
      </c>
      <c r="BF473" s="27">
        <v>45694</v>
      </c>
      <c r="BG473" s="43">
        <v>45996</v>
      </c>
      <c r="BH473" s="35">
        <f>+Tabla3[[#This Row],[FECHA TERMINACION
(INICIAL)]]-Tabla3[[#This Row],[FECHA INICIO]]</f>
        <v>302</v>
      </c>
      <c r="BI473" s="35">
        <f>+Tabla3[[#This Row],[PLAZO DE EJECUCIÓN EN DÍAS (INICIAL)]]/30</f>
        <v>10.066666666666666</v>
      </c>
      <c r="BJ473" t="s">
        <v>1586</v>
      </c>
      <c r="BK473" s="30">
        <f>+[1]BD_2!E471</f>
        <v>0</v>
      </c>
      <c r="BL473" s="30">
        <f>+[1]BD_2!BA471</f>
        <v>0</v>
      </c>
      <c r="BM473" s="23">
        <f>+[1]BD_2!BZ471</f>
        <v>0</v>
      </c>
      <c r="BN473" s="23">
        <f>+COUNTIF(Tabla3[[#This Row],[VALOR REDUCIDO]:[TOTAL TIEMPO PRORROGADO EN DÍAS
]],"&lt;&gt;0")</f>
        <v>0</v>
      </c>
      <c r="BO473" s="23" t="str">
        <f>+[1]BD_2!CA471</f>
        <v>2 NO</v>
      </c>
      <c r="BP473" s="27" t="str">
        <f>+[1]BD_2!CF471</f>
        <v>2 NO</v>
      </c>
      <c r="BQ473" s="23" t="s">
        <v>106</v>
      </c>
      <c r="BR473">
        <f t="shared" si="106"/>
        <v>302</v>
      </c>
      <c r="BS473" s="36">
        <f t="shared" si="107"/>
        <v>45694</v>
      </c>
      <c r="BT473" s="36">
        <f t="shared" si="108"/>
        <v>45996</v>
      </c>
      <c r="BU473" s="37">
        <f t="shared" ca="1" si="109"/>
        <v>0.83774834437086088</v>
      </c>
      <c r="BV473" s="30">
        <f t="shared" si="110"/>
        <v>59160000</v>
      </c>
      <c r="BW473" s="23" t="str">
        <f t="shared" ca="1" si="98"/>
        <v>EJECUCIÓN</v>
      </c>
      <c r="BX473" s="23">
        <v>34510000</v>
      </c>
      <c r="BY473" s="23">
        <v>24650000</v>
      </c>
      <c r="BZ473" s="23" t="s">
        <v>106</v>
      </c>
      <c r="CA473" s="23" t="str">
        <f t="shared" si="111"/>
        <v>febrero</v>
      </c>
      <c r="CB473" s="23" t="s">
        <v>121</v>
      </c>
      <c r="CC473" s="23" t="s">
        <v>121</v>
      </c>
      <c r="CD473" s="23" t="s">
        <v>121</v>
      </c>
      <c r="CE473" t="s">
        <v>125</v>
      </c>
      <c r="CF473" t="s">
        <v>126</v>
      </c>
    </row>
    <row r="474" spans="1:84" x14ac:dyDescent="0.25">
      <c r="A474" s="23" t="str">
        <f t="shared" si="99"/>
        <v/>
      </c>
      <c r="B474" s="23" t="str">
        <f t="shared" si="100"/>
        <v/>
      </c>
      <c r="C474" s="24" t="str">
        <f t="shared" ca="1" si="101"/>
        <v>E</v>
      </c>
      <c r="D474" s="25" t="str">
        <f t="shared" ca="1" si="102"/>
        <v/>
      </c>
      <c r="E474" s="25" t="str">
        <f t="shared" si="103"/>
        <v/>
      </c>
      <c r="F474" s="23" t="str">
        <f t="shared" si="104"/>
        <v/>
      </c>
      <c r="G474" s="25" t="str">
        <f t="shared" si="105"/>
        <v/>
      </c>
      <c r="H474" s="23">
        <v>2025</v>
      </c>
      <c r="I474" s="26">
        <v>467</v>
      </c>
      <c r="J474" s="23" t="s">
        <v>95</v>
      </c>
      <c r="K474" t="s">
        <v>96</v>
      </c>
      <c r="L474" t="s">
        <v>97</v>
      </c>
      <c r="M474" t="s">
        <v>98</v>
      </c>
      <c r="N474" t="s">
        <v>99</v>
      </c>
      <c r="O474" s="23" t="s">
        <v>100</v>
      </c>
      <c r="P474" s="23" t="s">
        <v>138</v>
      </c>
      <c r="Q474" t="s">
        <v>3374</v>
      </c>
      <c r="R474" s="23" t="s">
        <v>103</v>
      </c>
      <c r="S474" s="20" t="s">
        <v>3093</v>
      </c>
      <c r="T474" s="29" t="s">
        <v>3375</v>
      </c>
      <c r="U474" s="23" t="s">
        <v>1436</v>
      </c>
      <c r="V474" s="23" t="s">
        <v>106</v>
      </c>
      <c r="W474" s="20" t="s">
        <v>907</v>
      </c>
      <c r="X474" s="20" t="s">
        <v>907</v>
      </c>
      <c r="Y474" t="s">
        <v>3376</v>
      </c>
      <c r="Z474" t="s">
        <v>3377</v>
      </c>
      <c r="AA474" t="s">
        <v>2227</v>
      </c>
      <c r="AB474" s="30">
        <v>121000000</v>
      </c>
      <c r="AC474" s="30">
        <v>121000000</v>
      </c>
      <c r="AD474" s="46">
        <v>11000000</v>
      </c>
      <c r="AE474" s="46">
        <v>0</v>
      </c>
      <c r="AF474" s="23" t="s">
        <v>112</v>
      </c>
      <c r="AG474" t="s">
        <v>106</v>
      </c>
      <c r="AH474" t="s">
        <v>113</v>
      </c>
      <c r="AI474" s="31">
        <f>+Tabla3[[#This Row],[VALOR DEL CONTRATO
(EN NUMEROS)]]-Tabla3[[#This Row],[VALOR RECURSOS (MADS/FONAM)]]</f>
        <v>0</v>
      </c>
      <c r="AJ474" s="25">
        <v>10125</v>
      </c>
      <c r="AK474" s="32">
        <v>45665</v>
      </c>
      <c r="AL474">
        <v>54925</v>
      </c>
      <c r="AM474" s="27">
        <v>45692</v>
      </c>
      <c r="AN474" s="33" t="s">
        <v>114</v>
      </c>
      <c r="AO474" t="s">
        <v>911</v>
      </c>
      <c r="AP474" s="39">
        <v>202400000000078</v>
      </c>
      <c r="AQ474" t="s">
        <v>106</v>
      </c>
      <c r="AR474" s="27">
        <v>45689</v>
      </c>
      <c r="AS474" s="23" t="s">
        <v>116</v>
      </c>
      <c r="AT474" s="23" t="s">
        <v>116</v>
      </c>
      <c r="AU474" t="s">
        <v>117</v>
      </c>
      <c r="AV474" t="s">
        <v>912</v>
      </c>
      <c r="AW474" t="s">
        <v>913</v>
      </c>
      <c r="AX474" t="s">
        <v>914</v>
      </c>
      <c r="AY474" s="23">
        <v>80111600</v>
      </c>
      <c r="AZ474" s="20" t="s">
        <v>3378</v>
      </c>
      <c r="BA474" s="23" t="s">
        <v>121</v>
      </c>
      <c r="BB474" s="20" t="s">
        <v>122</v>
      </c>
      <c r="BC474" s="42">
        <v>45688</v>
      </c>
      <c r="BD474" s="23" t="s">
        <v>123</v>
      </c>
      <c r="BE474" s="42">
        <v>45688</v>
      </c>
      <c r="BF474" s="27">
        <v>45692</v>
      </c>
      <c r="BG474" s="43">
        <v>46021</v>
      </c>
      <c r="BH474" s="35">
        <f>+Tabla3[[#This Row],[FECHA TERMINACION
(INICIAL)]]-Tabla3[[#This Row],[FECHA INICIO]]</f>
        <v>329</v>
      </c>
      <c r="BI474" s="35">
        <f>+Tabla3[[#This Row],[PLAZO DE EJECUCIÓN EN DÍAS (INICIAL)]]/30</f>
        <v>10.966666666666667</v>
      </c>
      <c r="BJ474" t="s">
        <v>3379</v>
      </c>
      <c r="BK474" s="30">
        <f>+[1]BD_2!E472</f>
        <v>1100000</v>
      </c>
      <c r="BL474" s="30">
        <f>+[1]BD_2!BA472</f>
        <v>0</v>
      </c>
      <c r="BM474" s="23">
        <f>+[1]BD_2!BZ472</f>
        <v>0</v>
      </c>
      <c r="BN474" s="23">
        <f>+COUNTIF(Tabla3[[#This Row],[VALOR REDUCIDO]:[TOTAL TIEMPO PRORROGADO EN DÍAS
]],"&lt;&gt;0")</f>
        <v>1</v>
      </c>
      <c r="BO474" s="23" t="str">
        <f>+[1]BD_2!CA472</f>
        <v>2 NO</v>
      </c>
      <c r="BP474" s="27" t="str">
        <f>+[1]BD_2!CF472</f>
        <v>2 NO</v>
      </c>
      <c r="BQ474" s="23" t="s">
        <v>106</v>
      </c>
      <c r="BR474">
        <f t="shared" si="106"/>
        <v>329</v>
      </c>
      <c r="BS474" s="36">
        <f t="shared" si="107"/>
        <v>45692</v>
      </c>
      <c r="BT474" s="36">
        <f t="shared" si="108"/>
        <v>46021</v>
      </c>
      <c r="BU474" s="37">
        <f t="shared" ca="1" si="109"/>
        <v>0.77507598784194531</v>
      </c>
      <c r="BV474" s="30">
        <f t="shared" si="110"/>
        <v>119900000</v>
      </c>
      <c r="BW474" s="23" t="str">
        <f t="shared" ca="1" si="98"/>
        <v>EJECUCIÓN</v>
      </c>
      <c r="BX474" s="23">
        <v>64900000</v>
      </c>
      <c r="BY474" s="23">
        <v>55000000</v>
      </c>
      <c r="BZ474" s="23" t="s">
        <v>106</v>
      </c>
      <c r="CA474" s="23" t="str">
        <f t="shared" si="111"/>
        <v>febrero</v>
      </c>
      <c r="CB474" s="23" t="s">
        <v>121</v>
      </c>
      <c r="CC474" s="23" t="s">
        <v>121</v>
      </c>
      <c r="CD474" s="23" t="s">
        <v>121</v>
      </c>
      <c r="CE474" t="s">
        <v>125</v>
      </c>
      <c r="CF474" t="s">
        <v>126</v>
      </c>
    </row>
    <row r="475" spans="1:84" x14ac:dyDescent="0.25">
      <c r="A475" s="23" t="str">
        <f t="shared" si="99"/>
        <v/>
      </c>
      <c r="B475" s="23" t="str">
        <f t="shared" si="100"/>
        <v/>
      </c>
      <c r="C475" s="24" t="str">
        <f t="shared" ca="1" si="101"/>
        <v>E</v>
      </c>
      <c r="D475" s="25" t="str">
        <f t="shared" ca="1" si="102"/>
        <v/>
      </c>
      <c r="E475" s="25" t="str">
        <f t="shared" si="103"/>
        <v/>
      </c>
      <c r="F475" s="23" t="str">
        <f t="shared" si="104"/>
        <v/>
      </c>
      <c r="G475" s="25" t="str">
        <f t="shared" si="105"/>
        <v/>
      </c>
      <c r="H475" s="23">
        <v>2025</v>
      </c>
      <c r="I475" s="26">
        <v>468</v>
      </c>
      <c r="J475" s="23" t="s">
        <v>95</v>
      </c>
      <c r="K475" t="s">
        <v>96</v>
      </c>
      <c r="L475" t="s">
        <v>97</v>
      </c>
      <c r="M475" t="s">
        <v>98</v>
      </c>
      <c r="N475" t="s">
        <v>99</v>
      </c>
      <c r="O475" s="23" t="s">
        <v>100</v>
      </c>
      <c r="P475" s="23" t="s">
        <v>138</v>
      </c>
      <c r="Q475" t="s">
        <v>3380</v>
      </c>
      <c r="R475" s="23" t="s">
        <v>103</v>
      </c>
      <c r="S475" s="20" t="s">
        <v>982</v>
      </c>
      <c r="T475" s="29" t="s">
        <v>3381</v>
      </c>
      <c r="U475" s="23" t="s">
        <v>1436</v>
      </c>
      <c r="V475" s="23" t="s">
        <v>106</v>
      </c>
      <c r="W475" s="20" t="s">
        <v>1369</v>
      </c>
      <c r="X475" s="20" t="s">
        <v>1369</v>
      </c>
      <c r="Y475" t="s">
        <v>3382</v>
      </c>
      <c r="Z475" t="s">
        <v>3383</v>
      </c>
      <c r="AA475" t="s">
        <v>3384</v>
      </c>
      <c r="AB475" s="30">
        <v>99750000</v>
      </c>
      <c r="AC475" s="30">
        <v>99750000</v>
      </c>
      <c r="AD475" s="46">
        <v>9500000</v>
      </c>
      <c r="AE475" s="46">
        <v>0</v>
      </c>
      <c r="AF475" s="23" t="s">
        <v>112</v>
      </c>
      <c r="AG475" t="s">
        <v>106</v>
      </c>
      <c r="AH475" t="s">
        <v>113</v>
      </c>
      <c r="AI475" s="31">
        <f>+Tabla3[[#This Row],[VALOR DEL CONTRATO
(EN NUMEROS)]]-Tabla3[[#This Row],[VALOR RECURSOS (MADS/FONAM)]]</f>
        <v>0</v>
      </c>
      <c r="AJ475" s="25">
        <v>11125</v>
      </c>
      <c r="AK475" s="57">
        <v>45665</v>
      </c>
      <c r="AL475" s="23">
        <v>63525</v>
      </c>
      <c r="AM475" s="42">
        <v>45694</v>
      </c>
      <c r="AN475" s="33" t="s">
        <v>114</v>
      </c>
      <c r="AO475" t="s">
        <v>931</v>
      </c>
      <c r="AP475" s="39">
        <v>202400000000078</v>
      </c>
      <c r="AQ475" t="s">
        <v>106</v>
      </c>
      <c r="AR475" s="27">
        <v>45687</v>
      </c>
      <c r="AS475" s="23" t="s">
        <v>116</v>
      </c>
      <c r="AT475" s="23" t="s">
        <v>116</v>
      </c>
      <c r="AU475" t="s">
        <v>117</v>
      </c>
      <c r="AV475" t="s">
        <v>1373</v>
      </c>
      <c r="AW475" t="s">
        <v>1374</v>
      </c>
      <c r="AX475" t="s">
        <v>1375</v>
      </c>
      <c r="AY475" s="23">
        <v>80111600</v>
      </c>
      <c r="AZ475" s="20" t="s">
        <v>3385</v>
      </c>
      <c r="BA475" s="23" t="s">
        <v>121</v>
      </c>
      <c r="BB475" s="20" t="s">
        <v>122</v>
      </c>
      <c r="BC475" s="42">
        <v>45687</v>
      </c>
      <c r="BD475" s="20" t="s">
        <v>136</v>
      </c>
      <c r="BE475" s="42">
        <v>45687</v>
      </c>
      <c r="BF475" s="27">
        <v>45694</v>
      </c>
      <c r="BG475" s="43">
        <v>46011</v>
      </c>
      <c r="BH475" s="35">
        <f>+Tabla3[[#This Row],[FECHA TERMINACION
(INICIAL)]]-Tabla3[[#This Row],[FECHA INICIO]]</f>
        <v>317</v>
      </c>
      <c r="BI475" s="35">
        <f>+Tabla3[[#This Row],[PLAZO DE EJECUCIÓN EN DÍAS (INICIAL)]]/30</f>
        <v>10.566666666666666</v>
      </c>
      <c r="BJ475" t="s">
        <v>2079</v>
      </c>
      <c r="BK475" s="30">
        <f>+[1]BD_2!E473</f>
        <v>0</v>
      </c>
      <c r="BL475" s="30">
        <f>+[1]BD_2!BA473</f>
        <v>0</v>
      </c>
      <c r="BM475" s="23">
        <f>+[1]BD_2!BZ473</f>
        <v>0</v>
      </c>
      <c r="BN475" s="23">
        <f>+COUNTIF(Tabla3[[#This Row],[VALOR REDUCIDO]:[TOTAL TIEMPO PRORROGADO EN DÍAS
]],"&lt;&gt;0")</f>
        <v>0</v>
      </c>
      <c r="BO475" s="23" t="str">
        <f>+[1]BD_2!CA473</f>
        <v>2 NO</v>
      </c>
      <c r="BP475" s="27" t="str">
        <f>+[1]BD_2!CF473</f>
        <v>2 NO</v>
      </c>
      <c r="BQ475" s="23" t="s">
        <v>106</v>
      </c>
      <c r="BR475">
        <f t="shared" si="106"/>
        <v>317</v>
      </c>
      <c r="BS475" s="36">
        <f t="shared" si="107"/>
        <v>45694</v>
      </c>
      <c r="BT475" s="36">
        <f t="shared" si="108"/>
        <v>46011</v>
      </c>
      <c r="BU475" s="37">
        <f t="shared" ca="1" si="109"/>
        <v>0.79810725552050477</v>
      </c>
      <c r="BV475" s="30">
        <f t="shared" si="110"/>
        <v>99750000</v>
      </c>
      <c r="BW475" s="23" t="str">
        <f t="shared" ca="1" si="98"/>
        <v>EJECUCIÓN</v>
      </c>
      <c r="BX475" s="23">
        <v>55416667</v>
      </c>
      <c r="BY475" s="23">
        <v>44333333</v>
      </c>
      <c r="BZ475" s="23" t="s">
        <v>106</v>
      </c>
      <c r="CA475" s="23" t="str">
        <f t="shared" si="111"/>
        <v>enero</v>
      </c>
      <c r="CB475" s="23" t="s">
        <v>121</v>
      </c>
      <c r="CC475" s="23" t="s">
        <v>121</v>
      </c>
      <c r="CD475" s="23" t="s">
        <v>121</v>
      </c>
      <c r="CE475" t="s">
        <v>125</v>
      </c>
      <c r="CF475" t="s">
        <v>126</v>
      </c>
    </row>
    <row r="476" spans="1:84" x14ac:dyDescent="0.25">
      <c r="A476" s="23" t="str">
        <f t="shared" si="99"/>
        <v/>
      </c>
      <c r="B476" s="23" t="str">
        <f t="shared" si="100"/>
        <v/>
      </c>
      <c r="C476" s="24" t="str">
        <f t="shared" ca="1" si="101"/>
        <v>E</v>
      </c>
      <c r="D476" s="25" t="str">
        <f t="shared" ca="1" si="102"/>
        <v/>
      </c>
      <c r="E476" s="25" t="str">
        <f t="shared" si="103"/>
        <v/>
      </c>
      <c r="F476" s="23" t="str">
        <f t="shared" si="104"/>
        <v/>
      </c>
      <c r="G476" s="25" t="str">
        <f t="shared" si="105"/>
        <v/>
      </c>
      <c r="H476" s="23">
        <v>2025</v>
      </c>
      <c r="I476" s="26">
        <v>469</v>
      </c>
      <c r="J476" s="23" t="s">
        <v>95</v>
      </c>
      <c r="K476" t="s">
        <v>96</v>
      </c>
      <c r="L476" t="s">
        <v>97</v>
      </c>
      <c r="M476" t="s">
        <v>98</v>
      </c>
      <c r="N476" t="s">
        <v>99</v>
      </c>
      <c r="O476" s="23" t="s">
        <v>100</v>
      </c>
      <c r="P476" s="23" t="s">
        <v>138</v>
      </c>
      <c r="Q476" t="s">
        <v>3386</v>
      </c>
      <c r="R476" s="23" t="s">
        <v>103</v>
      </c>
      <c r="S476" s="20" t="s">
        <v>1225</v>
      </c>
      <c r="T476" s="29" t="s">
        <v>3387</v>
      </c>
      <c r="U476" s="23" t="s">
        <v>1436</v>
      </c>
      <c r="V476" s="23" t="s">
        <v>106</v>
      </c>
      <c r="W476" s="20" t="s">
        <v>907</v>
      </c>
      <c r="X476" s="20" t="s">
        <v>907</v>
      </c>
      <c r="Y476" t="s">
        <v>3388</v>
      </c>
      <c r="Z476" t="s">
        <v>3389</v>
      </c>
      <c r="AA476" t="s">
        <v>3390</v>
      </c>
      <c r="AB476" s="30">
        <v>141625000</v>
      </c>
      <c r="AC476" s="30">
        <v>141625000</v>
      </c>
      <c r="AD476" s="46">
        <v>12875000</v>
      </c>
      <c r="AE476" s="46">
        <v>0</v>
      </c>
      <c r="AF476" s="23" t="s">
        <v>112</v>
      </c>
      <c r="AG476" t="s">
        <v>106</v>
      </c>
      <c r="AH476" t="s">
        <v>113</v>
      </c>
      <c r="AI476" s="31">
        <f>+Tabla3[[#This Row],[VALOR DEL CONTRATO
(EN NUMEROS)]]-Tabla3[[#This Row],[VALOR RECURSOS (MADS/FONAM)]]</f>
        <v>0</v>
      </c>
      <c r="AJ476" s="25">
        <v>10125</v>
      </c>
      <c r="AK476" s="32">
        <v>45665</v>
      </c>
      <c r="AL476">
        <v>48225</v>
      </c>
      <c r="AM476" s="27">
        <v>45688</v>
      </c>
      <c r="AN476" s="33" t="s">
        <v>114</v>
      </c>
      <c r="AO476" t="s">
        <v>931</v>
      </c>
      <c r="AP476" s="39">
        <v>202400000000078</v>
      </c>
      <c r="AQ476" t="s">
        <v>106</v>
      </c>
      <c r="AR476" s="27">
        <v>45687</v>
      </c>
      <c r="AS476" s="23" t="s">
        <v>116</v>
      </c>
      <c r="AT476" s="23" t="s">
        <v>116</v>
      </c>
      <c r="AU476" t="s">
        <v>117</v>
      </c>
      <c r="AV476" t="s">
        <v>912</v>
      </c>
      <c r="AW476" t="s">
        <v>913</v>
      </c>
      <c r="AX476" t="s">
        <v>914</v>
      </c>
      <c r="AY476" s="23">
        <v>80111600</v>
      </c>
      <c r="AZ476" s="55" t="s">
        <v>3391</v>
      </c>
      <c r="BA476" s="23" t="s">
        <v>121</v>
      </c>
      <c r="BB476" s="20" t="s">
        <v>122</v>
      </c>
      <c r="BC476" s="42">
        <v>45687</v>
      </c>
      <c r="BD476" s="23" t="s">
        <v>123</v>
      </c>
      <c r="BE476" s="42">
        <v>45687</v>
      </c>
      <c r="BF476" s="27">
        <v>45689</v>
      </c>
      <c r="BG476" s="43">
        <v>46021</v>
      </c>
      <c r="BH476" s="35">
        <f>+Tabla3[[#This Row],[FECHA TERMINACION
(INICIAL)]]-Tabla3[[#This Row],[FECHA INICIO]]</f>
        <v>332</v>
      </c>
      <c r="BI476" s="35">
        <f>+Tabla3[[#This Row],[PLAZO DE EJECUCIÓN EN DÍAS (INICIAL)]]/30</f>
        <v>11.066666666666666</v>
      </c>
      <c r="BJ476" t="s">
        <v>1759</v>
      </c>
      <c r="BK476" s="30">
        <f>+[1]BD_2!E474</f>
        <v>0</v>
      </c>
      <c r="BL476" s="30">
        <f>+[1]BD_2!BA474</f>
        <v>0</v>
      </c>
      <c r="BM476" s="23">
        <f>+[1]BD_2!BZ474</f>
        <v>0</v>
      </c>
      <c r="BN476" s="23">
        <f>+COUNTIF(Tabla3[[#This Row],[VALOR REDUCIDO]:[TOTAL TIEMPO PRORROGADO EN DÍAS
]],"&lt;&gt;0")</f>
        <v>0</v>
      </c>
      <c r="BO476" s="23" t="str">
        <f>+[1]BD_2!CA474</f>
        <v>2 NO</v>
      </c>
      <c r="BP476" s="27" t="str">
        <f>+[1]BD_2!CF474</f>
        <v>2 NO</v>
      </c>
      <c r="BQ476" s="23" t="s">
        <v>106</v>
      </c>
      <c r="BR476">
        <f t="shared" si="106"/>
        <v>332</v>
      </c>
      <c r="BS476" s="36">
        <f t="shared" si="107"/>
        <v>45689</v>
      </c>
      <c r="BT476" s="36">
        <f t="shared" si="108"/>
        <v>46021</v>
      </c>
      <c r="BU476" s="37">
        <f t="shared" ca="1" si="109"/>
        <v>0.77710843373493976</v>
      </c>
      <c r="BV476" s="30">
        <f t="shared" si="110"/>
        <v>141625000</v>
      </c>
      <c r="BW476" s="23" t="str">
        <f t="shared" ca="1" si="98"/>
        <v>EJECUCIÓN</v>
      </c>
      <c r="BX476" s="23">
        <v>77250000</v>
      </c>
      <c r="BY476" s="23">
        <v>64375000</v>
      </c>
      <c r="BZ476" s="23" t="s">
        <v>106</v>
      </c>
      <c r="CA476" s="23" t="str">
        <f t="shared" si="111"/>
        <v>enero</v>
      </c>
      <c r="CB476" s="23" t="s">
        <v>121</v>
      </c>
      <c r="CC476" s="23" t="s">
        <v>121</v>
      </c>
      <c r="CD476" s="23" t="s">
        <v>121</v>
      </c>
      <c r="CE476" t="s">
        <v>125</v>
      </c>
      <c r="CF476" t="s">
        <v>126</v>
      </c>
    </row>
    <row r="477" spans="1:84" x14ac:dyDescent="0.25">
      <c r="A477" s="23" t="str">
        <f t="shared" si="99"/>
        <v/>
      </c>
      <c r="B477" s="23" t="str">
        <f t="shared" si="100"/>
        <v/>
      </c>
      <c r="C477" s="24" t="str">
        <f t="shared" ca="1" si="101"/>
        <v>E</v>
      </c>
      <c r="D477" s="25" t="str">
        <f t="shared" ca="1" si="102"/>
        <v/>
      </c>
      <c r="E477" s="25" t="str">
        <f t="shared" si="103"/>
        <v/>
      </c>
      <c r="F477" s="23" t="str">
        <f t="shared" si="104"/>
        <v/>
      </c>
      <c r="G477" s="25" t="str">
        <f t="shared" si="105"/>
        <v/>
      </c>
      <c r="H477" s="23">
        <v>2025</v>
      </c>
      <c r="I477" s="26">
        <v>470</v>
      </c>
      <c r="J477" s="23" t="s">
        <v>95</v>
      </c>
      <c r="K477" t="s">
        <v>96</v>
      </c>
      <c r="L477" t="s">
        <v>97</v>
      </c>
      <c r="M477" t="s">
        <v>98</v>
      </c>
      <c r="N477" t="s">
        <v>99</v>
      </c>
      <c r="O477" s="23" t="s">
        <v>100</v>
      </c>
      <c r="P477" s="23" t="s">
        <v>101</v>
      </c>
      <c r="Q477" t="s">
        <v>3392</v>
      </c>
      <c r="R477" s="23" t="s">
        <v>103</v>
      </c>
      <c r="S477" s="20" t="s">
        <v>104</v>
      </c>
      <c r="T477" s="29" t="s">
        <v>3393</v>
      </c>
      <c r="U477" s="23" t="s">
        <v>1436</v>
      </c>
      <c r="V477" s="23" t="s">
        <v>106</v>
      </c>
      <c r="W477" s="20" t="s">
        <v>821</v>
      </c>
      <c r="X477" s="20" t="s">
        <v>543</v>
      </c>
      <c r="Y477" t="s">
        <v>1557</v>
      </c>
      <c r="Z477" t="s">
        <v>1558</v>
      </c>
      <c r="AA477" t="s">
        <v>3394</v>
      </c>
      <c r="AB477" s="30">
        <v>31531733</v>
      </c>
      <c r="AC477" s="30">
        <v>31531733</v>
      </c>
      <c r="AD477" s="46">
        <v>2884000</v>
      </c>
      <c r="AE477" s="46">
        <v>0</v>
      </c>
      <c r="AF477" s="23" t="s">
        <v>112</v>
      </c>
      <c r="AG477" t="s">
        <v>106</v>
      </c>
      <c r="AH477" t="s">
        <v>113</v>
      </c>
      <c r="AI477" s="31">
        <f>+Tabla3[[#This Row],[VALOR DEL CONTRATO
(EN NUMEROS)]]-Tabla3[[#This Row],[VALOR RECURSOS (MADS/FONAM)]]</f>
        <v>0</v>
      </c>
      <c r="AJ477" s="25">
        <v>9825</v>
      </c>
      <c r="AK477" s="32">
        <v>45665</v>
      </c>
      <c r="AL477">
        <v>56325</v>
      </c>
      <c r="AM477" s="42">
        <v>45692</v>
      </c>
      <c r="AN477" s="33" t="s">
        <v>825</v>
      </c>
      <c r="AO477" t="s">
        <v>826</v>
      </c>
      <c r="AP477" s="39" t="s">
        <v>113</v>
      </c>
      <c r="AQ477" t="s">
        <v>106</v>
      </c>
      <c r="AR477" s="27">
        <v>45689</v>
      </c>
      <c r="AS477" s="23" t="s">
        <v>116</v>
      </c>
      <c r="AT477" s="23" t="s">
        <v>116</v>
      </c>
      <c r="AU477" t="s">
        <v>117</v>
      </c>
      <c r="AV477" t="s">
        <v>1193</v>
      </c>
      <c r="AW477" t="s">
        <v>1194</v>
      </c>
      <c r="AX477" t="s">
        <v>543</v>
      </c>
      <c r="AY477" s="23">
        <v>80111600</v>
      </c>
      <c r="AZ477" s="20" t="s">
        <v>3395</v>
      </c>
      <c r="BA477" s="23" t="s">
        <v>106</v>
      </c>
      <c r="BB477" s="20" t="s">
        <v>273</v>
      </c>
      <c r="BC477" s="42" t="s">
        <v>113</v>
      </c>
      <c r="BD477" s="23" t="s">
        <v>274</v>
      </c>
      <c r="BE477" s="27">
        <v>45692</v>
      </c>
      <c r="BF477" s="27">
        <v>45692</v>
      </c>
      <c r="BG477" s="43">
        <v>46021</v>
      </c>
      <c r="BH477" s="35">
        <f>+Tabla3[[#This Row],[FECHA TERMINACION
(INICIAL)]]-Tabla3[[#This Row],[FECHA INICIO]]</f>
        <v>329</v>
      </c>
      <c r="BI477" s="35">
        <f>+Tabla3[[#This Row],[PLAZO DE EJECUCIÓN EN DÍAS (INICIAL)]]/30</f>
        <v>10.966666666666667</v>
      </c>
      <c r="BJ477" t="s">
        <v>3118</v>
      </c>
      <c r="BK477" s="30">
        <f>+[1]BD_2!E475</f>
        <v>96133</v>
      </c>
      <c r="BL477" s="30">
        <f>+[1]BD_2!BA475</f>
        <v>0</v>
      </c>
      <c r="BM477" s="23">
        <f>+[1]BD_2!BZ475</f>
        <v>0</v>
      </c>
      <c r="BN477" s="23">
        <f>+COUNTIF(Tabla3[[#This Row],[VALOR REDUCIDO]:[TOTAL TIEMPO PRORROGADO EN DÍAS
]],"&lt;&gt;0")</f>
        <v>1</v>
      </c>
      <c r="BO477" s="23" t="str">
        <f>+[1]BD_2!CA475</f>
        <v>2 NO</v>
      </c>
      <c r="BP477" s="27" t="str">
        <f>+[1]BD_2!CF475</f>
        <v>2 NO</v>
      </c>
      <c r="BQ477" s="23" t="s">
        <v>106</v>
      </c>
      <c r="BR477">
        <f t="shared" si="106"/>
        <v>329</v>
      </c>
      <c r="BS477" s="36">
        <f t="shared" si="107"/>
        <v>45692</v>
      </c>
      <c r="BT477" s="36">
        <f t="shared" si="108"/>
        <v>46021</v>
      </c>
      <c r="BU477" s="37">
        <f t="shared" ca="1" si="109"/>
        <v>0.77507598784194531</v>
      </c>
      <c r="BV477" s="30">
        <f t="shared" si="110"/>
        <v>31435600</v>
      </c>
      <c r="BW477" s="23" t="str">
        <f t="shared" ca="1" si="98"/>
        <v>EJECUCIÓN</v>
      </c>
      <c r="BX477" s="23">
        <v>17015600</v>
      </c>
      <c r="BY477" s="23">
        <v>14420000</v>
      </c>
      <c r="BZ477" s="23" t="s">
        <v>106</v>
      </c>
      <c r="CA477" s="23" t="str">
        <f t="shared" si="111"/>
        <v>febrero</v>
      </c>
      <c r="CB477" s="23" t="s">
        <v>121</v>
      </c>
      <c r="CC477" s="23" t="s">
        <v>121</v>
      </c>
      <c r="CD477" s="23" t="s">
        <v>121</v>
      </c>
      <c r="CE477" t="s">
        <v>125</v>
      </c>
      <c r="CF477" t="s">
        <v>126</v>
      </c>
    </row>
    <row r="478" spans="1:84" x14ac:dyDescent="0.25">
      <c r="A478" s="23" t="str">
        <f t="shared" si="99"/>
        <v/>
      </c>
      <c r="B478" s="23" t="str">
        <f t="shared" si="100"/>
        <v/>
      </c>
      <c r="C478" s="24" t="str">
        <f t="shared" ca="1" si="101"/>
        <v>E</v>
      </c>
      <c r="D478" s="25" t="str">
        <f t="shared" ca="1" si="102"/>
        <v/>
      </c>
      <c r="E478" s="25" t="str">
        <f t="shared" si="103"/>
        <v/>
      </c>
      <c r="F478" s="23" t="str">
        <f t="shared" si="104"/>
        <v/>
      </c>
      <c r="G478" s="25" t="str">
        <f t="shared" si="105"/>
        <v/>
      </c>
      <c r="H478" s="23">
        <v>2025</v>
      </c>
      <c r="I478" s="26">
        <v>471</v>
      </c>
      <c r="J478" s="23" t="s">
        <v>95</v>
      </c>
      <c r="K478" t="s">
        <v>96</v>
      </c>
      <c r="L478" t="s">
        <v>97</v>
      </c>
      <c r="M478" t="s">
        <v>98</v>
      </c>
      <c r="N478" t="s">
        <v>99</v>
      </c>
      <c r="O478" s="23" t="s">
        <v>100</v>
      </c>
      <c r="P478" s="23" t="s">
        <v>101</v>
      </c>
      <c r="Q478" t="s">
        <v>3396</v>
      </c>
      <c r="R478" s="23" t="s">
        <v>103</v>
      </c>
      <c r="S478" s="20" t="s">
        <v>670</v>
      </c>
      <c r="T478" s="29" t="s">
        <v>3397</v>
      </c>
      <c r="U478" s="23" t="s">
        <v>1436</v>
      </c>
      <c r="V478" s="23" t="s">
        <v>106</v>
      </c>
      <c r="W478" s="20" t="s">
        <v>805</v>
      </c>
      <c r="X478" s="20" t="s">
        <v>108</v>
      </c>
      <c r="Y478" t="s">
        <v>3398</v>
      </c>
      <c r="Z478" t="s">
        <v>3399</v>
      </c>
      <c r="AA478" t="s">
        <v>3400</v>
      </c>
      <c r="AB478" s="30">
        <v>41539900</v>
      </c>
      <c r="AC478" s="30">
        <v>41539900</v>
      </c>
      <c r="AD478" s="46">
        <v>3811000</v>
      </c>
      <c r="AE478" s="46">
        <v>0</v>
      </c>
      <c r="AF478" s="23" t="s">
        <v>112</v>
      </c>
      <c r="AG478" t="s">
        <v>106</v>
      </c>
      <c r="AH478" t="s">
        <v>113</v>
      </c>
      <c r="AI478" s="31">
        <f>+Tabla3[[#This Row],[VALOR DEL CONTRATO
(EN NUMEROS)]]-Tabla3[[#This Row],[VALOR RECURSOS (MADS/FONAM)]]</f>
        <v>0</v>
      </c>
      <c r="AJ478" s="25">
        <v>1925</v>
      </c>
      <c r="AK478" s="32">
        <v>45664</v>
      </c>
      <c r="AL478">
        <v>53325</v>
      </c>
      <c r="AM478" s="27">
        <v>45692</v>
      </c>
      <c r="AN478" s="33" t="s">
        <v>114</v>
      </c>
      <c r="AO478" t="s">
        <v>115</v>
      </c>
      <c r="AP478" s="39">
        <v>202400000000095</v>
      </c>
      <c r="AQ478" t="s">
        <v>106</v>
      </c>
      <c r="AR478" s="27">
        <v>45691</v>
      </c>
      <c r="AS478" s="23" t="s">
        <v>116</v>
      </c>
      <c r="AT478" s="23" t="s">
        <v>116</v>
      </c>
      <c r="AU478" t="s">
        <v>117</v>
      </c>
      <c r="AV478" t="s">
        <v>547</v>
      </c>
      <c r="AW478" t="s">
        <v>809</v>
      </c>
      <c r="AX478" t="s">
        <v>108</v>
      </c>
      <c r="AY478" s="23">
        <v>80111600</v>
      </c>
      <c r="AZ478" s="20" t="s">
        <v>3401</v>
      </c>
      <c r="BA478" s="23" t="s">
        <v>121</v>
      </c>
      <c r="BB478" s="20" t="s">
        <v>122</v>
      </c>
      <c r="BC478" s="42">
        <v>45691</v>
      </c>
      <c r="BD478" s="23" t="s">
        <v>136</v>
      </c>
      <c r="BE478" s="42">
        <v>45691</v>
      </c>
      <c r="BF478" s="27">
        <v>45692</v>
      </c>
      <c r="BG478" s="43">
        <v>46021</v>
      </c>
      <c r="BH478" s="35">
        <f>+Tabla3[[#This Row],[FECHA TERMINACION
(INICIAL)]]-Tabla3[[#This Row],[FECHA INICIO]]</f>
        <v>329</v>
      </c>
      <c r="BI478" s="35">
        <f>+Tabla3[[#This Row],[PLAZO DE EJECUCIÓN EN DÍAS (INICIAL)]]/30</f>
        <v>10.966666666666667</v>
      </c>
      <c r="BJ478" t="s">
        <v>3402</v>
      </c>
      <c r="BK478" s="30">
        <f>+[1]BD_2!E476</f>
        <v>0</v>
      </c>
      <c r="BL478" s="30">
        <f>+[1]BD_2!BA476</f>
        <v>0</v>
      </c>
      <c r="BM478" s="23">
        <f>+[1]BD_2!BZ476</f>
        <v>0</v>
      </c>
      <c r="BN478" s="23">
        <f>+COUNTIF(Tabla3[[#This Row],[VALOR REDUCIDO]:[TOTAL TIEMPO PRORROGADO EN DÍAS
]],"&lt;&gt;0")</f>
        <v>0</v>
      </c>
      <c r="BO478" s="23" t="str">
        <f>+[1]BD_2!CA476</f>
        <v>2 NO</v>
      </c>
      <c r="BP478" s="27" t="str">
        <f>+[1]BD_2!CF476</f>
        <v>2 NO</v>
      </c>
      <c r="BQ478" s="23" t="s">
        <v>106</v>
      </c>
      <c r="BR478">
        <f t="shared" si="106"/>
        <v>329</v>
      </c>
      <c r="BS478" s="36">
        <f t="shared" si="107"/>
        <v>45692</v>
      </c>
      <c r="BT478" s="36">
        <f t="shared" si="108"/>
        <v>46021</v>
      </c>
      <c r="BU478" s="37">
        <f t="shared" ca="1" si="109"/>
        <v>0.77507598784194531</v>
      </c>
      <c r="BV478" s="30">
        <f t="shared" si="110"/>
        <v>41539900</v>
      </c>
      <c r="BW478" s="23" t="str">
        <f t="shared" ca="1" si="98"/>
        <v>EJECUCIÓN</v>
      </c>
      <c r="BX478" s="23">
        <v>22484900</v>
      </c>
      <c r="BY478" s="23">
        <v>19055000</v>
      </c>
      <c r="BZ478" s="23" t="s">
        <v>106</v>
      </c>
      <c r="CA478" s="23" t="str">
        <f t="shared" si="111"/>
        <v>febrero</v>
      </c>
      <c r="CB478" s="23" t="s">
        <v>121</v>
      </c>
      <c r="CC478" s="23" t="s">
        <v>121</v>
      </c>
      <c r="CD478" s="23" t="s">
        <v>121</v>
      </c>
      <c r="CE478" t="s">
        <v>125</v>
      </c>
      <c r="CF478" t="s">
        <v>126</v>
      </c>
    </row>
    <row r="479" spans="1:84" x14ac:dyDescent="0.25">
      <c r="A479" s="23" t="str">
        <f t="shared" si="99"/>
        <v/>
      </c>
      <c r="B479" s="23" t="str">
        <f t="shared" si="100"/>
        <v/>
      </c>
      <c r="C479" s="24" t="str">
        <f t="shared" ca="1" si="101"/>
        <v>E</v>
      </c>
      <c r="D479" s="25" t="str">
        <f t="shared" ca="1" si="102"/>
        <v/>
      </c>
      <c r="E479" s="25" t="str">
        <f t="shared" si="103"/>
        <v/>
      </c>
      <c r="F479" s="23" t="str">
        <f t="shared" si="104"/>
        <v/>
      </c>
      <c r="G479" s="25" t="str">
        <f t="shared" si="105"/>
        <v/>
      </c>
      <c r="H479" s="23">
        <v>2025</v>
      </c>
      <c r="I479" s="26">
        <v>472</v>
      </c>
      <c r="J479" s="23" t="s">
        <v>95</v>
      </c>
      <c r="K479" t="s">
        <v>96</v>
      </c>
      <c r="L479" t="s">
        <v>97</v>
      </c>
      <c r="M479" t="s">
        <v>98</v>
      </c>
      <c r="N479" t="s">
        <v>99</v>
      </c>
      <c r="O479" s="23" t="s">
        <v>100</v>
      </c>
      <c r="P479" s="23" t="s">
        <v>138</v>
      </c>
      <c r="Q479" t="s">
        <v>3403</v>
      </c>
      <c r="R479" s="23" t="s">
        <v>103</v>
      </c>
      <c r="S479" s="20" t="s">
        <v>311</v>
      </c>
      <c r="T479" s="29" t="s">
        <v>3404</v>
      </c>
      <c r="U479" s="23" t="s">
        <v>1436</v>
      </c>
      <c r="V479" s="23" t="s">
        <v>106</v>
      </c>
      <c r="W479" s="20" t="s">
        <v>776</v>
      </c>
      <c r="X479" s="20" t="s">
        <v>776</v>
      </c>
      <c r="Y479" t="s">
        <v>3405</v>
      </c>
      <c r="Z479" t="s">
        <v>3406</v>
      </c>
      <c r="AA479" s="30" t="s">
        <v>3407</v>
      </c>
      <c r="AB479" s="30">
        <v>126205900</v>
      </c>
      <c r="AC479" s="30">
        <v>126205900</v>
      </c>
      <c r="AD479" s="46">
        <v>12620590</v>
      </c>
      <c r="AE479" s="46">
        <v>0</v>
      </c>
      <c r="AF479" s="23" t="s">
        <v>112</v>
      </c>
      <c r="AG479" t="s">
        <v>106</v>
      </c>
      <c r="AH479" t="s">
        <v>113</v>
      </c>
      <c r="AI479" s="31">
        <f>+Tabla3[[#This Row],[VALOR DEL CONTRATO
(EN NUMEROS)]]-Tabla3[[#This Row],[VALOR RECURSOS (MADS/FONAM)]]</f>
        <v>0</v>
      </c>
      <c r="AJ479" s="25">
        <v>13125</v>
      </c>
      <c r="AK479" s="32">
        <v>45666</v>
      </c>
      <c r="AL479">
        <v>49625</v>
      </c>
      <c r="AM479" s="27">
        <v>45691</v>
      </c>
      <c r="AN479" s="33" t="s">
        <v>114</v>
      </c>
      <c r="AO479" t="s">
        <v>931</v>
      </c>
      <c r="AP479" s="39">
        <v>202400000000078</v>
      </c>
      <c r="AQ479" t="s">
        <v>106</v>
      </c>
      <c r="AR479" s="27">
        <v>45687</v>
      </c>
      <c r="AS479" s="23" t="s">
        <v>116</v>
      </c>
      <c r="AT479" s="23" t="s">
        <v>116</v>
      </c>
      <c r="AU479" t="s">
        <v>117</v>
      </c>
      <c r="AV479" t="s">
        <v>781</v>
      </c>
      <c r="AW479" t="s">
        <v>782</v>
      </c>
      <c r="AX479" t="s">
        <v>783</v>
      </c>
      <c r="AY479" s="23">
        <v>80111600</v>
      </c>
      <c r="AZ479" s="20" t="s">
        <v>3408</v>
      </c>
      <c r="BA479" s="23" t="s">
        <v>121</v>
      </c>
      <c r="BB479" s="20" t="s">
        <v>122</v>
      </c>
      <c r="BC479" s="42">
        <v>45687</v>
      </c>
      <c r="BD479" s="23" t="s">
        <v>123</v>
      </c>
      <c r="BE479" s="42">
        <v>45687</v>
      </c>
      <c r="BF479" s="27">
        <v>45691</v>
      </c>
      <c r="BG479" s="43">
        <v>45993</v>
      </c>
      <c r="BH479" s="35">
        <f>+Tabla3[[#This Row],[FECHA TERMINACION
(INICIAL)]]-Tabla3[[#This Row],[FECHA INICIO]]</f>
        <v>302</v>
      </c>
      <c r="BI479" s="35">
        <f>+Tabla3[[#This Row],[PLAZO DE EJECUCIÓN EN DÍAS (INICIAL)]]/30</f>
        <v>10.066666666666666</v>
      </c>
      <c r="BJ479" t="s">
        <v>2839</v>
      </c>
      <c r="BK479" s="30">
        <f>+[1]BD_2!E477</f>
        <v>0</v>
      </c>
      <c r="BL479" s="30">
        <f>+[1]BD_2!BA477</f>
        <v>0</v>
      </c>
      <c r="BM479" s="23">
        <f>+[1]BD_2!BZ477</f>
        <v>0</v>
      </c>
      <c r="BN479" s="23">
        <f>+COUNTIF(Tabla3[[#This Row],[VALOR REDUCIDO]:[TOTAL TIEMPO PRORROGADO EN DÍAS
]],"&lt;&gt;0")</f>
        <v>0</v>
      </c>
      <c r="BO479" s="23" t="str">
        <f>+[1]BD_2!CA477</f>
        <v>2 NO</v>
      </c>
      <c r="BP479" s="27" t="str">
        <f>+[1]BD_2!CF477</f>
        <v>2 NO</v>
      </c>
      <c r="BQ479" s="23" t="s">
        <v>106</v>
      </c>
      <c r="BR479">
        <f t="shared" si="106"/>
        <v>302</v>
      </c>
      <c r="BS479" s="36">
        <f t="shared" si="107"/>
        <v>45691</v>
      </c>
      <c r="BT479" s="36">
        <f t="shared" si="108"/>
        <v>45993</v>
      </c>
      <c r="BU479" s="37">
        <f t="shared" ca="1" si="109"/>
        <v>0.84768211920529801</v>
      </c>
      <c r="BV479" s="30">
        <f t="shared" si="110"/>
        <v>126205900</v>
      </c>
      <c r="BW479" s="23" t="str">
        <f t="shared" ca="1" si="98"/>
        <v>EJECUCIÓN</v>
      </c>
      <c r="BX479" s="23">
        <v>74882167</v>
      </c>
      <c r="BY479" s="23">
        <v>51323733</v>
      </c>
      <c r="BZ479" s="23" t="s">
        <v>106</v>
      </c>
      <c r="CA479" s="23" t="str">
        <f t="shared" si="111"/>
        <v>enero</v>
      </c>
      <c r="CB479" s="23" t="s">
        <v>121</v>
      </c>
      <c r="CC479" s="23" t="s">
        <v>121</v>
      </c>
      <c r="CD479" s="23" t="s">
        <v>121</v>
      </c>
      <c r="CE479" t="s">
        <v>125</v>
      </c>
      <c r="CF479" t="s">
        <v>126</v>
      </c>
    </row>
    <row r="480" spans="1:84" x14ac:dyDescent="0.25">
      <c r="A480" s="23" t="str">
        <f t="shared" si="99"/>
        <v/>
      </c>
      <c r="B480" s="23" t="str">
        <f t="shared" si="100"/>
        <v/>
      </c>
      <c r="C480" s="24" t="str">
        <f t="shared" ca="1" si="101"/>
        <v>E</v>
      </c>
      <c r="D480" s="25" t="str">
        <f t="shared" ca="1" si="102"/>
        <v/>
      </c>
      <c r="E480" s="25" t="str">
        <f t="shared" si="103"/>
        <v/>
      </c>
      <c r="F480" s="23" t="str">
        <f t="shared" si="104"/>
        <v/>
      </c>
      <c r="G480" s="25" t="str">
        <f t="shared" si="105"/>
        <v/>
      </c>
      <c r="H480" s="23">
        <v>2025</v>
      </c>
      <c r="I480" s="26">
        <v>473</v>
      </c>
      <c r="J480" s="23" t="s">
        <v>95</v>
      </c>
      <c r="K480" t="s">
        <v>96</v>
      </c>
      <c r="L480" t="s">
        <v>97</v>
      </c>
      <c r="M480" t="s">
        <v>98</v>
      </c>
      <c r="N480" t="s">
        <v>99</v>
      </c>
      <c r="O480" s="23" t="s">
        <v>100</v>
      </c>
      <c r="P480" s="23" t="s">
        <v>138</v>
      </c>
      <c r="Q480" t="s">
        <v>3409</v>
      </c>
      <c r="R480" s="23" t="s">
        <v>103</v>
      </c>
      <c r="S480" s="20" t="s">
        <v>1225</v>
      </c>
      <c r="T480" s="29" t="s">
        <v>3410</v>
      </c>
      <c r="U480" s="23" t="s">
        <v>1436</v>
      </c>
      <c r="V480" s="23" t="s">
        <v>106</v>
      </c>
      <c r="W480" s="20" t="s">
        <v>747</v>
      </c>
      <c r="X480" s="20" t="s">
        <v>747</v>
      </c>
      <c r="Y480" t="s">
        <v>2855</v>
      </c>
      <c r="Z480" t="s">
        <v>2440</v>
      </c>
      <c r="AA480" t="s">
        <v>3411</v>
      </c>
      <c r="AB480" s="30">
        <v>95100000</v>
      </c>
      <c r="AC480" s="30">
        <v>95100000</v>
      </c>
      <c r="AD480" s="46">
        <v>9000000</v>
      </c>
      <c r="AE480" s="46">
        <v>0</v>
      </c>
      <c r="AF480" s="23" t="s">
        <v>112</v>
      </c>
      <c r="AG480" t="s">
        <v>106</v>
      </c>
      <c r="AH480" t="s">
        <v>113</v>
      </c>
      <c r="AI480" s="31">
        <f>+Tabla3[[#This Row],[VALOR DEL CONTRATO
(EN NUMEROS)]]-Tabla3[[#This Row],[VALOR RECURSOS (MADS/FONAM)]]</f>
        <v>0</v>
      </c>
      <c r="AJ480" s="25">
        <v>3325</v>
      </c>
      <c r="AK480" s="57">
        <v>45664</v>
      </c>
      <c r="AL480" s="23">
        <v>56625</v>
      </c>
      <c r="AM480" s="27">
        <v>45692</v>
      </c>
      <c r="AN480" s="33" t="s">
        <v>114</v>
      </c>
      <c r="AO480" t="s">
        <v>751</v>
      </c>
      <c r="AP480" s="39">
        <v>202400000000095</v>
      </c>
      <c r="AQ480" t="s">
        <v>106</v>
      </c>
      <c r="AR480" s="27">
        <v>45689</v>
      </c>
      <c r="AS480" s="23" t="s">
        <v>116</v>
      </c>
      <c r="AT480" s="23" t="s">
        <v>116</v>
      </c>
      <c r="AU480" t="s">
        <v>117</v>
      </c>
      <c r="AV480" t="s">
        <v>752</v>
      </c>
      <c r="AW480" t="s">
        <v>753</v>
      </c>
      <c r="AX480" t="s">
        <v>747</v>
      </c>
      <c r="AY480" s="23">
        <v>80111600</v>
      </c>
      <c r="AZ480" s="20" t="s">
        <v>3412</v>
      </c>
      <c r="BA480" s="23" t="s">
        <v>121</v>
      </c>
      <c r="BB480" s="20" t="s">
        <v>122</v>
      </c>
      <c r="BC480" s="42">
        <v>45689</v>
      </c>
      <c r="BD480" s="23" t="s">
        <v>123</v>
      </c>
      <c r="BE480" s="42">
        <v>45689</v>
      </c>
      <c r="BF480" s="27">
        <v>45692</v>
      </c>
      <c r="BG480" s="27">
        <v>46010</v>
      </c>
      <c r="BH480" s="35">
        <f>+Tabla3[[#This Row],[FECHA TERMINACION
(INICIAL)]]-Tabla3[[#This Row],[FECHA INICIO]]</f>
        <v>318</v>
      </c>
      <c r="BI480" s="35">
        <f>+Tabla3[[#This Row],[PLAZO DE EJECUCIÓN EN DÍAS (INICIAL)]]/30</f>
        <v>10.6</v>
      </c>
      <c r="BJ480" t="s">
        <v>2944</v>
      </c>
      <c r="BK480" s="30">
        <f>+[1]BD_2!E478</f>
        <v>300000</v>
      </c>
      <c r="BL480" s="30">
        <f>+[1]BD_2!BA478</f>
        <v>0</v>
      </c>
      <c r="BM480" s="23">
        <f>+[1]BD_2!BZ478</f>
        <v>0</v>
      </c>
      <c r="BN480" s="23">
        <f>+COUNTIF(Tabla3[[#This Row],[VALOR REDUCIDO]:[TOTAL TIEMPO PRORROGADO EN DÍAS
]],"&lt;&gt;0")</f>
        <v>1</v>
      </c>
      <c r="BO480" s="23" t="str">
        <f>+[1]BD_2!CA478</f>
        <v>2 NO</v>
      </c>
      <c r="BP480" s="27" t="str">
        <f>+[1]BD_2!CF478</f>
        <v>2 NO</v>
      </c>
      <c r="BQ480" s="23" t="s">
        <v>106</v>
      </c>
      <c r="BR480">
        <f t="shared" si="106"/>
        <v>318</v>
      </c>
      <c r="BS480" s="36">
        <f t="shared" si="107"/>
        <v>45692</v>
      </c>
      <c r="BT480" s="36">
        <f t="shared" si="108"/>
        <v>46010</v>
      </c>
      <c r="BU480" s="37">
        <f t="shared" ca="1" si="109"/>
        <v>0.80188679245283023</v>
      </c>
      <c r="BV480" s="30">
        <f t="shared" si="110"/>
        <v>94800000</v>
      </c>
      <c r="BW480" s="23" t="str">
        <f t="shared" ca="1" si="98"/>
        <v>EJECUCIÓN</v>
      </c>
      <c r="BX480" s="23">
        <v>53100000</v>
      </c>
      <c r="BY480" s="23">
        <v>41700000</v>
      </c>
      <c r="BZ480" s="23" t="s">
        <v>106</v>
      </c>
      <c r="CA480" s="23" t="str">
        <f t="shared" si="111"/>
        <v>febrero</v>
      </c>
      <c r="CB480" s="23" t="s">
        <v>121</v>
      </c>
      <c r="CC480" s="23" t="s">
        <v>121</v>
      </c>
      <c r="CD480" s="23" t="s">
        <v>121</v>
      </c>
      <c r="CE480" t="s">
        <v>125</v>
      </c>
      <c r="CF480" t="s">
        <v>126</v>
      </c>
    </row>
    <row r="481" spans="1:84" x14ac:dyDescent="0.25">
      <c r="A481" s="23" t="str">
        <f t="shared" si="99"/>
        <v/>
      </c>
      <c r="B481" s="23" t="str">
        <f t="shared" si="100"/>
        <v/>
      </c>
      <c r="C481" s="24" t="str">
        <f t="shared" ca="1" si="101"/>
        <v>E</v>
      </c>
      <c r="D481" s="25" t="str">
        <f t="shared" ca="1" si="102"/>
        <v/>
      </c>
      <c r="E481" s="25" t="str">
        <f t="shared" si="103"/>
        <v/>
      </c>
      <c r="F481" s="23" t="str">
        <f t="shared" si="104"/>
        <v/>
      </c>
      <c r="G481" s="25" t="str">
        <f t="shared" si="105"/>
        <v/>
      </c>
      <c r="H481" s="23">
        <v>2025</v>
      </c>
      <c r="I481" s="26">
        <v>474</v>
      </c>
      <c r="J481" s="23" t="s">
        <v>95</v>
      </c>
      <c r="K481" t="s">
        <v>96</v>
      </c>
      <c r="L481" t="s">
        <v>97</v>
      </c>
      <c r="M481" t="s">
        <v>98</v>
      </c>
      <c r="N481" t="s">
        <v>99</v>
      </c>
      <c r="O481" s="23" t="s">
        <v>100</v>
      </c>
      <c r="P481" s="23" t="s">
        <v>138</v>
      </c>
      <c r="Q481" t="s">
        <v>3413</v>
      </c>
      <c r="R481" s="23" t="s">
        <v>103</v>
      </c>
      <c r="S481" s="20" t="s">
        <v>440</v>
      </c>
      <c r="T481" s="29" t="s">
        <v>3414</v>
      </c>
      <c r="U481" s="23" t="s">
        <v>1436</v>
      </c>
      <c r="V481" s="23" t="s">
        <v>106</v>
      </c>
      <c r="W481" s="20" t="s">
        <v>747</v>
      </c>
      <c r="X481" s="20" t="s">
        <v>747</v>
      </c>
      <c r="Y481" t="s">
        <v>2439</v>
      </c>
      <c r="Z481" t="s">
        <v>2440</v>
      </c>
      <c r="AA481" t="s">
        <v>3411</v>
      </c>
      <c r="AB481" s="30">
        <v>95100000</v>
      </c>
      <c r="AC481" s="30">
        <v>95100000</v>
      </c>
      <c r="AD481" s="46">
        <v>9000000</v>
      </c>
      <c r="AE481" s="46">
        <v>0</v>
      </c>
      <c r="AF481" s="23" t="s">
        <v>112</v>
      </c>
      <c r="AG481" t="s">
        <v>106</v>
      </c>
      <c r="AH481" t="s">
        <v>113</v>
      </c>
      <c r="AI481" s="31">
        <f>+Tabla3[[#This Row],[VALOR DEL CONTRATO
(EN NUMEROS)]]-Tabla3[[#This Row],[VALOR RECURSOS (MADS/FONAM)]]</f>
        <v>0</v>
      </c>
      <c r="AJ481" s="25">
        <v>3325</v>
      </c>
      <c r="AK481" s="57">
        <v>45664</v>
      </c>
      <c r="AL481" s="23">
        <v>56225</v>
      </c>
      <c r="AM481" s="27">
        <v>45692</v>
      </c>
      <c r="AN481" s="33" t="s">
        <v>114</v>
      </c>
      <c r="AO481" t="s">
        <v>751</v>
      </c>
      <c r="AP481" s="39">
        <v>202400000000095</v>
      </c>
      <c r="AQ481" t="s">
        <v>106</v>
      </c>
      <c r="AR481" s="27">
        <v>45689</v>
      </c>
      <c r="AS481" s="23" t="s">
        <v>116</v>
      </c>
      <c r="AT481" s="23" t="s">
        <v>116</v>
      </c>
      <c r="AU481" t="s">
        <v>117</v>
      </c>
      <c r="AV481" t="s">
        <v>752</v>
      </c>
      <c r="AW481" t="s">
        <v>753</v>
      </c>
      <c r="AX481" t="s">
        <v>747</v>
      </c>
      <c r="AY481" s="23">
        <v>80111600</v>
      </c>
      <c r="AZ481" s="20" t="s">
        <v>3415</v>
      </c>
      <c r="BA481" s="23" t="s">
        <v>121</v>
      </c>
      <c r="BB481" s="20" t="s">
        <v>122</v>
      </c>
      <c r="BC481" s="42">
        <v>45689</v>
      </c>
      <c r="BD481" s="23" t="s">
        <v>123</v>
      </c>
      <c r="BE481" s="42">
        <v>45689</v>
      </c>
      <c r="BF481" s="27">
        <v>45692</v>
      </c>
      <c r="BG481" s="27">
        <v>46010</v>
      </c>
      <c r="BH481" s="35">
        <f>+Tabla3[[#This Row],[FECHA TERMINACION
(INICIAL)]]-Tabla3[[#This Row],[FECHA INICIO]]</f>
        <v>318</v>
      </c>
      <c r="BI481" s="35">
        <f>+Tabla3[[#This Row],[PLAZO DE EJECUCIÓN EN DÍAS (INICIAL)]]/30</f>
        <v>10.6</v>
      </c>
      <c r="BJ481" t="s">
        <v>2944</v>
      </c>
      <c r="BK481" s="30">
        <f>+[1]BD_2!E479</f>
        <v>300000</v>
      </c>
      <c r="BL481" s="30">
        <f>+[1]BD_2!BA479</f>
        <v>0</v>
      </c>
      <c r="BM481" s="23">
        <f>+[1]BD_2!BZ479</f>
        <v>0</v>
      </c>
      <c r="BN481" s="23">
        <f>+COUNTIF(Tabla3[[#This Row],[VALOR REDUCIDO]:[TOTAL TIEMPO PRORROGADO EN DÍAS
]],"&lt;&gt;0")</f>
        <v>1</v>
      </c>
      <c r="BO481" s="23" t="str">
        <f>+[1]BD_2!CA479</f>
        <v>2 NO</v>
      </c>
      <c r="BP481" s="27" t="str">
        <f>+[1]BD_2!CF479</f>
        <v>2 NO</v>
      </c>
      <c r="BQ481" s="23" t="s">
        <v>106</v>
      </c>
      <c r="BR481">
        <f t="shared" si="106"/>
        <v>318</v>
      </c>
      <c r="BS481" s="36">
        <f t="shared" si="107"/>
        <v>45692</v>
      </c>
      <c r="BT481" s="36">
        <f t="shared" si="108"/>
        <v>46010</v>
      </c>
      <c r="BU481" s="37">
        <f t="shared" ca="1" si="109"/>
        <v>0.80188679245283023</v>
      </c>
      <c r="BV481" s="30">
        <f t="shared" si="110"/>
        <v>94800000</v>
      </c>
      <c r="BW481" s="23" t="str">
        <f t="shared" ca="1" si="98"/>
        <v>EJECUCIÓN</v>
      </c>
      <c r="BX481" s="23">
        <v>53100000</v>
      </c>
      <c r="BY481" s="23">
        <v>41700000</v>
      </c>
      <c r="BZ481" s="23" t="s">
        <v>106</v>
      </c>
      <c r="CA481" s="23" t="str">
        <f t="shared" si="111"/>
        <v>febrero</v>
      </c>
      <c r="CB481" s="23" t="s">
        <v>121</v>
      </c>
      <c r="CC481" s="23" t="s">
        <v>121</v>
      </c>
      <c r="CD481" s="23" t="s">
        <v>121</v>
      </c>
      <c r="CE481" t="s">
        <v>125</v>
      </c>
      <c r="CF481" t="s">
        <v>126</v>
      </c>
    </row>
    <row r="482" spans="1:84" x14ac:dyDescent="0.25">
      <c r="A482" s="23" t="str">
        <f t="shared" si="99"/>
        <v/>
      </c>
      <c r="B482" s="23" t="str">
        <f t="shared" si="100"/>
        <v>C</v>
      </c>
      <c r="C482" s="24" t="str">
        <f t="shared" ca="1" si="101"/>
        <v>F</v>
      </c>
      <c r="D482" s="25" t="str">
        <f t="shared" ca="1" si="102"/>
        <v/>
      </c>
      <c r="E482" s="25" t="str">
        <f t="shared" si="103"/>
        <v/>
      </c>
      <c r="F482" s="23" t="str">
        <f t="shared" si="104"/>
        <v/>
      </c>
      <c r="G482" s="25" t="str">
        <f t="shared" si="105"/>
        <v/>
      </c>
      <c r="H482" s="23">
        <v>2025</v>
      </c>
      <c r="I482" s="26">
        <v>475</v>
      </c>
      <c r="J482" s="23" t="s">
        <v>95</v>
      </c>
      <c r="K482" t="s">
        <v>96</v>
      </c>
      <c r="L482" t="s">
        <v>97</v>
      </c>
      <c r="M482" t="s">
        <v>98</v>
      </c>
      <c r="N482" t="s">
        <v>99</v>
      </c>
      <c r="O482" s="23" t="s">
        <v>100</v>
      </c>
      <c r="P482" s="23" t="s">
        <v>138</v>
      </c>
      <c r="Q482" t="s">
        <v>3416</v>
      </c>
      <c r="R482" s="23" t="s">
        <v>103</v>
      </c>
      <c r="S482" s="20" t="s">
        <v>158</v>
      </c>
      <c r="T482" s="29" t="s">
        <v>873</v>
      </c>
      <c r="U482" s="23" t="s">
        <v>1436</v>
      </c>
      <c r="V482" s="23" t="s">
        <v>106</v>
      </c>
      <c r="W482" s="20" t="s">
        <v>108</v>
      </c>
      <c r="X482" s="20" t="s">
        <v>108</v>
      </c>
      <c r="Y482" t="s">
        <v>3417</v>
      </c>
      <c r="Z482" t="s">
        <v>3418</v>
      </c>
      <c r="AA482" t="s">
        <v>3419</v>
      </c>
      <c r="AB482" s="30">
        <v>30000000</v>
      </c>
      <c r="AC482" s="30">
        <v>30000000</v>
      </c>
      <c r="AD482" s="46">
        <v>10000000</v>
      </c>
      <c r="AE482" s="46">
        <v>0</v>
      </c>
      <c r="AF482" s="23" t="s">
        <v>112</v>
      </c>
      <c r="AG482" t="s">
        <v>106</v>
      </c>
      <c r="AH482" t="s">
        <v>113</v>
      </c>
      <c r="AI482" s="31">
        <f>+Tabla3[[#This Row],[VALOR DEL CONTRATO
(EN NUMEROS)]]-Tabla3[[#This Row],[VALOR RECURSOS (MADS/FONAM)]]</f>
        <v>0</v>
      </c>
      <c r="AJ482" s="25">
        <v>1225</v>
      </c>
      <c r="AK482" s="32">
        <v>45664</v>
      </c>
      <c r="AL482">
        <v>53025</v>
      </c>
      <c r="AM482" s="27">
        <v>45692</v>
      </c>
      <c r="AN482" s="33" t="s">
        <v>114</v>
      </c>
      <c r="AO482" t="s">
        <v>115</v>
      </c>
      <c r="AP482" s="39">
        <v>202400000000095</v>
      </c>
      <c r="AQ482" t="s">
        <v>106</v>
      </c>
      <c r="AR482" s="27">
        <v>45689</v>
      </c>
      <c r="AS482" s="23" t="s">
        <v>116</v>
      </c>
      <c r="AT482" s="23" t="s">
        <v>116</v>
      </c>
      <c r="AU482" t="s">
        <v>117</v>
      </c>
      <c r="AV482" t="s">
        <v>529</v>
      </c>
      <c r="AW482" t="s">
        <v>530</v>
      </c>
      <c r="AX482" s="20" t="s">
        <v>108</v>
      </c>
      <c r="AY482" s="23">
        <v>80111600</v>
      </c>
      <c r="AZ482" s="41" t="s">
        <v>3420</v>
      </c>
      <c r="BA482" s="23" t="s">
        <v>121</v>
      </c>
      <c r="BB482" s="20" t="s">
        <v>122</v>
      </c>
      <c r="BC482" s="42">
        <v>45691</v>
      </c>
      <c r="BD482" s="23" t="s">
        <v>123</v>
      </c>
      <c r="BE482" s="42">
        <v>45691</v>
      </c>
      <c r="BF482" s="27">
        <v>45692</v>
      </c>
      <c r="BG482" s="42">
        <v>45733</v>
      </c>
      <c r="BH482" s="35">
        <f>+Tabla3[[#This Row],[FECHA TERMINACION
(INICIAL)]]-Tabla3[[#This Row],[FECHA INICIO]]</f>
        <v>41</v>
      </c>
      <c r="BI482" s="35">
        <f>+Tabla3[[#This Row],[PLAZO DE EJECUCIÓN EN DÍAS (INICIAL)]]/30</f>
        <v>1.3666666666666667</v>
      </c>
      <c r="BJ482" t="s">
        <v>3421</v>
      </c>
      <c r="BK482" s="30">
        <f>+[1]BD_2!E480</f>
        <v>666667</v>
      </c>
      <c r="BL482" s="30">
        <f>+[1]BD_2!BA480</f>
        <v>0</v>
      </c>
      <c r="BM482" s="23">
        <f>+[1]BD_2!BZ480</f>
        <v>0</v>
      </c>
      <c r="BN482" s="23">
        <f>+COUNTIF(Tabla3[[#This Row],[VALOR REDUCIDO]:[TOTAL TIEMPO PRORROGADO EN DÍAS
]],"&lt;&gt;0")</f>
        <v>1</v>
      </c>
      <c r="BO482" s="23" t="str">
        <f>+[1]BD_2!CA480</f>
        <v>2 NO</v>
      </c>
      <c r="BP482" s="27" t="str">
        <f>+[1]BD_2!CF480</f>
        <v>2 NO</v>
      </c>
      <c r="BQ482" s="23" t="s">
        <v>121</v>
      </c>
      <c r="BR482">
        <f t="shared" si="106"/>
        <v>41</v>
      </c>
      <c r="BS482" s="36">
        <f t="shared" si="107"/>
        <v>45692</v>
      </c>
      <c r="BT482" s="36">
        <f t="shared" si="108"/>
        <v>45733</v>
      </c>
      <c r="BU482" s="37">
        <f t="shared" ca="1" si="109"/>
        <v>1</v>
      </c>
      <c r="BV482" s="30">
        <f t="shared" si="110"/>
        <v>29333333</v>
      </c>
      <c r="BW482" s="23" t="str">
        <f t="shared" ca="1" si="98"/>
        <v>FINALIZADO</v>
      </c>
      <c r="BX482" s="23">
        <v>14666667</v>
      </c>
      <c r="BY482" s="23">
        <v>14666666</v>
      </c>
      <c r="BZ482" s="23" t="s">
        <v>106</v>
      </c>
      <c r="CA482" s="23" t="str">
        <f t="shared" si="111"/>
        <v>febrero</v>
      </c>
      <c r="CB482" s="23" t="s">
        <v>121</v>
      </c>
      <c r="CC482" s="23" t="s">
        <v>121</v>
      </c>
      <c r="CD482" s="23" t="s">
        <v>121</v>
      </c>
      <c r="CE482" t="s">
        <v>125</v>
      </c>
      <c r="CF482" t="s">
        <v>126</v>
      </c>
    </row>
    <row r="483" spans="1:84" x14ac:dyDescent="0.25">
      <c r="A483" s="23" t="str">
        <f t="shared" si="99"/>
        <v/>
      </c>
      <c r="B483" s="23" t="str">
        <f t="shared" si="100"/>
        <v/>
      </c>
      <c r="C483" s="24" t="str">
        <f t="shared" ca="1" si="101"/>
        <v>F</v>
      </c>
      <c r="D483" s="25" t="str">
        <f t="shared" ca="1" si="102"/>
        <v/>
      </c>
      <c r="E483" s="25" t="str">
        <f t="shared" si="103"/>
        <v/>
      </c>
      <c r="F483" s="23" t="str">
        <f t="shared" si="104"/>
        <v/>
      </c>
      <c r="G483" s="25" t="str">
        <f t="shared" si="105"/>
        <v/>
      </c>
      <c r="H483" s="23">
        <v>2025</v>
      </c>
      <c r="I483" s="26" t="s">
        <v>3422</v>
      </c>
      <c r="J483" s="23" t="s">
        <v>95</v>
      </c>
      <c r="K483" t="s">
        <v>96</v>
      </c>
      <c r="L483" t="s">
        <v>97</v>
      </c>
      <c r="M483" t="s">
        <v>98</v>
      </c>
      <c r="N483" t="s">
        <v>99</v>
      </c>
      <c r="O483" s="23" t="s">
        <v>100</v>
      </c>
      <c r="P483" s="23" t="s">
        <v>138</v>
      </c>
      <c r="Q483" t="s">
        <v>3423</v>
      </c>
      <c r="R483" s="23" t="s">
        <v>103</v>
      </c>
      <c r="S483" s="20" t="s">
        <v>158</v>
      </c>
      <c r="T483" s="29" t="s">
        <v>873</v>
      </c>
      <c r="U483" s="23" t="s">
        <v>1436</v>
      </c>
      <c r="V483" s="23" t="s">
        <v>106</v>
      </c>
      <c r="W483" s="20" t="s">
        <v>108</v>
      </c>
      <c r="X483" s="20" t="s">
        <v>108</v>
      </c>
      <c r="Y483" t="s">
        <v>3417</v>
      </c>
      <c r="Z483" t="s">
        <v>3418</v>
      </c>
      <c r="AA483" t="s">
        <v>3424</v>
      </c>
      <c r="AB483" s="30">
        <v>15333333</v>
      </c>
      <c r="AC483" s="30">
        <v>15333333</v>
      </c>
      <c r="AD483" s="46">
        <v>10000000</v>
      </c>
      <c r="AE483" s="46">
        <v>0</v>
      </c>
      <c r="AF483" s="23" t="s">
        <v>112</v>
      </c>
      <c r="AG483" t="s">
        <v>106</v>
      </c>
      <c r="AH483" t="s">
        <v>113</v>
      </c>
      <c r="AI483" s="31">
        <f>+Tabla3[[#This Row],[VALOR DEL CONTRATO
(EN NUMEROS)]]-Tabla3[[#This Row],[VALOR RECURSOS (MADS/FONAM)]]</f>
        <v>0</v>
      </c>
      <c r="AJ483" s="25">
        <v>1225</v>
      </c>
      <c r="AK483" s="32">
        <v>45664</v>
      </c>
      <c r="AL483">
        <v>125725</v>
      </c>
      <c r="AM483" s="27">
        <v>45736</v>
      </c>
      <c r="AN483" s="33" t="s">
        <v>114</v>
      </c>
      <c r="AO483" t="s">
        <v>115</v>
      </c>
      <c r="AP483" s="39">
        <v>202400000000095</v>
      </c>
      <c r="AQ483" t="s">
        <v>106</v>
      </c>
      <c r="AR483" s="27">
        <v>45733</v>
      </c>
      <c r="AS483" s="23" t="s">
        <v>116</v>
      </c>
      <c r="AT483" s="23" t="s">
        <v>116</v>
      </c>
      <c r="AU483" t="s">
        <v>117</v>
      </c>
      <c r="AV483" t="s">
        <v>529</v>
      </c>
      <c r="AW483" t="s">
        <v>620</v>
      </c>
      <c r="AX483" t="s">
        <v>108</v>
      </c>
      <c r="AY483" s="23">
        <v>80111600</v>
      </c>
      <c r="AZ483" s="20" t="s">
        <v>3239</v>
      </c>
      <c r="BA483" s="23" t="s">
        <v>295</v>
      </c>
      <c r="BB483" s="20" t="s">
        <v>122</v>
      </c>
      <c r="BC483" s="42">
        <v>45733</v>
      </c>
      <c r="BD483" s="23" t="s">
        <v>123</v>
      </c>
      <c r="BE483" s="42">
        <v>45733</v>
      </c>
      <c r="BF483" s="27">
        <v>45736</v>
      </c>
      <c r="BG483" s="43">
        <v>45780</v>
      </c>
      <c r="BH483" s="35">
        <f>+Tabla3[[#This Row],[FECHA TERMINACION
(INICIAL)]]-Tabla3[[#This Row],[FECHA INICIO]]</f>
        <v>44</v>
      </c>
      <c r="BI483" s="35">
        <f>+Tabla3[[#This Row],[PLAZO DE EJECUCIÓN EN DÍAS (INICIAL)]]/30</f>
        <v>1.4666666666666666</v>
      </c>
      <c r="BJ483" t="s">
        <v>3425</v>
      </c>
      <c r="BK483" s="30">
        <f>+[1]BD_2!E481</f>
        <v>333333</v>
      </c>
      <c r="BL483" s="30">
        <f>+[1]BD_2!BA481</f>
        <v>15000000</v>
      </c>
      <c r="BM483" s="23">
        <f>+[1]BD_2!BZ481</f>
        <v>46</v>
      </c>
      <c r="BN483" s="23">
        <f>+COUNTIF(Tabla3[[#This Row],[VALOR REDUCIDO]:[TOTAL TIEMPO PRORROGADO EN DÍAS
]],"&lt;&gt;0")</f>
        <v>3</v>
      </c>
      <c r="BO483" s="23">
        <f>+[1]BD_2!CA481</f>
        <v>0</v>
      </c>
      <c r="BP483" s="27">
        <f>+[1]BD_2!CF481</f>
        <v>0</v>
      </c>
      <c r="BQ483" s="23" t="s">
        <v>106</v>
      </c>
      <c r="BR483">
        <f t="shared" si="106"/>
        <v>90</v>
      </c>
      <c r="BS483" s="36">
        <f t="shared" si="107"/>
        <v>45736</v>
      </c>
      <c r="BT483" s="36">
        <f t="shared" si="108"/>
        <v>45826</v>
      </c>
      <c r="BU483" s="37">
        <f t="shared" ca="1" si="109"/>
        <v>1</v>
      </c>
      <c r="BV483" s="30">
        <f t="shared" si="110"/>
        <v>30000000</v>
      </c>
      <c r="BW483" s="23" t="str">
        <f t="shared" ca="1" si="98"/>
        <v>FINALIZADO</v>
      </c>
      <c r="BX483" s="23">
        <v>29000000</v>
      </c>
      <c r="BY483" s="23">
        <v>1000000</v>
      </c>
      <c r="BZ483" s="23" t="s">
        <v>106</v>
      </c>
      <c r="CA483" s="23" t="str">
        <f t="shared" si="111"/>
        <v>marzo</v>
      </c>
      <c r="CB483" s="23" t="s">
        <v>121</v>
      </c>
      <c r="CC483" s="23" t="s">
        <v>121</v>
      </c>
      <c r="CD483" s="23" t="s">
        <v>121</v>
      </c>
      <c r="CE483" t="s">
        <v>125</v>
      </c>
      <c r="CF483" t="s">
        <v>126</v>
      </c>
    </row>
    <row r="484" spans="1:84" x14ac:dyDescent="0.25">
      <c r="A484" s="23" t="str">
        <f t="shared" si="99"/>
        <v/>
      </c>
      <c r="B484" s="23" t="str">
        <f t="shared" si="100"/>
        <v/>
      </c>
      <c r="C484" s="24" t="str">
        <f t="shared" ca="1" si="101"/>
        <v>E</v>
      </c>
      <c r="D484" s="25" t="str">
        <f t="shared" ca="1" si="102"/>
        <v/>
      </c>
      <c r="E484" s="25" t="str">
        <f t="shared" si="103"/>
        <v/>
      </c>
      <c r="F484" s="23" t="str">
        <f t="shared" si="104"/>
        <v/>
      </c>
      <c r="G484" s="25" t="str">
        <f t="shared" si="105"/>
        <v/>
      </c>
      <c r="H484" s="23">
        <v>2025</v>
      </c>
      <c r="I484" s="26">
        <v>476</v>
      </c>
      <c r="J484" s="23" t="s">
        <v>95</v>
      </c>
      <c r="K484" t="s">
        <v>96</v>
      </c>
      <c r="L484" t="s">
        <v>97</v>
      </c>
      <c r="M484" t="s">
        <v>98</v>
      </c>
      <c r="N484" t="s">
        <v>99</v>
      </c>
      <c r="O484" s="23" t="s">
        <v>100</v>
      </c>
      <c r="P484" s="23" t="s">
        <v>138</v>
      </c>
      <c r="Q484" t="s">
        <v>3426</v>
      </c>
      <c r="R484" s="23" t="s">
        <v>103</v>
      </c>
      <c r="S484" s="20" t="s">
        <v>311</v>
      </c>
      <c r="T484" s="29" t="s">
        <v>3427</v>
      </c>
      <c r="U484" s="23" t="s">
        <v>1436</v>
      </c>
      <c r="V484" s="23" t="s">
        <v>106</v>
      </c>
      <c r="W484" s="20" t="s">
        <v>776</v>
      </c>
      <c r="X484" s="20" t="s">
        <v>776</v>
      </c>
      <c r="Y484" t="s">
        <v>3428</v>
      </c>
      <c r="Z484" t="s">
        <v>7250</v>
      </c>
      <c r="AA484" t="s">
        <v>680</v>
      </c>
      <c r="AB484" s="30">
        <v>118965000</v>
      </c>
      <c r="AC484" s="30">
        <v>118965000</v>
      </c>
      <c r="AD484" s="46">
        <v>11330000</v>
      </c>
      <c r="AE484" s="46">
        <v>0</v>
      </c>
      <c r="AF484" s="23" t="s">
        <v>112</v>
      </c>
      <c r="AG484" t="s">
        <v>106</v>
      </c>
      <c r="AH484" t="s">
        <v>113</v>
      </c>
      <c r="AI484" s="31">
        <f>+Tabla3[[#This Row],[VALOR DEL CONTRATO
(EN NUMEROS)]]-Tabla3[[#This Row],[VALOR RECURSOS (MADS/FONAM)]]</f>
        <v>0</v>
      </c>
      <c r="AJ484" s="25">
        <v>13125</v>
      </c>
      <c r="AK484" s="32">
        <v>45666</v>
      </c>
      <c r="AL484">
        <v>58725</v>
      </c>
      <c r="AM484" s="27">
        <v>45693</v>
      </c>
      <c r="AN484" s="33" t="s">
        <v>114</v>
      </c>
      <c r="AO484" t="s">
        <v>931</v>
      </c>
      <c r="AP484" s="39">
        <v>202400000000078</v>
      </c>
      <c r="AQ484" t="s">
        <v>106</v>
      </c>
      <c r="AR484" s="27">
        <v>45689</v>
      </c>
      <c r="AS484" s="23" t="s">
        <v>116</v>
      </c>
      <c r="AT484" s="23" t="s">
        <v>116</v>
      </c>
      <c r="AU484" t="s">
        <v>117</v>
      </c>
      <c r="AV484" t="s">
        <v>781</v>
      </c>
      <c r="AW484" t="s">
        <v>782</v>
      </c>
      <c r="AX484" t="s">
        <v>783</v>
      </c>
      <c r="AY484" s="23">
        <v>80111600</v>
      </c>
      <c r="AZ484" s="20" t="s">
        <v>3429</v>
      </c>
      <c r="BA484" s="23" t="s">
        <v>121</v>
      </c>
      <c r="BB484" s="20" t="s">
        <v>122</v>
      </c>
      <c r="BC484" s="42">
        <v>45691</v>
      </c>
      <c r="BD484" s="23" t="s">
        <v>123</v>
      </c>
      <c r="BE484" s="42">
        <v>45691</v>
      </c>
      <c r="BF484" s="27">
        <v>45693</v>
      </c>
      <c r="BG484" s="43">
        <v>46010</v>
      </c>
      <c r="BH484" s="35">
        <f>+Tabla3[[#This Row],[FECHA TERMINACION
(INICIAL)]]-Tabla3[[#This Row],[FECHA INICIO]]</f>
        <v>317</v>
      </c>
      <c r="BI484" s="35">
        <f>+Tabla3[[#This Row],[PLAZO DE EJECUCIÓN EN DÍAS (INICIAL)]]/30</f>
        <v>10.566666666666666</v>
      </c>
      <c r="BJ484" t="s">
        <v>3430</v>
      </c>
      <c r="BK484" s="30">
        <f>+[1]BD_2!E482</f>
        <v>0</v>
      </c>
      <c r="BL484" s="30">
        <f>+[1]BD_2!BA482</f>
        <v>0</v>
      </c>
      <c r="BM484" s="23">
        <f>+[1]BD_2!BZ482</f>
        <v>0</v>
      </c>
      <c r="BN484" s="23">
        <f>+COUNTIF(Tabla3[[#This Row],[VALOR REDUCIDO]:[TOTAL TIEMPO PRORROGADO EN DÍAS
]],"&lt;&gt;0")</f>
        <v>0</v>
      </c>
      <c r="BO484" s="23" t="str">
        <f>+[1]BD_2!CA482</f>
        <v>2 NO</v>
      </c>
      <c r="BP484" s="27" t="str">
        <f>+[1]BD_2!CF482</f>
        <v>2 NO</v>
      </c>
      <c r="BQ484" s="23" t="s">
        <v>106</v>
      </c>
      <c r="BR484">
        <f t="shared" si="106"/>
        <v>317</v>
      </c>
      <c r="BS484" s="36">
        <f t="shared" si="107"/>
        <v>45693</v>
      </c>
      <c r="BT484" s="36">
        <f t="shared" si="108"/>
        <v>46010</v>
      </c>
      <c r="BU484" s="37">
        <f t="shared" ca="1" si="109"/>
        <v>0.80126182965299686</v>
      </c>
      <c r="BV484" s="30">
        <f t="shared" si="110"/>
        <v>118965000</v>
      </c>
      <c r="BW484" s="23" t="str">
        <f t="shared" ca="1" si="98"/>
        <v>EJECUCIÓN</v>
      </c>
      <c r="BX484" s="23">
        <v>66469333</v>
      </c>
      <c r="BY484" s="23">
        <v>52495667</v>
      </c>
      <c r="BZ484" s="23" t="s">
        <v>106</v>
      </c>
      <c r="CA484" s="23" t="str">
        <f t="shared" si="111"/>
        <v>febrero</v>
      </c>
      <c r="CB484" s="23" t="s">
        <v>121</v>
      </c>
      <c r="CC484" s="23" t="s">
        <v>121</v>
      </c>
      <c r="CD484" s="23" t="s">
        <v>121</v>
      </c>
      <c r="CE484" t="s">
        <v>125</v>
      </c>
      <c r="CF484" t="s">
        <v>126</v>
      </c>
    </row>
    <row r="485" spans="1:84" x14ac:dyDescent="0.25">
      <c r="A485" s="23" t="str">
        <f t="shared" si="99"/>
        <v/>
      </c>
      <c r="B485" s="23" t="str">
        <f t="shared" si="100"/>
        <v/>
      </c>
      <c r="C485" s="24" t="str">
        <f t="shared" ca="1" si="101"/>
        <v>E</v>
      </c>
      <c r="D485" s="25" t="str">
        <f t="shared" ca="1" si="102"/>
        <v/>
      </c>
      <c r="E485" s="25" t="str">
        <f t="shared" si="103"/>
        <v/>
      </c>
      <c r="F485" s="23" t="str">
        <f t="shared" si="104"/>
        <v/>
      </c>
      <c r="G485" s="25" t="str">
        <f t="shared" si="105"/>
        <v/>
      </c>
      <c r="H485" s="23">
        <v>2025</v>
      </c>
      <c r="I485" s="26">
        <v>477</v>
      </c>
      <c r="J485" s="23" t="s">
        <v>95</v>
      </c>
      <c r="K485" t="s">
        <v>96</v>
      </c>
      <c r="L485" t="s">
        <v>97</v>
      </c>
      <c r="M485" t="s">
        <v>98</v>
      </c>
      <c r="N485" t="s">
        <v>99</v>
      </c>
      <c r="O485" s="23" t="s">
        <v>100</v>
      </c>
      <c r="P485" s="23" t="s">
        <v>138</v>
      </c>
      <c r="Q485" t="s">
        <v>3431</v>
      </c>
      <c r="R485" s="23" t="s">
        <v>103</v>
      </c>
      <c r="S485" s="20" t="s">
        <v>3432</v>
      </c>
      <c r="T485" s="29" t="s">
        <v>3433</v>
      </c>
      <c r="U485" s="23" t="s">
        <v>1436</v>
      </c>
      <c r="V485" s="23" t="s">
        <v>106</v>
      </c>
      <c r="W485" s="20" t="s">
        <v>776</v>
      </c>
      <c r="X485" s="20" t="s">
        <v>776</v>
      </c>
      <c r="Y485" t="s">
        <v>3434</v>
      </c>
      <c r="Z485" t="s">
        <v>3435</v>
      </c>
      <c r="AA485" t="s">
        <v>3436</v>
      </c>
      <c r="AB485" s="30">
        <v>136990000</v>
      </c>
      <c r="AC485" s="30">
        <v>136990000</v>
      </c>
      <c r="AD485" s="46">
        <v>13699000</v>
      </c>
      <c r="AE485" s="46">
        <v>0</v>
      </c>
      <c r="AF485" s="23" t="s">
        <v>112</v>
      </c>
      <c r="AG485" t="s">
        <v>106</v>
      </c>
      <c r="AH485" t="s">
        <v>113</v>
      </c>
      <c r="AI485" s="31">
        <f>+Tabla3[[#This Row],[VALOR DEL CONTRATO
(EN NUMEROS)]]-Tabla3[[#This Row],[VALOR RECURSOS (MADS/FONAM)]]</f>
        <v>0</v>
      </c>
      <c r="AJ485" s="25">
        <v>7325</v>
      </c>
      <c r="AK485" s="32">
        <v>45665</v>
      </c>
      <c r="AL485">
        <v>62725</v>
      </c>
      <c r="AM485" s="27">
        <v>45694</v>
      </c>
      <c r="AN485" s="33" t="s">
        <v>114</v>
      </c>
      <c r="AO485" t="s">
        <v>911</v>
      </c>
      <c r="AP485" s="39">
        <v>202400000000078</v>
      </c>
      <c r="AQ485" t="s">
        <v>106</v>
      </c>
      <c r="AR485" s="27">
        <v>45691</v>
      </c>
      <c r="AS485" s="23" t="s">
        <v>116</v>
      </c>
      <c r="AT485" s="23" t="s">
        <v>116</v>
      </c>
      <c r="AU485" t="s">
        <v>117</v>
      </c>
      <c r="AV485" t="s">
        <v>781</v>
      </c>
      <c r="AW485" t="s">
        <v>782</v>
      </c>
      <c r="AX485" t="s">
        <v>783</v>
      </c>
      <c r="AY485" s="23">
        <v>80111600</v>
      </c>
      <c r="AZ485" s="20" t="s">
        <v>3437</v>
      </c>
      <c r="BA485" s="23" t="s">
        <v>121</v>
      </c>
      <c r="BB485" s="20" t="s">
        <v>122</v>
      </c>
      <c r="BC485" s="42">
        <v>45691</v>
      </c>
      <c r="BD485" s="23" t="s">
        <v>123</v>
      </c>
      <c r="BE485" s="42">
        <v>45691</v>
      </c>
      <c r="BF485" s="27">
        <v>45694</v>
      </c>
      <c r="BG485" s="43">
        <v>45996</v>
      </c>
      <c r="BH485" s="35">
        <f>+Tabla3[[#This Row],[FECHA TERMINACION
(INICIAL)]]-Tabla3[[#This Row],[FECHA INICIO]]</f>
        <v>302</v>
      </c>
      <c r="BI485" s="35">
        <f>+Tabla3[[#This Row],[PLAZO DE EJECUCIÓN EN DÍAS (INICIAL)]]/30</f>
        <v>10.066666666666666</v>
      </c>
      <c r="BJ485" t="s">
        <v>2839</v>
      </c>
      <c r="BK485" s="30">
        <f>+[1]BD_2!E483</f>
        <v>0</v>
      </c>
      <c r="BL485" s="30">
        <f>+[1]BD_2!BA483</f>
        <v>0</v>
      </c>
      <c r="BM485" s="23">
        <f>+[1]BD_2!BZ483</f>
        <v>0</v>
      </c>
      <c r="BN485" s="23">
        <f>+COUNTIF(Tabla3[[#This Row],[VALOR REDUCIDO]:[TOTAL TIEMPO PRORROGADO EN DÍAS
]],"&lt;&gt;0")</f>
        <v>0</v>
      </c>
      <c r="BO485" s="23" t="str">
        <f>+[1]BD_2!CA483</f>
        <v>2 NO</v>
      </c>
      <c r="BP485" s="27" t="str">
        <f>+[1]BD_2!CF483</f>
        <v>2 NO</v>
      </c>
      <c r="BQ485" s="23" t="s">
        <v>106</v>
      </c>
      <c r="BR485">
        <f t="shared" si="106"/>
        <v>302</v>
      </c>
      <c r="BS485" s="36">
        <f t="shared" si="107"/>
        <v>45694</v>
      </c>
      <c r="BT485" s="36">
        <f t="shared" si="108"/>
        <v>45996</v>
      </c>
      <c r="BU485" s="37">
        <f t="shared" ca="1" si="109"/>
        <v>0.83774834437086088</v>
      </c>
      <c r="BV485" s="30">
        <f t="shared" si="110"/>
        <v>136990000</v>
      </c>
      <c r="BW485" s="23" t="str">
        <f t="shared" ca="1" si="98"/>
        <v>EJECUCIÓN</v>
      </c>
      <c r="BX485" s="23">
        <v>79910833</v>
      </c>
      <c r="BY485" s="23">
        <v>57079167</v>
      </c>
      <c r="BZ485" s="23" t="s">
        <v>106</v>
      </c>
      <c r="CA485" s="23" t="str">
        <f t="shared" si="111"/>
        <v>febrero</v>
      </c>
      <c r="CB485" s="23" t="s">
        <v>121</v>
      </c>
      <c r="CC485" s="23" t="s">
        <v>121</v>
      </c>
      <c r="CD485" s="23" t="s">
        <v>121</v>
      </c>
      <c r="CE485" t="s">
        <v>125</v>
      </c>
      <c r="CF485" t="s">
        <v>126</v>
      </c>
    </row>
    <row r="486" spans="1:84" x14ac:dyDescent="0.25">
      <c r="A486" s="23" t="str">
        <f t="shared" si="99"/>
        <v/>
      </c>
      <c r="B486" s="23" t="str">
        <f t="shared" si="100"/>
        <v/>
      </c>
      <c r="C486" s="24" t="str">
        <f t="shared" ca="1" si="101"/>
        <v>E</v>
      </c>
      <c r="D486" s="25" t="str">
        <f t="shared" ca="1" si="102"/>
        <v/>
      </c>
      <c r="E486" s="25" t="str">
        <f t="shared" si="103"/>
        <v/>
      </c>
      <c r="F486" s="23" t="str">
        <f t="shared" si="104"/>
        <v/>
      </c>
      <c r="G486" s="25" t="str">
        <f t="shared" si="105"/>
        <v/>
      </c>
      <c r="H486" s="23">
        <v>2025</v>
      </c>
      <c r="I486" s="26">
        <v>478</v>
      </c>
      <c r="J486" s="23" t="s">
        <v>95</v>
      </c>
      <c r="K486" t="s">
        <v>96</v>
      </c>
      <c r="L486" t="s">
        <v>97</v>
      </c>
      <c r="M486" t="s">
        <v>98</v>
      </c>
      <c r="N486" t="s">
        <v>99</v>
      </c>
      <c r="O486" s="23" t="s">
        <v>100</v>
      </c>
      <c r="P486" s="23" t="s">
        <v>138</v>
      </c>
      <c r="Q486" t="s">
        <v>3438</v>
      </c>
      <c r="R486" s="23" t="s">
        <v>103</v>
      </c>
      <c r="S486" s="20" t="s">
        <v>727</v>
      </c>
      <c r="T486" s="29" t="s">
        <v>3439</v>
      </c>
      <c r="U486" s="23" t="s">
        <v>1436</v>
      </c>
      <c r="V486" s="23" t="s">
        <v>106</v>
      </c>
      <c r="W486" s="20" t="s">
        <v>863</v>
      </c>
      <c r="X486" s="20" t="s">
        <v>863</v>
      </c>
      <c r="Y486" t="s">
        <v>3440</v>
      </c>
      <c r="Z486" t="s">
        <v>3441</v>
      </c>
      <c r="AA486" t="s">
        <v>3442</v>
      </c>
      <c r="AB486" s="30">
        <v>133760000</v>
      </c>
      <c r="AC486" s="30">
        <v>133760000</v>
      </c>
      <c r="AD486" s="46">
        <v>12540000</v>
      </c>
      <c r="AE486" s="46">
        <v>0</v>
      </c>
      <c r="AF486" s="23" t="s">
        <v>112</v>
      </c>
      <c r="AG486" t="s">
        <v>106</v>
      </c>
      <c r="AH486" t="s">
        <v>113</v>
      </c>
      <c r="AI486" s="31">
        <f>+Tabla3[[#This Row],[VALOR DEL CONTRATO
(EN NUMEROS)]]-Tabla3[[#This Row],[VALOR RECURSOS (MADS/FONAM)]]</f>
        <v>0</v>
      </c>
      <c r="AJ486" s="25">
        <v>10425</v>
      </c>
      <c r="AK486" s="32">
        <v>45665</v>
      </c>
      <c r="AL486">
        <v>58325</v>
      </c>
      <c r="AM486" s="27">
        <v>45693</v>
      </c>
      <c r="AN486" s="33" t="s">
        <v>114</v>
      </c>
      <c r="AO486" t="s">
        <v>248</v>
      </c>
      <c r="AP486" s="39">
        <v>202400000000095</v>
      </c>
      <c r="AQ486" t="s">
        <v>106</v>
      </c>
      <c r="AR486" s="27">
        <v>45691</v>
      </c>
      <c r="AS486" s="23" t="s">
        <v>116</v>
      </c>
      <c r="AT486" s="23" t="s">
        <v>116</v>
      </c>
      <c r="AU486" t="s">
        <v>117</v>
      </c>
      <c r="AV486" t="s">
        <v>867</v>
      </c>
      <c r="AW486" t="s">
        <v>868</v>
      </c>
      <c r="AX486" t="s">
        <v>869</v>
      </c>
      <c r="AY486" s="23">
        <v>80111600</v>
      </c>
      <c r="AZ486" s="20" t="s">
        <v>3443</v>
      </c>
      <c r="BA486" s="23" t="s">
        <v>121</v>
      </c>
      <c r="BB486" s="20" t="s">
        <v>122</v>
      </c>
      <c r="BC486" s="42">
        <v>45692</v>
      </c>
      <c r="BD486" s="23" t="s">
        <v>123</v>
      </c>
      <c r="BE486" s="42">
        <v>45692</v>
      </c>
      <c r="BF486" s="27">
        <v>45693</v>
      </c>
      <c r="BG486" s="43">
        <v>46015</v>
      </c>
      <c r="BH486" s="35">
        <f>+Tabla3[[#This Row],[FECHA TERMINACION
(INICIAL)]]-Tabla3[[#This Row],[FECHA INICIO]]</f>
        <v>322</v>
      </c>
      <c r="BI486" s="35">
        <f>+Tabla3[[#This Row],[PLAZO DE EJECUCIÓN EN DÍAS (INICIAL)]]/30</f>
        <v>10.733333333333333</v>
      </c>
      <c r="BJ486" t="s">
        <v>3444</v>
      </c>
      <c r="BK486" s="30">
        <f>+[1]BD_2!E484</f>
        <v>0</v>
      </c>
      <c r="BL486" s="30">
        <f>+[1]BD_2!BA484</f>
        <v>0</v>
      </c>
      <c r="BM486" s="23">
        <f>+[1]BD_2!BZ484</f>
        <v>0</v>
      </c>
      <c r="BN486" s="23">
        <f>+COUNTIF(Tabla3[[#This Row],[VALOR REDUCIDO]:[TOTAL TIEMPO PRORROGADO EN DÍAS
]],"&lt;&gt;0")</f>
        <v>0</v>
      </c>
      <c r="BO486" s="23" t="str">
        <f>+[1]BD_2!CA484</f>
        <v>2 NO</v>
      </c>
      <c r="BP486" s="27" t="str">
        <f>+[1]BD_2!CF484</f>
        <v>2 NO</v>
      </c>
      <c r="BQ486" s="23" t="s">
        <v>106</v>
      </c>
      <c r="BR486">
        <f t="shared" si="106"/>
        <v>322</v>
      </c>
      <c r="BS486" s="36">
        <f t="shared" si="107"/>
        <v>45693</v>
      </c>
      <c r="BT486" s="36">
        <f t="shared" si="108"/>
        <v>46015</v>
      </c>
      <c r="BU486" s="37">
        <f t="shared" ca="1" si="109"/>
        <v>0.78881987577639756</v>
      </c>
      <c r="BV486" s="30">
        <f t="shared" si="110"/>
        <v>133760000</v>
      </c>
      <c r="BW486" s="23" t="str">
        <f t="shared" ref="BW486:BW549" ca="1" si="112">+IF(BP486="1 SI","FINALIZADO",IF($BT486&lt;=$C$1,"FINALIZADO","EJECUCIÓN"))</f>
        <v>EJECUCIÓN</v>
      </c>
      <c r="BX486" s="23">
        <v>73568000</v>
      </c>
      <c r="BY486" s="23">
        <v>60192000</v>
      </c>
      <c r="BZ486" s="23" t="s">
        <v>106</v>
      </c>
      <c r="CA486" s="23" t="str">
        <f t="shared" si="111"/>
        <v>febrero</v>
      </c>
      <c r="CB486" s="23" t="s">
        <v>121</v>
      </c>
      <c r="CC486" s="23" t="s">
        <v>121</v>
      </c>
      <c r="CD486" s="23" t="s">
        <v>121</v>
      </c>
      <c r="CE486" t="s">
        <v>125</v>
      </c>
      <c r="CF486" t="s">
        <v>126</v>
      </c>
    </row>
    <row r="487" spans="1:84" x14ac:dyDescent="0.25">
      <c r="A487" s="23" t="str">
        <f t="shared" si="99"/>
        <v/>
      </c>
      <c r="B487" s="23" t="str">
        <f t="shared" si="100"/>
        <v/>
      </c>
      <c r="C487" s="24" t="str">
        <f t="shared" ca="1" si="101"/>
        <v>E</v>
      </c>
      <c r="D487" s="25" t="str">
        <f t="shared" ca="1" si="102"/>
        <v/>
      </c>
      <c r="E487" s="25" t="str">
        <f t="shared" si="103"/>
        <v/>
      </c>
      <c r="F487" s="23" t="str">
        <f t="shared" si="104"/>
        <v/>
      </c>
      <c r="G487" s="25" t="str">
        <f t="shared" si="105"/>
        <v/>
      </c>
      <c r="H487" s="23">
        <v>2025</v>
      </c>
      <c r="I487" s="26">
        <v>479</v>
      </c>
      <c r="J487" s="23" t="s">
        <v>95</v>
      </c>
      <c r="K487" t="s">
        <v>96</v>
      </c>
      <c r="L487" t="s">
        <v>97</v>
      </c>
      <c r="M487" t="s">
        <v>98</v>
      </c>
      <c r="N487" t="s">
        <v>99</v>
      </c>
      <c r="O487" s="23" t="s">
        <v>100</v>
      </c>
      <c r="P487" s="23" t="s">
        <v>138</v>
      </c>
      <c r="Q487" t="s">
        <v>3445</v>
      </c>
      <c r="R487" s="23" t="s">
        <v>103</v>
      </c>
      <c r="S487" s="20" t="s">
        <v>1089</v>
      </c>
      <c r="T487" s="29" t="s">
        <v>3446</v>
      </c>
      <c r="U487" s="23" t="s">
        <v>1436</v>
      </c>
      <c r="V487" s="23" t="s">
        <v>106</v>
      </c>
      <c r="W487" s="20" t="s">
        <v>183</v>
      </c>
      <c r="X487" s="20" t="s">
        <v>183</v>
      </c>
      <c r="Y487" t="s">
        <v>3447</v>
      </c>
      <c r="Z487" t="s">
        <v>3448</v>
      </c>
      <c r="AA487" s="30" t="s">
        <v>3449</v>
      </c>
      <c r="AB487" s="30">
        <v>126787500</v>
      </c>
      <c r="AC487" s="30">
        <v>126787500</v>
      </c>
      <c r="AD487" s="46">
        <v>12075000</v>
      </c>
      <c r="AE487" s="46">
        <v>0</v>
      </c>
      <c r="AF487" s="23" t="s">
        <v>112</v>
      </c>
      <c r="AG487" t="s">
        <v>106</v>
      </c>
      <c r="AH487" t="s">
        <v>113</v>
      </c>
      <c r="AI487" s="31">
        <f>+Tabla3[[#This Row],[VALOR DEL CONTRATO
(EN NUMEROS)]]-Tabla3[[#This Row],[VALOR RECURSOS (MADS/FONAM)]]</f>
        <v>0</v>
      </c>
      <c r="AJ487" s="25">
        <v>5025</v>
      </c>
      <c r="AK487" s="32">
        <v>45664</v>
      </c>
      <c r="AL487">
        <v>56025</v>
      </c>
      <c r="AM487" s="27">
        <v>45692</v>
      </c>
      <c r="AN487" s="33" t="s">
        <v>114</v>
      </c>
      <c r="AO487" t="s">
        <v>206</v>
      </c>
      <c r="AP487" s="39">
        <v>202400000000055</v>
      </c>
      <c r="AQ487" t="s">
        <v>106</v>
      </c>
      <c r="AR487" s="27">
        <v>45689</v>
      </c>
      <c r="AS487" s="23" t="s">
        <v>116</v>
      </c>
      <c r="AT487" s="23" t="s">
        <v>116</v>
      </c>
      <c r="AU487" t="s">
        <v>117</v>
      </c>
      <c r="AV487" t="s">
        <v>940</v>
      </c>
      <c r="AW487" t="s">
        <v>941</v>
      </c>
      <c r="AX487" t="s">
        <v>941</v>
      </c>
      <c r="AY487" s="23">
        <v>80111600</v>
      </c>
      <c r="AZ487" s="41" t="s">
        <v>3450</v>
      </c>
      <c r="BA487" s="23" t="s">
        <v>121</v>
      </c>
      <c r="BB487" s="20" t="s">
        <v>122</v>
      </c>
      <c r="BC487" s="27">
        <v>45691</v>
      </c>
      <c r="BD487" s="23" t="s">
        <v>123</v>
      </c>
      <c r="BE487" s="27">
        <v>45691</v>
      </c>
      <c r="BF487" s="27">
        <v>45692</v>
      </c>
      <c r="BG487" s="43">
        <v>46009</v>
      </c>
      <c r="BH487" s="35">
        <f>+Tabla3[[#This Row],[FECHA TERMINACION
(INICIAL)]]-Tabla3[[#This Row],[FECHA INICIO]]</f>
        <v>317</v>
      </c>
      <c r="BI487" s="35">
        <f>+Tabla3[[#This Row],[PLAZO DE EJECUCIÓN EN DÍAS (INICIAL)]]/30</f>
        <v>10.566666666666666</v>
      </c>
      <c r="BJ487" t="s">
        <v>2079</v>
      </c>
      <c r="BK487" s="30">
        <f>+[1]BD_2!E485</f>
        <v>0</v>
      </c>
      <c r="BL487" s="30">
        <f>+[1]BD_2!BA485</f>
        <v>0</v>
      </c>
      <c r="BM487" s="23">
        <f>+[1]BD_2!BZ485</f>
        <v>0</v>
      </c>
      <c r="BN487" s="23">
        <f>+COUNTIF(Tabla3[[#This Row],[VALOR REDUCIDO]:[TOTAL TIEMPO PRORROGADO EN DÍAS
]],"&lt;&gt;0")</f>
        <v>0</v>
      </c>
      <c r="BO487" s="23" t="str">
        <f>+[1]BD_2!CA485</f>
        <v>2 NO</v>
      </c>
      <c r="BP487" s="27" t="str">
        <f>+[1]BD_2!CF485</f>
        <v>2 NO</v>
      </c>
      <c r="BQ487" s="23" t="s">
        <v>106</v>
      </c>
      <c r="BR487">
        <f t="shared" si="106"/>
        <v>317</v>
      </c>
      <c r="BS487" s="36">
        <f t="shared" si="107"/>
        <v>45692</v>
      </c>
      <c r="BT487" s="36">
        <f t="shared" si="108"/>
        <v>46009</v>
      </c>
      <c r="BU487" s="37">
        <f t="shared" ca="1" si="109"/>
        <v>0.80441640378548895</v>
      </c>
      <c r="BV487" s="30">
        <f t="shared" si="110"/>
        <v>126787500</v>
      </c>
      <c r="BW487" s="23" t="str">
        <f t="shared" ca="1" si="112"/>
        <v>EJECUCIÓN</v>
      </c>
      <c r="BX487" s="23">
        <v>71242500</v>
      </c>
      <c r="BY487" s="23">
        <v>55545000</v>
      </c>
      <c r="BZ487" s="23" t="s">
        <v>106</v>
      </c>
      <c r="CA487" s="23" t="str">
        <f t="shared" si="111"/>
        <v>febrero</v>
      </c>
      <c r="CB487" s="23" t="s">
        <v>121</v>
      </c>
      <c r="CC487" s="23" t="s">
        <v>121</v>
      </c>
      <c r="CD487" s="23" t="s">
        <v>121</v>
      </c>
      <c r="CE487" t="s">
        <v>125</v>
      </c>
      <c r="CF487" t="s">
        <v>126</v>
      </c>
    </row>
    <row r="488" spans="1:84" x14ac:dyDescent="0.25">
      <c r="A488" s="23" t="str">
        <f t="shared" si="99"/>
        <v/>
      </c>
      <c r="B488" s="23" t="str">
        <f t="shared" si="100"/>
        <v/>
      </c>
      <c r="C488" s="24" t="str">
        <f t="shared" ca="1" si="101"/>
        <v>E</v>
      </c>
      <c r="D488" s="25" t="str">
        <f t="shared" ca="1" si="102"/>
        <v/>
      </c>
      <c r="E488" s="25" t="str">
        <f t="shared" si="103"/>
        <v/>
      </c>
      <c r="F488" s="23" t="str">
        <f t="shared" si="104"/>
        <v/>
      </c>
      <c r="G488" s="25" t="str">
        <f t="shared" si="105"/>
        <v/>
      </c>
      <c r="H488" s="23">
        <v>2025</v>
      </c>
      <c r="I488" s="26">
        <v>480</v>
      </c>
      <c r="J488" s="23" t="s">
        <v>95</v>
      </c>
      <c r="K488" t="s">
        <v>96</v>
      </c>
      <c r="L488" t="s">
        <v>97</v>
      </c>
      <c r="M488" t="s">
        <v>98</v>
      </c>
      <c r="N488" t="s">
        <v>99</v>
      </c>
      <c r="O488" s="23" t="s">
        <v>100</v>
      </c>
      <c r="P488" s="23" t="s">
        <v>138</v>
      </c>
      <c r="Q488" t="s">
        <v>3451</v>
      </c>
      <c r="R488" s="23" t="s">
        <v>103</v>
      </c>
      <c r="S488" s="20" t="s">
        <v>2710</v>
      </c>
      <c r="T488" s="29" t="s">
        <v>3452</v>
      </c>
      <c r="U488" s="23" t="s">
        <v>1436</v>
      </c>
      <c r="V488" s="23" t="s">
        <v>106</v>
      </c>
      <c r="W488" s="20" t="s">
        <v>747</v>
      </c>
      <c r="X488" s="20" t="s">
        <v>747</v>
      </c>
      <c r="Y488" t="s">
        <v>2855</v>
      </c>
      <c r="Z488" t="s">
        <v>2440</v>
      </c>
      <c r="AA488" t="s">
        <v>3411</v>
      </c>
      <c r="AB488" s="30">
        <v>95100000</v>
      </c>
      <c r="AC488" s="30">
        <v>95100000</v>
      </c>
      <c r="AD488" s="46">
        <v>9000000</v>
      </c>
      <c r="AE488" s="46">
        <v>0</v>
      </c>
      <c r="AF488" s="23" t="s">
        <v>112</v>
      </c>
      <c r="AG488" t="s">
        <v>106</v>
      </c>
      <c r="AH488" t="s">
        <v>113</v>
      </c>
      <c r="AI488" s="31">
        <f>+Tabla3[[#This Row],[VALOR DEL CONTRATO
(EN NUMEROS)]]-Tabla3[[#This Row],[VALOR RECURSOS (MADS/FONAM)]]</f>
        <v>0</v>
      </c>
      <c r="AJ488" s="25">
        <v>3325</v>
      </c>
      <c r="AK488" s="57">
        <v>45664</v>
      </c>
      <c r="AL488" s="23">
        <v>54725</v>
      </c>
      <c r="AM488" s="27">
        <v>45692</v>
      </c>
      <c r="AN488" s="33" t="s">
        <v>114</v>
      </c>
      <c r="AO488" t="s">
        <v>751</v>
      </c>
      <c r="AP488" s="39">
        <v>202400000000095</v>
      </c>
      <c r="AQ488" t="s">
        <v>106</v>
      </c>
      <c r="AR488" s="27">
        <v>45689</v>
      </c>
      <c r="AS488" s="23" t="s">
        <v>116</v>
      </c>
      <c r="AT488" s="23" t="s">
        <v>116</v>
      </c>
      <c r="AU488" t="s">
        <v>117</v>
      </c>
      <c r="AV488" t="s">
        <v>752</v>
      </c>
      <c r="AW488" t="s">
        <v>753</v>
      </c>
      <c r="AX488" s="23" t="s">
        <v>747</v>
      </c>
      <c r="AY488" s="23">
        <v>80111600</v>
      </c>
      <c r="AZ488" s="20" t="s">
        <v>3453</v>
      </c>
      <c r="BA488" s="23" t="s">
        <v>121</v>
      </c>
      <c r="BB488" s="20" t="s">
        <v>122</v>
      </c>
      <c r="BC488" s="27">
        <v>45691</v>
      </c>
      <c r="BD488" s="23" t="s">
        <v>123</v>
      </c>
      <c r="BE488" s="27">
        <v>45691</v>
      </c>
      <c r="BF488" s="27">
        <v>45692</v>
      </c>
      <c r="BG488" s="43">
        <v>46010</v>
      </c>
      <c r="BH488" s="35">
        <f>+Tabla3[[#This Row],[FECHA TERMINACION
(INICIAL)]]-Tabla3[[#This Row],[FECHA INICIO]]</f>
        <v>318</v>
      </c>
      <c r="BI488" s="35">
        <f>+Tabla3[[#This Row],[PLAZO DE EJECUCIÓN EN DÍAS (INICIAL)]]/30</f>
        <v>10.6</v>
      </c>
      <c r="BJ488" t="s">
        <v>2944</v>
      </c>
      <c r="BK488" s="30">
        <f>+[1]BD_2!E486</f>
        <v>300000</v>
      </c>
      <c r="BL488" s="30">
        <f>+[1]BD_2!BA486</f>
        <v>0</v>
      </c>
      <c r="BM488" s="23">
        <f>+[1]BD_2!BZ486</f>
        <v>0</v>
      </c>
      <c r="BN488" s="23">
        <f>+COUNTIF(Tabla3[[#This Row],[VALOR REDUCIDO]:[TOTAL TIEMPO PRORROGADO EN DÍAS
]],"&lt;&gt;0")</f>
        <v>1</v>
      </c>
      <c r="BO488" s="23" t="str">
        <f>+[1]BD_2!CA486</f>
        <v>2 NO</v>
      </c>
      <c r="BP488" s="27" t="str">
        <f>+[1]BD_2!CF486</f>
        <v>2 NO</v>
      </c>
      <c r="BQ488" s="23" t="s">
        <v>106</v>
      </c>
      <c r="BR488">
        <f t="shared" si="106"/>
        <v>318</v>
      </c>
      <c r="BS488" s="36">
        <f t="shared" si="107"/>
        <v>45692</v>
      </c>
      <c r="BT488" s="36">
        <f t="shared" si="108"/>
        <v>46010</v>
      </c>
      <c r="BU488" s="37">
        <f t="shared" ca="1" si="109"/>
        <v>0.80188679245283023</v>
      </c>
      <c r="BV488" s="30">
        <f t="shared" si="110"/>
        <v>94800000</v>
      </c>
      <c r="BW488" s="23" t="str">
        <f t="shared" ca="1" si="112"/>
        <v>EJECUCIÓN</v>
      </c>
      <c r="BX488" s="23">
        <v>53100000</v>
      </c>
      <c r="BY488" s="23">
        <v>41700000</v>
      </c>
      <c r="BZ488" s="23" t="s">
        <v>106</v>
      </c>
      <c r="CA488" s="23" t="str">
        <f t="shared" si="111"/>
        <v>febrero</v>
      </c>
      <c r="CB488" s="23" t="s">
        <v>121</v>
      </c>
      <c r="CC488" s="23" t="s">
        <v>121</v>
      </c>
      <c r="CD488" s="23" t="s">
        <v>121</v>
      </c>
      <c r="CE488" t="s">
        <v>125</v>
      </c>
      <c r="CF488" t="s">
        <v>126</v>
      </c>
    </row>
    <row r="489" spans="1:84" x14ac:dyDescent="0.25">
      <c r="A489" s="23" t="str">
        <f t="shared" si="99"/>
        <v/>
      </c>
      <c r="B489" s="23" t="str">
        <f t="shared" si="100"/>
        <v/>
      </c>
      <c r="C489" s="24" t="str">
        <f t="shared" ca="1" si="101"/>
        <v>F</v>
      </c>
      <c r="D489" s="25" t="str">
        <f t="shared" ca="1" si="102"/>
        <v/>
      </c>
      <c r="E489" s="25" t="str">
        <f t="shared" si="103"/>
        <v/>
      </c>
      <c r="F489" s="23" t="str">
        <f t="shared" si="104"/>
        <v/>
      </c>
      <c r="G489" s="25" t="str">
        <f t="shared" si="105"/>
        <v/>
      </c>
      <c r="H489" s="23">
        <v>2025</v>
      </c>
      <c r="I489" s="26">
        <v>481</v>
      </c>
      <c r="J489" s="23" t="s">
        <v>95</v>
      </c>
      <c r="K489" t="s">
        <v>96</v>
      </c>
      <c r="L489" t="s">
        <v>97</v>
      </c>
      <c r="M489" t="s">
        <v>98</v>
      </c>
      <c r="N489" t="s">
        <v>99</v>
      </c>
      <c r="O489" s="23" t="s">
        <v>100</v>
      </c>
      <c r="P489" s="23" t="s">
        <v>138</v>
      </c>
      <c r="Q489" t="s">
        <v>3454</v>
      </c>
      <c r="R489" s="23" t="s">
        <v>103</v>
      </c>
      <c r="S489" s="20" t="s">
        <v>525</v>
      </c>
      <c r="T489" s="29" t="s">
        <v>873</v>
      </c>
      <c r="U489" s="23" t="s">
        <v>1436</v>
      </c>
      <c r="V489" s="23" t="s">
        <v>106</v>
      </c>
      <c r="W489" s="20" t="s">
        <v>183</v>
      </c>
      <c r="X489" s="20" t="s">
        <v>183</v>
      </c>
      <c r="Y489" t="s">
        <v>3455</v>
      </c>
      <c r="Z489" t="s">
        <v>3456</v>
      </c>
      <c r="AA489" t="s">
        <v>3457</v>
      </c>
      <c r="AB489" s="30">
        <v>21630000</v>
      </c>
      <c r="AC489" s="30">
        <v>21630000</v>
      </c>
      <c r="AD489" s="46">
        <v>7210000</v>
      </c>
      <c r="AE489" s="46">
        <v>0</v>
      </c>
      <c r="AF489" s="23" t="s">
        <v>112</v>
      </c>
      <c r="AG489" t="s">
        <v>106</v>
      </c>
      <c r="AH489" t="s">
        <v>113</v>
      </c>
      <c r="AI489" s="31">
        <f>+Tabla3[[#This Row],[VALOR DEL CONTRATO
(EN NUMEROS)]]-Tabla3[[#This Row],[VALOR RECURSOS (MADS/FONAM)]]</f>
        <v>0</v>
      </c>
      <c r="AJ489" s="25">
        <v>5625</v>
      </c>
      <c r="AK489" s="32">
        <v>45664</v>
      </c>
      <c r="AL489">
        <v>57725</v>
      </c>
      <c r="AM489" s="27">
        <v>45693</v>
      </c>
      <c r="AN489" s="33" t="s">
        <v>114</v>
      </c>
      <c r="AO489" t="s">
        <v>323</v>
      </c>
      <c r="AP489" s="39">
        <v>202400000000055</v>
      </c>
      <c r="AQ489" t="s">
        <v>106</v>
      </c>
      <c r="AR489" s="27">
        <v>45689</v>
      </c>
      <c r="AS489" s="23" t="s">
        <v>116</v>
      </c>
      <c r="AT489" s="23" t="s">
        <v>116</v>
      </c>
      <c r="AU489" t="s">
        <v>117</v>
      </c>
      <c r="AV489" t="s">
        <v>197</v>
      </c>
      <c r="AW489" t="s">
        <v>198</v>
      </c>
      <c r="AX489" t="s">
        <v>189</v>
      </c>
      <c r="AY489" s="23">
        <v>80111600</v>
      </c>
      <c r="AZ489" s="41" t="s">
        <v>3458</v>
      </c>
      <c r="BA489" s="23" t="s">
        <v>121</v>
      </c>
      <c r="BB489" s="20" t="s">
        <v>122</v>
      </c>
      <c r="BC489" s="27">
        <v>45691</v>
      </c>
      <c r="BD489" s="23" t="s">
        <v>123</v>
      </c>
      <c r="BE489" s="27">
        <v>45691</v>
      </c>
      <c r="BF489" s="27">
        <v>45693</v>
      </c>
      <c r="BG489" s="43">
        <v>45781</v>
      </c>
      <c r="BH489" s="35">
        <f>+Tabla3[[#This Row],[FECHA TERMINACION
(INICIAL)]]-Tabla3[[#This Row],[FECHA INICIO]]</f>
        <v>88</v>
      </c>
      <c r="BI489" s="35">
        <f>+Tabla3[[#This Row],[PLAZO DE EJECUCIÓN EN DÍAS (INICIAL)]]/30</f>
        <v>2.9333333333333331</v>
      </c>
      <c r="BJ489" t="s">
        <v>2455</v>
      </c>
      <c r="BK489" s="30">
        <f>+[1]BD_2!E487</f>
        <v>0</v>
      </c>
      <c r="BL489" s="30">
        <f>+[1]BD_2!BA487</f>
        <v>0</v>
      </c>
      <c r="BM489" s="23">
        <f>+[1]BD_2!BZ487</f>
        <v>0</v>
      </c>
      <c r="BN489" s="23">
        <f>+COUNTIF(Tabla3[[#This Row],[VALOR REDUCIDO]:[TOTAL TIEMPO PRORROGADO EN DÍAS
]],"&lt;&gt;0")</f>
        <v>0</v>
      </c>
      <c r="BO489" s="23" t="str">
        <f>+[1]BD_2!CA487</f>
        <v>2 NO</v>
      </c>
      <c r="BP489" s="27" t="str">
        <f>+[1]BD_2!CF487</f>
        <v>2 NO</v>
      </c>
      <c r="BQ489" s="23" t="s">
        <v>106</v>
      </c>
      <c r="BR489">
        <f t="shared" si="106"/>
        <v>88</v>
      </c>
      <c r="BS489" s="36">
        <f t="shared" si="107"/>
        <v>45693</v>
      </c>
      <c r="BT489" s="36">
        <f t="shared" si="108"/>
        <v>45781</v>
      </c>
      <c r="BU489" s="37">
        <f t="shared" ca="1" si="109"/>
        <v>1</v>
      </c>
      <c r="BV489" s="30">
        <f t="shared" si="110"/>
        <v>21630000</v>
      </c>
      <c r="BW489" s="23" t="str">
        <f t="shared" ca="1" si="112"/>
        <v>FINALIZADO</v>
      </c>
      <c r="BX489" s="23">
        <v>21630000</v>
      </c>
      <c r="BY489" s="23">
        <v>0</v>
      </c>
      <c r="BZ489" s="23" t="s">
        <v>106</v>
      </c>
      <c r="CA489" s="23" t="str">
        <f t="shared" si="111"/>
        <v>febrero</v>
      </c>
      <c r="CB489" s="23" t="s">
        <v>121</v>
      </c>
      <c r="CC489" s="23" t="s">
        <v>121</v>
      </c>
      <c r="CD489" s="23" t="s">
        <v>121</v>
      </c>
      <c r="CE489" t="s">
        <v>125</v>
      </c>
      <c r="CF489" t="s">
        <v>126</v>
      </c>
    </row>
    <row r="490" spans="1:84" x14ac:dyDescent="0.25">
      <c r="A490" s="23" t="str">
        <f t="shared" si="99"/>
        <v/>
      </c>
      <c r="B490" s="23" t="str">
        <f t="shared" si="100"/>
        <v/>
      </c>
      <c r="C490" s="24" t="str">
        <f t="shared" ca="1" si="101"/>
        <v>F</v>
      </c>
      <c r="D490" s="25" t="str">
        <f t="shared" ca="1" si="102"/>
        <v/>
      </c>
      <c r="E490" s="25" t="str">
        <f t="shared" si="103"/>
        <v/>
      </c>
      <c r="F490" s="23" t="str">
        <f t="shared" si="104"/>
        <v/>
      </c>
      <c r="G490" s="25" t="str">
        <f t="shared" si="105"/>
        <v/>
      </c>
      <c r="H490" s="23">
        <v>2025</v>
      </c>
      <c r="I490" s="26">
        <v>482</v>
      </c>
      <c r="J490" s="23" t="s">
        <v>95</v>
      </c>
      <c r="K490" t="s">
        <v>96</v>
      </c>
      <c r="L490" t="s">
        <v>97</v>
      </c>
      <c r="M490" t="s">
        <v>98</v>
      </c>
      <c r="N490" t="s">
        <v>99</v>
      </c>
      <c r="O490" s="23" t="s">
        <v>100</v>
      </c>
      <c r="P490" s="23" t="s">
        <v>138</v>
      </c>
      <c r="Q490" t="s">
        <v>3459</v>
      </c>
      <c r="R490" s="23" t="s">
        <v>103</v>
      </c>
      <c r="S490" s="20" t="s">
        <v>3460</v>
      </c>
      <c r="T490" s="29" t="s">
        <v>873</v>
      </c>
      <c r="U490" s="23" t="s">
        <v>1436</v>
      </c>
      <c r="V490" s="23" t="s">
        <v>106</v>
      </c>
      <c r="W490" s="20" t="s">
        <v>711</v>
      </c>
      <c r="X490" s="20" t="s">
        <v>108</v>
      </c>
      <c r="Y490" t="s">
        <v>3461</v>
      </c>
      <c r="Z490" t="s">
        <v>3462</v>
      </c>
      <c r="AA490" t="s">
        <v>3463</v>
      </c>
      <c r="AB490" s="30">
        <v>22000000</v>
      </c>
      <c r="AC490" s="30">
        <v>22000000</v>
      </c>
      <c r="AD490" s="46">
        <v>5500000</v>
      </c>
      <c r="AE490" s="46">
        <v>0</v>
      </c>
      <c r="AF490" s="23" t="s">
        <v>112</v>
      </c>
      <c r="AG490" t="s">
        <v>106</v>
      </c>
      <c r="AH490" t="s">
        <v>113</v>
      </c>
      <c r="AI490" s="31">
        <f>+Tabla3[[#This Row],[VALOR DEL CONTRATO
(EN NUMEROS)]]-Tabla3[[#This Row],[VALOR RECURSOS (MADS/FONAM)]]</f>
        <v>0</v>
      </c>
      <c r="AJ490" s="25">
        <v>9525</v>
      </c>
      <c r="AK490" s="32">
        <v>45665</v>
      </c>
      <c r="AL490">
        <v>57825</v>
      </c>
      <c r="AM490" s="27">
        <v>45693</v>
      </c>
      <c r="AN490" s="33" t="s">
        <v>114</v>
      </c>
      <c r="AO490" t="s">
        <v>115</v>
      </c>
      <c r="AP490" s="39">
        <v>202400000000095</v>
      </c>
      <c r="AQ490" t="s">
        <v>106</v>
      </c>
      <c r="AR490" s="27">
        <v>45691</v>
      </c>
      <c r="AS490" s="23" t="s">
        <v>116</v>
      </c>
      <c r="AT490" s="23" t="s">
        <v>116</v>
      </c>
      <c r="AU490" t="s">
        <v>117</v>
      </c>
      <c r="AV490" t="s">
        <v>529</v>
      </c>
      <c r="AW490" t="s">
        <v>620</v>
      </c>
      <c r="AX490" t="s">
        <v>108</v>
      </c>
      <c r="AY490" s="23">
        <v>80111600</v>
      </c>
      <c r="AZ490" s="41" t="s">
        <v>3464</v>
      </c>
      <c r="BA490" s="23" t="s">
        <v>121</v>
      </c>
      <c r="BB490" s="20" t="s">
        <v>122</v>
      </c>
      <c r="BC490" s="42">
        <v>45692</v>
      </c>
      <c r="BD490" s="23" t="s">
        <v>123</v>
      </c>
      <c r="BE490" s="42">
        <v>45692</v>
      </c>
      <c r="BF490" s="27">
        <v>45693</v>
      </c>
      <c r="BG490" s="43">
        <v>45812</v>
      </c>
      <c r="BH490" s="35">
        <f>+Tabla3[[#This Row],[FECHA TERMINACION
(INICIAL)]]-Tabla3[[#This Row],[FECHA INICIO]]</f>
        <v>119</v>
      </c>
      <c r="BI490" s="35">
        <f>+Tabla3[[#This Row],[PLAZO DE EJECUCIÓN EN DÍAS (INICIAL)]]/30</f>
        <v>3.9666666666666668</v>
      </c>
      <c r="BJ490" t="s">
        <v>3465</v>
      </c>
      <c r="BK490" s="30">
        <f>+[1]BD_2!E488</f>
        <v>0</v>
      </c>
      <c r="BL490" s="30">
        <f>+[1]BD_2!BA488</f>
        <v>0</v>
      </c>
      <c r="BM490" s="23">
        <f>+[1]BD_2!BZ488</f>
        <v>0</v>
      </c>
      <c r="BN490" s="23">
        <f>+COUNTIF(Tabla3[[#This Row],[VALOR REDUCIDO]:[TOTAL TIEMPO PRORROGADO EN DÍAS
]],"&lt;&gt;0")</f>
        <v>0</v>
      </c>
      <c r="BO490" s="23" t="str">
        <f>+[1]BD_2!CA488</f>
        <v>2 NO</v>
      </c>
      <c r="BP490" s="27" t="str">
        <f>+[1]BD_2!CF488</f>
        <v>2 NO</v>
      </c>
      <c r="BQ490" s="23" t="s">
        <v>106</v>
      </c>
      <c r="BR490">
        <f t="shared" si="106"/>
        <v>119</v>
      </c>
      <c r="BS490" s="36">
        <f t="shared" si="107"/>
        <v>45693</v>
      </c>
      <c r="BT490" s="36">
        <f t="shared" si="108"/>
        <v>45812</v>
      </c>
      <c r="BU490" s="37">
        <f t="shared" ca="1" si="109"/>
        <v>1</v>
      </c>
      <c r="BV490" s="30">
        <f t="shared" si="110"/>
        <v>22000000</v>
      </c>
      <c r="BW490" s="23" t="str">
        <f t="shared" ca="1" si="112"/>
        <v>FINALIZADO</v>
      </c>
      <c r="BX490" s="23">
        <v>22000000</v>
      </c>
      <c r="BY490" s="23">
        <v>0</v>
      </c>
      <c r="BZ490" s="23" t="s">
        <v>106</v>
      </c>
      <c r="CA490" s="23" t="str">
        <f t="shared" si="111"/>
        <v>febrero</v>
      </c>
      <c r="CB490" s="23" t="s">
        <v>121</v>
      </c>
      <c r="CC490" s="23" t="s">
        <v>121</v>
      </c>
      <c r="CD490" s="23" t="s">
        <v>121</v>
      </c>
      <c r="CE490" t="s">
        <v>125</v>
      </c>
      <c r="CF490" t="s">
        <v>126</v>
      </c>
    </row>
    <row r="491" spans="1:84" x14ac:dyDescent="0.25">
      <c r="A491" s="23" t="str">
        <f t="shared" si="99"/>
        <v/>
      </c>
      <c r="B491" s="23" t="str">
        <f t="shared" si="100"/>
        <v/>
      </c>
      <c r="C491" s="24" t="str">
        <f t="shared" ca="1" si="101"/>
        <v>E</v>
      </c>
      <c r="D491" s="25" t="str">
        <f t="shared" ca="1" si="102"/>
        <v/>
      </c>
      <c r="E491" s="25" t="str">
        <f t="shared" si="103"/>
        <v/>
      </c>
      <c r="F491" s="23" t="str">
        <f t="shared" si="104"/>
        <v/>
      </c>
      <c r="G491" s="25" t="str">
        <f t="shared" si="105"/>
        <v/>
      </c>
      <c r="H491" s="23">
        <v>2025</v>
      </c>
      <c r="I491" s="26">
        <v>483</v>
      </c>
      <c r="J491" s="23" t="s">
        <v>95</v>
      </c>
      <c r="K491" t="s">
        <v>96</v>
      </c>
      <c r="L491" t="s">
        <v>97</v>
      </c>
      <c r="M491" t="s">
        <v>98</v>
      </c>
      <c r="N491" t="s">
        <v>99</v>
      </c>
      <c r="O491" s="23" t="s">
        <v>100</v>
      </c>
      <c r="P491" s="23" t="s">
        <v>138</v>
      </c>
      <c r="Q491" t="s">
        <v>3466</v>
      </c>
      <c r="R491" s="23" t="s">
        <v>103</v>
      </c>
      <c r="S491" s="20" t="s">
        <v>1089</v>
      </c>
      <c r="T491" s="29" t="s">
        <v>3467</v>
      </c>
      <c r="U491" s="23" t="s">
        <v>1436</v>
      </c>
      <c r="V491" s="23" t="s">
        <v>106</v>
      </c>
      <c r="W491" s="20" t="s">
        <v>595</v>
      </c>
      <c r="X491" s="20" t="s">
        <v>595</v>
      </c>
      <c r="Y491" t="s">
        <v>3468</v>
      </c>
      <c r="Z491" t="s">
        <v>3469</v>
      </c>
      <c r="AA491" t="s">
        <v>3470</v>
      </c>
      <c r="AB491" s="30">
        <v>119166667</v>
      </c>
      <c r="AC491" s="30">
        <v>119166667</v>
      </c>
      <c r="AD491" s="46">
        <v>11000000</v>
      </c>
      <c r="AE491" s="46">
        <v>0</v>
      </c>
      <c r="AF491" s="23" t="s">
        <v>112</v>
      </c>
      <c r="AG491" t="s">
        <v>106</v>
      </c>
      <c r="AH491" t="s">
        <v>113</v>
      </c>
      <c r="AI491" s="31">
        <f>+Tabla3[[#This Row],[VALOR DEL CONTRATO
(EN NUMEROS)]]-Tabla3[[#This Row],[VALOR RECURSOS (MADS/FONAM)]]</f>
        <v>0</v>
      </c>
      <c r="AJ491" s="25">
        <v>4925</v>
      </c>
      <c r="AK491" s="32">
        <v>45664</v>
      </c>
      <c r="AL491">
        <v>58125</v>
      </c>
      <c r="AM491" s="27">
        <v>45693</v>
      </c>
      <c r="AN491" s="33" t="s">
        <v>114</v>
      </c>
      <c r="AO491" t="s">
        <v>599</v>
      </c>
      <c r="AP491" s="39">
        <v>202400000000095</v>
      </c>
      <c r="AQ491" t="s">
        <v>106</v>
      </c>
      <c r="AR491" s="27">
        <v>45691</v>
      </c>
      <c r="AS491" s="23" t="s">
        <v>116</v>
      </c>
      <c r="AT491" s="23" t="s">
        <v>116</v>
      </c>
      <c r="AU491" t="s">
        <v>117</v>
      </c>
      <c r="AV491" t="s">
        <v>600</v>
      </c>
      <c r="AW491" t="s">
        <v>601</v>
      </c>
      <c r="AX491" t="s">
        <v>602</v>
      </c>
      <c r="AY491" s="23">
        <v>80111600</v>
      </c>
      <c r="AZ491" s="41" t="s">
        <v>3471</v>
      </c>
      <c r="BA491" s="23" t="s">
        <v>121</v>
      </c>
      <c r="BB491" s="20" t="s">
        <v>122</v>
      </c>
      <c r="BC491" s="42">
        <v>45692</v>
      </c>
      <c r="BD491" s="23" t="s">
        <v>136</v>
      </c>
      <c r="BE491" s="42">
        <v>45692</v>
      </c>
      <c r="BF491" s="27">
        <v>45693</v>
      </c>
      <c r="BG491" s="43">
        <v>46020</v>
      </c>
      <c r="BH491" s="35">
        <f>+Tabla3[[#This Row],[FECHA TERMINACION
(INICIAL)]]-Tabla3[[#This Row],[FECHA INICIO]]</f>
        <v>327</v>
      </c>
      <c r="BI491" s="35">
        <f>+Tabla3[[#This Row],[PLAZO DE EJECUCIÓN EN DÍAS (INICIAL)]]/30</f>
        <v>10.9</v>
      </c>
      <c r="BJ491" t="s">
        <v>3472</v>
      </c>
      <c r="BK491" s="30">
        <f>+[1]BD_2!E489</f>
        <v>0</v>
      </c>
      <c r="BL491" s="30">
        <f>+[1]BD_2!BA489</f>
        <v>0</v>
      </c>
      <c r="BM491" s="23">
        <f>+[1]BD_2!BZ489</f>
        <v>0</v>
      </c>
      <c r="BN491" s="23">
        <f>+COUNTIF(Tabla3[[#This Row],[VALOR REDUCIDO]:[TOTAL TIEMPO PRORROGADO EN DÍAS
]],"&lt;&gt;0")</f>
        <v>0</v>
      </c>
      <c r="BO491" s="23" t="str">
        <f>+[1]BD_2!CA489</f>
        <v>2 NO</v>
      </c>
      <c r="BP491" s="27" t="str">
        <f>+[1]BD_2!CF489</f>
        <v>2 NO</v>
      </c>
      <c r="BQ491" s="23" t="s">
        <v>106</v>
      </c>
      <c r="BR491">
        <f t="shared" si="106"/>
        <v>327</v>
      </c>
      <c r="BS491" s="36">
        <f t="shared" si="107"/>
        <v>45693</v>
      </c>
      <c r="BT491" s="36">
        <f t="shared" si="108"/>
        <v>46020</v>
      </c>
      <c r="BU491" s="37">
        <f t="shared" ca="1" si="109"/>
        <v>0.77675840978593269</v>
      </c>
      <c r="BV491" s="30">
        <f t="shared" si="110"/>
        <v>119166667</v>
      </c>
      <c r="BW491" s="23" t="str">
        <f t="shared" ca="1" si="112"/>
        <v>EJECUCIÓN</v>
      </c>
      <c r="BX491" s="23">
        <v>64533333</v>
      </c>
      <c r="BY491" s="23">
        <v>54633334</v>
      </c>
      <c r="BZ491" s="23" t="s">
        <v>106</v>
      </c>
      <c r="CA491" s="23" t="str">
        <f t="shared" si="111"/>
        <v>febrero</v>
      </c>
      <c r="CB491" s="23" t="s">
        <v>121</v>
      </c>
      <c r="CC491" s="23" t="s">
        <v>121</v>
      </c>
      <c r="CD491" s="23" t="s">
        <v>121</v>
      </c>
      <c r="CE491" t="s">
        <v>125</v>
      </c>
      <c r="CF491" t="s">
        <v>126</v>
      </c>
    </row>
    <row r="492" spans="1:84" x14ac:dyDescent="0.25">
      <c r="A492" s="23" t="str">
        <f t="shared" si="99"/>
        <v/>
      </c>
      <c r="B492" s="23" t="str">
        <f t="shared" si="100"/>
        <v/>
      </c>
      <c r="C492" s="24" t="str">
        <f t="shared" ca="1" si="101"/>
        <v>E</v>
      </c>
      <c r="D492" s="25" t="str">
        <f t="shared" ca="1" si="102"/>
        <v/>
      </c>
      <c r="E492" s="25" t="str">
        <f t="shared" si="103"/>
        <v/>
      </c>
      <c r="F492" s="23" t="str">
        <f t="shared" si="104"/>
        <v/>
      </c>
      <c r="G492" s="25" t="str">
        <f t="shared" si="105"/>
        <v/>
      </c>
      <c r="H492" s="23">
        <v>2025</v>
      </c>
      <c r="I492" s="26">
        <v>484</v>
      </c>
      <c r="J492" s="23" t="s">
        <v>95</v>
      </c>
      <c r="K492" t="s">
        <v>96</v>
      </c>
      <c r="L492" t="s">
        <v>97</v>
      </c>
      <c r="M492" t="s">
        <v>98</v>
      </c>
      <c r="N492" t="s">
        <v>99</v>
      </c>
      <c r="O492" s="23" t="s">
        <v>100</v>
      </c>
      <c r="P492" s="23" t="s">
        <v>138</v>
      </c>
      <c r="Q492" t="s">
        <v>3473</v>
      </c>
      <c r="R492" s="23" t="s">
        <v>103</v>
      </c>
      <c r="S492" s="20" t="s">
        <v>193</v>
      </c>
      <c r="T492" s="29" t="s">
        <v>3474</v>
      </c>
      <c r="U492" s="23" t="s">
        <v>1436</v>
      </c>
      <c r="V492" s="23" t="s">
        <v>106</v>
      </c>
      <c r="W492" s="20" t="s">
        <v>595</v>
      </c>
      <c r="X492" s="20" t="s">
        <v>595</v>
      </c>
      <c r="Y492" t="s">
        <v>3475</v>
      </c>
      <c r="Z492" t="s">
        <v>3476</v>
      </c>
      <c r="AA492" t="s">
        <v>3477</v>
      </c>
      <c r="AB492" s="30">
        <v>67500000</v>
      </c>
      <c r="AC492" s="30">
        <v>67500000</v>
      </c>
      <c r="AD492" s="46">
        <v>6250000</v>
      </c>
      <c r="AE492" s="46">
        <v>0</v>
      </c>
      <c r="AF492" s="23" t="s">
        <v>112</v>
      </c>
      <c r="AG492" t="s">
        <v>106</v>
      </c>
      <c r="AH492" t="s">
        <v>113</v>
      </c>
      <c r="AI492" s="31">
        <f>+Tabla3[[#This Row],[VALOR DEL CONTRATO
(EN NUMEROS)]]-Tabla3[[#This Row],[VALOR RECURSOS (MADS/FONAM)]]</f>
        <v>0</v>
      </c>
      <c r="AJ492" s="25">
        <v>4925</v>
      </c>
      <c r="AK492" s="32">
        <v>45664</v>
      </c>
      <c r="AL492">
        <v>53625</v>
      </c>
      <c r="AM492" s="27">
        <v>45692</v>
      </c>
      <c r="AN492" s="33" t="s">
        <v>114</v>
      </c>
      <c r="AO492" t="s">
        <v>599</v>
      </c>
      <c r="AP492" s="39">
        <v>202400000000095</v>
      </c>
      <c r="AQ492" t="s">
        <v>106</v>
      </c>
      <c r="AR492" s="27">
        <v>45691</v>
      </c>
      <c r="AS492" s="23" t="s">
        <v>116</v>
      </c>
      <c r="AT492" s="23" t="s">
        <v>116</v>
      </c>
      <c r="AU492" t="s">
        <v>117</v>
      </c>
      <c r="AV492" t="s">
        <v>600</v>
      </c>
      <c r="AW492" t="s">
        <v>601</v>
      </c>
      <c r="AX492" t="s">
        <v>602</v>
      </c>
      <c r="AY492" s="23">
        <v>80111600</v>
      </c>
      <c r="AZ492" s="41" t="s">
        <v>3478</v>
      </c>
      <c r="BA492" s="23" t="s">
        <v>106</v>
      </c>
      <c r="BB492" s="20" t="s">
        <v>273</v>
      </c>
      <c r="BC492" s="42" t="s">
        <v>113</v>
      </c>
      <c r="BD492" s="23" t="s">
        <v>274</v>
      </c>
      <c r="BE492" s="42">
        <v>45692</v>
      </c>
      <c r="BF492" s="42">
        <v>45692</v>
      </c>
      <c r="BG492" s="43">
        <v>46018</v>
      </c>
      <c r="BH492" s="35">
        <f>+Tabla3[[#This Row],[FECHA TERMINACION
(INICIAL)]]-Tabla3[[#This Row],[FECHA INICIO]]</f>
        <v>326</v>
      </c>
      <c r="BI492" s="35">
        <f>+Tabla3[[#This Row],[PLAZO DE EJECUCIÓN EN DÍAS (INICIAL)]]/30</f>
        <v>10.866666666666667</v>
      </c>
      <c r="BJ492" t="s">
        <v>3479</v>
      </c>
      <c r="BK492" s="30">
        <f>+[1]BD_2!E490</f>
        <v>0</v>
      </c>
      <c r="BL492" s="30">
        <f>+[1]BD_2!BA490</f>
        <v>0</v>
      </c>
      <c r="BM492" s="23">
        <f>+[1]BD_2!BZ490</f>
        <v>0</v>
      </c>
      <c r="BN492" s="23">
        <f>+COUNTIF(Tabla3[[#This Row],[VALOR REDUCIDO]:[TOTAL TIEMPO PRORROGADO EN DÍAS
]],"&lt;&gt;0")</f>
        <v>0</v>
      </c>
      <c r="BO492" s="23" t="str">
        <f>+[1]BD_2!CA490</f>
        <v>2 NO</v>
      </c>
      <c r="BP492" s="27" t="str">
        <f>+[1]BD_2!CF490</f>
        <v>2 NO</v>
      </c>
      <c r="BQ492" s="23" t="s">
        <v>106</v>
      </c>
      <c r="BR492">
        <f t="shared" si="106"/>
        <v>326</v>
      </c>
      <c r="BS492" s="36">
        <f t="shared" si="107"/>
        <v>45692</v>
      </c>
      <c r="BT492" s="36">
        <f t="shared" si="108"/>
        <v>46018</v>
      </c>
      <c r="BU492" s="37">
        <f t="shared" ca="1" si="109"/>
        <v>0.78220858895705525</v>
      </c>
      <c r="BV492" s="30">
        <f t="shared" si="110"/>
        <v>67500000</v>
      </c>
      <c r="BW492" s="23" t="str">
        <f t="shared" ca="1" si="112"/>
        <v>EJECUCIÓN</v>
      </c>
      <c r="BX492" s="23">
        <v>36875000</v>
      </c>
      <c r="BY492" s="23">
        <v>30625000</v>
      </c>
      <c r="BZ492" s="23" t="s">
        <v>106</v>
      </c>
      <c r="CA492" s="23" t="str">
        <f t="shared" si="111"/>
        <v>febrero</v>
      </c>
      <c r="CB492" s="23" t="s">
        <v>121</v>
      </c>
      <c r="CC492" s="23" t="s">
        <v>121</v>
      </c>
      <c r="CD492" s="23" t="s">
        <v>121</v>
      </c>
      <c r="CE492" t="s">
        <v>125</v>
      </c>
      <c r="CF492" t="s">
        <v>126</v>
      </c>
    </row>
    <row r="493" spans="1:84" x14ac:dyDescent="0.25">
      <c r="A493" s="23" t="str">
        <f t="shared" si="99"/>
        <v/>
      </c>
      <c r="B493" s="23" t="str">
        <f t="shared" si="100"/>
        <v/>
      </c>
      <c r="C493" s="24" t="str">
        <f t="shared" ca="1" si="101"/>
        <v>E</v>
      </c>
      <c r="D493" s="25" t="str">
        <f t="shared" si="102"/>
        <v/>
      </c>
      <c r="E493" s="25" t="str">
        <f t="shared" si="103"/>
        <v/>
      </c>
      <c r="F493" s="23" t="str">
        <f t="shared" si="104"/>
        <v/>
      </c>
      <c r="G493" s="25" t="str">
        <f t="shared" si="105"/>
        <v/>
      </c>
      <c r="H493" s="23">
        <v>2025</v>
      </c>
      <c r="I493" s="26">
        <v>485</v>
      </c>
      <c r="J493" s="23" t="s">
        <v>95</v>
      </c>
      <c r="K493" t="s">
        <v>96</v>
      </c>
      <c r="L493" t="s">
        <v>97</v>
      </c>
      <c r="M493" t="s">
        <v>98</v>
      </c>
      <c r="N493" t="s">
        <v>99</v>
      </c>
      <c r="O493" s="23" t="s">
        <v>100</v>
      </c>
      <c r="P493" s="23" t="s">
        <v>138</v>
      </c>
      <c r="Q493" t="s">
        <v>3480</v>
      </c>
      <c r="R493" s="23" t="s">
        <v>103</v>
      </c>
      <c r="S493" s="20" t="s">
        <v>3481</v>
      </c>
      <c r="T493" s="29" t="s">
        <v>3482</v>
      </c>
      <c r="U493" s="23" t="s">
        <v>1436</v>
      </c>
      <c r="V493" s="23" t="s">
        <v>106</v>
      </c>
      <c r="W493" s="20" t="s">
        <v>595</v>
      </c>
      <c r="X493" s="20" t="s">
        <v>595</v>
      </c>
      <c r="Y493" t="s">
        <v>3483</v>
      </c>
      <c r="Z493" t="s">
        <v>3484</v>
      </c>
      <c r="AA493" s="30" t="s">
        <v>3485</v>
      </c>
      <c r="AB493" s="30">
        <v>78400000</v>
      </c>
      <c r="AC493" s="30">
        <v>78400000</v>
      </c>
      <c r="AD493" s="46">
        <v>7350000</v>
      </c>
      <c r="AE493" s="46">
        <v>0</v>
      </c>
      <c r="AF493" s="23" t="s">
        <v>112</v>
      </c>
      <c r="AG493" t="s">
        <v>106</v>
      </c>
      <c r="AH493" t="s">
        <v>113</v>
      </c>
      <c r="AI493" s="31">
        <f>+Tabla3[[#This Row],[VALOR DEL CONTRATO
(EN NUMEROS)]]-Tabla3[[#This Row],[VALOR RECURSOS (MADS/FONAM)]]</f>
        <v>0</v>
      </c>
      <c r="AJ493" s="25">
        <v>4925</v>
      </c>
      <c r="AK493" s="32">
        <v>45664</v>
      </c>
      <c r="AL493">
        <v>62325</v>
      </c>
      <c r="AM493" s="27">
        <v>45694</v>
      </c>
      <c r="AN493" s="33" t="s">
        <v>114</v>
      </c>
      <c r="AO493" t="s">
        <v>599</v>
      </c>
      <c r="AP493" s="39">
        <v>202400000000095</v>
      </c>
      <c r="AQ493" t="s">
        <v>106</v>
      </c>
      <c r="AR493" s="27">
        <v>45692</v>
      </c>
      <c r="AS493" s="23" t="s">
        <v>116</v>
      </c>
      <c r="AT493" s="23" t="s">
        <v>116</v>
      </c>
      <c r="AU493" t="s">
        <v>117</v>
      </c>
      <c r="AV493" t="s">
        <v>600</v>
      </c>
      <c r="AW493" t="s">
        <v>601</v>
      </c>
      <c r="AX493" t="s">
        <v>602</v>
      </c>
      <c r="AY493" s="23">
        <v>80111600</v>
      </c>
      <c r="AZ493" s="41" t="s">
        <v>3486</v>
      </c>
      <c r="BA493" s="23" t="s">
        <v>121</v>
      </c>
      <c r="BB493" s="20" t="s">
        <v>122</v>
      </c>
      <c r="BC493" s="42">
        <v>45693</v>
      </c>
      <c r="BD493" s="23" t="s">
        <v>136</v>
      </c>
      <c r="BE493" s="42">
        <v>45693</v>
      </c>
      <c r="BF493" s="42">
        <v>45694</v>
      </c>
      <c r="BG493" s="43">
        <v>46016</v>
      </c>
      <c r="BH493" s="35">
        <f>+Tabla3[[#This Row],[FECHA TERMINACION
(INICIAL)]]-Tabla3[[#This Row],[FECHA INICIO]]</f>
        <v>322</v>
      </c>
      <c r="BI493" s="35">
        <f>+Tabla3[[#This Row],[PLAZO DE EJECUCIÓN EN DÍAS (INICIAL)]]/30</f>
        <v>10.733333333333333</v>
      </c>
      <c r="BJ493" t="s">
        <v>3487</v>
      </c>
      <c r="BK493" s="30">
        <f>+[1]BD_2!E491</f>
        <v>0</v>
      </c>
      <c r="BL493" s="30">
        <f>+[1]BD_2!BA491</f>
        <v>0</v>
      </c>
      <c r="BM493" s="23">
        <f>+[1]BD_2!BZ491</f>
        <v>0</v>
      </c>
      <c r="BN493" s="23">
        <f>+COUNTIF(Tabla3[[#This Row],[VALOR REDUCIDO]:[TOTAL TIEMPO PRORROGADO EN DÍAS
]],"&lt;&gt;0")</f>
        <v>0</v>
      </c>
      <c r="BO493" s="23" t="str">
        <f>+[1]BD_2!CA491</f>
        <v>2 NO</v>
      </c>
      <c r="BP493" s="27" t="str">
        <f>+[1]BD_2!CF491</f>
        <v>1 SI</v>
      </c>
      <c r="BQ493" s="23" t="s">
        <v>106</v>
      </c>
      <c r="BR493">
        <f t="shared" si="106"/>
        <v>322</v>
      </c>
      <c r="BS493" s="36">
        <f t="shared" si="107"/>
        <v>45694</v>
      </c>
      <c r="BT493" s="36">
        <f t="shared" si="108"/>
        <v>46016</v>
      </c>
      <c r="BU493" s="37">
        <f t="shared" ca="1" si="109"/>
        <v>0.7857142857142857</v>
      </c>
      <c r="BV493" s="30">
        <f t="shared" si="110"/>
        <v>78400000</v>
      </c>
      <c r="BW493" s="23" t="str">
        <f t="shared" si="112"/>
        <v>FINALIZADO</v>
      </c>
      <c r="BX493" s="23">
        <v>36260000</v>
      </c>
      <c r="BY493" s="23">
        <v>42140000</v>
      </c>
      <c r="BZ493" s="23" t="s">
        <v>106</v>
      </c>
      <c r="CA493" s="23" t="str">
        <f t="shared" si="111"/>
        <v>febrero</v>
      </c>
      <c r="CB493" s="23" t="s">
        <v>121</v>
      </c>
      <c r="CC493" s="23" t="s">
        <v>121</v>
      </c>
      <c r="CD493" s="23" t="s">
        <v>121</v>
      </c>
      <c r="CE493" t="s">
        <v>125</v>
      </c>
      <c r="CF493" t="s">
        <v>126</v>
      </c>
    </row>
    <row r="494" spans="1:84" x14ac:dyDescent="0.25">
      <c r="A494" s="23" t="str">
        <f t="shared" si="99"/>
        <v/>
      </c>
      <c r="B494" s="23" t="str">
        <f t="shared" si="100"/>
        <v/>
      </c>
      <c r="C494" s="24" t="str">
        <f t="shared" ca="1" si="101"/>
        <v>E</v>
      </c>
      <c r="D494" s="25" t="str">
        <f t="shared" ca="1" si="102"/>
        <v/>
      </c>
      <c r="E494" s="25" t="str">
        <f t="shared" si="103"/>
        <v/>
      </c>
      <c r="F494" s="23" t="str">
        <f t="shared" si="104"/>
        <v/>
      </c>
      <c r="G494" s="25" t="str">
        <f t="shared" si="105"/>
        <v/>
      </c>
      <c r="H494" s="23">
        <v>2025</v>
      </c>
      <c r="I494" s="26">
        <v>486</v>
      </c>
      <c r="J494" s="23" t="s">
        <v>95</v>
      </c>
      <c r="K494" t="s">
        <v>96</v>
      </c>
      <c r="L494" t="s">
        <v>97</v>
      </c>
      <c r="M494" t="s">
        <v>98</v>
      </c>
      <c r="N494" t="s">
        <v>99</v>
      </c>
      <c r="O494" s="23" t="s">
        <v>100</v>
      </c>
      <c r="P494" s="23" t="s">
        <v>138</v>
      </c>
      <c r="Q494" t="s">
        <v>3488</v>
      </c>
      <c r="R494" s="23" t="s">
        <v>103</v>
      </c>
      <c r="S494" s="20" t="s">
        <v>3489</v>
      </c>
      <c r="T494" s="29" t="s">
        <v>3490</v>
      </c>
      <c r="U494" s="23" t="s">
        <v>1436</v>
      </c>
      <c r="V494" s="23" t="s">
        <v>106</v>
      </c>
      <c r="W494" s="20" t="s">
        <v>907</v>
      </c>
      <c r="X494" s="20" t="s">
        <v>907</v>
      </c>
      <c r="Y494" t="s">
        <v>3491</v>
      </c>
      <c r="Z494" t="s">
        <v>3492</v>
      </c>
      <c r="AA494" t="s">
        <v>3493</v>
      </c>
      <c r="AB494" s="30">
        <v>85680000</v>
      </c>
      <c r="AC494" s="30">
        <v>85680000</v>
      </c>
      <c r="AD494" s="46">
        <v>9520000</v>
      </c>
      <c r="AE494" s="46">
        <v>0</v>
      </c>
      <c r="AF494" s="23" t="s">
        <v>112</v>
      </c>
      <c r="AG494" t="s">
        <v>106</v>
      </c>
      <c r="AH494" t="s">
        <v>113</v>
      </c>
      <c r="AI494" s="31">
        <f>+Tabla3[[#This Row],[VALOR DEL CONTRATO
(EN NUMEROS)]]-Tabla3[[#This Row],[VALOR RECURSOS (MADS/FONAM)]]</f>
        <v>0</v>
      </c>
      <c r="AJ494" s="25">
        <v>10125</v>
      </c>
      <c r="AK494" s="32">
        <v>45665</v>
      </c>
      <c r="AL494">
        <v>55025</v>
      </c>
      <c r="AM494" s="27">
        <v>45692</v>
      </c>
      <c r="AN494" s="33" t="s">
        <v>114</v>
      </c>
      <c r="AO494" t="s">
        <v>911</v>
      </c>
      <c r="AP494" s="39">
        <v>202400000000078</v>
      </c>
      <c r="AQ494" t="s">
        <v>106</v>
      </c>
      <c r="AR494" s="27">
        <v>45689</v>
      </c>
      <c r="AS494" s="23" t="s">
        <v>116</v>
      </c>
      <c r="AT494" s="23" t="s">
        <v>116</v>
      </c>
      <c r="AU494" t="s">
        <v>117</v>
      </c>
      <c r="AV494" t="s">
        <v>3494</v>
      </c>
      <c r="AW494" t="s">
        <v>3495</v>
      </c>
      <c r="AX494" t="s">
        <v>907</v>
      </c>
      <c r="AY494" s="23">
        <v>80111600</v>
      </c>
      <c r="AZ494" s="41" t="s">
        <v>3496</v>
      </c>
      <c r="BA494" s="23" t="s">
        <v>121</v>
      </c>
      <c r="BB494" s="20" t="s">
        <v>122</v>
      </c>
      <c r="BC494" s="42">
        <v>45691</v>
      </c>
      <c r="BD494" s="20" t="s">
        <v>123</v>
      </c>
      <c r="BE494" s="42">
        <v>45691</v>
      </c>
      <c r="BF494" s="42">
        <v>45692</v>
      </c>
      <c r="BG494" s="43">
        <v>45964</v>
      </c>
      <c r="BH494" s="35">
        <f>+Tabla3[[#This Row],[FECHA TERMINACION
(INICIAL)]]-Tabla3[[#This Row],[FECHA INICIO]]</f>
        <v>272</v>
      </c>
      <c r="BI494" s="35">
        <f>+Tabla3[[#This Row],[PLAZO DE EJECUCIÓN EN DÍAS (INICIAL)]]/30</f>
        <v>9.0666666666666664</v>
      </c>
      <c r="BJ494" t="s">
        <v>3497</v>
      </c>
      <c r="BK494" s="30">
        <f>+[1]BD_2!E492</f>
        <v>0</v>
      </c>
      <c r="BL494" s="30">
        <f>+[1]BD_2!BA492</f>
        <v>0</v>
      </c>
      <c r="BM494" s="23">
        <f>+[1]BD_2!BZ492</f>
        <v>0</v>
      </c>
      <c r="BN494" s="23">
        <f>+COUNTIF(Tabla3[[#This Row],[VALOR REDUCIDO]:[TOTAL TIEMPO PRORROGADO EN DÍAS
]],"&lt;&gt;0")</f>
        <v>0</v>
      </c>
      <c r="BO494" s="23" t="str">
        <f>+[1]BD_2!CA492</f>
        <v>2 NO</v>
      </c>
      <c r="BP494" s="27" t="str">
        <f>+[1]BD_2!CF492</f>
        <v>2 NO</v>
      </c>
      <c r="BQ494" s="23" t="s">
        <v>106</v>
      </c>
      <c r="BR494">
        <f t="shared" si="106"/>
        <v>272</v>
      </c>
      <c r="BS494" s="36">
        <f t="shared" si="107"/>
        <v>45692</v>
      </c>
      <c r="BT494" s="36">
        <f t="shared" si="108"/>
        <v>45964</v>
      </c>
      <c r="BU494" s="37">
        <f t="shared" ca="1" si="109"/>
        <v>0.9375</v>
      </c>
      <c r="BV494" s="30">
        <f t="shared" si="110"/>
        <v>85680000</v>
      </c>
      <c r="BW494" s="23" t="str">
        <f t="shared" ca="1" si="112"/>
        <v>EJECUCIÓN</v>
      </c>
      <c r="BX494" s="23">
        <v>56168000</v>
      </c>
      <c r="BY494" s="23">
        <v>29512000</v>
      </c>
      <c r="BZ494" s="23" t="s">
        <v>106</v>
      </c>
      <c r="CA494" s="23" t="str">
        <f t="shared" si="111"/>
        <v>febrero</v>
      </c>
      <c r="CB494" s="23" t="s">
        <v>121</v>
      </c>
      <c r="CC494" s="23" t="s">
        <v>121</v>
      </c>
      <c r="CD494" s="23" t="s">
        <v>121</v>
      </c>
      <c r="CE494" t="s">
        <v>125</v>
      </c>
      <c r="CF494" t="s">
        <v>126</v>
      </c>
    </row>
    <row r="495" spans="1:84" x14ac:dyDescent="0.25">
      <c r="A495" s="23" t="str">
        <f t="shared" si="99"/>
        <v/>
      </c>
      <c r="B495" s="23" t="str">
        <f t="shared" si="100"/>
        <v/>
      </c>
      <c r="C495" s="24" t="str">
        <f t="shared" ca="1" si="101"/>
        <v>E</v>
      </c>
      <c r="D495" s="25" t="str">
        <f t="shared" ca="1" si="102"/>
        <v/>
      </c>
      <c r="E495" s="25" t="str">
        <f t="shared" si="103"/>
        <v/>
      </c>
      <c r="F495" s="23" t="str">
        <f t="shared" si="104"/>
        <v/>
      </c>
      <c r="G495" s="25" t="str">
        <f t="shared" si="105"/>
        <v/>
      </c>
      <c r="H495" s="23">
        <v>2025</v>
      </c>
      <c r="I495" s="26">
        <v>487</v>
      </c>
      <c r="J495" s="23" t="s">
        <v>95</v>
      </c>
      <c r="K495" t="s">
        <v>96</v>
      </c>
      <c r="L495" t="s">
        <v>97</v>
      </c>
      <c r="M495" t="s">
        <v>98</v>
      </c>
      <c r="N495" t="s">
        <v>99</v>
      </c>
      <c r="O495" s="23" t="s">
        <v>100</v>
      </c>
      <c r="P495" s="23" t="s">
        <v>138</v>
      </c>
      <c r="Q495" t="s">
        <v>3498</v>
      </c>
      <c r="R495" s="23" t="s">
        <v>103</v>
      </c>
      <c r="S495" t="s">
        <v>1035</v>
      </c>
      <c r="T495" s="29" t="s">
        <v>3499</v>
      </c>
      <c r="U495" s="23" t="s">
        <v>1436</v>
      </c>
      <c r="V495" s="23" t="s">
        <v>106</v>
      </c>
      <c r="W495" s="20" t="s">
        <v>907</v>
      </c>
      <c r="X495" s="20" t="s">
        <v>907</v>
      </c>
      <c r="Y495" t="s">
        <v>3500</v>
      </c>
      <c r="Z495" t="s">
        <v>3501</v>
      </c>
      <c r="AA495" t="s">
        <v>3502</v>
      </c>
      <c r="AB495" s="30">
        <v>105678000</v>
      </c>
      <c r="AC495" s="30">
        <v>105678000</v>
      </c>
      <c r="AD495" s="46">
        <v>11742000</v>
      </c>
      <c r="AE495" s="46">
        <v>0</v>
      </c>
      <c r="AF495" s="23" t="s">
        <v>112</v>
      </c>
      <c r="AG495" t="s">
        <v>106</v>
      </c>
      <c r="AH495" t="s">
        <v>113</v>
      </c>
      <c r="AI495" s="31">
        <f>+Tabla3[[#This Row],[VALOR DEL CONTRATO
(EN NUMEROS)]]-Tabla3[[#This Row],[VALOR RECURSOS (MADS/FONAM)]]</f>
        <v>0</v>
      </c>
      <c r="AJ495" s="25">
        <v>10125</v>
      </c>
      <c r="AK495" s="32">
        <v>45665</v>
      </c>
      <c r="AL495">
        <v>54625</v>
      </c>
      <c r="AM495" s="27">
        <v>45692</v>
      </c>
      <c r="AN495" s="33" t="s">
        <v>114</v>
      </c>
      <c r="AO495" t="s">
        <v>911</v>
      </c>
      <c r="AP495" s="39">
        <v>202400000000078</v>
      </c>
      <c r="AQ495" t="s">
        <v>106</v>
      </c>
      <c r="AR495" s="27">
        <v>45689</v>
      </c>
      <c r="AS495" s="23" t="s">
        <v>116</v>
      </c>
      <c r="AT495" s="23" t="s">
        <v>116</v>
      </c>
      <c r="AU495" t="s">
        <v>117</v>
      </c>
      <c r="AV495" t="s">
        <v>1446</v>
      </c>
      <c r="AW495" t="s">
        <v>1447</v>
      </c>
      <c r="AX495" t="s">
        <v>907</v>
      </c>
      <c r="AY495" s="23">
        <v>80111600</v>
      </c>
      <c r="AZ495" s="41" t="s">
        <v>3503</v>
      </c>
      <c r="BA495" s="23" t="s">
        <v>295</v>
      </c>
      <c r="BB495" s="20" t="s">
        <v>122</v>
      </c>
      <c r="BC495" s="42">
        <v>45691</v>
      </c>
      <c r="BD495" s="20" t="s">
        <v>123</v>
      </c>
      <c r="BE495" s="42">
        <v>45691</v>
      </c>
      <c r="BF495" s="42">
        <v>45692</v>
      </c>
      <c r="BG495" s="43">
        <v>45964</v>
      </c>
      <c r="BH495" s="35">
        <f>+Tabla3[[#This Row],[FECHA TERMINACION
(INICIAL)]]-Tabla3[[#This Row],[FECHA INICIO]]</f>
        <v>272</v>
      </c>
      <c r="BI495" s="35">
        <f>+Tabla3[[#This Row],[PLAZO DE EJECUCIÓN EN DÍAS (INICIAL)]]/30</f>
        <v>9.0666666666666664</v>
      </c>
      <c r="BJ495" t="s">
        <v>3196</v>
      </c>
      <c r="BK495" s="30">
        <f>+[1]BD_2!E493</f>
        <v>0</v>
      </c>
      <c r="BL495" s="30">
        <f>+[1]BD_2!BA493</f>
        <v>0</v>
      </c>
      <c r="BM495" s="23">
        <f>+[1]BD_2!BZ493</f>
        <v>0</v>
      </c>
      <c r="BN495" s="23">
        <f>+COUNTIF(Tabla3[[#This Row],[VALOR REDUCIDO]:[TOTAL TIEMPO PRORROGADO EN DÍAS
]],"&lt;&gt;0")</f>
        <v>0</v>
      </c>
      <c r="BO495" s="23" t="str">
        <f>+[1]BD_2!CA493</f>
        <v>2 NO</v>
      </c>
      <c r="BP495" s="27" t="str">
        <f>+[1]BD_2!CF493</f>
        <v>2 NO</v>
      </c>
      <c r="BQ495" s="23" t="s">
        <v>106</v>
      </c>
      <c r="BR495">
        <f t="shared" si="106"/>
        <v>272</v>
      </c>
      <c r="BS495" s="36">
        <f t="shared" si="107"/>
        <v>45692</v>
      </c>
      <c r="BT495" s="36">
        <f t="shared" si="108"/>
        <v>45964</v>
      </c>
      <c r="BU495" s="37">
        <f t="shared" ca="1" si="109"/>
        <v>0.9375</v>
      </c>
      <c r="BV495" s="30">
        <f t="shared" si="110"/>
        <v>105678000</v>
      </c>
      <c r="BW495" s="23" t="str">
        <f t="shared" ca="1" si="112"/>
        <v>EJECUCIÓN</v>
      </c>
      <c r="BX495" s="23">
        <v>69277800</v>
      </c>
      <c r="BY495" s="23">
        <v>36400200</v>
      </c>
      <c r="BZ495" s="23" t="s">
        <v>106</v>
      </c>
      <c r="CA495" s="23" t="str">
        <f t="shared" si="111"/>
        <v>febrero</v>
      </c>
      <c r="CB495" s="23" t="s">
        <v>121</v>
      </c>
      <c r="CC495" s="23" t="s">
        <v>121</v>
      </c>
      <c r="CD495" s="23" t="s">
        <v>121</v>
      </c>
      <c r="CE495" t="s">
        <v>125</v>
      </c>
      <c r="CF495" t="s">
        <v>126</v>
      </c>
    </row>
    <row r="496" spans="1:84" x14ac:dyDescent="0.25">
      <c r="A496" s="23" t="str">
        <f t="shared" si="99"/>
        <v/>
      </c>
      <c r="B496" s="23" t="str">
        <f t="shared" si="100"/>
        <v/>
      </c>
      <c r="C496" s="24" t="str">
        <f t="shared" ca="1" si="101"/>
        <v>E</v>
      </c>
      <c r="D496" s="25" t="str">
        <f t="shared" ca="1" si="102"/>
        <v/>
      </c>
      <c r="E496" s="25" t="str">
        <f t="shared" si="103"/>
        <v/>
      </c>
      <c r="F496" s="23" t="str">
        <f t="shared" si="104"/>
        <v/>
      </c>
      <c r="G496" s="25" t="str">
        <f t="shared" si="105"/>
        <v/>
      </c>
      <c r="H496" s="23">
        <v>2025</v>
      </c>
      <c r="I496" s="26">
        <v>488</v>
      </c>
      <c r="J496" s="23" t="s">
        <v>95</v>
      </c>
      <c r="K496" t="s">
        <v>96</v>
      </c>
      <c r="L496" t="s">
        <v>97</v>
      </c>
      <c r="M496" t="s">
        <v>98</v>
      </c>
      <c r="N496" t="s">
        <v>99</v>
      </c>
      <c r="O496" s="23" t="s">
        <v>100</v>
      </c>
      <c r="P496" s="23" t="s">
        <v>138</v>
      </c>
      <c r="Q496" t="s">
        <v>3504</v>
      </c>
      <c r="R496" s="23" t="s">
        <v>103</v>
      </c>
      <c r="S496" s="20" t="s">
        <v>3093</v>
      </c>
      <c r="T496" s="29" t="s">
        <v>3505</v>
      </c>
      <c r="U496" s="23" t="s">
        <v>1436</v>
      </c>
      <c r="V496" s="23" t="s">
        <v>106</v>
      </c>
      <c r="W496" s="20" t="s">
        <v>907</v>
      </c>
      <c r="X496" s="20" t="s">
        <v>907</v>
      </c>
      <c r="Y496" t="s">
        <v>3506</v>
      </c>
      <c r="Z496" t="s">
        <v>3507</v>
      </c>
      <c r="AA496" t="s">
        <v>3508</v>
      </c>
      <c r="AB496" s="30">
        <v>74475180</v>
      </c>
      <c r="AC496" s="30">
        <v>74475180</v>
      </c>
      <c r="AD496" s="46">
        <v>8275020</v>
      </c>
      <c r="AE496" s="46">
        <v>0</v>
      </c>
      <c r="AF496" s="23" t="s">
        <v>112</v>
      </c>
      <c r="AG496" t="s">
        <v>106</v>
      </c>
      <c r="AH496" t="s">
        <v>113</v>
      </c>
      <c r="AI496" s="31">
        <f>+Tabla3[[#This Row],[VALOR DEL CONTRATO
(EN NUMEROS)]]-Tabla3[[#This Row],[VALOR RECURSOS (MADS/FONAM)]]</f>
        <v>0</v>
      </c>
      <c r="AJ496" s="25">
        <v>10125</v>
      </c>
      <c r="AK496" s="32">
        <v>45665</v>
      </c>
      <c r="AL496">
        <v>57425</v>
      </c>
      <c r="AM496" s="27">
        <v>45693</v>
      </c>
      <c r="AN496" s="33" t="s">
        <v>114</v>
      </c>
      <c r="AO496" t="s">
        <v>911</v>
      </c>
      <c r="AP496" s="39">
        <v>202400000000078</v>
      </c>
      <c r="AQ496" t="s">
        <v>106</v>
      </c>
      <c r="AR496" s="27">
        <v>45689</v>
      </c>
      <c r="AS496" s="23" t="s">
        <v>116</v>
      </c>
      <c r="AT496" s="23" t="s">
        <v>116</v>
      </c>
      <c r="AU496" t="s">
        <v>117</v>
      </c>
      <c r="AV496" t="s">
        <v>912</v>
      </c>
      <c r="AW496" t="s">
        <v>913</v>
      </c>
      <c r="AX496" t="s">
        <v>914</v>
      </c>
      <c r="AY496" s="23">
        <v>80111600</v>
      </c>
      <c r="AZ496" s="55" t="s">
        <v>3509</v>
      </c>
      <c r="BA496" s="23" t="s">
        <v>121</v>
      </c>
      <c r="BB496" s="20" t="s">
        <v>122</v>
      </c>
      <c r="BC496" s="42">
        <v>45691</v>
      </c>
      <c r="BD496" s="20" t="s">
        <v>123</v>
      </c>
      <c r="BE496" s="42">
        <v>45691</v>
      </c>
      <c r="BF496" s="27">
        <v>45693</v>
      </c>
      <c r="BG496" s="43">
        <v>45964</v>
      </c>
      <c r="BH496" s="35">
        <f>+Tabla3[[#This Row],[FECHA TERMINACION
(INICIAL)]]-Tabla3[[#This Row],[FECHA INICIO]]</f>
        <v>271</v>
      </c>
      <c r="BI496" s="35">
        <f>+Tabla3[[#This Row],[PLAZO DE EJECUCIÓN EN DÍAS (INICIAL)]]/30</f>
        <v>9.0333333333333332</v>
      </c>
      <c r="BJ496" t="s">
        <v>3510</v>
      </c>
      <c r="BK496" s="30">
        <f>+[1]BD_2!E494</f>
        <v>0</v>
      </c>
      <c r="BL496" s="30">
        <f>+[1]BD_2!BA494</f>
        <v>0</v>
      </c>
      <c r="BM496" s="23">
        <f>+[1]BD_2!BZ494</f>
        <v>0</v>
      </c>
      <c r="BN496" s="23">
        <f>+COUNTIF(Tabla3[[#This Row],[VALOR REDUCIDO]:[TOTAL TIEMPO PRORROGADO EN DÍAS
]],"&lt;&gt;0")</f>
        <v>0</v>
      </c>
      <c r="BO496" s="23" t="str">
        <f>+[1]BD_2!CA494</f>
        <v>2 NO</v>
      </c>
      <c r="BP496" s="27" t="str">
        <f>+[1]BD_2!CF494</f>
        <v>2 NO</v>
      </c>
      <c r="BQ496" s="23" t="s">
        <v>106</v>
      </c>
      <c r="BR496">
        <f t="shared" si="106"/>
        <v>271</v>
      </c>
      <c r="BS496" s="36">
        <f t="shared" si="107"/>
        <v>45693</v>
      </c>
      <c r="BT496" s="36">
        <f t="shared" si="108"/>
        <v>45964</v>
      </c>
      <c r="BU496" s="37">
        <f t="shared" ca="1" si="109"/>
        <v>0.9372693726937269</v>
      </c>
      <c r="BV496" s="30">
        <f t="shared" si="110"/>
        <v>74475180</v>
      </c>
      <c r="BW496" s="23" t="str">
        <f t="shared" ca="1" si="112"/>
        <v>EJECUCIÓN</v>
      </c>
      <c r="BX496" s="23">
        <v>48546784</v>
      </c>
      <c r="BY496" s="23">
        <v>25928396</v>
      </c>
      <c r="BZ496" s="23" t="s">
        <v>106</v>
      </c>
      <c r="CA496" s="23" t="str">
        <f t="shared" si="111"/>
        <v>febrero</v>
      </c>
      <c r="CB496" s="23" t="s">
        <v>121</v>
      </c>
      <c r="CC496" s="23" t="s">
        <v>121</v>
      </c>
      <c r="CD496" s="23" t="s">
        <v>121</v>
      </c>
      <c r="CE496" t="s">
        <v>125</v>
      </c>
      <c r="CF496" t="s">
        <v>126</v>
      </c>
    </row>
    <row r="497" spans="1:84" x14ac:dyDescent="0.25">
      <c r="A497" s="23" t="str">
        <f t="shared" si="99"/>
        <v/>
      </c>
      <c r="B497" s="23" t="str">
        <f t="shared" si="100"/>
        <v/>
      </c>
      <c r="C497" s="24" t="str">
        <f t="shared" ca="1" si="101"/>
        <v>E</v>
      </c>
      <c r="D497" s="25" t="str">
        <f t="shared" ca="1" si="102"/>
        <v/>
      </c>
      <c r="E497" s="25" t="str">
        <f t="shared" si="103"/>
        <v/>
      </c>
      <c r="F497" s="23" t="str">
        <f t="shared" si="104"/>
        <v/>
      </c>
      <c r="G497" s="25" t="str">
        <f t="shared" si="105"/>
        <v/>
      </c>
      <c r="H497" s="23">
        <v>2025</v>
      </c>
      <c r="I497" s="26">
        <v>489</v>
      </c>
      <c r="J497" s="23" t="s">
        <v>95</v>
      </c>
      <c r="K497" t="s">
        <v>96</v>
      </c>
      <c r="L497" t="s">
        <v>97</v>
      </c>
      <c r="M497" t="s">
        <v>98</v>
      </c>
      <c r="N497" t="s">
        <v>99</v>
      </c>
      <c r="O497" s="23" t="s">
        <v>100</v>
      </c>
      <c r="P497" s="23" t="s">
        <v>138</v>
      </c>
      <c r="Q497" t="s">
        <v>3511</v>
      </c>
      <c r="R497" s="23" t="s">
        <v>103</v>
      </c>
      <c r="S497" s="20" t="s">
        <v>3512</v>
      </c>
      <c r="T497" s="29" t="s">
        <v>3513</v>
      </c>
      <c r="U497" s="23" t="s">
        <v>1436</v>
      </c>
      <c r="V497" s="23" t="s">
        <v>106</v>
      </c>
      <c r="W497" s="20" t="s">
        <v>907</v>
      </c>
      <c r="X497" s="20" t="s">
        <v>907</v>
      </c>
      <c r="Y497" t="s">
        <v>3514</v>
      </c>
      <c r="Z497" t="s">
        <v>3515</v>
      </c>
      <c r="AA497" t="s">
        <v>3516</v>
      </c>
      <c r="AB497" s="30">
        <v>64890000</v>
      </c>
      <c r="AC497" s="30">
        <v>64890000</v>
      </c>
      <c r="AD497" s="46">
        <v>7210000</v>
      </c>
      <c r="AE497" s="46">
        <v>0</v>
      </c>
      <c r="AF497" s="23" t="s">
        <v>112</v>
      </c>
      <c r="AG497" t="s">
        <v>106</v>
      </c>
      <c r="AH497" t="s">
        <v>113</v>
      </c>
      <c r="AI497" s="31">
        <f>+Tabla3[[#This Row],[VALOR DEL CONTRATO
(EN NUMEROS)]]-Tabla3[[#This Row],[VALOR RECURSOS (MADS/FONAM)]]</f>
        <v>0</v>
      </c>
      <c r="AJ497" s="25">
        <v>10125</v>
      </c>
      <c r="AK497" s="32">
        <v>45665</v>
      </c>
      <c r="AL497">
        <v>60525</v>
      </c>
      <c r="AM497" s="27">
        <v>45694</v>
      </c>
      <c r="AN497" s="33" t="s">
        <v>114</v>
      </c>
      <c r="AO497" t="s">
        <v>911</v>
      </c>
      <c r="AP497" s="39">
        <v>202400000000078</v>
      </c>
      <c r="AQ497" t="s">
        <v>106</v>
      </c>
      <c r="AR497" s="27">
        <v>45689</v>
      </c>
      <c r="AS497" s="23" t="s">
        <v>116</v>
      </c>
      <c r="AT497" s="23" t="s">
        <v>116</v>
      </c>
      <c r="AU497" t="s">
        <v>117</v>
      </c>
      <c r="AV497" t="s">
        <v>1446</v>
      </c>
      <c r="AW497" t="s">
        <v>1447</v>
      </c>
      <c r="AX497" t="s">
        <v>907</v>
      </c>
      <c r="AY497" s="23">
        <v>80111600</v>
      </c>
      <c r="AZ497" s="41" t="s">
        <v>3517</v>
      </c>
      <c r="BA497" s="23" t="s">
        <v>121</v>
      </c>
      <c r="BB497" s="20" t="s">
        <v>122</v>
      </c>
      <c r="BC497" s="42">
        <v>45691</v>
      </c>
      <c r="BD497" s="20" t="s">
        <v>123</v>
      </c>
      <c r="BE497" s="42">
        <v>45691</v>
      </c>
      <c r="BF497" s="27">
        <v>45694</v>
      </c>
      <c r="BG497" s="43">
        <v>45966</v>
      </c>
      <c r="BH497" s="35">
        <f>+Tabla3[[#This Row],[FECHA TERMINACION
(INICIAL)]]-Tabla3[[#This Row],[FECHA INICIO]]</f>
        <v>272</v>
      </c>
      <c r="BI497" s="35">
        <f>+Tabla3[[#This Row],[PLAZO DE EJECUCIÓN EN DÍAS (INICIAL)]]/30</f>
        <v>9.0666666666666664</v>
      </c>
      <c r="BJ497" t="s">
        <v>3518</v>
      </c>
      <c r="BK497" s="30">
        <f>+[1]BD_2!E495</f>
        <v>0</v>
      </c>
      <c r="BL497" s="30">
        <f>+[1]BD_2!BA495</f>
        <v>0</v>
      </c>
      <c r="BM497" s="23">
        <f>+[1]BD_2!BZ495</f>
        <v>0</v>
      </c>
      <c r="BN497" s="23">
        <f>+COUNTIF(Tabla3[[#This Row],[VALOR REDUCIDO]:[TOTAL TIEMPO PRORROGADO EN DÍAS
]],"&lt;&gt;0")</f>
        <v>0</v>
      </c>
      <c r="BO497" s="23" t="str">
        <f>+[1]BD_2!CA495</f>
        <v>2 NO</v>
      </c>
      <c r="BP497" s="27" t="str">
        <f>+[1]BD_2!CF495</f>
        <v>2 NO</v>
      </c>
      <c r="BQ497" s="23" t="s">
        <v>106</v>
      </c>
      <c r="BR497">
        <f t="shared" si="106"/>
        <v>272</v>
      </c>
      <c r="BS497" s="36">
        <f t="shared" si="107"/>
        <v>45694</v>
      </c>
      <c r="BT497" s="36">
        <f t="shared" si="108"/>
        <v>45966</v>
      </c>
      <c r="BU497" s="37">
        <f t="shared" ca="1" si="109"/>
        <v>0.93014705882352944</v>
      </c>
      <c r="BV497" s="30">
        <f t="shared" si="110"/>
        <v>64890000</v>
      </c>
      <c r="BW497" s="23" t="str">
        <f t="shared" ca="1" si="112"/>
        <v>EJECUCIÓN</v>
      </c>
      <c r="BX497" s="23">
        <v>42058333</v>
      </c>
      <c r="BY497" s="23">
        <v>22831667</v>
      </c>
      <c r="BZ497" s="23" t="s">
        <v>106</v>
      </c>
      <c r="CA497" s="23" t="str">
        <f t="shared" si="111"/>
        <v>febrero</v>
      </c>
      <c r="CB497" s="23" t="s">
        <v>121</v>
      </c>
      <c r="CC497" s="23" t="s">
        <v>121</v>
      </c>
      <c r="CD497" s="23" t="s">
        <v>121</v>
      </c>
      <c r="CE497" t="s">
        <v>125</v>
      </c>
      <c r="CF497" t="s">
        <v>126</v>
      </c>
    </row>
    <row r="498" spans="1:84" x14ac:dyDescent="0.25">
      <c r="A498" s="23" t="str">
        <f t="shared" si="99"/>
        <v/>
      </c>
      <c r="B498" s="23" t="str">
        <f t="shared" si="100"/>
        <v/>
      </c>
      <c r="C498" s="24" t="str">
        <f t="shared" ca="1" si="101"/>
        <v>E</v>
      </c>
      <c r="D498" s="25" t="str">
        <f t="shared" ca="1" si="102"/>
        <v/>
      </c>
      <c r="E498" s="25" t="str">
        <f t="shared" si="103"/>
        <v/>
      </c>
      <c r="F498" s="23" t="str">
        <f t="shared" si="104"/>
        <v/>
      </c>
      <c r="G498" s="25" t="str">
        <f t="shared" si="105"/>
        <v/>
      </c>
      <c r="H498" s="23">
        <v>2025</v>
      </c>
      <c r="I498" s="26">
        <v>490</v>
      </c>
      <c r="J498" s="23" t="s">
        <v>95</v>
      </c>
      <c r="K498" t="s">
        <v>96</v>
      </c>
      <c r="L498" t="s">
        <v>97</v>
      </c>
      <c r="M498" t="s">
        <v>98</v>
      </c>
      <c r="N498" t="s">
        <v>99</v>
      </c>
      <c r="O498" s="23" t="s">
        <v>100</v>
      </c>
      <c r="P498" s="23" t="s">
        <v>138</v>
      </c>
      <c r="Q498" t="s">
        <v>3519</v>
      </c>
      <c r="R498" s="23" t="s">
        <v>103</v>
      </c>
      <c r="S498" s="20" t="s">
        <v>262</v>
      </c>
      <c r="T498" s="29" t="s">
        <v>3520</v>
      </c>
      <c r="U498" s="23" t="s">
        <v>1436</v>
      </c>
      <c r="V498" s="23" t="s">
        <v>106</v>
      </c>
      <c r="W498" s="20" t="s">
        <v>595</v>
      </c>
      <c r="X498" s="20" t="s">
        <v>595</v>
      </c>
      <c r="Y498" t="s">
        <v>3127</v>
      </c>
      <c r="AA498" t="s">
        <v>3521</v>
      </c>
      <c r="AB498" s="30">
        <v>124740000</v>
      </c>
      <c r="AC498" s="30">
        <v>124740000</v>
      </c>
      <c r="AD498" s="46">
        <v>11550000</v>
      </c>
      <c r="AE498" s="46">
        <v>0</v>
      </c>
      <c r="AF498" s="23" t="s">
        <v>112</v>
      </c>
      <c r="AG498" t="s">
        <v>106</v>
      </c>
      <c r="AH498" t="s">
        <v>113</v>
      </c>
      <c r="AI498" s="31">
        <f>+Tabla3[[#This Row],[VALOR DEL CONTRATO
(EN NUMEROS)]]-Tabla3[[#This Row],[VALOR RECURSOS (MADS/FONAM)]]</f>
        <v>0</v>
      </c>
      <c r="AJ498" s="25">
        <v>4925</v>
      </c>
      <c r="AK498" s="32">
        <v>45664</v>
      </c>
      <c r="AL498">
        <v>62425</v>
      </c>
      <c r="AM498" s="27">
        <v>45694</v>
      </c>
      <c r="AN498" s="33" t="s">
        <v>114</v>
      </c>
      <c r="AO498" t="s">
        <v>599</v>
      </c>
      <c r="AP498" s="39">
        <v>202400000000095</v>
      </c>
      <c r="AQ498" t="s">
        <v>106</v>
      </c>
      <c r="AR498" s="27">
        <v>45692</v>
      </c>
      <c r="AS498" s="23" t="s">
        <v>116</v>
      </c>
      <c r="AT498" s="23" t="s">
        <v>116</v>
      </c>
      <c r="AU498" t="s">
        <v>117</v>
      </c>
      <c r="AV498" t="s">
        <v>600</v>
      </c>
      <c r="AW498" t="s">
        <v>601</v>
      </c>
      <c r="AX498" t="s">
        <v>602</v>
      </c>
      <c r="AY498" s="23">
        <v>80111600</v>
      </c>
      <c r="AZ498" s="41" t="s">
        <v>3522</v>
      </c>
      <c r="BA498" s="23" t="s">
        <v>121</v>
      </c>
      <c r="BB498" s="20" t="s">
        <v>122</v>
      </c>
      <c r="BC498" s="42">
        <v>45693</v>
      </c>
      <c r="BD498" s="23" t="s">
        <v>136</v>
      </c>
      <c r="BE498" s="42">
        <v>45693</v>
      </c>
      <c r="BF498" s="27">
        <v>45694</v>
      </c>
      <c r="BG498" s="43">
        <v>46020</v>
      </c>
      <c r="BH498" s="35">
        <f>+Tabla3[[#This Row],[FECHA TERMINACION
(INICIAL)]]-Tabla3[[#This Row],[FECHA INICIO]]</f>
        <v>326</v>
      </c>
      <c r="BI498" s="35">
        <f>+Tabla3[[#This Row],[PLAZO DE EJECUCIÓN EN DÍAS (INICIAL)]]/30</f>
        <v>10.866666666666667</v>
      </c>
      <c r="BJ498" t="s">
        <v>3487</v>
      </c>
      <c r="BK498" s="30">
        <f>+[1]BD_2!E496</f>
        <v>0</v>
      </c>
      <c r="BL498" s="30">
        <f>+[1]BD_2!BA496</f>
        <v>0</v>
      </c>
      <c r="BM498" s="23">
        <f>+[1]BD_2!BZ496</f>
        <v>0</v>
      </c>
      <c r="BN498" s="23">
        <f>+COUNTIF(Tabla3[[#This Row],[VALOR REDUCIDO]:[TOTAL TIEMPO PRORROGADO EN DÍAS
]],"&lt;&gt;0")</f>
        <v>0</v>
      </c>
      <c r="BO498" s="23" t="str">
        <f>+[1]BD_2!CA496</f>
        <v>2 NO</v>
      </c>
      <c r="BP498" s="27" t="str">
        <f>+[1]BD_2!CF496</f>
        <v>2 NO</v>
      </c>
      <c r="BQ498" s="23" t="s">
        <v>106</v>
      </c>
      <c r="BR498">
        <f t="shared" si="106"/>
        <v>326</v>
      </c>
      <c r="BS498" s="36">
        <f t="shared" si="107"/>
        <v>45694</v>
      </c>
      <c r="BT498" s="36">
        <f t="shared" si="108"/>
        <v>46020</v>
      </c>
      <c r="BU498" s="37">
        <f t="shared" ca="1" si="109"/>
        <v>0.7760736196319018</v>
      </c>
      <c r="BV498" s="30">
        <f t="shared" si="110"/>
        <v>124740000</v>
      </c>
      <c r="BW498" s="23" t="str">
        <f t="shared" ca="1" si="112"/>
        <v>EJECUCIÓN</v>
      </c>
      <c r="BX498" s="23">
        <v>67375000</v>
      </c>
      <c r="BY498" s="23">
        <v>57365000</v>
      </c>
      <c r="BZ498" s="23" t="s">
        <v>106</v>
      </c>
      <c r="CA498" s="23" t="str">
        <f t="shared" si="111"/>
        <v>febrero</v>
      </c>
      <c r="CB498" s="23" t="s">
        <v>121</v>
      </c>
      <c r="CC498" s="23" t="s">
        <v>121</v>
      </c>
      <c r="CD498" s="23" t="s">
        <v>121</v>
      </c>
      <c r="CE498" t="s">
        <v>125</v>
      </c>
      <c r="CF498" t="s">
        <v>126</v>
      </c>
    </row>
    <row r="499" spans="1:84" x14ac:dyDescent="0.25">
      <c r="A499" s="23" t="str">
        <f t="shared" si="99"/>
        <v/>
      </c>
      <c r="B499" s="23" t="str">
        <f t="shared" si="100"/>
        <v/>
      </c>
      <c r="C499" s="24" t="str">
        <f t="shared" ca="1" si="101"/>
        <v>E</v>
      </c>
      <c r="D499" s="25" t="str">
        <f t="shared" ca="1" si="102"/>
        <v/>
      </c>
      <c r="E499" s="25" t="str">
        <f t="shared" si="103"/>
        <v/>
      </c>
      <c r="F499" s="23" t="str">
        <f t="shared" si="104"/>
        <v/>
      </c>
      <c r="G499" s="25" t="str">
        <f t="shared" si="105"/>
        <v/>
      </c>
      <c r="H499" s="23">
        <v>2025</v>
      </c>
      <c r="I499" s="26">
        <v>491</v>
      </c>
      <c r="J499" s="23" t="s">
        <v>95</v>
      </c>
      <c r="K499" t="s">
        <v>96</v>
      </c>
      <c r="L499" t="s">
        <v>97</v>
      </c>
      <c r="M499" t="s">
        <v>98</v>
      </c>
      <c r="N499" t="s">
        <v>99</v>
      </c>
      <c r="O499" s="23" t="s">
        <v>100</v>
      </c>
      <c r="P499" s="23" t="s">
        <v>101</v>
      </c>
      <c r="Q499" t="s">
        <v>3523</v>
      </c>
      <c r="R499" s="23" t="s">
        <v>103</v>
      </c>
      <c r="S499" s="20" t="s">
        <v>104</v>
      </c>
      <c r="T499" s="29" t="s">
        <v>3524</v>
      </c>
      <c r="U499" s="23" t="s">
        <v>1436</v>
      </c>
      <c r="V499" s="23" t="s">
        <v>106</v>
      </c>
      <c r="W499" s="20" t="s">
        <v>151</v>
      </c>
      <c r="X499" s="20" t="s">
        <v>108</v>
      </c>
      <c r="Y499" t="s">
        <v>3525</v>
      </c>
      <c r="Z499" t="s">
        <v>3526</v>
      </c>
      <c r="AA499" t="s">
        <v>3527</v>
      </c>
      <c r="AB499" s="30">
        <v>36166667</v>
      </c>
      <c r="AC499" s="30">
        <v>36166667</v>
      </c>
      <c r="AD499" s="46">
        <v>3500000</v>
      </c>
      <c r="AE499" s="46">
        <v>0</v>
      </c>
      <c r="AF499" s="23" t="s">
        <v>112</v>
      </c>
      <c r="AG499" t="s">
        <v>106</v>
      </c>
      <c r="AH499" t="s">
        <v>113</v>
      </c>
      <c r="AI499" s="31">
        <f>+Tabla3[[#This Row],[VALOR DEL CONTRATO
(EN NUMEROS)]]-Tabla3[[#This Row],[VALOR RECURSOS (MADS/FONAM)]]</f>
        <v>0</v>
      </c>
      <c r="AJ499" s="25">
        <v>1725</v>
      </c>
      <c r="AK499" s="32">
        <v>45664</v>
      </c>
      <c r="AL499">
        <v>61025</v>
      </c>
      <c r="AM499" s="27">
        <v>45694</v>
      </c>
      <c r="AN499" s="33" t="s">
        <v>114</v>
      </c>
      <c r="AO499" t="s">
        <v>115</v>
      </c>
      <c r="AP499" s="39">
        <v>202400000000095</v>
      </c>
      <c r="AQ499" t="s">
        <v>106</v>
      </c>
      <c r="AR499" s="27">
        <v>45692</v>
      </c>
      <c r="AS499" s="23" t="s">
        <v>116</v>
      </c>
      <c r="AT499" s="23" t="s">
        <v>116</v>
      </c>
      <c r="AU499" t="s">
        <v>117</v>
      </c>
      <c r="AV499" t="s">
        <v>133</v>
      </c>
      <c r="AW499" t="s">
        <v>342</v>
      </c>
      <c r="AX499" t="s">
        <v>108</v>
      </c>
      <c r="AY499" s="23">
        <v>80111600</v>
      </c>
      <c r="AZ499" s="41" t="s">
        <v>3528</v>
      </c>
      <c r="BA499" s="23" t="s">
        <v>121</v>
      </c>
      <c r="BB499" s="20" t="s">
        <v>122</v>
      </c>
      <c r="BC499" s="42">
        <v>45693</v>
      </c>
      <c r="BD499" s="23" t="s">
        <v>123</v>
      </c>
      <c r="BE499" s="42">
        <v>45693</v>
      </c>
      <c r="BF499" s="27">
        <v>45694</v>
      </c>
      <c r="BG499" s="43">
        <v>46006</v>
      </c>
      <c r="BH499" s="35">
        <f>+Tabla3[[#This Row],[FECHA TERMINACION
(INICIAL)]]-Tabla3[[#This Row],[FECHA INICIO]]</f>
        <v>312</v>
      </c>
      <c r="BI499" s="35">
        <f>+Tabla3[[#This Row],[PLAZO DE EJECUCIÓN EN DÍAS (INICIAL)]]/30</f>
        <v>10.4</v>
      </c>
      <c r="BJ499" t="s">
        <v>3529</v>
      </c>
      <c r="BK499" s="30">
        <f>+[1]BD_2!E497</f>
        <v>0</v>
      </c>
      <c r="BL499" s="30">
        <f>+[1]BD_2!BA497</f>
        <v>0</v>
      </c>
      <c r="BM499" s="23">
        <f>+[1]BD_2!BZ497</f>
        <v>0</v>
      </c>
      <c r="BN499" s="23">
        <f>+COUNTIF(Tabla3[[#This Row],[VALOR REDUCIDO]:[TOTAL TIEMPO PRORROGADO EN DÍAS
]],"&lt;&gt;0")</f>
        <v>0</v>
      </c>
      <c r="BO499" s="23" t="str">
        <f>+[1]BD_2!CA497</f>
        <v>2 NO</v>
      </c>
      <c r="BP499" s="27" t="str">
        <f>+[1]BD_2!CF497</f>
        <v>2 NO</v>
      </c>
      <c r="BQ499" s="23" t="s">
        <v>106</v>
      </c>
      <c r="BR499">
        <f t="shared" si="106"/>
        <v>312</v>
      </c>
      <c r="BS499" s="36">
        <f t="shared" si="107"/>
        <v>45694</v>
      </c>
      <c r="BT499" s="36">
        <f t="shared" si="108"/>
        <v>46006</v>
      </c>
      <c r="BU499" s="37">
        <f t="shared" ca="1" si="109"/>
        <v>0.8108974358974359</v>
      </c>
      <c r="BV499" s="30">
        <f t="shared" si="110"/>
        <v>36166667</v>
      </c>
      <c r="BW499" s="23" t="str">
        <f t="shared" ca="1" si="112"/>
        <v>EJECUCIÓN</v>
      </c>
      <c r="BX499" s="23">
        <v>20416667</v>
      </c>
      <c r="BY499" s="23">
        <v>15750000</v>
      </c>
      <c r="BZ499" s="23" t="s">
        <v>106</v>
      </c>
      <c r="CA499" s="23" t="str">
        <f t="shared" si="111"/>
        <v>febrero</v>
      </c>
      <c r="CB499" s="23" t="s">
        <v>121</v>
      </c>
      <c r="CC499" s="23" t="s">
        <v>121</v>
      </c>
      <c r="CD499" s="23" t="s">
        <v>121</v>
      </c>
      <c r="CE499" t="s">
        <v>125</v>
      </c>
      <c r="CF499" t="s">
        <v>126</v>
      </c>
    </row>
    <row r="500" spans="1:84" x14ac:dyDescent="0.25">
      <c r="A500" s="23" t="str">
        <f t="shared" si="99"/>
        <v/>
      </c>
      <c r="B500" s="23" t="str">
        <f t="shared" si="100"/>
        <v/>
      </c>
      <c r="C500" s="24" t="str">
        <f t="shared" ca="1" si="101"/>
        <v>E</v>
      </c>
      <c r="D500" s="25" t="str">
        <f t="shared" ca="1" si="102"/>
        <v/>
      </c>
      <c r="E500" s="25" t="str">
        <f t="shared" si="103"/>
        <v/>
      </c>
      <c r="F500" s="23" t="str">
        <f t="shared" si="104"/>
        <v/>
      </c>
      <c r="G500" s="25" t="str">
        <f t="shared" si="105"/>
        <v/>
      </c>
      <c r="H500" s="23">
        <v>2025</v>
      </c>
      <c r="I500" s="26">
        <v>492</v>
      </c>
      <c r="J500" s="23" t="s">
        <v>95</v>
      </c>
      <c r="K500" t="s">
        <v>96</v>
      </c>
      <c r="L500" t="s">
        <v>97</v>
      </c>
      <c r="M500" t="s">
        <v>98</v>
      </c>
      <c r="N500" t="s">
        <v>99</v>
      </c>
      <c r="O500" s="23" t="s">
        <v>100</v>
      </c>
      <c r="P500" s="23" t="s">
        <v>138</v>
      </c>
      <c r="Q500" t="s">
        <v>3530</v>
      </c>
      <c r="R500" s="23" t="s">
        <v>103</v>
      </c>
      <c r="S500" s="20" t="s">
        <v>165</v>
      </c>
      <c r="T500" s="29" t="s">
        <v>3531</v>
      </c>
      <c r="U500" s="23" t="s">
        <v>1436</v>
      </c>
      <c r="V500" s="23" t="s">
        <v>106</v>
      </c>
      <c r="W500" s="20" t="s">
        <v>183</v>
      </c>
      <c r="X500" s="20" t="s">
        <v>183</v>
      </c>
      <c r="Y500" t="s">
        <v>3532</v>
      </c>
      <c r="Z500" t="s">
        <v>3533</v>
      </c>
      <c r="AA500" t="s">
        <v>3534</v>
      </c>
      <c r="AB500" s="30">
        <v>71400000</v>
      </c>
      <c r="AC500" s="30">
        <v>71400000</v>
      </c>
      <c r="AD500" s="46">
        <v>6800000</v>
      </c>
      <c r="AE500" s="46">
        <v>0</v>
      </c>
      <c r="AF500" s="23" t="s">
        <v>112</v>
      </c>
      <c r="AG500" t="s">
        <v>106</v>
      </c>
      <c r="AH500" t="s">
        <v>113</v>
      </c>
      <c r="AI500" s="31">
        <f>+Tabla3[[#This Row],[VALOR DEL CONTRATO
(EN NUMEROS)]]-Tabla3[[#This Row],[VALOR RECURSOS (MADS/FONAM)]]</f>
        <v>0</v>
      </c>
      <c r="AJ500" s="25">
        <v>5625</v>
      </c>
      <c r="AK500" s="32">
        <v>45664</v>
      </c>
      <c r="AL500">
        <v>64825</v>
      </c>
      <c r="AM500" s="27">
        <v>45695</v>
      </c>
      <c r="AN500" s="33" t="s">
        <v>114</v>
      </c>
      <c r="AO500" t="s">
        <v>323</v>
      </c>
      <c r="AP500" s="39">
        <v>202400000000055</v>
      </c>
      <c r="AQ500" t="s">
        <v>106</v>
      </c>
      <c r="AR500" s="27">
        <v>45692</v>
      </c>
      <c r="AS500" s="23" t="s">
        <v>116</v>
      </c>
      <c r="AT500" s="23" t="s">
        <v>116</v>
      </c>
      <c r="AU500" t="s">
        <v>117</v>
      </c>
      <c r="AV500" t="s">
        <v>978</v>
      </c>
      <c r="AW500" t="s">
        <v>979</v>
      </c>
      <c r="AX500" t="s">
        <v>189</v>
      </c>
      <c r="AY500" s="23">
        <v>80111600</v>
      </c>
      <c r="AZ500" s="20" t="s">
        <v>3535</v>
      </c>
      <c r="BA500" s="23" t="s">
        <v>121</v>
      </c>
      <c r="BB500" s="20" t="s">
        <v>122</v>
      </c>
      <c r="BC500" s="42">
        <v>45693</v>
      </c>
      <c r="BD500" s="23" t="s">
        <v>123</v>
      </c>
      <c r="BE500" s="42">
        <v>45693</v>
      </c>
      <c r="BF500" s="27">
        <v>45698</v>
      </c>
      <c r="BG500" s="43">
        <v>46015</v>
      </c>
      <c r="BH500" s="35">
        <f>+Tabla3[[#This Row],[FECHA TERMINACION
(INICIAL)]]-Tabla3[[#This Row],[FECHA INICIO]]</f>
        <v>317</v>
      </c>
      <c r="BI500" s="35">
        <f>+Tabla3[[#This Row],[PLAZO DE EJECUCIÓN EN DÍAS (INICIAL)]]/30</f>
        <v>10.566666666666666</v>
      </c>
      <c r="BJ500" t="s">
        <v>3536</v>
      </c>
      <c r="BK500" s="30">
        <f>+[1]BD_2!E498</f>
        <v>0</v>
      </c>
      <c r="BL500" s="30">
        <f>+[1]BD_2!BA498</f>
        <v>0</v>
      </c>
      <c r="BM500" s="23">
        <f>+[1]BD_2!BZ498</f>
        <v>0</v>
      </c>
      <c r="BN500" s="23">
        <f>+COUNTIF(Tabla3[[#This Row],[VALOR REDUCIDO]:[TOTAL TIEMPO PRORROGADO EN DÍAS
]],"&lt;&gt;0")</f>
        <v>0</v>
      </c>
      <c r="BO500" s="23" t="str">
        <f>+[1]BD_2!CA498</f>
        <v>2 NO</v>
      </c>
      <c r="BP500" s="27" t="str">
        <f>+[1]BD_2!CF498</f>
        <v>2 NO</v>
      </c>
      <c r="BQ500" s="23" t="s">
        <v>106</v>
      </c>
      <c r="BR500">
        <f t="shared" si="106"/>
        <v>317</v>
      </c>
      <c r="BS500" s="36">
        <f t="shared" si="107"/>
        <v>45698</v>
      </c>
      <c r="BT500" s="36">
        <f t="shared" si="108"/>
        <v>46015</v>
      </c>
      <c r="BU500" s="37">
        <f t="shared" ca="1" si="109"/>
        <v>0.78548895899053628</v>
      </c>
      <c r="BV500" s="30">
        <f t="shared" si="110"/>
        <v>71400000</v>
      </c>
      <c r="BW500" s="23" t="str">
        <f t="shared" ca="1" si="112"/>
        <v>EJECUCIÓN</v>
      </c>
      <c r="BX500" s="23">
        <v>38760000</v>
      </c>
      <c r="BY500" s="23">
        <v>32640000</v>
      </c>
      <c r="BZ500" s="23" t="s">
        <v>106</v>
      </c>
      <c r="CA500" s="23" t="str">
        <f t="shared" si="111"/>
        <v>febrero</v>
      </c>
      <c r="CB500" s="23" t="s">
        <v>121</v>
      </c>
      <c r="CC500" s="23" t="s">
        <v>121</v>
      </c>
      <c r="CD500" s="23" t="s">
        <v>121</v>
      </c>
      <c r="CE500" t="s">
        <v>125</v>
      </c>
      <c r="CF500" t="s">
        <v>126</v>
      </c>
    </row>
    <row r="501" spans="1:84" x14ac:dyDescent="0.25">
      <c r="A501" s="23" t="str">
        <f t="shared" si="99"/>
        <v/>
      </c>
      <c r="B501" s="23" t="str">
        <f t="shared" si="100"/>
        <v/>
      </c>
      <c r="C501" s="24" t="str">
        <f t="shared" ca="1" si="101"/>
        <v>E</v>
      </c>
      <c r="D501" s="25" t="str">
        <f t="shared" ca="1" si="102"/>
        <v/>
      </c>
      <c r="E501" s="25" t="str">
        <f t="shared" si="103"/>
        <v/>
      </c>
      <c r="F501" s="23" t="str">
        <f t="shared" si="104"/>
        <v/>
      </c>
      <c r="G501" s="25" t="str">
        <f t="shared" si="105"/>
        <v/>
      </c>
      <c r="H501" s="23">
        <v>2025</v>
      </c>
      <c r="I501" s="26">
        <v>493</v>
      </c>
      <c r="J501" s="23" t="s">
        <v>95</v>
      </c>
      <c r="K501" t="s">
        <v>96</v>
      </c>
      <c r="L501" t="s">
        <v>97</v>
      </c>
      <c r="M501" t="s">
        <v>98</v>
      </c>
      <c r="N501" t="s">
        <v>99</v>
      </c>
      <c r="O501" s="23" t="s">
        <v>100</v>
      </c>
      <c r="P501" s="23" t="s">
        <v>101</v>
      </c>
      <c r="Q501" t="s">
        <v>3537</v>
      </c>
      <c r="R501" s="23" t="s">
        <v>103</v>
      </c>
      <c r="S501" s="20" t="s">
        <v>104</v>
      </c>
      <c r="T501" s="29" t="s">
        <v>3538</v>
      </c>
      <c r="U501" s="23" t="s">
        <v>1436</v>
      </c>
      <c r="V501" s="23" t="s">
        <v>106</v>
      </c>
      <c r="W501" s="20" t="s">
        <v>821</v>
      </c>
      <c r="X501" s="20" t="s">
        <v>108</v>
      </c>
      <c r="Y501" t="s">
        <v>1208</v>
      </c>
      <c r="Z501" t="s">
        <v>3539</v>
      </c>
      <c r="AA501" t="s">
        <v>3540</v>
      </c>
      <c r="AB501" s="30">
        <v>36720000</v>
      </c>
      <c r="AC501" s="30">
        <v>36720000</v>
      </c>
      <c r="AD501" s="46">
        <v>3400000</v>
      </c>
      <c r="AE501" s="46">
        <v>0</v>
      </c>
      <c r="AF501" s="23" t="s">
        <v>112</v>
      </c>
      <c r="AG501" t="s">
        <v>106</v>
      </c>
      <c r="AH501" t="s">
        <v>113</v>
      </c>
      <c r="AI501" s="31">
        <f>+Tabla3[[#This Row],[VALOR DEL CONTRATO
(EN NUMEROS)]]-Tabla3[[#This Row],[VALOR RECURSOS (MADS/FONAM)]]</f>
        <v>0</v>
      </c>
      <c r="AJ501" s="25">
        <v>9425</v>
      </c>
      <c r="AK501" s="57">
        <v>45665</v>
      </c>
      <c r="AL501">
        <v>53425</v>
      </c>
      <c r="AM501" s="42">
        <v>45692</v>
      </c>
      <c r="AN501" s="33" t="s">
        <v>114</v>
      </c>
      <c r="AO501" t="s">
        <v>1192</v>
      </c>
      <c r="AP501" s="39">
        <v>202400000000095</v>
      </c>
      <c r="AQ501" t="s">
        <v>106</v>
      </c>
      <c r="AR501" s="27">
        <v>45691</v>
      </c>
      <c r="AS501" s="23" t="s">
        <v>116</v>
      </c>
      <c r="AT501" s="23" t="s">
        <v>116</v>
      </c>
      <c r="AU501" t="s">
        <v>117</v>
      </c>
      <c r="AV501" t="s">
        <v>1193</v>
      </c>
      <c r="AW501" t="s">
        <v>1194</v>
      </c>
      <c r="AX501" t="s">
        <v>543</v>
      </c>
      <c r="AY501" s="23">
        <v>80111600</v>
      </c>
      <c r="AZ501" s="20" t="s">
        <v>3541</v>
      </c>
      <c r="BA501" s="23" t="s">
        <v>121</v>
      </c>
      <c r="BB501" s="20" t="s">
        <v>122</v>
      </c>
      <c r="BC501" s="42">
        <v>45691</v>
      </c>
      <c r="BD501" s="23" t="s">
        <v>136</v>
      </c>
      <c r="BE501" s="42">
        <v>45691</v>
      </c>
      <c r="BF501" s="27">
        <v>45692</v>
      </c>
      <c r="BG501" s="43">
        <v>46018</v>
      </c>
      <c r="BH501" s="35">
        <f>+Tabla3[[#This Row],[FECHA TERMINACION
(INICIAL)]]-Tabla3[[#This Row],[FECHA INICIO]]</f>
        <v>326</v>
      </c>
      <c r="BI501" s="35">
        <v>0</v>
      </c>
      <c r="BJ501" t="s">
        <v>2056</v>
      </c>
      <c r="BK501" s="30">
        <f>+[1]BD_2!E499</f>
        <v>0</v>
      </c>
      <c r="BL501" s="30">
        <f>+[1]BD_2!BA499</f>
        <v>0</v>
      </c>
      <c r="BM501" s="23">
        <f>+[1]BD_2!BZ499</f>
        <v>0</v>
      </c>
      <c r="BN501" s="23">
        <f>+COUNTIF(Tabla3[[#This Row],[VALOR REDUCIDO]:[TOTAL TIEMPO PRORROGADO EN DÍAS
]],"&lt;&gt;0")</f>
        <v>0</v>
      </c>
      <c r="BO501" s="23" t="str">
        <f>+[1]BD_2!CA499</f>
        <v>2 NO</v>
      </c>
      <c r="BP501" s="27" t="str">
        <f>+[1]BD_2!CF499</f>
        <v>2 NO</v>
      </c>
      <c r="BQ501" s="23" t="s">
        <v>106</v>
      </c>
      <c r="BR501">
        <f t="shared" si="106"/>
        <v>326</v>
      </c>
      <c r="BS501" s="36">
        <f t="shared" si="107"/>
        <v>45692</v>
      </c>
      <c r="BT501" s="36">
        <f t="shared" si="108"/>
        <v>46018</v>
      </c>
      <c r="BU501" s="37">
        <f t="shared" ca="1" si="109"/>
        <v>0.78220858895705525</v>
      </c>
      <c r="BV501" s="30">
        <f t="shared" si="110"/>
        <v>36720000</v>
      </c>
      <c r="BW501" s="23" t="str">
        <f t="shared" ca="1" si="112"/>
        <v>EJECUCIÓN</v>
      </c>
      <c r="BX501" s="23">
        <v>20060000</v>
      </c>
      <c r="BY501" s="23">
        <v>16660000</v>
      </c>
      <c r="BZ501" s="23" t="s">
        <v>106</v>
      </c>
      <c r="CA501" s="23" t="str">
        <f t="shared" si="111"/>
        <v>febrero</v>
      </c>
      <c r="CB501" s="23" t="s">
        <v>121</v>
      </c>
      <c r="CC501" s="23" t="s">
        <v>121</v>
      </c>
      <c r="CD501" s="23" t="s">
        <v>121</v>
      </c>
      <c r="CE501" t="s">
        <v>125</v>
      </c>
      <c r="CF501" t="s">
        <v>126</v>
      </c>
    </row>
    <row r="502" spans="1:84" x14ac:dyDescent="0.25">
      <c r="A502" s="23" t="str">
        <f t="shared" si="99"/>
        <v/>
      </c>
      <c r="B502" s="23" t="str">
        <f t="shared" si="100"/>
        <v/>
      </c>
      <c r="C502" s="24" t="str">
        <f t="shared" ca="1" si="101"/>
        <v>E</v>
      </c>
      <c r="D502" s="25" t="str">
        <f t="shared" ca="1" si="102"/>
        <v/>
      </c>
      <c r="E502" s="25" t="str">
        <f t="shared" si="103"/>
        <v/>
      </c>
      <c r="F502" s="23" t="str">
        <f t="shared" si="104"/>
        <v/>
      </c>
      <c r="G502" s="25" t="str">
        <f t="shared" si="105"/>
        <v/>
      </c>
      <c r="H502" s="23">
        <v>2025</v>
      </c>
      <c r="I502" s="26">
        <v>494</v>
      </c>
      <c r="J502" s="23" t="s">
        <v>95</v>
      </c>
      <c r="K502" t="s">
        <v>96</v>
      </c>
      <c r="L502" t="s">
        <v>97</v>
      </c>
      <c r="M502" t="s">
        <v>98</v>
      </c>
      <c r="N502" t="s">
        <v>99</v>
      </c>
      <c r="O502" s="23" t="s">
        <v>100</v>
      </c>
      <c r="P502" s="23" t="s">
        <v>138</v>
      </c>
      <c r="Q502" t="s">
        <v>3542</v>
      </c>
      <c r="R502" s="23" t="s">
        <v>103</v>
      </c>
      <c r="S502" s="20" t="s">
        <v>158</v>
      </c>
      <c r="T502" s="44" t="s">
        <v>3543</v>
      </c>
      <c r="U502" s="23" t="s">
        <v>1436</v>
      </c>
      <c r="V502" s="23" t="s">
        <v>106</v>
      </c>
      <c r="W502" s="20" t="s">
        <v>1369</v>
      </c>
      <c r="X502" s="20" t="s">
        <v>1369</v>
      </c>
      <c r="Y502" t="s">
        <v>3544</v>
      </c>
      <c r="Z502" t="s">
        <v>3545</v>
      </c>
      <c r="AA502" t="s">
        <v>3546</v>
      </c>
      <c r="AB502" s="30">
        <v>93766050</v>
      </c>
      <c r="AC502" s="30">
        <v>93766050</v>
      </c>
      <c r="AD502" s="46">
        <v>8930100</v>
      </c>
      <c r="AE502" s="46">
        <v>0</v>
      </c>
      <c r="AF502" s="23" t="s">
        <v>112</v>
      </c>
      <c r="AG502" t="s">
        <v>106</v>
      </c>
      <c r="AH502" t="s">
        <v>113</v>
      </c>
      <c r="AI502" s="31">
        <f>+Tabla3[[#This Row],[VALOR DEL CONTRATO
(EN NUMEROS)]]-Tabla3[[#This Row],[VALOR RECURSOS (MADS/FONAM)]]</f>
        <v>0</v>
      </c>
      <c r="AJ502" s="25">
        <v>10925</v>
      </c>
      <c r="AK502" s="32">
        <v>45665</v>
      </c>
      <c r="AL502">
        <v>60925</v>
      </c>
      <c r="AM502" s="27">
        <v>45694</v>
      </c>
      <c r="AN502" s="33" t="s">
        <v>114</v>
      </c>
      <c r="AO502" t="s">
        <v>911</v>
      </c>
      <c r="AP502" s="39">
        <v>202400000000078</v>
      </c>
      <c r="AQ502" t="s">
        <v>106</v>
      </c>
      <c r="AR502" s="27">
        <v>45692</v>
      </c>
      <c r="AS502" s="23" t="s">
        <v>116</v>
      </c>
      <c r="AT502" s="23" t="s">
        <v>116</v>
      </c>
      <c r="AU502" t="s">
        <v>117</v>
      </c>
      <c r="AV502" t="s">
        <v>2272</v>
      </c>
      <c r="AW502" t="s">
        <v>3547</v>
      </c>
      <c r="AX502" t="s">
        <v>1369</v>
      </c>
      <c r="AY502" s="23">
        <v>80111600</v>
      </c>
      <c r="AZ502" s="20" t="s">
        <v>3548</v>
      </c>
      <c r="BA502" s="23" t="s">
        <v>121</v>
      </c>
      <c r="BB502" s="20" t="s">
        <v>122</v>
      </c>
      <c r="BC502" s="42">
        <v>45693</v>
      </c>
      <c r="BD502" s="23" t="s">
        <v>136</v>
      </c>
      <c r="BE502" s="42">
        <v>45693</v>
      </c>
      <c r="BF502" s="27">
        <v>45694</v>
      </c>
      <c r="BG502" s="43">
        <v>46011</v>
      </c>
      <c r="BH502" s="35">
        <f>+Tabla3[[#This Row],[FECHA TERMINACION
(INICIAL)]]-Tabla3[[#This Row],[FECHA INICIO]]</f>
        <v>317</v>
      </c>
      <c r="BI502" s="35">
        <f>+Tabla3[[#This Row],[PLAZO DE EJECUCIÓN EN DÍAS (INICIAL)]]/30</f>
        <v>10.566666666666666</v>
      </c>
      <c r="BJ502" t="s">
        <v>2079</v>
      </c>
      <c r="BK502" s="30">
        <f>+[1]BD_2!E500</f>
        <v>0</v>
      </c>
      <c r="BL502" s="30">
        <f>+[1]BD_2!BA500</f>
        <v>0</v>
      </c>
      <c r="BM502" s="23">
        <f>+[1]BD_2!BZ500</f>
        <v>0</v>
      </c>
      <c r="BN502" s="23">
        <f>+COUNTIF(Tabla3[[#This Row],[VALOR REDUCIDO]:[TOTAL TIEMPO PRORROGADO EN DÍAS
]],"&lt;&gt;0")</f>
        <v>0</v>
      </c>
      <c r="BO502" s="23" t="str">
        <f>+[1]BD_2!CA500</f>
        <v>2 NO</v>
      </c>
      <c r="BP502" s="27" t="str">
        <f>+[1]BD_2!CF500</f>
        <v>2 NO</v>
      </c>
      <c r="BQ502" s="23" t="s">
        <v>106</v>
      </c>
      <c r="BR502">
        <f t="shared" si="106"/>
        <v>317</v>
      </c>
      <c r="BS502" s="36">
        <f t="shared" si="107"/>
        <v>45694</v>
      </c>
      <c r="BT502" s="36">
        <f t="shared" si="108"/>
        <v>46011</v>
      </c>
      <c r="BU502" s="37">
        <f t="shared" ca="1" si="109"/>
        <v>0.79810725552050477</v>
      </c>
      <c r="BV502" s="30">
        <f t="shared" si="110"/>
        <v>93766050</v>
      </c>
      <c r="BW502" s="23" t="str">
        <f t="shared" ca="1" si="112"/>
        <v>EJECUCIÓN</v>
      </c>
      <c r="BX502" s="23">
        <v>52092250</v>
      </c>
      <c r="BY502" s="23">
        <v>41673800</v>
      </c>
      <c r="BZ502" s="23" t="s">
        <v>106</v>
      </c>
      <c r="CA502" s="23" t="str">
        <f t="shared" si="111"/>
        <v>febrero</v>
      </c>
      <c r="CB502" s="23" t="s">
        <v>121</v>
      </c>
      <c r="CC502" s="23" t="s">
        <v>121</v>
      </c>
      <c r="CD502" s="23" t="s">
        <v>121</v>
      </c>
      <c r="CE502" t="s">
        <v>125</v>
      </c>
      <c r="CF502" t="s">
        <v>126</v>
      </c>
    </row>
    <row r="503" spans="1:84" x14ac:dyDescent="0.25">
      <c r="A503" s="23" t="str">
        <f t="shared" si="99"/>
        <v/>
      </c>
      <c r="B503" s="23" t="str">
        <f t="shared" si="100"/>
        <v/>
      </c>
      <c r="C503" s="24" t="str">
        <f t="shared" ca="1" si="101"/>
        <v>E</v>
      </c>
      <c r="D503" s="25" t="str">
        <f t="shared" ca="1" si="102"/>
        <v/>
      </c>
      <c r="E503" s="25" t="str">
        <f t="shared" si="103"/>
        <v/>
      </c>
      <c r="F503" s="23" t="str">
        <f t="shared" si="104"/>
        <v/>
      </c>
      <c r="G503" s="25" t="str">
        <f t="shared" si="105"/>
        <v/>
      </c>
      <c r="H503" s="23">
        <v>2025</v>
      </c>
      <c r="I503" s="26">
        <v>495</v>
      </c>
      <c r="J503" s="23" t="s">
        <v>95</v>
      </c>
      <c r="K503" t="s">
        <v>96</v>
      </c>
      <c r="L503" t="s">
        <v>97</v>
      </c>
      <c r="M503" t="s">
        <v>98</v>
      </c>
      <c r="N503" t="s">
        <v>99</v>
      </c>
      <c r="O503" s="23" t="s">
        <v>100</v>
      </c>
      <c r="P503" s="23" t="s">
        <v>138</v>
      </c>
      <c r="Q503" t="s">
        <v>3549</v>
      </c>
      <c r="R503" s="23" t="s">
        <v>103</v>
      </c>
      <c r="S503" s="20" t="s">
        <v>165</v>
      </c>
      <c r="T503" s="29" t="s">
        <v>3543</v>
      </c>
      <c r="U503" s="23" t="s">
        <v>1436</v>
      </c>
      <c r="V503" s="23" t="s">
        <v>106</v>
      </c>
      <c r="W503" s="20" t="s">
        <v>776</v>
      </c>
      <c r="X503" s="20" t="s">
        <v>776</v>
      </c>
      <c r="Y503" t="s">
        <v>3550</v>
      </c>
      <c r="Z503" t="s">
        <v>3551</v>
      </c>
      <c r="AA503" t="s">
        <v>3552</v>
      </c>
      <c r="AB503" s="30">
        <v>87344000</v>
      </c>
      <c r="AC503" s="30">
        <v>87344000</v>
      </c>
      <c r="AD503" s="46">
        <v>8734400</v>
      </c>
      <c r="AE503" s="46">
        <v>0</v>
      </c>
      <c r="AF503" s="23" t="s">
        <v>112</v>
      </c>
      <c r="AG503" t="s">
        <v>106</v>
      </c>
      <c r="AH503" t="s">
        <v>113</v>
      </c>
      <c r="AI503" s="31">
        <f>+Tabla3[[#This Row],[VALOR DEL CONTRATO
(EN NUMEROS)]]-Tabla3[[#This Row],[VALOR RECURSOS (MADS/FONAM)]]</f>
        <v>0</v>
      </c>
      <c r="AJ503" s="25">
        <v>7325</v>
      </c>
      <c r="AK503" s="32">
        <v>45665</v>
      </c>
      <c r="AL503">
        <v>58525</v>
      </c>
      <c r="AM503" s="27">
        <v>45693</v>
      </c>
      <c r="AN503" s="33" t="s">
        <v>114</v>
      </c>
      <c r="AO503" t="s">
        <v>911</v>
      </c>
      <c r="AP503" s="39">
        <v>202400000000078</v>
      </c>
      <c r="AQ503" t="s">
        <v>106</v>
      </c>
      <c r="AR503" s="27">
        <v>45691</v>
      </c>
      <c r="AS503" s="23" t="s">
        <v>116</v>
      </c>
      <c r="AT503" s="23" t="s">
        <v>116</v>
      </c>
      <c r="AU503" t="s">
        <v>117</v>
      </c>
      <c r="AV503" t="s">
        <v>781</v>
      </c>
      <c r="AW503" t="s">
        <v>782</v>
      </c>
      <c r="AX503" t="s">
        <v>783</v>
      </c>
      <c r="AY503" s="23">
        <v>80111600</v>
      </c>
      <c r="AZ503" s="20" t="s">
        <v>3553</v>
      </c>
      <c r="BA503" s="23" t="s">
        <v>295</v>
      </c>
      <c r="BB503" s="20" t="s">
        <v>122</v>
      </c>
      <c r="BC503" s="42">
        <v>45692</v>
      </c>
      <c r="BD503" s="23" t="s">
        <v>123</v>
      </c>
      <c r="BE503" s="42">
        <v>45692</v>
      </c>
      <c r="BF503" s="27">
        <v>45693</v>
      </c>
      <c r="BG503" s="43">
        <v>45995</v>
      </c>
      <c r="BH503" s="35">
        <f>+Tabla3[[#This Row],[FECHA TERMINACION
(INICIAL)]]-Tabla3[[#This Row],[FECHA INICIO]]</f>
        <v>302</v>
      </c>
      <c r="BI503" s="35">
        <f>+Tabla3[[#This Row],[PLAZO DE EJECUCIÓN EN DÍAS (INICIAL)]]/30</f>
        <v>10.066666666666666</v>
      </c>
      <c r="BJ503" t="s">
        <v>2839</v>
      </c>
      <c r="BK503" s="30">
        <f>+[1]BD_2!E501</f>
        <v>0</v>
      </c>
      <c r="BL503" s="30">
        <f>+[1]BD_2!BA501</f>
        <v>0</v>
      </c>
      <c r="BM503" s="23">
        <f>+[1]BD_2!BZ501</f>
        <v>0</v>
      </c>
      <c r="BN503" s="23">
        <f>+COUNTIF(Tabla3[[#This Row],[VALOR REDUCIDO]:[TOTAL TIEMPO PRORROGADO EN DÍAS
]],"&lt;&gt;0")</f>
        <v>0</v>
      </c>
      <c r="BO503" s="23" t="str">
        <f>+[1]BD_2!CA501</f>
        <v>2 NO</v>
      </c>
      <c r="BP503" s="27" t="str">
        <f>+[1]BD_2!CF501</f>
        <v>2 NO</v>
      </c>
      <c r="BQ503" s="23" t="s">
        <v>106</v>
      </c>
      <c r="BR503">
        <f t="shared" si="106"/>
        <v>302</v>
      </c>
      <c r="BS503" s="36">
        <f t="shared" si="107"/>
        <v>45693</v>
      </c>
      <c r="BT503" s="36">
        <f t="shared" si="108"/>
        <v>45995</v>
      </c>
      <c r="BU503" s="37">
        <f t="shared" ca="1" si="109"/>
        <v>0.84105960264900659</v>
      </c>
      <c r="BV503" s="30">
        <f t="shared" si="110"/>
        <v>87344000</v>
      </c>
      <c r="BW503" s="23" t="str">
        <f t="shared" ca="1" si="112"/>
        <v>EJECUCIÓN</v>
      </c>
      <c r="BX503" s="23">
        <v>51241813</v>
      </c>
      <c r="BY503" s="23">
        <v>36102187</v>
      </c>
      <c r="BZ503" s="23" t="s">
        <v>106</v>
      </c>
      <c r="CA503" s="23" t="str">
        <f t="shared" si="111"/>
        <v>febrero</v>
      </c>
      <c r="CB503" s="23" t="s">
        <v>121</v>
      </c>
      <c r="CC503" s="23" t="s">
        <v>121</v>
      </c>
      <c r="CD503" s="23" t="s">
        <v>121</v>
      </c>
      <c r="CE503" t="s">
        <v>125</v>
      </c>
      <c r="CF503" t="s">
        <v>126</v>
      </c>
    </row>
    <row r="504" spans="1:84" x14ac:dyDescent="0.25">
      <c r="A504" s="23" t="str">
        <f t="shared" si="99"/>
        <v/>
      </c>
      <c r="B504" s="23" t="str">
        <f t="shared" si="100"/>
        <v/>
      </c>
      <c r="C504" s="24" t="str">
        <f t="shared" ca="1" si="101"/>
        <v>E</v>
      </c>
      <c r="D504" s="25" t="str">
        <f t="shared" ca="1" si="102"/>
        <v/>
      </c>
      <c r="E504" s="25" t="str">
        <f t="shared" si="103"/>
        <v/>
      </c>
      <c r="F504" s="23" t="str">
        <f t="shared" si="104"/>
        <v/>
      </c>
      <c r="G504" s="25" t="str">
        <f t="shared" si="105"/>
        <v/>
      </c>
      <c r="H504" s="23">
        <v>2025</v>
      </c>
      <c r="I504" s="26">
        <v>496</v>
      </c>
      <c r="J504" s="23" t="s">
        <v>95</v>
      </c>
      <c r="K504" t="s">
        <v>96</v>
      </c>
      <c r="L504" t="s">
        <v>97</v>
      </c>
      <c r="M504" t="s">
        <v>98</v>
      </c>
      <c r="N504" t="s">
        <v>99</v>
      </c>
      <c r="O504" s="23" t="s">
        <v>100</v>
      </c>
      <c r="P504" s="23" t="s">
        <v>138</v>
      </c>
      <c r="Q504" t="s">
        <v>3554</v>
      </c>
      <c r="R504" s="23" t="s">
        <v>103</v>
      </c>
      <c r="S504" s="20" t="s">
        <v>1103</v>
      </c>
      <c r="T504" s="29" t="s">
        <v>873</v>
      </c>
      <c r="U504" s="23" t="s">
        <v>1436</v>
      </c>
      <c r="V504" s="23" t="s">
        <v>106</v>
      </c>
      <c r="W504" s="20" t="s">
        <v>430</v>
      </c>
      <c r="X504" s="20" t="s">
        <v>430</v>
      </c>
      <c r="Y504" t="s">
        <v>3555</v>
      </c>
      <c r="Z504" t="s">
        <v>3556</v>
      </c>
      <c r="AA504" t="s">
        <v>3176</v>
      </c>
      <c r="AB504" s="30">
        <v>84900000</v>
      </c>
      <c r="AC504" s="30">
        <v>84900000</v>
      </c>
      <c r="AD504" s="46">
        <v>9000000</v>
      </c>
      <c r="AE504" s="46">
        <v>0</v>
      </c>
      <c r="AF504" s="23" t="s">
        <v>112</v>
      </c>
      <c r="AG504" t="s">
        <v>106</v>
      </c>
      <c r="AH504" t="s">
        <v>113</v>
      </c>
      <c r="AI504" s="31">
        <f>+Tabla3[[#This Row],[VALOR DEL CONTRATO
(EN NUMEROS)]]-Tabla3[[#This Row],[VALOR RECURSOS (MADS/FONAM)]]</f>
        <v>0</v>
      </c>
      <c r="AJ504" s="25">
        <v>4825</v>
      </c>
      <c r="AK504" s="32">
        <v>45664</v>
      </c>
      <c r="AL504">
        <v>58225</v>
      </c>
      <c r="AM504" s="27">
        <v>45693</v>
      </c>
      <c r="AN504" s="33" t="s">
        <v>114</v>
      </c>
      <c r="AO504" t="s">
        <v>1265</v>
      </c>
      <c r="AP504" s="39">
        <v>202400000000074</v>
      </c>
      <c r="AQ504" t="s">
        <v>106</v>
      </c>
      <c r="AR504" s="27">
        <v>45691</v>
      </c>
      <c r="AS504" s="23" t="s">
        <v>116</v>
      </c>
      <c r="AT504" s="23" t="s">
        <v>116</v>
      </c>
      <c r="AU504" t="s">
        <v>117</v>
      </c>
      <c r="AV504" t="s">
        <v>435</v>
      </c>
      <c r="AW504" t="s">
        <v>436</v>
      </c>
      <c r="AX504" t="s">
        <v>436</v>
      </c>
      <c r="AY504" s="23">
        <v>80111600</v>
      </c>
      <c r="AZ504" s="20" t="s">
        <v>3557</v>
      </c>
      <c r="BA504" s="23" t="s">
        <v>121</v>
      </c>
      <c r="BB504" s="20" t="s">
        <v>122</v>
      </c>
      <c r="BC504" s="42">
        <v>45692</v>
      </c>
      <c r="BD504" s="23" t="s">
        <v>123</v>
      </c>
      <c r="BE504" s="42">
        <v>45692</v>
      </c>
      <c r="BF504" s="27">
        <v>45694</v>
      </c>
      <c r="BG504" s="43">
        <v>45979</v>
      </c>
      <c r="BH504" s="35">
        <f>+Tabla3[[#This Row],[FECHA TERMINACION
(INICIAL)]]-Tabla3[[#This Row],[FECHA INICIO]]</f>
        <v>285</v>
      </c>
      <c r="BI504" s="35">
        <f>+Tabla3[[#This Row],[PLAZO DE EJECUCIÓN EN DÍAS (INICIAL)]]/30</f>
        <v>9.5</v>
      </c>
      <c r="BJ504" t="s">
        <v>3558</v>
      </c>
      <c r="BK504" s="30">
        <f>+[1]BD_2!E502</f>
        <v>0</v>
      </c>
      <c r="BL504" s="30">
        <f>+[1]BD_2!BA502</f>
        <v>0</v>
      </c>
      <c r="BM504" s="23">
        <f>+[1]BD_2!BZ502</f>
        <v>0</v>
      </c>
      <c r="BN504" s="23">
        <f>+COUNTIF(Tabla3[[#This Row],[VALOR REDUCIDO]:[TOTAL TIEMPO PRORROGADO EN DÍAS
]],"&lt;&gt;0")</f>
        <v>0</v>
      </c>
      <c r="BO504" s="23" t="str">
        <f>+[1]BD_2!CA502</f>
        <v>2 NO</v>
      </c>
      <c r="BP504" s="27" t="str">
        <f>+[1]BD_2!CF502</f>
        <v>2 NO</v>
      </c>
      <c r="BQ504" s="23" t="s">
        <v>106</v>
      </c>
      <c r="BR504">
        <f t="shared" si="106"/>
        <v>285</v>
      </c>
      <c r="BS504" s="36">
        <f t="shared" si="107"/>
        <v>45694</v>
      </c>
      <c r="BT504" s="36">
        <f t="shared" si="108"/>
        <v>45979</v>
      </c>
      <c r="BU504" s="37">
        <f t="shared" ca="1" si="109"/>
        <v>0.88771929824561402</v>
      </c>
      <c r="BV504" s="30">
        <f t="shared" si="110"/>
        <v>84900000</v>
      </c>
      <c r="BW504" s="23" t="str">
        <f t="shared" ca="1" si="112"/>
        <v>EJECUCIÓN</v>
      </c>
      <c r="BX504" s="23">
        <v>52500000</v>
      </c>
      <c r="BY504" s="23">
        <v>32400000</v>
      </c>
      <c r="BZ504" s="23" t="s">
        <v>106</v>
      </c>
      <c r="CA504" s="23" t="str">
        <f t="shared" si="111"/>
        <v>febrero</v>
      </c>
      <c r="CB504" s="23" t="s">
        <v>121</v>
      </c>
      <c r="CC504" s="23" t="s">
        <v>121</v>
      </c>
      <c r="CD504" s="23" t="s">
        <v>121</v>
      </c>
      <c r="CE504" t="s">
        <v>125</v>
      </c>
      <c r="CF504" t="s">
        <v>126</v>
      </c>
    </row>
    <row r="505" spans="1:84" x14ac:dyDescent="0.25">
      <c r="A505" s="23" t="str">
        <f t="shared" si="99"/>
        <v/>
      </c>
      <c r="B505" s="23" t="str">
        <f t="shared" si="100"/>
        <v/>
      </c>
      <c r="C505" s="24" t="str">
        <f t="shared" ca="1" si="101"/>
        <v>E</v>
      </c>
      <c r="D505" s="25" t="str">
        <f t="shared" ca="1" si="102"/>
        <v/>
      </c>
      <c r="E505" s="25" t="str">
        <f t="shared" si="103"/>
        <v/>
      </c>
      <c r="F505" s="23" t="str">
        <f t="shared" si="104"/>
        <v/>
      </c>
      <c r="G505" s="25" t="str">
        <f t="shared" si="105"/>
        <v/>
      </c>
      <c r="H505" s="23">
        <v>2025</v>
      </c>
      <c r="I505" s="26">
        <v>497</v>
      </c>
      <c r="J505" s="23" t="s">
        <v>95</v>
      </c>
      <c r="K505" t="s">
        <v>96</v>
      </c>
      <c r="L505" t="s">
        <v>97</v>
      </c>
      <c r="M505" t="s">
        <v>98</v>
      </c>
      <c r="N505" t="s">
        <v>99</v>
      </c>
      <c r="O505" s="23" t="s">
        <v>100</v>
      </c>
      <c r="P505" s="23" t="s">
        <v>138</v>
      </c>
      <c r="Q505" t="s">
        <v>3559</v>
      </c>
      <c r="R505" s="23" t="s">
        <v>103</v>
      </c>
      <c r="S505" s="20" t="s">
        <v>3560</v>
      </c>
      <c r="T505" s="29" t="s">
        <v>3561</v>
      </c>
      <c r="U505" s="23" t="s">
        <v>1436</v>
      </c>
      <c r="V505" s="23" t="s">
        <v>106</v>
      </c>
      <c r="W505" s="20" t="s">
        <v>747</v>
      </c>
      <c r="X505" s="20" t="s">
        <v>747</v>
      </c>
      <c r="Y505" t="s">
        <v>3562</v>
      </c>
      <c r="Z505" t="s">
        <v>3563</v>
      </c>
      <c r="AA505" t="s">
        <v>3564</v>
      </c>
      <c r="AB505" s="30">
        <v>81891667</v>
      </c>
      <c r="AC505" s="30">
        <v>81891667</v>
      </c>
      <c r="AD505" s="46">
        <v>7750000</v>
      </c>
      <c r="AE505" s="46">
        <v>0</v>
      </c>
      <c r="AF505" s="23" t="s">
        <v>112</v>
      </c>
      <c r="AG505" t="s">
        <v>106</v>
      </c>
      <c r="AH505" t="s">
        <v>113</v>
      </c>
      <c r="AI505" s="31">
        <f>+Tabla3[[#This Row],[VALOR DEL CONTRATO
(EN NUMEROS)]]-Tabla3[[#This Row],[VALOR RECURSOS (MADS/FONAM)]]</f>
        <v>0</v>
      </c>
      <c r="AJ505" s="25">
        <v>3325</v>
      </c>
      <c r="AK505" s="57">
        <v>45664</v>
      </c>
      <c r="AL505">
        <v>54325</v>
      </c>
      <c r="AM505" s="42">
        <v>45692</v>
      </c>
      <c r="AN505" s="33" t="s">
        <v>114</v>
      </c>
      <c r="AO505" t="s">
        <v>751</v>
      </c>
      <c r="AP505" s="39">
        <v>202400000000095</v>
      </c>
      <c r="AQ505" t="s">
        <v>106</v>
      </c>
      <c r="AR505" s="27">
        <v>45690</v>
      </c>
      <c r="AS505" s="23" t="s">
        <v>116</v>
      </c>
      <c r="AT505" s="23" t="s">
        <v>116</v>
      </c>
      <c r="AU505" t="s">
        <v>117</v>
      </c>
      <c r="AV505" t="s">
        <v>752</v>
      </c>
      <c r="AW505" t="s">
        <v>753</v>
      </c>
      <c r="AX505" t="s">
        <v>747</v>
      </c>
      <c r="AY505" s="23">
        <v>80111600</v>
      </c>
      <c r="AZ505" s="41" t="s">
        <v>3565</v>
      </c>
      <c r="BA505" s="23" t="s">
        <v>121</v>
      </c>
      <c r="BB505" s="20" t="s">
        <v>122</v>
      </c>
      <c r="BC505" s="42">
        <v>45691</v>
      </c>
      <c r="BD505" s="20" t="s">
        <v>123</v>
      </c>
      <c r="BE505" s="42">
        <v>45691</v>
      </c>
      <c r="BF505" s="27">
        <v>45692</v>
      </c>
      <c r="BG505" s="43">
        <v>46010</v>
      </c>
      <c r="BH505" s="35">
        <f>+Tabla3[[#This Row],[FECHA TERMINACION
(INICIAL)]]-Tabla3[[#This Row],[FECHA INICIO]]</f>
        <v>318</v>
      </c>
      <c r="BI505" s="35">
        <f>+Tabla3[[#This Row],[PLAZO DE EJECUCIÓN EN DÍAS (INICIAL)]]/30</f>
        <v>10.6</v>
      </c>
      <c r="BJ505" t="s">
        <v>2944</v>
      </c>
      <c r="BK505" s="30">
        <f>+[1]BD_2!E503</f>
        <v>258333</v>
      </c>
      <c r="BL505" s="30">
        <f>+[1]BD_2!BA503</f>
        <v>0</v>
      </c>
      <c r="BM505" s="23">
        <f>+[1]BD_2!BZ503</f>
        <v>0</v>
      </c>
      <c r="BN505" s="23">
        <f>+COUNTIF(Tabla3[[#This Row],[VALOR REDUCIDO]:[TOTAL TIEMPO PRORROGADO EN DÍAS
]],"&lt;&gt;0")</f>
        <v>1</v>
      </c>
      <c r="BO505" s="23" t="str">
        <f>+[1]BD_2!CA503</f>
        <v>2 NO</v>
      </c>
      <c r="BP505" s="27" t="str">
        <f>+[1]BD_2!CF503</f>
        <v>2 NO</v>
      </c>
      <c r="BQ505" s="23" t="s">
        <v>106</v>
      </c>
      <c r="BR505">
        <f t="shared" si="106"/>
        <v>318</v>
      </c>
      <c r="BS505" s="36">
        <f t="shared" si="107"/>
        <v>45692</v>
      </c>
      <c r="BT505" s="36">
        <f t="shared" si="108"/>
        <v>46010</v>
      </c>
      <c r="BU505" s="37">
        <f t="shared" ca="1" si="109"/>
        <v>0.80188679245283023</v>
      </c>
      <c r="BV505" s="30">
        <f t="shared" si="110"/>
        <v>81633334</v>
      </c>
      <c r="BW505" s="23" t="str">
        <f t="shared" ca="1" si="112"/>
        <v>EJECUCIÓN</v>
      </c>
      <c r="BX505" s="23">
        <v>45725000</v>
      </c>
      <c r="BY505" s="23">
        <v>35908334</v>
      </c>
      <c r="BZ505" s="23" t="s">
        <v>106</v>
      </c>
      <c r="CA505" s="23" t="str">
        <f t="shared" si="111"/>
        <v>febrero</v>
      </c>
      <c r="CB505" s="23" t="s">
        <v>121</v>
      </c>
      <c r="CC505" s="23" t="s">
        <v>121</v>
      </c>
      <c r="CD505" s="23" t="s">
        <v>121</v>
      </c>
      <c r="CE505" t="s">
        <v>125</v>
      </c>
      <c r="CF505" t="s">
        <v>126</v>
      </c>
    </row>
    <row r="506" spans="1:84" x14ac:dyDescent="0.25">
      <c r="A506" s="23" t="str">
        <f t="shared" si="99"/>
        <v/>
      </c>
      <c r="B506" s="23" t="str">
        <f t="shared" si="100"/>
        <v/>
      </c>
      <c r="C506" s="24" t="str">
        <f t="shared" ca="1" si="101"/>
        <v>E</v>
      </c>
      <c r="D506" s="25" t="str">
        <f t="shared" ca="1" si="102"/>
        <v/>
      </c>
      <c r="E506" s="25" t="str">
        <f t="shared" si="103"/>
        <v/>
      </c>
      <c r="F506" s="23" t="str">
        <f t="shared" si="104"/>
        <v/>
      </c>
      <c r="G506" s="25" t="str">
        <f t="shared" si="105"/>
        <v/>
      </c>
      <c r="H506" s="23">
        <v>2025</v>
      </c>
      <c r="I506" s="26">
        <v>498</v>
      </c>
      <c r="J506" s="23" t="s">
        <v>95</v>
      </c>
      <c r="K506" t="s">
        <v>96</v>
      </c>
      <c r="L506" t="s">
        <v>97</v>
      </c>
      <c r="M506" t="s">
        <v>98</v>
      </c>
      <c r="N506" t="s">
        <v>99</v>
      </c>
      <c r="O506" s="23" t="s">
        <v>100</v>
      </c>
      <c r="P506" s="23" t="s">
        <v>138</v>
      </c>
      <c r="Q506" t="s">
        <v>3566</v>
      </c>
      <c r="R506" s="23" t="s">
        <v>103</v>
      </c>
      <c r="S506" s="20" t="s">
        <v>311</v>
      </c>
      <c r="T506" s="29" t="s">
        <v>3567</v>
      </c>
      <c r="U506" s="23" t="s">
        <v>1436</v>
      </c>
      <c r="V506" s="23" t="s">
        <v>106</v>
      </c>
      <c r="W506" s="20" t="s">
        <v>747</v>
      </c>
      <c r="X506" s="20" t="s">
        <v>747</v>
      </c>
      <c r="Y506" t="s">
        <v>3568</v>
      </c>
      <c r="Z506" t="s">
        <v>3569</v>
      </c>
      <c r="AA506" t="s">
        <v>3570</v>
      </c>
      <c r="AB506" s="30">
        <v>57000000</v>
      </c>
      <c r="AC506" s="30">
        <v>57000000</v>
      </c>
      <c r="AD506" s="46">
        <v>9500000</v>
      </c>
      <c r="AE506" s="46">
        <v>0</v>
      </c>
      <c r="AF506" s="23" t="s">
        <v>3571</v>
      </c>
      <c r="AG506" t="s">
        <v>106</v>
      </c>
      <c r="AH506" t="s">
        <v>113</v>
      </c>
      <c r="AI506" s="31">
        <f>+Tabla3[[#This Row],[VALOR DEL CONTRATO
(EN NUMEROS)]]-Tabla3[[#This Row],[VALOR RECURSOS (MADS/FONAM)]]</f>
        <v>0</v>
      </c>
      <c r="AJ506" s="25">
        <v>4625</v>
      </c>
      <c r="AK506" s="57">
        <v>45671</v>
      </c>
      <c r="AL506">
        <v>4525</v>
      </c>
      <c r="AM506" s="42">
        <v>45692</v>
      </c>
      <c r="AN506" s="33" t="s">
        <v>3572</v>
      </c>
      <c r="AO506" t="s">
        <v>3573</v>
      </c>
      <c r="AP506" s="39" t="s">
        <v>3574</v>
      </c>
      <c r="AQ506" t="s">
        <v>106</v>
      </c>
      <c r="AR506" s="27">
        <v>45689</v>
      </c>
      <c r="AS506" s="23" t="s">
        <v>116</v>
      </c>
      <c r="AT506" s="23" t="s">
        <v>116</v>
      </c>
      <c r="AU506" t="s">
        <v>117</v>
      </c>
      <c r="AV506" t="s">
        <v>2024</v>
      </c>
      <c r="AW506" t="s">
        <v>2025</v>
      </c>
      <c r="AX506" t="s">
        <v>747</v>
      </c>
      <c r="AY506" s="23">
        <v>80111600</v>
      </c>
      <c r="AZ506" s="20" t="s">
        <v>3575</v>
      </c>
      <c r="BA506" s="23" t="s">
        <v>121</v>
      </c>
      <c r="BB506" s="20" t="s">
        <v>122</v>
      </c>
      <c r="BC506" s="42">
        <v>45691</v>
      </c>
      <c r="BD506" s="20" t="s">
        <v>123</v>
      </c>
      <c r="BE506" s="42">
        <v>45691</v>
      </c>
      <c r="BF506" s="27">
        <v>45692</v>
      </c>
      <c r="BG506" s="43">
        <v>45872</v>
      </c>
      <c r="BH506" s="35">
        <f>+Tabla3[[#This Row],[FECHA TERMINACION
(INICIAL)]]-Tabla3[[#This Row],[FECHA INICIO]]</f>
        <v>180</v>
      </c>
      <c r="BI506" s="35">
        <f>+Tabla3[[#This Row],[PLAZO DE EJECUCIÓN EN DÍAS (INICIAL)]]/30</f>
        <v>6</v>
      </c>
      <c r="BJ506" t="s">
        <v>3576</v>
      </c>
      <c r="BK506" s="30">
        <f>+[1]BD_2!E504</f>
        <v>0</v>
      </c>
      <c r="BL506" s="30">
        <f>+[1]BD_2!BA504</f>
        <v>28500000</v>
      </c>
      <c r="BM506" s="23">
        <f>+[1]BD_2!BZ504</f>
        <v>92</v>
      </c>
      <c r="BN506" s="23">
        <f>+COUNTIF(Tabla3[[#This Row],[VALOR REDUCIDO]:[TOTAL TIEMPO PRORROGADO EN DÍAS
]],"&lt;&gt;0")</f>
        <v>2</v>
      </c>
      <c r="BO506" s="23" t="str">
        <f>+[1]BD_2!CA504</f>
        <v>2 NO</v>
      </c>
      <c r="BP506" s="27" t="str">
        <f>+[1]BD_2!CF504</f>
        <v>2 NO</v>
      </c>
      <c r="BQ506" s="23" t="s">
        <v>106</v>
      </c>
      <c r="BR506">
        <f t="shared" si="106"/>
        <v>272</v>
      </c>
      <c r="BS506" s="36">
        <f t="shared" si="107"/>
        <v>45692</v>
      </c>
      <c r="BT506" s="36">
        <f t="shared" si="108"/>
        <v>45964</v>
      </c>
      <c r="BU506" s="37">
        <f t="shared" ca="1" si="109"/>
        <v>0.9375</v>
      </c>
      <c r="BV506" s="30">
        <f t="shared" si="110"/>
        <v>85500000</v>
      </c>
      <c r="BW506" s="23" t="str">
        <f t="shared" ca="1" si="112"/>
        <v>EJECUCIÓN</v>
      </c>
      <c r="BX506" s="23">
        <v>65050000</v>
      </c>
      <c r="BY506" s="23">
        <v>20450000</v>
      </c>
      <c r="BZ506" s="23" t="s">
        <v>106</v>
      </c>
      <c r="CA506" s="23" t="str">
        <f t="shared" si="111"/>
        <v>febrero</v>
      </c>
      <c r="CB506" s="23" t="s">
        <v>121</v>
      </c>
      <c r="CC506" s="23" t="s">
        <v>121</v>
      </c>
      <c r="CD506" s="23" t="s">
        <v>121</v>
      </c>
      <c r="CE506" t="s">
        <v>125</v>
      </c>
      <c r="CF506" t="s">
        <v>126</v>
      </c>
    </row>
    <row r="507" spans="1:84" x14ac:dyDescent="0.25">
      <c r="A507" s="23" t="str">
        <f t="shared" si="99"/>
        <v/>
      </c>
      <c r="B507" s="23" t="str">
        <f t="shared" si="100"/>
        <v/>
      </c>
      <c r="C507" s="24" t="str">
        <f t="shared" ca="1" si="101"/>
        <v>E</v>
      </c>
      <c r="D507" s="25" t="str">
        <f t="shared" ca="1" si="102"/>
        <v/>
      </c>
      <c r="E507" s="25" t="str">
        <f t="shared" si="103"/>
        <v/>
      </c>
      <c r="F507" s="23" t="str">
        <f t="shared" si="104"/>
        <v/>
      </c>
      <c r="G507" s="25" t="str">
        <f t="shared" si="105"/>
        <v/>
      </c>
      <c r="H507" s="23">
        <v>2025</v>
      </c>
      <c r="I507" s="26">
        <v>499</v>
      </c>
      <c r="J507" s="23" t="s">
        <v>95</v>
      </c>
      <c r="K507" t="s">
        <v>96</v>
      </c>
      <c r="L507" t="s">
        <v>97</v>
      </c>
      <c r="M507" t="s">
        <v>98</v>
      </c>
      <c r="N507" t="s">
        <v>99</v>
      </c>
      <c r="O507" s="23" t="s">
        <v>100</v>
      </c>
      <c r="P507" s="23" t="s">
        <v>138</v>
      </c>
      <c r="Q507" t="s">
        <v>3577</v>
      </c>
      <c r="R507" s="23" t="s">
        <v>103</v>
      </c>
      <c r="S507" s="20" t="s">
        <v>1325</v>
      </c>
      <c r="T507" s="29" t="s">
        <v>3578</v>
      </c>
      <c r="U507" s="23" t="s">
        <v>1436</v>
      </c>
      <c r="V507" s="23" t="s">
        <v>106</v>
      </c>
      <c r="W507" s="20" t="s">
        <v>490</v>
      </c>
      <c r="X507" s="20" t="s">
        <v>490</v>
      </c>
      <c r="Y507" t="s">
        <v>3579</v>
      </c>
      <c r="Z507" t="s">
        <v>3580</v>
      </c>
      <c r="AA507" t="s">
        <v>3581</v>
      </c>
      <c r="AB507" s="30">
        <v>92800000</v>
      </c>
      <c r="AC507" s="30">
        <v>92800000</v>
      </c>
      <c r="AD507" s="46">
        <v>8480000</v>
      </c>
      <c r="AE507" s="46">
        <v>0</v>
      </c>
      <c r="AF507" s="23" t="s">
        <v>112</v>
      </c>
      <c r="AG507" t="s">
        <v>106</v>
      </c>
      <c r="AH507" t="s">
        <v>113</v>
      </c>
      <c r="AI507" s="31">
        <f>+Tabla3[[#This Row],[VALOR DEL CONTRATO
(EN NUMEROS)]]-Tabla3[[#This Row],[VALOR RECURSOS (MADS/FONAM)]]</f>
        <v>0</v>
      </c>
      <c r="AJ507" s="25">
        <v>9025</v>
      </c>
      <c r="AK507" s="32">
        <v>45665</v>
      </c>
      <c r="AL507">
        <v>62825</v>
      </c>
      <c r="AM507" s="27">
        <v>45694</v>
      </c>
      <c r="AN507" s="33" t="s">
        <v>114</v>
      </c>
      <c r="AO507" t="s">
        <v>986</v>
      </c>
      <c r="AP507" s="39">
        <v>202300000000041</v>
      </c>
      <c r="AQ507" t="s">
        <v>106</v>
      </c>
      <c r="AR507" s="27">
        <v>45692</v>
      </c>
      <c r="AS507" s="23" t="s">
        <v>116</v>
      </c>
      <c r="AT507" s="23" t="s">
        <v>116</v>
      </c>
      <c r="AU507" t="s">
        <v>117</v>
      </c>
      <c r="AV507" t="s">
        <v>495</v>
      </c>
      <c r="AW507" t="s">
        <v>496</v>
      </c>
      <c r="AX507" t="s">
        <v>490</v>
      </c>
      <c r="AY507" s="23">
        <v>80111600</v>
      </c>
      <c r="AZ507" s="20" t="s">
        <v>3582</v>
      </c>
      <c r="BA507" s="23" t="s">
        <v>121</v>
      </c>
      <c r="BB507" s="20" t="s">
        <v>122</v>
      </c>
      <c r="BC507" s="42">
        <v>45691</v>
      </c>
      <c r="BD507" s="23" t="s">
        <v>123</v>
      </c>
      <c r="BE507" s="42">
        <v>45691</v>
      </c>
      <c r="BF507" s="27">
        <v>45694</v>
      </c>
      <c r="BG507" s="43">
        <v>46016</v>
      </c>
      <c r="BH507" s="35">
        <f>+Tabla3[[#This Row],[FECHA TERMINACION
(INICIAL)]]-Tabla3[[#This Row],[FECHA INICIO]]</f>
        <v>322</v>
      </c>
      <c r="BI507" s="35">
        <f>+Tabla3[[#This Row],[PLAZO DE EJECUCIÓN EN DÍAS (INICIAL)]]/30</f>
        <v>10.733333333333333</v>
      </c>
      <c r="BJ507" t="s">
        <v>3583</v>
      </c>
      <c r="BK507" s="30">
        <f>+[1]BD_2!E505</f>
        <v>0</v>
      </c>
      <c r="BL507" s="30">
        <f>+[1]BD_2!BA505</f>
        <v>0</v>
      </c>
      <c r="BM507" s="23">
        <f>+[1]BD_2!BZ505</f>
        <v>0</v>
      </c>
      <c r="BN507" s="23">
        <f>+COUNTIF(Tabla3[[#This Row],[VALOR REDUCIDO]:[TOTAL TIEMPO PRORROGADO EN DÍAS
]],"&lt;&gt;0")</f>
        <v>0</v>
      </c>
      <c r="BO507" s="23" t="str">
        <f>+[1]BD_2!CA505</f>
        <v>2 NO</v>
      </c>
      <c r="BP507" s="27" t="str">
        <f>+[1]BD_2!CF505</f>
        <v>2 NO</v>
      </c>
      <c r="BQ507" s="23" t="s">
        <v>106</v>
      </c>
      <c r="BR507">
        <f t="shared" si="106"/>
        <v>322</v>
      </c>
      <c r="BS507" s="36">
        <f t="shared" si="107"/>
        <v>45694</v>
      </c>
      <c r="BT507" s="36">
        <f t="shared" si="108"/>
        <v>46016</v>
      </c>
      <c r="BU507" s="37">
        <f t="shared" ca="1" si="109"/>
        <v>0.7857142857142857</v>
      </c>
      <c r="BV507" s="30">
        <f t="shared" si="110"/>
        <v>92800000</v>
      </c>
      <c r="BW507" s="23" t="str">
        <f t="shared" ca="1" si="112"/>
        <v>EJECUCIÓN</v>
      </c>
      <c r="BX507" s="23">
        <v>50750000</v>
      </c>
      <c r="BY507" s="23">
        <v>42050000</v>
      </c>
      <c r="BZ507" s="23" t="s">
        <v>106</v>
      </c>
      <c r="CA507" s="23" t="str">
        <f t="shared" si="111"/>
        <v>febrero</v>
      </c>
      <c r="CB507" s="23" t="s">
        <v>121</v>
      </c>
      <c r="CC507" s="23" t="s">
        <v>121</v>
      </c>
      <c r="CD507" s="23" t="s">
        <v>121</v>
      </c>
      <c r="CE507" t="s">
        <v>125</v>
      </c>
      <c r="CF507" t="s">
        <v>126</v>
      </c>
    </row>
    <row r="508" spans="1:84" x14ac:dyDescent="0.25">
      <c r="A508" s="23" t="str">
        <f t="shared" si="99"/>
        <v/>
      </c>
      <c r="B508" s="23" t="str">
        <f t="shared" si="100"/>
        <v/>
      </c>
      <c r="C508" s="24" t="str">
        <f t="shared" ca="1" si="101"/>
        <v>E</v>
      </c>
      <c r="D508" s="25" t="str">
        <f t="shared" ca="1" si="102"/>
        <v/>
      </c>
      <c r="E508" s="25" t="str">
        <f t="shared" si="103"/>
        <v/>
      </c>
      <c r="F508" s="23" t="str">
        <f t="shared" si="104"/>
        <v/>
      </c>
      <c r="G508" s="25" t="str">
        <f t="shared" si="105"/>
        <v/>
      </c>
      <c r="H508" s="23">
        <v>2025</v>
      </c>
      <c r="I508" s="26">
        <v>500</v>
      </c>
      <c r="J508" s="23" t="s">
        <v>95</v>
      </c>
      <c r="K508" t="s">
        <v>96</v>
      </c>
      <c r="L508" t="s">
        <v>97</v>
      </c>
      <c r="M508" t="s">
        <v>98</v>
      </c>
      <c r="N508" t="s">
        <v>99</v>
      </c>
      <c r="O508" s="23" t="s">
        <v>100</v>
      </c>
      <c r="P508" s="23" t="s">
        <v>138</v>
      </c>
      <c r="Q508" t="s">
        <v>3584</v>
      </c>
      <c r="R508" s="23" t="s">
        <v>103</v>
      </c>
      <c r="S508" s="20" t="s">
        <v>3585</v>
      </c>
      <c r="T508" s="29" t="s">
        <v>3586</v>
      </c>
      <c r="U508" s="23" t="s">
        <v>1436</v>
      </c>
      <c r="V508" s="23" t="s">
        <v>106</v>
      </c>
      <c r="W508" s="20" t="s">
        <v>490</v>
      </c>
      <c r="X508" s="20" t="s">
        <v>490</v>
      </c>
      <c r="Y508" t="s">
        <v>3587</v>
      </c>
      <c r="Z508" t="s">
        <v>3588</v>
      </c>
      <c r="AA508" t="s">
        <v>3589</v>
      </c>
      <c r="AB508" s="30">
        <v>98666667</v>
      </c>
      <c r="AC508" s="30">
        <v>98666667</v>
      </c>
      <c r="AD508" s="46">
        <v>9250000</v>
      </c>
      <c r="AE508" s="46">
        <v>0</v>
      </c>
      <c r="AF508" s="23" t="s">
        <v>112</v>
      </c>
      <c r="AG508" t="s">
        <v>106</v>
      </c>
      <c r="AH508" t="s">
        <v>113</v>
      </c>
      <c r="AI508" s="31">
        <f>+Tabla3[[#This Row],[VALOR DEL CONTRATO
(EN NUMEROS)]]-Tabla3[[#This Row],[VALOR RECURSOS (MADS/FONAM)]]</f>
        <v>0</v>
      </c>
      <c r="AJ508" s="25">
        <v>9025</v>
      </c>
      <c r="AK508" s="32">
        <v>45665</v>
      </c>
      <c r="AL508">
        <v>64025</v>
      </c>
      <c r="AM508" s="27">
        <v>45695</v>
      </c>
      <c r="AN508" s="33" t="s">
        <v>114</v>
      </c>
      <c r="AO508" t="s">
        <v>986</v>
      </c>
      <c r="AP508" s="39">
        <v>202300000000041</v>
      </c>
      <c r="AQ508" t="s">
        <v>106</v>
      </c>
      <c r="AR508" s="27">
        <v>45692</v>
      </c>
      <c r="AS508" s="23" t="s">
        <v>116</v>
      </c>
      <c r="AT508" s="23" t="s">
        <v>116</v>
      </c>
      <c r="AU508" t="s">
        <v>117</v>
      </c>
      <c r="AV508" t="s">
        <v>987</v>
      </c>
      <c r="AW508" t="s">
        <v>988</v>
      </c>
      <c r="AX508" t="s">
        <v>490</v>
      </c>
      <c r="AY508" s="23">
        <v>80111600</v>
      </c>
      <c r="AZ508" s="41" t="s">
        <v>3590</v>
      </c>
      <c r="BA508" s="23" t="s">
        <v>121</v>
      </c>
      <c r="BB508" s="20" t="s">
        <v>122</v>
      </c>
      <c r="BC508" s="42">
        <v>45693</v>
      </c>
      <c r="BD508" s="23" t="s">
        <v>123</v>
      </c>
      <c r="BE508" s="42">
        <v>45693</v>
      </c>
      <c r="BF508" s="27">
        <v>45695</v>
      </c>
      <c r="BG508" s="43">
        <v>46017</v>
      </c>
      <c r="BH508" s="35">
        <f>+Tabla3[[#This Row],[FECHA TERMINACION
(INICIAL)]]-Tabla3[[#This Row],[FECHA INICIO]]</f>
        <v>322</v>
      </c>
      <c r="BI508" s="35">
        <f>+Tabla3[[#This Row],[PLAZO DE EJECUCIÓN EN DÍAS (INICIAL)]]/30</f>
        <v>10.733333333333333</v>
      </c>
      <c r="BJ508" t="s">
        <v>3583</v>
      </c>
      <c r="BK508" s="30">
        <f>+[1]BD_2!E506</f>
        <v>0</v>
      </c>
      <c r="BL508" s="30">
        <f>+[1]BD_2!BA506</f>
        <v>0</v>
      </c>
      <c r="BM508" s="23">
        <f>+[1]BD_2!BZ506</f>
        <v>0</v>
      </c>
      <c r="BN508" s="23">
        <f>+COUNTIF(Tabla3[[#This Row],[VALOR REDUCIDO]:[TOTAL TIEMPO PRORROGADO EN DÍAS
]],"&lt;&gt;0")</f>
        <v>0</v>
      </c>
      <c r="BO508" s="23" t="str">
        <f>+[1]BD_2!CA506</f>
        <v>2 NO</v>
      </c>
      <c r="BP508" s="27" t="str">
        <f>+[1]BD_2!CF506</f>
        <v>2 NO</v>
      </c>
      <c r="BQ508" s="23" t="s">
        <v>106</v>
      </c>
      <c r="BR508">
        <f t="shared" si="106"/>
        <v>322</v>
      </c>
      <c r="BS508" s="36">
        <f t="shared" si="107"/>
        <v>45695</v>
      </c>
      <c r="BT508" s="36">
        <f t="shared" si="108"/>
        <v>46017</v>
      </c>
      <c r="BU508" s="37">
        <f t="shared" ca="1" si="109"/>
        <v>0.78260869565217395</v>
      </c>
      <c r="BV508" s="30">
        <f t="shared" si="110"/>
        <v>98666667</v>
      </c>
      <c r="BW508" s="23" t="str">
        <f t="shared" ca="1" si="112"/>
        <v>EJECUCIÓN</v>
      </c>
      <c r="BX508" s="23">
        <v>53650000</v>
      </c>
      <c r="BY508" s="23">
        <v>45016667</v>
      </c>
      <c r="BZ508" s="23" t="s">
        <v>106</v>
      </c>
      <c r="CA508" s="23" t="str">
        <f t="shared" si="111"/>
        <v>febrero</v>
      </c>
      <c r="CB508" s="23" t="s">
        <v>121</v>
      </c>
      <c r="CC508" s="23" t="s">
        <v>121</v>
      </c>
      <c r="CD508" s="23" t="s">
        <v>121</v>
      </c>
      <c r="CE508" t="s">
        <v>125</v>
      </c>
      <c r="CF508" t="s">
        <v>126</v>
      </c>
    </row>
    <row r="509" spans="1:84" x14ac:dyDescent="0.25">
      <c r="A509" s="23" t="str">
        <f t="shared" si="99"/>
        <v/>
      </c>
      <c r="B509" s="23" t="str">
        <f t="shared" si="100"/>
        <v/>
      </c>
      <c r="C509" s="24" t="str">
        <f t="shared" ca="1" si="101"/>
        <v>E</v>
      </c>
      <c r="D509" s="25" t="str">
        <f t="shared" ca="1" si="102"/>
        <v/>
      </c>
      <c r="E509" s="25" t="str">
        <f t="shared" si="103"/>
        <v/>
      </c>
      <c r="F509" s="23" t="str">
        <f t="shared" si="104"/>
        <v/>
      </c>
      <c r="G509" s="25" t="str">
        <f t="shared" si="105"/>
        <v/>
      </c>
      <c r="H509" s="23">
        <v>2025</v>
      </c>
      <c r="I509" s="26">
        <v>501</v>
      </c>
      <c r="J509" s="23" t="s">
        <v>95</v>
      </c>
      <c r="K509" t="s">
        <v>96</v>
      </c>
      <c r="L509" t="s">
        <v>97</v>
      </c>
      <c r="M509" t="s">
        <v>98</v>
      </c>
      <c r="N509" t="s">
        <v>99</v>
      </c>
      <c r="O509" s="23" t="s">
        <v>100</v>
      </c>
      <c r="P509" s="23" t="s">
        <v>138</v>
      </c>
      <c r="Q509" t="s">
        <v>3591</v>
      </c>
      <c r="R509" s="23" t="s">
        <v>103</v>
      </c>
      <c r="S509" s="20" t="s">
        <v>1035</v>
      </c>
      <c r="T509" s="29" t="s">
        <v>3592</v>
      </c>
      <c r="U509" s="23" t="s">
        <v>1436</v>
      </c>
      <c r="V509" s="23" t="s">
        <v>106</v>
      </c>
      <c r="W509" s="20" t="s">
        <v>490</v>
      </c>
      <c r="X509" s="20" t="s">
        <v>490</v>
      </c>
      <c r="Y509" t="s">
        <v>3593</v>
      </c>
      <c r="Z509" t="s">
        <v>3594</v>
      </c>
      <c r="AA509" t="s">
        <v>3595</v>
      </c>
      <c r="AB509" s="30">
        <v>82133333</v>
      </c>
      <c r="AC509" s="30">
        <v>82133333</v>
      </c>
      <c r="AD509" s="46">
        <v>7700000</v>
      </c>
      <c r="AE509" s="46">
        <v>0</v>
      </c>
      <c r="AF509" s="23" t="s">
        <v>112</v>
      </c>
      <c r="AG509" t="s">
        <v>106</v>
      </c>
      <c r="AH509" t="s">
        <v>113</v>
      </c>
      <c r="AI509" s="31">
        <f>+Tabla3[[#This Row],[VALOR DEL CONTRATO
(EN NUMEROS)]]-Tabla3[[#This Row],[VALOR RECURSOS (MADS/FONAM)]]</f>
        <v>0</v>
      </c>
      <c r="AJ509" s="25">
        <v>9025</v>
      </c>
      <c r="AK509" s="32">
        <v>45665</v>
      </c>
      <c r="AL509">
        <v>64125</v>
      </c>
      <c r="AM509" s="27">
        <v>45695</v>
      </c>
      <c r="AN509" s="33" t="s">
        <v>114</v>
      </c>
      <c r="AO509" t="s">
        <v>986</v>
      </c>
      <c r="AP509" s="39">
        <v>202300000000041</v>
      </c>
      <c r="AQ509" t="s">
        <v>106</v>
      </c>
      <c r="AR509" s="27">
        <v>45693</v>
      </c>
      <c r="AS509" s="23" t="s">
        <v>116</v>
      </c>
      <c r="AT509" s="23" t="s">
        <v>116</v>
      </c>
      <c r="AU509" t="s">
        <v>117</v>
      </c>
      <c r="AV509" t="s">
        <v>3596</v>
      </c>
      <c r="AW509" t="s">
        <v>1025</v>
      </c>
      <c r="AX509" t="s">
        <v>3597</v>
      </c>
      <c r="AY509" s="23">
        <v>80111600</v>
      </c>
      <c r="AZ509" s="20" t="s">
        <v>3598</v>
      </c>
      <c r="BA509" s="23" t="s">
        <v>295</v>
      </c>
      <c r="BB509" s="20" t="s">
        <v>122</v>
      </c>
      <c r="BC509" s="42">
        <v>45693</v>
      </c>
      <c r="BD509" s="23" t="s">
        <v>123</v>
      </c>
      <c r="BE509" s="42">
        <v>45693</v>
      </c>
      <c r="BF509" s="27">
        <v>45695</v>
      </c>
      <c r="BG509" s="43">
        <v>46017</v>
      </c>
      <c r="BH509" s="35">
        <f>+Tabla3[[#This Row],[FECHA TERMINACION
(INICIAL)]]-Tabla3[[#This Row],[FECHA INICIO]]</f>
        <v>322</v>
      </c>
      <c r="BI509" s="35">
        <f>+Tabla3[[#This Row],[PLAZO DE EJECUCIÓN EN DÍAS (INICIAL)]]/30</f>
        <v>10.733333333333333</v>
      </c>
      <c r="BJ509" t="s">
        <v>3599</v>
      </c>
      <c r="BK509" s="30">
        <f>+[1]BD_2!E507</f>
        <v>0</v>
      </c>
      <c r="BL509" s="30">
        <f>+[1]BD_2!BA507</f>
        <v>0</v>
      </c>
      <c r="BM509" s="23">
        <f>+[1]BD_2!BZ507</f>
        <v>0</v>
      </c>
      <c r="BN509" s="23">
        <f>+COUNTIF(Tabla3[[#This Row],[VALOR REDUCIDO]:[TOTAL TIEMPO PRORROGADO EN DÍAS
]],"&lt;&gt;0")</f>
        <v>0</v>
      </c>
      <c r="BO509" s="23" t="str">
        <f>+[1]BD_2!CA507</f>
        <v>2 NO</v>
      </c>
      <c r="BP509" s="27" t="str">
        <f>+[1]BD_2!CF507</f>
        <v>2 NO</v>
      </c>
      <c r="BQ509" s="23" t="s">
        <v>106</v>
      </c>
      <c r="BR509">
        <f t="shared" si="106"/>
        <v>322</v>
      </c>
      <c r="BS509" s="36">
        <f t="shared" si="107"/>
        <v>45695</v>
      </c>
      <c r="BT509" s="36">
        <f t="shared" si="108"/>
        <v>46017</v>
      </c>
      <c r="BU509" s="37">
        <f t="shared" ca="1" si="109"/>
        <v>0.78260869565217395</v>
      </c>
      <c r="BV509" s="30">
        <f t="shared" si="110"/>
        <v>82133333</v>
      </c>
      <c r="BW509" s="23" t="str">
        <f t="shared" ca="1" si="112"/>
        <v>EJECUCIÓN</v>
      </c>
      <c r="BX509" s="23">
        <v>44660000</v>
      </c>
      <c r="BY509" s="23">
        <v>37473333</v>
      </c>
      <c r="BZ509" s="23" t="s">
        <v>106</v>
      </c>
      <c r="CA509" s="23" t="str">
        <f t="shared" si="111"/>
        <v>febrero</v>
      </c>
      <c r="CB509" s="23" t="s">
        <v>121</v>
      </c>
      <c r="CC509" s="23" t="s">
        <v>121</v>
      </c>
      <c r="CD509" s="23" t="s">
        <v>121</v>
      </c>
      <c r="CE509" t="s">
        <v>125</v>
      </c>
      <c r="CF509" t="s">
        <v>126</v>
      </c>
    </row>
    <row r="510" spans="1:84" x14ac:dyDescent="0.25">
      <c r="A510" s="23" t="str">
        <f t="shared" si="99"/>
        <v/>
      </c>
      <c r="B510" s="23" t="str">
        <f t="shared" si="100"/>
        <v/>
      </c>
      <c r="C510" s="24" t="str">
        <f t="shared" ca="1" si="101"/>
        <v>F</v>
      </c>
      <c r="D510" s="25" t="str">
        <f t="shared" ca="1" si="102"/>
        <v/>
      </c>
      <c r="E510" s="25" t="str">
        <f t="shared" si="103"/>
        <v/>
      </c>
      <c r="F510" s="23" t="str">
        <f t="shared" si="104"/>
        <v/>
      </c>
      <c r="G510" s="25" t="str">
        <f t="shared" si="105"/>
        <v/>
      </c>
      <c r="H510" s="23">
        <v>2025</v>
      </c>
      <c r="I510" s="26">
        <v>502</v>
      </c>
      <c r="J510" s="23" t="s">
        <v>95</v>
      </c>
      <c r="K510" t="s">
        <v>96</v>
      </c>
      <c r="L510" t="s">
        <v>97</v>
      </c>
      <c r="M510" t="s">
        <v>98</v>
      </c>
      <c r="N510" t="s">
        <v>99</v>
      </c>
      <c r="O510" s="23" t="s">
        <v>100</v>
      </c>
      <c r="P510" s="23" t="s">
        <v>138</v>
      </c>
      <c r="Q510" t="s">
        <v>3600</v>
      </c>
      <c r="R510" s="23" t="s">
        <v>103</v>
      </c>
      <c r="S510" s="20" t="s">
        <v>202</v>
      </c>
      <c r="T510" s="29" t="s">
        <v>873</v>
      </c>
      <c r="U510" s="23" t="s">
        <v>1436</v>
      </c>
      <c r="V510" s="23" t="s">
        <v>106</v>
      </c>
      <c r="W510" s="20" t="s">
        <v>711</v>
      </c>
      <c r="X510" s="20" t="s">
        <v>108</v>
      </c>
      <c r="Y510" t="s">
        <v>3461</v>
      </c>
      <c r="Z510" t="s">
        <v>3462</v>
      </c>
      <c r="AA510" t="s">
        <v>3463</v>
      </c>
      <c r="AB510" s="30">
        <v>22000000</v>
      </c>
      <c r="AC510" s="30">
        <v>22000000</v>
      </c>
      <c r="AD510" s="46">
        <v>5500000</v>
      </c>
      <c r="AE510" s="46">
        <v>0</v>
      </c>
      <c r="AF510" s="23" t="s">
        <v>112</v>
      </c>
      <c r="AG510" t="s">
        <v>106</v>
      </c>
      <c r="AH510" t="s">
        <v>113</v>
      </c>
      <c r="AI510" s="31">
        <f>+Tabla3[[#This Row],[VALOR DEL CONTRATO
(EN NUMEROS)]]-Tabla3[[#This Row],[VALOR RECURSOS (MADS/FONAM)]]</f>
        <v>0</v>
      </c>
      <c r="AJ510" s="25">
        <v>9525</v>
      </c>
      <c r="AK510" s="32">
        <v>45665</v>
      </c>
      <c r="AL510">
        <v>56825</v>
      </c>
      <c r="AM510" s="27"/>
      <c r="AN510" s="33" t="s">
        <v>114</v>
      </c>
      <c r="AO510" t="s">
        <v>115</v>
      </c>
      <c r="AP510" s="39">
        <v>202400000000095</v>
      </c>
      <c r="AQ510" t="s">
        <v>106</v>
      </c>
      <c r="AR510" s="27">
        <v>45690</v>
      </c>
      <c r="AS510" s="23" t="s">
        <v>116</v>
      </c>
      <c r="AT510" s="23" t="s">
        <v>116</v>
      </c>
      <c r="AU510" t="s">
        <v>117</v>
      </c>
      <c r="AV510" t="s">
        <v>529</v>
      </c>
      <c r="AW510" t="s">
        <v>620</v>
      </c>
      <c r="AX510" s="20" t="s">
        <v>108</v>
      </c>
      <c r="AY510" s="23">
        <v>80111600</v>
      </c>
      <c r="AZ510" s="41" t="s">
        <v>3601</v>
      </c>
      <c r="BA510" s="23" t="s">
        <v>121</v>
      </c>
      <c r="BB510" s="20" t="s">
        <v>122</v>
      </c>
      <c r="BC510" s="42">
        <v>45691</v>
      </c>
      <c r="BD510" s="23" t="s">
        <v>123</v>
      </c>
      <c r="BE510" s="42">
        <v>45691</v>
      </c>
      <c r="BF510" s="27">
        <v>45692</v>
      </c>
      <c r="BG510" s="43">
        <v>45811</v>
      </c>
      <c r="BH510" s="35">
        <f>+Tabla3[[#This Row],[FECHA TERMINACION
(INICIAL)]]-Tabla3[[#This Row],[FECHA INICIO]]</f>
        <v>119</v>
      </c>
      <c r="BI510" s="35">
        <f>+Tabla3[[#This Row],[PLAZO DE EJECUCIÓN EN DÍAS (INICIAL)]]/30</f>
        <v>3.9666666666666668</v>
      </c>
      <c r="BJ510" t="s">
        <v>3465</v>
      </c>
      <c r="BK510" s="30">
        <f>+[1]BD_2!E508</f>
        <v>0</v>
      </c>
      <c r="BL510" s="30">
        <f>+[1]BD_2!BA508</f>
        <v>0</v>
      </c>
      <c r="BM510" s="23">
        <f>+[1]BD_2!BZ508</f>
        <v>0</v>
      </c>
      <c r="BN510" s="23">
        <f>+COUNTIF(Tabla3[[#This Row],[VALOR REDUCIDO]:[TOTAL TIEMPO PRORROGADO EN DÍAS
]],"&lt;&gt;0")</f>
        <v>0</v>
      </c>
      <c r="BO510" s="23" t="str">
        <f>+[1]BD_2!CA508</f>
        <v>2 NO</v>
      </c>
      <c r="BP510" s="27" t="str">
        <f>+[1]BD_2!CF508</f>
        <v>2 NO</v>
      </c>
      <c r="BQ510" s="23" t="s">
        <v>106</v>
      </c>
      <c r="BR510">
        <f t="shared" si="106"/>
        <v>119</v>
      </c>
      <c r="BS510" s="36">
        <f t="shared" si="107"/>
        <v>45692</v>
      </c>
      <c r="BT510" s="36">
        <f t="shared" si="108"/>
        <v>45811</v>
      </c>
      <c r="BU510" s="37">
        <f t="shared" ca="1" si="109"/>
        <v>1</v>
      </c>
      <c r="BV510" s="30">
        <f t="shared" si="110"/>
        <v>22000000</v>
      </c>
      <c r="BW510" s="23" t="str">
        <f t="shared" ca="1" si="112"/>
        <v>FINALIZADO</v>
      </c>
      <c r="BX510" s="23">
        <v>22000000</v>
      </c>
      <c r="BY510" s="23">
        <v>0</v>
      </c>
      <c r="BZ510" s="23" t="s">
        <v>106</v>
      </c>
      <c r="CA510" s="23" t="str">
        <f t="shared" si="111"/>
        <v>febrero</v>
      </c>
      <c r="CB510" s="23" t="s">
        <v>121</v>
      </c>
      <c r="CC510" s="23" t="s">
        <v>121</v>
      </c>
      <c r="CD510" s="23" t="s">
        <v>121</v>
      </c>
      <c r="CE510" t="s">
        <v>125</v>
      </c>
      <c r="CF510" t="s">
        <v>126</v>
      </c>
    </row>
    <row r="511" spans="1:84" x14ac:dyDescent="0.25">
      <c r="A511" s="23" t="str">
        <f t="shared" si="99"/>
        <v/>
      </c>
      <c r="B511" s="23" t="str">
        <f t="shared" si="100"/>
        <v/>
      </c>
      <c r="C511" s="24" t="str">
        <f t="shared" ca="1" si="101"/>
        <v>E</v>
      </c>
      <c r="D511" s="25" t="str">
        <f t="shared" ca="1" si="102"/>
        <v/>
      </c>
      <c r="E511" s="25" t="str">
        <f t="shared" si="103"/>
        <v/>
      </c>
      <c r="F511" s="23" t="str">
        <f t="shared" si="104"/>
        <v/>
      </c>
      <c r="G511" s="25" t="str">
        <f t="shared" si="105"/>
        <v/>
      </c>
      <c r="H511" s="23">
        <v>2025</v>
      </c>
      <c r="I511" s="26">
        <v>503</v>
      </c>
      <c r="J511" s="23" t="s">
        <v>95</v>
      </c>
      <c r="K511" t="s">
        <v>96</v>
      </c>
      <c r="L511" t="s">
        <v>97</v>
      </c>
      <c r="M511" t="s">
        <v>98</v>
      </c>
      <c r="N511" t="s">
        <v>99</v>
      </c>
      <c r="O511" s="23" t="s">
        <v>100</v>
      </c>
      <c r="P511" s="23" t="s">
        <v>101</v>
      </c>
      <c r="Q511" t="s">
        <v>3602</v>
      </c>
      <c r="R511" s="23" t="s">
        <v>103</v>
      </c>
      <c r="S511" s="20" t="s">
        <v>104</v>
      </c>
      <c r="T511" s="29" t="s">
        <v>3603</v>
      </c>
      <c r="U511" s="23" t="s">
        <v>1436</v>
      </c>
      <c r="V511" s="23" t="s">
        <v>106</v>
      </c>
      <c r="W511" s="20" t="s">
        <v>543</v>
      </c>
      <c r="X511" s="20" t="s">
        <v>108</v>
      </c>
      <c r="Y511" t="s">
        <v>3604</v>
      </c>
      <c r="Z511" t="s">
        <v>3605</v>
      </c>
      <c r="AA511" t="s">
        <v>3606</v>
      </c>
      <c r="AB511" s="30">
        <v>34442200</v>
      </c>
      <c r="AC511" s="30">
        <v>34442200</v>
      </c>
      <c r="AD511" s="46">
        <v>3158400</v>
      </c>
      <c r="AE511" s="46">
        <v>0</v>
      </c>
      <c r="AF511" s="23" t="s">
        <v>112</v>
      </c>
      <c r="AG511" t="s">
        <v>106</v>
      </c>
      <c r="AH511" t="s">
        <v>113</v>
      </c>
      <c r="AI511" s="31">
        <f>+Tabla3[[#This Row],[VALOR DEL CONTRATO
(EN NUMEROS)]]-Tabla3[[#This Row],[VALOR RECURSOS (MADS/FONAM)]]</f>
        <v>0</v>
      </c>
      <c r="AJ511" s="25">
        <v>1925</v>
      </c>
      <c r="AK511" s="32">
        <v>45664</v>
      </c>
      <c r="AL511">
        <v>58925</v>
      </c>
      <c r="AM511" s="27">
        <v>45693</v>
      </c>
      <c r="AN511" s="33" t="s">
        <v>114</v>
      </c>
      <c r="AO511" t="s">
        <v>115</v>
      </c>
      <c r="AP511" s="39">
        <v>202400000000095</v>
      </c>
      <c r="AQ511" t="s">
        <v>106</v>
      </c>
      <c r="AR511" s="27">
        <v>45692</v>
      </c>
      <c r="AS511" s="23" t="s">
        <v>116</v>
      </c>
      <c r="AT511" s="23" t="s">
        <v>116</v>
      </c>
      <c r="AU511" t="s">
        <v>117</v>
      </c>
      <c r="AV511" t="s">
        <v>547</v>
      </c>
      <c r="AW511" t="s">
        <v>809</v>
      </c>
      <c r="AX511" t="s">
        <v>108</v>
      </c>
      <c r="AY511" s="23">
        <v>80111600</v>
      </c>
      <c r="AZ511" s="41" t="s">
        <v>3607</v>
      </c>
      <c r="BA511" s="23" t="s">
        <v>106</v>
      </c>
      <c r="BB511" s="20" t="s">
        <v>273</v>
      </c>
      <c r="BC511" s="42" t="s">
        <v>113</v>
      </c>
      <c r="BD511" s="23" t="s">
        <v>274</v>
      </c>
      <c r="BE511" s="27">
        <v>45693</v>
      </c>
      <c r="BF511" s="27">
        <v>45693</v>
      </c>
      <c r="BG511" s="43">
        <v>46022</v>
      </c>
      <c r="BH511" s="35">
        <f>+Tabla3[[#This Row],[FECHA TERMINACION
(INICIAL)]]-Tabla3[[#This Row],[FECHA INICIO]]</f>
        <v>329</v>
      </c>
      <c r="BI511" s="35">
        <f>+Tabla3[[#This Row],[PLAZO DE EJECUCIÓN EN DÍAS (INICIAL)]]/30</f>
        <v>10.966666666666667</v>
      </c>
      <c r="BJ511" t="s">
        <v>3608</v>
      </c>
      <c r="BK511" s="30">
        <f>+[1]BD_2!E509</f>
        <v>105267</v>
      </c>
      <c r="BL511" s="30">
        <f>+[1]BD_2!BA509</f>
        <v>0</v>
      </c>
      <c r="BM511" s="23">
        <f>+[1]BD_2!BZ509</f>
        <v>0</v>
      </c>
      <c r="BN511" s="23">
        <f>+COUNTIF(Tabla3[[#This Row],[VALOR REDUCIDO]:[TOTAL TIEMPO PRORROGADO EN DÍAS
]],"&lt;&gt;0")</f>
        <v>1</v>
      </c>
      <c r="BO511" s="23" t="str">
        <f>+[1]BD_2!CA509</f>
        <v>2 NO</v>
      </c>
      <c r="BP511" s="27" t="str">
        <f>+[1]BD_2!CF509</f>
        <v>2 NO</v>
      </c>
      <c r="BQ511" s="23" t="s">
        <v>106</v>
      </c>
      <c r="BR511">
        <f t="shared" si="106"/>
        <v>329</v>
      </c>
      <c r="BS511" s="36">
        <f t="shared" si="107"/>
        <v>45693</v>
      </c>
      <c r="BT511" s="36">
        <f t="shared" si="108"/>
        <v>46022</v>
      </c>
      <c r="BU511" s="37">
        <f t="shared" ca="1" si="109"/>
        <v>0.77203647416413379</v>
      </c>
      <c r="BV511" s="30">
        <f t="shared" si="110"/>
        <v>34336933</v>
      </c>
      <c r="BW511" s="23" t="str">
        <f t="shared" ca="1" si="112"/>
        <v>EJECUCIÓN</v>
      </c>
      <c r="BX511" s="23">
        <v>21684933</v>
      </c>
      <c r="BY511" s="23">
        <v>12652000</v>
      </c>
      <c r="BZ511" s="23" t="s">
        <v>106</v>
      </c>
      <c r="CA511" s="23" t="str">
        <f t="shared" si="111"/>
        <v>febrero</v>
      </c>
      <c r="CB511" s="23" t="s">
        <v>121</v>
      </c>
      <c r="CC511" s="23" t="s">
        <v>121</v>
      </c>
      <c r="CD511" s="23" t="s">
        <v>121</v>
      </c>
      <c r="CE511" t="s">
        <v>125</v>
      </c>
      <c r="CF511" t="s">
        <v>126</v>
      </c>
    </row>
    <row r="512" spans="1:84" x14ac:dyDescent="0.25">
      <c r="A512" s="23" t="str">
        <f t="shared" si="99"/>
        <v/>
      </c>
      <c r="B512" s="23" t="str">
        <f t="shared" si="100"/>
        <v/>
      </c>
      <c r="C512" s="24" t="str">
        <f t="shared" ca="1" si="101"/>
        <v>E</v>
      </c>
      <c r="D512" s="25" t="str">
        <f t="shared" si="102"/>
        <v/>
      </c>
      <c r="E512" s="25" t="str">
        <f t="shared" si="103"/>
        <v/>
      </c>
      <c r="F512" s="23" t="str">
        <f t="shared" si="104"/>
        <v/>
      </c>
      <c r="G512" s="25" t="str">
        <f t="shared" si="105"/>
        <v/>
      </c>
      <c r="H512" s="23">
        <v>2025</v>
      </c>
      <c r="I512" s="26">
        <v>504</v>
      </c>
      <c r="J512" s="23" t="s">
        <v>95</v>
      </c>
      <c r="K512" t="s">
        <v>96</v>
      </c>
      <c r="L512" t="s">
        <v>97</v>
      </c>
      <c r="M512" t="s">
        <v>98</v>
      </c>
      <c r="N512" t="s">
        <v>99</v>
      </c>
      <c r="O512" s="23" t="s">
        <v>100</v>
      </c>
      <c r="P512" s="23" t="s">
        <v>138</v>
      </c>
      <c r="Q512" t="s">
        <v>3609</v>
      </c>
      <c r="R512" s="23" t="s">
        <v>103</v>
      </c>
      <c r="S512" s="20" t="s">
        <v>561</v>
      </c>
      <c r="T512" s="29" t="s">
        <v>3610</v>
      </c>
      <c r="U512" s="23" t="s">
        <v>1436</v>
      </c>
      <c r="V512" s="23" t="s">
        <v>106</v>
      </c>
      <c r="W512" s="20" t="s">
        <v>543</v>
      </c>
      <c r="X512" s="20" t="s">
        <v>108</v>
      </c>
      <c r="Y512" t="s">
        <v>3611</v>
      </c>
      <c r="Z512" t="s">
        <v>3612</v>
      </c>
      <c r="AA512" t="s">
        <v>3613</v>
      </c>
      <c r="AB512" s="30">
        <v>80660000</v>
      </c>
      <c r="AC512" s="30">
        <v>80660000</v>
      </c>
      <c r="AD512" s="46">
        <v>7400000</v>
      </c>
      <c r="AE512" s="46">
        <v>0</v>
      </c>
      <c r="AF512" s="23" t="s">
        <v>112</v>
      </c>
      <c r="AG512" t="s">
        <v>106</v>
      </c>
      <c r="AH512" t="s">
        <v>113</v>
      </c>
      <c r="AI512" s="31">
        <f>+Tabla3[[#This Row],[VALOR DEL CONTRATO
(EN NUMEROS)]]-Tabla3[[#This Row],[VALOR RECURSOS (MADS/FONAM)]]</f>
        <v>0</v>
      </c>
      <c r="AJ512" s="25">
        <v>1925</v>
      </c>
      <c r="AK512" s="32">
        <v>45664</v>
      </c>
      <c r="AL512">
        <v>59025</v>
      </c>
      <c r="AM512" s="27">
        <v>45693</v>
      </c>
      <c r="AN512" s="33" t="s">
        <v>114</v>
      </c>
      <c r="AO512" t="s">
        <v>115</v>
      </c>
      <c r="AP512" s="39">
        <v>202400000000095</v>
      </c>
      <c r="AQ512" t="s">
        <v>106</v>
      </c>
      <c r="AR512" s="27">
        <v>45692</v>
      </c>
      <c r="AS512" s="23" t="s">
        <v>116</v>
      </c>
      <c r="AT512" s="23" t="s">
        <v>116</v>
      </c>
      <c r="AU512" t="s">
        <v>117</v>
      </c>
      <c r="AV512" t="s">
        <v>547</v>
      </c>
      <c r="AW512" t="s">
        <v>809</v>
      </c>
      <c r="AX512" t="s">
        <v>108</v>
      </c>
      <c r="AY512" s="23">
        <v>80111600</v>
      </c>
      <c r="AZ512" s="41" t="s">
        <v>3614</v>
      </c>
      <c r="BA512" s="23" t="s">
        <v>121</v>
      </c>
      <c r="BB512" s="20" t="s">
        <v>122</v>
      </c>
      <c r="BC512" s="42">
        <v>45693</v>
      </c>
      <c r="BD512" s="23" t="s">
        <v>123</v>
      </c>
      <c r="BE512" s="42">
        <v>45693</v>
      </c>
      <c r="BF512" s="27">
        <v>45693</v>
      </c>
      <c r="BG512" s="43">
        <v>46022</v>
      </c>
      <c r="BH512" s="35">
        <f>+Tabla3[[#This Row],[FECHA TERMINACION
(INICIAL)]]-Tabla3[[#This Row],[FECHA INICIO]]</f>
        <v>329</v>
      </c>
      <c r="BI512" s="35">
        <f>+Tabla3[[#This Row],[PLAZO DE EJECUCIÓN EN DÍAS (INICIAL)]]/30</f>
        <v>10.966666666666667</v>
      </c>
      <c r="BJ512" t="s">
        <v>3615</v>
      </c>
      <c r="BK512" s="30">
        <f>+[1]BD_2!E510</f>
        <v>246667</v>
      </c>
      <c r="BL512" s="30">
        <f>+[1]BD_2!BA510</f>
        <v>0</v>
      </c>
      <c r="BM512" s="23">
        <f>+[1]BD_2!BZ510</f>
        <v>0</v>
      </c>
      <c r="BN512" s="23">
        <f>+COUNTIF(Tabla3[[#This Row],[VALOR REDUCIDO]:[TOTAL TIEMPO PRORROGADO EN DÍAS
]],"&lt;&gt;0")</f>
        <v>1</v>
      </c>
      <c r="BO512" s="23" t="str">
        <f>+[1]BD_2!CA510</f>
        <v>2 NO</v>
      </c>
      <c r="BP512" s="27" t="str">
        <f>+[1]BD_2!CF510</f>
        <v>1 SI</v>
      </c>
      <c r="BQ512" s="23" t="s">
        <v>106</v>
      </c>
      <c r="BR512">
        <f t="shared" si="106"/>
        <v>329</v>
      </c>
      <c r="BS512" s="36">
        <f t="shared" si="107"/>
        <v>45693</v>
      </c>
      <c r="BT512" s="36">
        <f t="shared" si="108"/>
        <v>46022</v>
      </c>
      <c r="BU512" s="37">
        <f t="shared" ca="1" si="109"/>
        <v>0.77203647416413379</v>
      </c>
      <c r="BV512" s="30">
        <f t="shared" si="110"/>
        <v>80413333</v>
      </c>
      <c r="BW512" s="23" t="str">
        <f t="shared" si="112"/>
        <v>FINALIZADO</v>
      </c>
      <c r="BX512" s="23">
        <v>28120000</v>
      </c>
      <c r="BY512" s="23">
        <v>52293333</v>
      </c>
      <c r="BZ512" s="23" t="s">
        <v>106</v>
      </c>
      <c r="CA512" s="23" t="str">
        <f t="shared" si="111"/>
        <v>febrero</v>
      </c>
      <c r="CB512" s="23" t="s">
        <v>121</v>
      </c>
      <c r="CC512" s="23" t="s">
        <v>121</v>
      </c>
      <c r="CD512" s="23" t="s">
        <v>121</v>
      </c>
      <c r="CE512" t="s">
        <v>125</v>
      </c>
      <c r="CF512" t="s">
        <v>126</v>
      </c>
    </row>
    <row r="513" spans="1:84" x14ac:dyDescent="0.25">
      <c r="A513" s="23" t="str">
        <f t="shared" si="99"/>
        <v/>
      </c>
      <c r="B513" s="23" t="str">
        <f t="shared" si="100"/>
        <v/>
      </c>
      <c r="C513" s="24" t="str">
        <f t="shared" ca="1" si="101"/>
        <v>E</v>
      </c>
      <c r="D513" s="25" t="str">
        <f t="shared" ca="1" si="102"/>
        <v/>
      </c>
      <c r="E513" s="25" t="str">
        <f t="shared" si="103"/>
        <v/>
      </c>
      <c r="F513" s="23" t="str">
        <f t="shared" si="104"/>
        <v/>
      </c>
      <c r="G513" s="25" t="str">
        <f t="shared" si="105"/>
        <v/>
      </c>
      <c r="H513" s="23">
        <v>2025</v>
      </c>
      <c r="I513" s="26">
        <v>505</v>
      </c>
      <c r="J513" s="23" t="s">
        <v>95</v>
      </c>
      <c r="K513" t="s">
        <v>96</v>
      </c>
      <c r="L513" t="s">
        <v>97</v>
      </c>
      <c r="M513" t="s">
        <v>98</v>
      </c>
      <c r="N513" t="s">
        <v>99</v>
      </c>
      <c r="O513" s="23" t="s">
        <v>100</v>
      </c>
      <c r="P513" s="23" t="s">
        <v>138</v>
      </c>
      <c r="Q513" t="s">
        <v>3616</v>
      </c>
      <c r="R513" s="23" t="s">
        <v>103</v>
      </c>
      <c r="S513" s="20" t="s">
        <v>440</v>
      </c>
      <c r="T513" s="29" t="s">
        <v>3617</v>
      </c>
      <c r="U513" s="23" t="s">
        <v>1436</v>
      </c>
      <c r="V513" s="23" t="s">
        <v>106</v>
      </c>
      <c r="W513" s="20" t="s">
        <v>747</v>
      </c>
      <c r="X513" s="20" t="s">
        <v>747</v>
      </c>
      <c r="Y513" t="s">
        <v>2855</v>
      </c>
      <c r="Z513" t="s">
        <v>2440</v>
      </c>
      <c r="AA513" t="s">
        <v>3411</v>
      </c>
      <c r="AB513" s="30">
        <v>95100000</v>
      </c>
      <c r="AC513" s="30">
        <v>95100000</v>
      </c>
      <c r="AD513" s="46">
        <v>9000000</v>
      </c>
      <c r="AE513" s="46">
        <v>0</v>
      </c>
      <c r="AF513" s="23" t="s">
        <v>112</v>
      </c>
      <c r="AG513" t="s">
        <v>106</v>
      </c>
      <c r="AH513" t="s">
        <v>113</v>
      </c>
      <c r="AI513" s="31">
        <f>+Tabla3[[#This Row],[VALOR DEL CONTRATO
(EN NUMEROS)]]-Tabla3[[#This Row],[VALOR RECURSOS (MADS/FONAM)]]</f>
        <v>0</v>
      </c>
      <c r="AJ513" s="25">
        <v>3325</v>
      </c>
      <c r="AK513" s="57">
        <v>45664</v>
      </c>
      <c r="AL513">
        <v>56425</v>
      </c>
      <c r="AM513" s="42">
        <v>45692</v>
      </c>
      <c r="AN513" s="33" t="s">
        <v>114</v>
      </c>
      <c r="AO513" t="s">
        <v>751</v>
      </c>
      <c r="AP513" s="39">
        <v>202400000000095</v>
      </c>
      <c r="AQ513" t="s">
        <v>106</v>
      </c>
      <c r="AR513" s="27">
        <v>45690</v>
      </c>
      <c r="AS513" s="23" t="s">
        <v>116</v>
      </c>
      <c r="AT513" s="23" t="s">
        <v>116</v>
      </c>
      <c r="AU513" t="s">
        <v>117</v>
      </c>
      <c r="AV513" t="s">
        <v>752</v>
      </c>
      <c r="AW513" t="s">
        <v>753</v>
      </c>
      <c r="AX513" t="s">
        <v>747</v>
      </c>
      <c r="AY513" s="23">
        <v>80111600</v>
      </c>
      <c r="AZ513" s="41" t="s">
        <v>3618</v>
      </c>
      <c r="BA513" s="23" t="s">
        <v>121</v>
      </c>
      <c r="BB513" s="20" t="s">
        <v>122</v>
      </c>
      <c r="BC513" s="42">
        <v>45691</v>
      </c>
      <c r="BD513" s="23" t="s">
        <v>123</v>
      </c>
      <c r="BE513" s="42">
        <v>45691</v>
      </c>
      <c r="BF513" s="27">
        <v>45692</v>
      </c>
      <c r="BG513" s="43">
        <v>46010</v>
      </c>
      <c r="BH513" s="35">
        <f>+Tabla3[[#This Row],[FECHA TERMINACION
(INICIAL)]]-Tabla3[[#This Row],[FECHA INICIO]]</f>
        <v>318</v>
      </c>
      <c r="BI513" s="35">
        <f>+Tabla3[[#This Row],[PLAZO DE EJECUCIÓN EN DÍAS (INICIAL)]]/30</f>
        <v>10.6</v>
      </c>
      <c r="BJ513" t="s">
        <v>2944</v>
      </c>
      <c r="BK513" s="30">
        <f>+[1]BD_2!E511</f>
        <v>300000</v>
      </c>
      <c r="BL513" s="30">
        <f>+[1]BD_2!BA511</f>
        <v>0</v>
      </c>
      <c r="BM513" s="23">
        <f>+[1]BD_2!BZ511</f>
        <v>0</v>
      </c>
      <c r="BN513" s="23">
        <f>+COUNTIF(Tabla3[[#This Row],[VALOR REDUCIDO]:[TOTAL TIEMPO PRORROGADO EN DÍAS
]],"&lt;&gt;0")</f>
        <v>1</v>
      </c>
      <c r="BO513" s="23" t="str">
        <f>+[1]BD_2!CA511</f>
        <v>2 NO</v>
      </c>
      <c r="BP513" s="27" t="str">
        <f>+[1]BD_2!CF511</f>
        <v>2 NO</v>
      </c>
      <c r="BQ513" s="23" t="s">
        <v>106</v>
      </c>
      <c r="BR513">
        <f t="shared" si="106"/>
        <v>318</v>
      </c>
      <c r="BS513" s="36">
        <f t="shared" si="107"/>
        <v>45692</v>
      </c>
      <c r="BT513" s="36">
        <f t="shared" si="108"/>
        <v>46010</v>
      </c>
      <c r="BU513" s="37">
        <f t="shared" ca="1" si="109"/>
        <v>0.80188679245283023</v>
      </c>
      <c r="BV513" s="30">
        <f t="shared" si="110"/>
        <v>94800000</v>
      </c>
      <c r="BW513" s="23" t="str">
        <f t="shared" ca="1" si="112"/>
        <v>EJECUCIÓN</v>
      </c>
      <c r="BX513" s="23">
        <v>53100000</v>
      </c>
      <c r="BY513" s="23">
        <v>41700000</v>
      </c>
      <c r="BZ513" s="23" t="s">
        <v>106</v>
      </c>
      <c r="CA513" s="23" t="str">
        <f t="shared" si="111"/>
        <v>febrero</v>
      </c>
      <c r="CB513" s="23" t="s">
        <v>121</v>
      </c>
      <c r="CC513" s="23" t="s">
        <v>121</v>
      </c>
      <c r="CD513" s="23" t="s">
        <v>121</v>
      </c>
      <c r="CE513" t="s">
        <v>125</v>
      </c>
      <c r="CF513" t="s">
        <v>126</v>
      </c>
    </row>
    <row r="514" spans="1:84" x14ac:dyDescent="0.25">
      <c r="A514" s="23" t="str">
        <f t="shared" si="99"/>
        <v/>
      </c>
      <c r="B514" s="23" t="str">
        <f t="shared" si="100"/>
        <v/>
      </c>
      <c r="C514" s="24" t="str">
        <f t="shared" ca="1" si="101"/>
        <v>E</v>
      </c>
      <c r="D514" s="25" t="str">
        <f t="shared" ca="1" si="102"/>
        <v/>
      </c>
      <c r="E514" s="25" t="str">
        <f t="shared" si="103"/>
        <v/>
      </c>
      <c r="F514" s="23" t="str">
        <f t="shared" si="104"/>
        <v/>
      </c>
      <c r="G514" s="25" t="str">
        <f t="shared" si="105"/>
        <v/>
      </c>
      <c r="H514" s="23">
        <v>2025</v>
      </c>
      <c r="I514" s="26">
        <v>506</v>
      </c>
      <c r="J514" s="23" t="s">
        <v>95</v>
      </c>
      <c r="K514" t="s">
        <v>96</v>
      </c>
      <c r="L514" t="s">
        <v>97</v>
      </c>
      <c r="M514" t="s">
        <v>98</v>
      </c>
      <c r="N514" t="s">
        <v>99</v>
      </c>
      <c r="O514" s="23" t="s">
        <v>100</v>
      </c>
      <c r="P514" s="23" t="s">
        <v>138</v>
      </c>
      <c r="Q514" t="s">
        <v>3619</v>
      </c>
      <c r="R514" s="23" t="s">
        <v>103</v>
      </c>
      <c r="S514" s="20" t="s">
        <v>158</v>
      </c>
      <c r="T514" s="29" t="s">
        <v>3620</v>
      </c>
      <c r="U514" s="23" t="s">
        <v>1436</v>
      </c>
      <c r="V514" s="23" t="s">
        <v>106</v>
      </c>
      <c r="W514" s="20" t="s">
        <v>516</v>
      </c>
      <c r="X514" s="20" t="s">
        <v>516</v>
      </c>
      <c r="Y514" t="s">
        <v>3621</v>
      </c>
      <c r="Z514" t="s">
        <v>3622</v>
      </c>
      <c r="AA514" t="s">
        <v>1573</v>
      </c>
      <c r="AB514" s="30">
        <v>105000000</v>
      </c>
      <c r="AC514" s="30">
        <v>105000000</v>
      </c>
      <c r="AD514" s="46">
        <v>10500000</v>
      </c>
      <c r="AE514" s="46">
        <v>0</v>
      </c>
      <c r="AF514" s="23" t="s">
        <v>112</v>
      </c>
      <c r="AG514" t="s">
        <v>106</v>
      </c>
      <c r="AH514" t="s">
        <v>113</v>
      </c>
      <c r="AI514" s="31">
        <f>+Tabla3[[#This Row],[VALOR DEL CONTRATO
(EN NUMEROS)]]-Tabla3[[#This Row],[VALOR RECURSOS (MADS/FONAM)]]</f>
        <v>0</v>
      </c>
      <c r="AJ514" s="25">
        <v>8825</v>
      </c>
      <c r="AK514" s="32">
        <v>45665</v>
      </c>
      <c r="AL514">
        <v>79425</v>
      </c>
      <c r="AM514" s="27">
        <v>45701</v>
      </c>
      <c r="AN514" s="33" t="s">
        <v>114</v>
      </c>
      <c r="AO514" t="s">
        <v>1574</v>
      </c>
      <c r="AP514" s="39">
        <v>202300000000177</v>
      </c>
      <c r="AQ514" t="s">
        <v>106</v>
      </c>
      <c r="AR514" s="27">
        <v>45699</v>
      </c>
      <c r="AS514" s="23" t="s">
        <v>116</v>
      </c>
      <c r="AT514" s="23" t="s">
        <v>116</v>
      </c>
      <c r="AU514" t="s">
        <v>117</v>
      </c>
      <c r="AV514" t="s">
        <v>521</v>
      </c>
      <c r="AW514" t="s">
        <v>522</v>
      </c>
      <c r="AX514" t="s">
        <v>516</v>
      </c>
      <c r="AY514" s="23">
        <v>80111600</v>
      </c>
      <c r="AZ514" s="41" t="s">
        <v>3623</v>
      </c>
      <c r="BA514" s="23" t="s">
        <v>121</v>
      </c>
      <c r="BB514" s="20" t="s">
        <v>122</v>
      </c>
      <c r="BC514" s="42">
        <v>45700</v>
      </c>
      <c r="BD514" s="23" t="s">
        <v>136</v>
      </c>
      <c r="BE514" s="42">
        <v>45700</v>
      </c>
      <c r="BF514" s="27">
        <v>45701</v>
      </c>
      <c r="BG514" s="43">
        <v>46003</v>
      </c>
      <c r="BH514" s="35">
        <f>+Tabla3[[#This Row],[FECHA TERMINACION
(INICIAL)]]-Tabla3[[#This Row],[FECHA INICIO]]</f>
        <v>302</v>
      </c>
      <c r="BI514" s="35">
        <f>+Tabla3[[#This Row],[PLAZO DE EJECUCIÓN EN DÍAS (INICIAL)]]/30</f>
        <v>10.066666666666666</v>
      </c>
      <c r="BJ514" t="s">
        <v>1116</v>
      </c>
      <c r="BK514" s="30">
        <f>+[1]BD_2!E512</f>
        <v>0</v>
      </c>
      <c r="BL514" s="30">
        <f>+[1]BD_2!BA512</f>
        <v>0</v>
      </c>
      <c r="BM514" s="23">
        <f>+[1]BD_2!BZ512</f>
        <v>0</v>
      </c>
      <c r="BN514" s="23">
        <f>+COUNTIF(Tabla3[[#This Row],[VALOR REDUCIDO]:[TOTAL TIEMPO PRORROGADO EN DÍAS
]],"&lt;&gt;0")</f>
        <v>0</v>
      </c>
      <c r="BO514" s="23" t="str">
        <f>+[1]BD_2!CA512</f>
        <v>2 NO</v>
      </c>
      <c r="BP514" s="27" t="str">
        <f>+[1]BD_2!CF512</f>
        <v>2 NO</v>
      </c>
      <c r="BQ514" s="23" t="s">
        <v>106</v>
      </c>
      <c r="BR514">
        <f t="shared" si="106"/>
        <v>302</v>
      </c>
      <c r="BS514" s="36">
        <f t="shared" si="107"/>
        <v>45701</v>
      </c>
      <c r="BT514" s="36">
        <f t="shared" si="108"/>
        <v>46003</v>
      </c>
      <c r="BU514" s="37">
        <f t="shared" ca="1" si="109"/>
        <v>0.81456953642384111</v>
      </c>
      <c r="BV514" s="30">
        <f t="shared" si="110"/>
        <v>105000000</v>
      </c>
      <c r="BW514" s="23" t="str">
        <f t="shared" ca="1" si="112"/>
        <v>EJECUCIÓN</v>
      </c>
      <c r="BX514" s="23">
        <v>58800000</v>
      </c>
      <c r="BY514" s="23">
        <v>46200000</v>
      </c>
      <c r="BZ514" s="23" t="s">
        <v>106</v>
      </c>
      <c r="CA514" s="23" t="str">
        <f t="shared" si="111"/>
        <v>febrero</v>
      </c>
      <c r="CB514" s="23" t="s">
        <v>121</v>
      </c>
      <c r="CC514" s="23" t="s">
        <v>121</v>
      </c>
      <c r="CD514" s="23" t="s">
        <v>121</v>
      </c>
      <c r="CE514" t="s">
        <v>125</v>
      </c>
      <c r="CF514" t="s">
        <v>126</v>
      </c>
    </row>
    <row r="515" spans="1:84" x14ac:dyDescent="0.25">
      <c r="A515" s="23" t="str">
        <f t="shared" si="99"/>
        <v/>
      </c>
      <c r="B515" s="23" t="str">
        <f t="shared" si="100"/>
        <v/>
      </c>
      <c r="C515" s="24" t="str">
        <f t="shared" ca="1" si="101"/>
        <v>E</v>
      </c>
      <c r="D515" s="25" t="str">
        <f t="shared" ca="1" si="102"/>
        <v/>
      </c>
      <c r="E515" s="25" t="str">
        <f t="shared" si="103"/>
        <v/>
      </c>
      <c r="F515" s="23" t="str">
        <f t="shared" si="104"/>
        <v/>
      </c>
      <c r="G515" s="25" t="str">
        <f t="shared" si="105"/>
        <v/>
      </c>
      <c r="H515" s="23">
        <v>2025</v>
      </c>
      <c r="I515" s="26">
        <v>507</v>
      </c>
      <c r="J515" s="23" t="s">
        <v>95</v>
      </c>
      <c r="K515" t="s">
        <v>96</v>
      </c>
      <c r="L515" t="s">
        <v>97</v>
      </c>
      <c r="M515" t="s">
        <v>98</v>
      </c>
      <c r="N515" t="s">
        <v>99</v>
      </c>
      <c r="O515" s="23" t="s">
        <v>100</v>
      </c>
      <c r="P515" s="23" t="s">
        <v>138</v>
      </c>
      <c r="Q515" t="s">
        <v>3624</v>
      </c>
      <c r="R515" s="23" t="s">
        <v>103</v>
      </c>
      <c r="S515" s="20" t="s">
        <v>3625</v>
      </c>
      <c r="T515" s="29" t="s">
        <v>3626</v>
      </c>
      <c r="U515" s="23" t="s">
        <v>1436</v>
      </c>
      <c r="V515" s="23" t="s">
        <v>106</v>
      </c>
      <c r="W515" s="20" t="s">
        <v>129</v>
      </c>
      <c r="X515" s="20" t="s">
        <v>108</v>
      </c>
      <c r="Y515" t="s">
        <v>3627</v>
      </c>
      <c r="Z515" t="s">
        <v>3628</v>
      </c>
      <c r="AA515" t="s">
        <v>3629</v>
      </c>
      <c r="AB515" s="30">
        <v>60600000</v>
      </c>
      <c r="AC515" s="30">
        <v>60600000</v>
      </c>
      <c r="AD515" s="46">
        <v>6000000</v>
      </c>
      <c r="AE515" s="46">
        <v>0</v>
      </c>
      <c r="AF515" s="23" t="s">
        <v>112</v>
      </c>
      <c r="AG515" t="s">
        <v>106</v>
      </c>
      <c r="AH515" t="s">
        <v>113</v>
      </c>
      <c r="AI515" s="31">
        <f>+Tabla3[[#This Row],[VALOR DEL CONTRATO
(EN NUMEROS)]]-Tabla3[[#This Row],[VALOR RECURSOS (MADS/FONAM)]]</f>
        <v>0</v>
      </c>
      <c r="AJ515" s="25">
        <v>1625</v>
      </c>
      <c r="AK515" s="32">
        <v>45664</v>
      </c>
      <c r="AL515">
        <v>77525</v>
      </c>
      <c r="AM515" s="27">
        <v>45701</v>
      </c>
      <c r="AN515" s="33" t="s">
        <v>114</v>
      </c>
      <c r="AO515" t="s">
        <v>115</v>
      </c>
      <c r="AP515" s="39">
        <v>202400000000095</v>
      </c>
      <c r="AQ515" t="s">
        <v>106</v>
      </c>
      <c r="AR515" s="27">
        <v>45699</v>
      </c>
      <c r="AS515" s="23" t="s">
        <v>116</v>
      </c>
      <c r="AT515" s="23" t="s">
        <v>1291</v>
      </c>
      <c r="AU515" t="s">
        <v>117</v>
      </c>
      <c r="AV515" t="s">
        <v>133</v>
      </c>
      <c r="AW515" t="s">
        <v>134</v>
      </c>
      <c r="AX515" t="s">
        <v>108</v>
      </c>
      <c r="AY515" s="23">
        <v>80111600</v>
      </c>
      <c r="AZ515" s="41" t="s">
        <v>3630</v>
      </c>
      <c r="BA515" s="23" t="s">
        <v>121</v>
      </c>
      <c r="BB515" s="20" t="s">
        <v>122</v>
      </c>
      <c r="BC515" s="42">
        <v>45699</v>
      </c>
      <c r="BD515" s="23" t="s">
        <v>136</v>
      </c>
      <c r="BE515" s="42">
        <v>45699</v>
      </c>
      <c r="BF515" s="27">
        <v>45701</v>
      </c>
      <c r="BG515" s="43">
        <v>46006</v>
      </c>
      <c r="BH515" s="35">
        <f>+Tabla3[[#This Row],[FECHA TERMINACION
(INICIAL)]]-Tabla3[[#This Row],[FECHA INICIO]]</f>
        <v>305</v>
      </c>
      <c r="BI515" s="35">
        <f>+Tabla3[[#This Row],[PLAZO DE EJECUCIÓN EN DÍAS (INICIAL)]]/30</f>
        <v>10.166666666666666</v>
      </c>
      <c r="BJ515" t="s">
        <v>3631</v>
      </c>
      <c r="BK515" s="30">
        <f>+[1]BD_2!E513</f>
        <v>0</v>
      </c>
      <c r="BL515" s="30">
        <f>+[1]BD_2!BA513</f>
        <v>0</v>
      </c>
      <c r="BM515" s="23">
        <f>+[1]BD_2!BZ513</f>
        <v>0</v>
      </c>
      <c r="BN515" s="23">
        <f>+COUNTIF(Tabla3[[#This Row],[VALOR REDUCIDO]:[TOTAL TIEMPO PRORROGADO EN DÍAS
]],"&lt;&gt;0")</f>
        <v>0</v>
      </c>
      <c r="BO515" s="23" t="str">
        <f>+[1]BD_2!CA513</f>
        <v>2 NO</v>
      </c>
      <c r="BP515" s="27" t="str">
        <f>+[1]BD_2!CF513</f>
        <v>2 NO</v>
      </c>
      <c r="BQ515" s="23" t="s">
        <v>106</v>
      </c>
      <c r="BR515">
        <f t="shared" si="106"/>
        <v>305</v>
      </c>
      <c r="BS515" s="36">
        <f t="shared" si="107"/>
        <v>45701</v>
      </c>
      <c r="BT515" s="36">
        <f t="shared" si="108"/>
        <v>46006</v>
      </c>
      <c r="BU515" s="37">
        <f t="shared" ca="1" si="109"/>
        <v>0.80655737704918029</v>
      </c>
      <c r="BV515" s="30">
        <f t="shared" si="110"/>
        <v>60600000</v>
      </c>
      <c r="BW515" s="23" t="str">
        <f t="shared" ca="1" si="112"/>
        <v>EJECUCIÓN</v>
      </c>
      <c r="BX515" s="23">
        <v>33600000</v>
      </c>
      <c r="BY515" s="23">
        <v>27000000</v>
      </c>
      <c r="BZ515" s="23" t="s">
        <v>106</v>
      </c>
      <c r="CA515" s="23" t="str">
        <f t="shared" si="111"/>
        <v>febrero</v>
      </c>
      <c r="CB515" s="23" t="s">
        <v>121</v>
      </c>
      <c r="CC515" s="23" t="s">
        <v>121</v>
      </c>
      <c r="CD515" s="23" t="s">
        <v>121</v>
      </c>
      <c r="CE515" t="s">
        <v>125</v>
      </c>
      <c r="CF515" t="s">
        <v>126</v>
      </c>
    </row>
    <row r="516" spans="1:84" x14ac:dyDescent="0.25">
      <c r="A516" s="23" t="str">
        <f t="shared" ref="A516:A579" si="113">+IF($BO516="1 SI","S","")</f>
        <v/>
      </c>
      <c r="B516" s="23" t="str">
        <f t="shared" ref="B516:B579" si="114">+IF(BQ516="1 SI","C","")</f>
        <v/>
      </c>
      <c r="C516" s="24" t="str">
        <f t="shared" ref="C516:C579" ca="1" si="115">+IF($BT516&lt;=$C$1,"F","E")</f>
        <v>E</v>
      </c>
      <c r="D516" s="25" t="str">
        <f t="shared" ref="D516:D579" ca="1" si="116">+IF($BW516="MUTUO ACUERDO", "L","")</f>
        <v/>
      </c>
      <c r="E516" s="25" t="str">
        <f t="shared" ref="E516:E579" si="117">IF($CB516="1 SI","","NE")</f>
        <v/>
      </c>
      <c r="F516" s="23" t="str">
        <f t="shared" ref="F516:F579" si="118">IF(BZ516="1. SI","ANU","")</f>
        <v/>
      </c>
      <c r="G516" s="25" t="str">
        <f t="shared" ref="G516:G579" si="119">IF($CC516="1 SI","","NE")</f>
        <v/>
      </c>
      <c r="H516" s="23">
        <v>2025</v>
      </c>
      <c r="I516" s="26">
        <v>508</v>
      </c>
      <c r="J516" s="23" t="s">
        <v>95</v>
      </c>
      <c r="K516" t="s">
        <v>96</v>
      </c>
      <c r="L516" t="s">
        <v>97</v>
      </c>
      <c r="M516" t="s">
        <v>98</v>
      </c>
      <c r="N516" t="s">
        <v>99</v>
      </c>
      <c r="O516" s="23" t="s">
        <v>100</v>
      </c>
      <c r="P516" s="23" t="s">
        <v>138</v>
      </c>
      <c r="Q516" t="s">
        <v>3632</v>
      </c>
      <c r="R516" s="23" t="s">
        <v>103</v>
      </c>
      <c r="S516" s="20" t="s">
        <v>2101</v>
      </c>
      <c r="T516" s="29" t="s">
        <v>3633</v>
      </c>
      <c r="U516" s="23" t="s">
        <v>1436</v>
      </c>
      <c r="V516" s="23" t="s">
        <v>106</v>
      </c>
      <c r="W516" s="20" t="s">
        <v>430</v>
      </c>
      <c r="X516" s="20" t="s">
        <v>430</v>
      </c>
      <c r="Y516" t="s">
        <v>3634</v>
      </c>
      <c r="Z516" t="s">
        <v>3635</v>
      </c>
      <c r="AA516" t="s">
        <v>3636</v>
      </c>
      <c r="AB516" s="30">
        <v>46800000</v>
      </c>
      <c r="AC516" s="30">
        <v>46800000</v>
      </c>
      <c r="AD516" s="46">
        <v>5200000</v>
      </c>
      <c r="AE516" s="46">
        <v>0</v>
      </c>
      <c r="AF516" s="23" t="s">
        <v>112</v>
      </c>
      <c r="AG516" t="s">
        <v>106</v>
      </c>
      <c r="AH516" t="s">
        <v>113</v>
      </c>
      <c r="AI516" s="31">
        <f>+Tabla3[[#This Row],[VALOR DEL CONTRATO
(EN NUMEROS)]]-Tabla3[[#This Row],[VALOR RECURSOS (MADS/FONAM)]]</f>
        <v>0</v>
      </c>
      <c r="AJ516" s="25">
        <v>4625</v>
      </c>
      <c r="AK516" s="32">
        <v>45664</v>
      </c>
      <c r="AL516">
        <v>62625</v>
      </c>
      <c r="AM516" s="42">
        <v>45694</v>
      </c>
      <c r="AN516" s="33" t="s">
        <v>114</v>
      </c>
      <c r="AO516" t="s">
        <v>453</v>
      </c>
      <c r="AP516" s="39">
        <v>202400000000074</v>
      </c>
      <c r="AQ516" t="s">
        <v>106</v>
      </c>
      <c r="AR516" s="27">
        <v>45692</v>
      </c>
      <c r="AS516" s="23" t="s">
        <v>116</v>
      </c>
      <c r="AT516" s="23" t="s">
        <v>116</v>
      </c>
      <c r="AU516" t="s">
        <v>117</v>
      </c>
      <c r="AV516" t="s">
        <v>435</v>
      </c>
      <c r="AW516" t="s">
        <v>436</v>
      </c>
      <c r="AX516" t="s">
        <v>436</v>
      </c>
      <c r="AY516" s="23">
        <v>80111600</v>
      </c>
      <c r="AZ516" s="20" t="s">
        <v>3637</v>
      </c>
      <c r="BA516" s="23" t="s">
        <v>121</v>
      </c>
      <c r="BB516" s="20" t="s">
        <v>122</v>
      </c>
      <c r="BC516" s="42">
        <v>45693</v>
      </c>
      <c r="BD516" s="23" t="s">
        <v>136</v>
      </c>
      <c r="BE516" s="42">
        <v>45693</v>
      </c>
      <c r="BF516" s="27">
        <v>45694</v>
      </c>
      <c r="BG516" s="43">
        <v>45966</v>
      </c>
      <c r="BH516" s="35">
        <f>+Tabla3[[#This Row],[FECHA TERMINACION
(INICIAL)]]-Tabla3[[#This Row],[FECHA INICIO]]</f>
        <v>272</v>
      </c>
      <c r="BI516" s="35">
        <f>+Tabla3[[#This Row],[PLAZO DE EJECUCIÓN EN DÍAS (INICIAL)]]/30</f>
        <v>9.0666666666666664</v>
      </c>
      <c r="BJ516" t="s">
        <v>3638</v>
      </c>
      <c r="BK516" s="30">
        <f>+[1]BD_2!E514</f>
        <v>0</v>
      </c>
      <c r="BL516" s="30">
        <f>+[1]BD_2!BA514</f>
        <v>0</v>
      </c>
      <c r="BM516" s="23">
        <f>+[1]BD_2!BZ514</f>
        <v>0</v>
      </c>
      <c r="BN516" s="23">
        <f>+COUNTIF(Tabla3[[#This Row],[VALOR REDUCIDO]:[TOTAL TIEMPO PRORROGADO EN DÍAS
]],"&lt;&gt;0")</f>
        <v>0</v>
      </c>
      <c r="BO516" s="23" t="str">
        <f>+[1]BD_2!CA514</f>
        <v>2 NO</v>
      </c>
      <c r="BP516" s="27" t="str">
        <f>+[1]BD_2!CF514</f>
        <v>2 NO</v>
      </c>
      <c r="BQ516" s="23" t="s">
        <v>106</v>
      </c>
      <c r="BR516">
        <f t="shared" ref="BR516:BR579" si="120">$BT516-$BS516</f>
        <v>272</v>
      </c>
      <c r="BS516" s="36">
        <f t="shared" ref="BS516:BS579" si="121">$BF516</f>
        <v>45694</v>
      </c>
      <c r="BT516" s="36">
        <f t="shared" ref="BT516:BT579" si="122">$BG516+$BM516</f>
        <v>45966</v>
      </c>
      <c r="BU516" s="37">
        <f t="shared" ref="BU516:BU579" ca="1" si="123">IF((($C$1-$BS516)/($BT516-$BS516))&gt;=100%,100%,(($C$1-$BS516)/($BT516-$BS516)))</f>
        <v>0.93014705882352944</v>
      </c>
      <c r="BV516" s="30">
        <f t="shared" ref="BV516:BV579" si="124">$AC516+$BL516-$BK516</f>
        <v>46800000</v>
      </c>
      <c r="BW516" s="23" t="str">
        <f t="shared" ca="1" si="112"/>
        <v>EJECUCIÓN</v>
      </c>
      <c r="BX516" s="23">
        <v>30333333</v>
      </c>
      <c r="BY516" s="23">
        <v>16466667</v>
      </c>
      <c r="BZ516" s="23" t="s">
        <v>106</v>
      </c>
      <c r="CA516" s="23" t="str">
        <f t="shared" ref="CA516:CA579" si="125">TEXT(AR516,"MMMM")</f>
        <v>febrero</v>
      </c>
      <c r="CB516" s="23" t="s">
        <v>121</v>
      </c>
      <c r="CC516" s="23" t="s">
        <v>121</v>
      </c>
      <c r="CD516" s="23" t="s">
        <v>121</v>
      </c>
      <c r="CE516" t="s">
        <v>125</v>
      </c>
      <c r="CF516" t="s">
        <v>126</v>
      </c>
    </row>
    <row r="517" spans="1:84" x14ac:dyDescent="0.25">
      <c r="A517" s="23" t="str">
        <f t="shared" si="113"/>
        <v/>
      </c>
      <c r="B517" s="23" t="str">
        <f t="shared" si="114"/>
        <v/>
      </c>
      <c r="C517" s="24" t="str">
        <f t="shared" ca="1" si="115"/>
        <v>E</v>
      </c>
      <c r="D517" s="25" t="str">
        <f t="shared" ca="1" si="116"/>
        <v/>
      </c>
      <c r="E517" s="25" t="str">
        <f t="shared" si="117"/>
        <v/>
      </c>
      <c r="F517" s="23" t="str">
        <f t="shared" si="118"/>
        <v/>
      </c>
      <c r="G517" s="25" t="str">
        <f t="shared" si="119"/>
        <v/>
      </c>
      <c r="H517" s="23">
        <v>2025</v>
      </c>
      <c r="I517" s="26">
        <v>509</v>
      </c>
      <c r="J517" s="23" t="s">
        <v>95</v>
      </c>
      <c r="K517" t="s">
        <v>96</v>
      </c>
      <c r="L517" t="s">
        <v>97</v>
      </c>
      <c r="M517" t="s">
        <v>98</v>
      </c>
      <c r="N517" t="s">
        <v>99</v>
      </c>
      <c r="O517" s="23" t="s">
        <v>100</v>
      </c>
      <c r="P517" s="23" t="s">
        <v>138</v>
      </c>
      <c r="Q517" t="s">
        <v>3639</v>
      </c>
      <c r="R517" s="23" t="s">
        <v>103</v>
      </c>
      <c r="S517" s="20" t="s">
        <v>1325</v>
      </c>
      <c r="T517" s="29" t="s">
        <v>3640</v>
      </c>
      <c r="U517" s="23" t="s">
        <v>1436</v>
      </c>
      <c r="V517" s="23" t="s">
        <v>106</v>
      </c>
      <c r="W517" s="20" t="s">
        <v>516</v>
      </c>
      <c r="X517" s="20" t="s">
        <v>516</v>
      </c>
      <c r="Y517" t="s">
        <v>3641</v>
      </c>
      <c r="Z517" t="s">
        <v>3642</v>
      </c>
      <c r="AA517" t="s">
        <v>3643</v>
      </c>
      <c r="AB517" s="30">
        <v>99750000</v>
      </c>
      <c r="AC517" s="30">
        <v>99750000</v>
      </c>
      <c r="AD517" s="46">
        <v>9975000</v>
      </c>
      <c r="AE517" s="46">
        <v>0</v>
      </c>
      <c r="AF517" s="23" t="s">
        <v>112</v>
      </c>
      <c r="AG517" t="s">
        <v>106</v>
      </c>
      <c r="AH517" t="s">
        <v>113</v>
      </c>
      <c r="AI517" s="31">
        <f>+Tabla3[[#This Row],[VALOR DEL CONTRATO
(EN NUMEROS)]]-Tabla3[[#This Row],[VALOR RECURSOS (MADS/FONAM)]]</f>
        <v>0</v>
      </c>
      <c r="AJ517" s="25">
        <v>8825</v>
      </c>
      <c r="AK517" s="32">
        <v>45665</v>
      </c>
      <c r="AL517">
        <v>61525</v>
      </c>
      <c r="AM517" s="42">
        <v>45694</v>
      </c>
      <c r="AN517" s="33" t="s">
        <v>114</v>
      </c>
      <c r="AO517" t="s">
        <v>1574</v>
      </c>
      <c r="AP517" s="39">
        <v>202300000000177</v>
      </c>
      <c r="AQ517" t="s">
        <v>106</v>
      </c>
      <c r="AR517" s="27">
        <v>45692</v>
      </c>
      <c r="AS517" s="23" t="s">
        <v>116</v>
      </c>
      <c r="AT517" s="23" t="s">
        <v>116</v>
      </c>
      <c r="AU517" t="s">
        <v>117</v>
      </c>
      <c r="AV517" t="s">
        <v>1124</v>
      </c>
      <c r="AW517" t="s">
        <v>1125</v>
      </c>
      <c r="AX517" t="s">
        <v>516</v>
      </c>
      <c r="AY517" s="23">
        <v>80111600</v>
      </c>
      <c r="AZ517" t="s">
        <v>3644</v>
      </c>
      <c r="BA517" s="23" t="s">
        <v>121</v>
      </c>
      <c r="BB517" s="20" t="s">
        <v>122</v>
      </c>
      <c r="BC517" s="42">
        <v>45693</v>
      </c>
      <c r="BD517" s="23" t="s">
        <v>136</v>
      </c>
      <c r="BE517" s="42">
        <v>45693</v>
      </c>
      <c r="BF517" s="27">
        <v>45694</v>
      </c>
      <c r="BG517" s="43">
        <v>45996</v>
      </c>
      <c r="BH517" s="35">
        <f>+Tabla3[[#This Row],[FECHA TERMINACION
(INICIAL)]]-Tabla3[[#This Row],[FECHA INICIO]]</f>
        <v>302</v>
      </c>
      <c r="BI517" s="35">
        <f>+Tabla3[[#This Row],[PLAZO DE EJECUCIÓN EN DÍAS (INICIAL)]]/30</f>
        <v>10.066666666666666</v>
      </c>
      <c r="BJ517" t="s">
        <v>1612</v>
      </c>
      <c r="BK517" s="30">
        <f>+[1]BD_2!E515</f>
        <v>0</v>
      </c>
      <c r="BL517" s="30">
        <f>+[1]BD_2!BA515</f>
        <v>0</v>
      </c>
      <c r="BM517" s="23">
        <f>+[1]BD_2!BZ515</f>
        <v>0</v>
      </c>
      <c r="BN517" s="23">
        <f>+COUNTIF(Tabla3[[#This Row],[VALOR REDUCIDO]:[TOTAL TIEMPO PRORROGADO EN DÍAS
]],"&lt;&gt;0")</f>
        <v>0</v>
      </c>
      <c r="BO517" s="23" t="str">
        <f>+[1]BD_2!CA515</f>
        <v>2 NO</v>
      </c>
      <c r="BP517" s="27" t="str">
        <f>+[1]BD_2!CF515</f>
        <v>2 NO</v>
      </c>
      <c r="BQ517" s="23" t="s">
        <v>106</v>
      </c>
      <c r="BR517">
        <f t="shared" si="120"/>
        <v>302</v>
      </c>
      <c r="BS517" s="36">
        <f t="shared" si="121"/>
        <v>45694</v>
      </c>
      <c r="BT517" s="36">
        <f t="shared" si="122"/>
        <v>45996</v>
      </c>
      <c r="BU517" s="37">
        <f t="shared" ca="1" si="123"/>
        <v>0.83774834437086088</v>
      </c>
      <c r="BV517" s="30">
        <f t="shared" si="124"/>
        <v>99750000</v>
      </c>
      <c r="BW517" s="23" t="str">
        <f t="shared" ca="1" si="112"/>
        <v>EJECUCIÓN</v>
      </c>
      <c r="BX517" s="23">
        <v>58187500</v>
      </c>
      <c r="BY517" s="23">
        <v>41562500</v>
      </c>
      <c r="BZ517" s="23" t="s">
        <v>106</v>
      </c>
      <c r="CA517" s="23" t="str">
        <f t="shared" si="125"/>
        <v>febrero</v>
      </c>
      <c r="CB517" s="23" t="s">
        <v>121</v>
      </c>
      <c r="CC517" s="23" t="s">
        <v>121</v>
      </c>
      <c r="CD517" s="23" t="s">
        <v>121</v>
      </c>
      <c r="CE517" t="s">
        <v>125</v>
      </c>
      <c r="CF517" t="s">
        <v>126</v>
      </c>
    </row>
    <row r="518" spans="1:84" x14ac:dyDescent="0.25">
      <c r="A518" s="23" t="str">
        <f t="shared" si="113"/>
        <v/>
      </c>
      <c r="B518" s="23" t="str">
        <f t="shared" si="114"/>
        <v/>
      </c>
      <c r="C518" s="24" t="str">
        <f t="shared" ca="1" si="115"/>
        <v>E</v>
      </c>
      <c r="D518" s="25" t="str">
        <f t="shared" ca="1" si="116"/>
        <v/>
      </c>
      <c r="E518" s="25" t="str">
        <f t="shared" si="117"/>
        <v/>
      </c>
      <c r="F518" s="23" t="str">
        <f t="shared" si="118"/>
        <v/>
      </c>
      <c r="G518" s="25" t="str">
        <f t="shared" si="119"/>
        <v/>
      </c>
      <c r="H518" s="23">
        <v>2025</v>
      </c>
      <c r="I518" s="26">
        <v>510</v>
      </c>
      <c r="J518" s="23" t="s">
        <v>95</v>
      </c>
      <c r="K518" t="s">
        <v>96</v>
      </c>
      <c r="L518" t="s">
        <v>97</v>
      </c>
      <c r="M518" t="s">
        <v>98</v>
      </c>
      <c r="N518" t="s">
        <v>99</v>
      </c>
      <c r="O518" s="23" t="s">
        <v>100</v>
      </c>
      <c r="P518" s="23" t="s">
        <v>138</v>
      </c>
      <c r="Q518" t="s">
        <v>3645</v>
      </c>
      <c r="R518" s="23" t="s">
        <v>103</v>
      </c>
      <c r="S518" s="20" t="s">
        <v>2029</v>
      </c>
      <c r="T518" s="29" t="s">
        <v>3646</v>
      </c>
      <c r="U518" s="23" t="s">
        <v>1436</v>
      </c>
      <c r="V518" s="23" t="s">
        <v>106</v>
      </c>
      <c r="W518" s="20" t="s">
        <v>711</v>
      </c>
      <c r="X518" s="20" t="s">
        <v>108</v>
      </c>
      <c r="Y518" t="s">
        <v>3647</v>
      </c>
      <c r="Z518" t="s">
        <v>3648</v>
      </c>
      <c r="AA518" t="s">
        <v>1642</v>
      </c>
      <c r="AB518" s="30">
        <v>76300000</v>
      </c>
      <c r="AC518" s="30">
        <v>76300000</v>
      </c>
      <c r="AD518" s="46">
        <v>7000000</v>
      </c>
      <c r="AE518" s="46">
        <v>0</v>
      </c>
      <c r="AF518" s="23" t="s">
        <v>112</v>
      </c>
      <c r="AG518" t="s">
        <v>106</v>
      </c>
      <c r="AH518" t="s">
        <v>113</v>
      </c>
      <c r="AI518" s="31">
        <f>+Tabla3[[#This Row],[VALOR DEL CONTRATO
(EN NUMEROS)]]-Tabla3[[#This Row],[VALOR RECURSOS (MADS/FONAM)]]</f>
        <v>0</v>
      </c>
      <c r="AJ518" s="25">
        <v>9525</v>
      </c>
      <c r="AK518" s="57">
        <v>45665</v>
      </c>
      <c r="AL518">
        <v>54825</v>
      </c>
      <c r="AM518" s="42">
        <v>45692</v>
      </c>
      <c r="AN518" s="33" t="s">
        <v>114</v>
      </c>
      <c r="AO518" t="s">
        <v>115</v>
      </c>
      <c r="AP518" s="39">
        <v>202400000000095</v>
      </c>
      <c r="AQ518" t="s">
        <v>106</v>
      </c>
      <c r="AR518" s="27">
        <v>45690</v>
      </c>
      <c r="AS518" s="23" t="s">
        <v>116</v>
      </c>
      <c r="AT518" s="23" t="s">
        <v>116</v>
      </c>
      <c r="AU518" t="s">
        <v>117</v>
      </c>
      <c r="AV518" t="s">
        <v>529</v>
      </c>
      <c r="AW518" t="s">
        <v>620</v>
      </c>
      <c r="AX518" t="s">
        <v>108</v>
      </c>
      <c r="AY518" s="23">
        <v>80111600</v>
      </c>
      <c r="AZ518" t="s">
        <v>3649</v>
      </c>
      <c r="BA518" s="23" t="s">
        <v>121</v>
      </c>
      <c r="BB518" s="20" t="s">
        <v>122</v>
      </c>
      <c r="BC518" s="42">
        <v>45691</v>
      </c>
      <c r="BD518" s="23" t="s">
        <v>123</v>
      </c>
      <c r="BE518" s="42">
        <v>45691</v>
      </c>
      <c r="BF518" s="27">
        <v>45692</v>
      </c>
      <c r="BG518" s="43">
        <v>46021</v>
      </c>
      <c r="BH518" s="35">
        <f>+Tabla3[[#This Row],[FECHA TERMINACION
(INICIAL)]]-Tabla3[[#This Row],[FECHA INICIO]]</f>
        <v>329</v>
      </c>
      <c r="BI518" s="35">
        <f>+Tabla3[[#This Row],[PLAZO DE EJECUCIÓN EN DÍAS (INICIAL)]]/30</f>
        <v>10.966666666666667</v>
      </c>
      <c r="BJ518" t="s">
        <v>717</v>
      </c>
      <c r="BK518" s="30">
        <f>+[1]BD_2!E516</f>
        <v>0</v>
      </c>
      <c r="BL518" s="30">
        <f>+[1]BD_2!BA516</f>
        <v>0</v>
      </c>
      <c r="BM518" s="23">
        <f>+[1]BD_2!BZ516</f>
        <v>0</v>
      </c>
      <c r="BN518" s="23">
        <f>+COUNTIF(Tabla3[[#This Row],[VALOR REDUCIDO]:[TOTAL TIEMPO PRORROGADO EN DÍAS
]],"&lt;&gt;0")</f>
        <v>0</v>
      </c>
      <c r="BO518" s="23" t="str">
        <f>+[1]BD_2!CA516</f>
        <v>2 NO</v>
      </c>
      <c r="BP518" s="27" t="str">
        <f>+[1]BD_2!CF516</f>
        <v>2 NO</v>
      </c>
      <c r="BQ518" s="23" t="s">
        <v>106</v>
      </c>
      <c r="BR518">
        <f t="shared" si="120"/>
        <v>329</v>
      </c>
      <c r="BS518" s="36">
        <f t="shared" si="121"/>
        <v>45692</v>
      </c>
      <c r="BT518" s="36">
        <f t="shared" si="122"/>
        <v>46021</v>
      </c>
      <c r="BU518" s="37">
        <f t="shared" ca="1" si="123"/>
        <v>0.77507598784194531</v>
      </c>
      <c r="BV518" s="30">
        <f t="shared" si="124"/>
        <v>76300000</v>
      </c>
      <c r="BW518" s="23" t="str">
        <f t="shared" ca="1" si="112"/>
        <v>EJECUCIÓN</v>
      </c>
      <c r="BX518" s="23">
        <v>41300000</v>
      </c>
      <c r="BY518" s="23">
        <v>35000000</v>
      </c>
      <c r="BZ518" s="23" t="s">
        <v>106</v>
      </c>
      <c r="CA518" s="23" t="str">
        <f t="shared" si="125"/>
        <v>febrero</v>
      </c>
      <c r="CB518" s="23" t="s">
        <v>121</v>
      </c>
      <c r="CC518" s="23" t="s">
        <v>121</v>
      </c>
      <c r="CD518" s="23" t="s">
        <v>121</v>
      </c>
      <c r="CE518" t="s">
        <v>125</v>
      </c>
      <c r="CF518" t="s">
        <v>126</v>
      </c>
    </row>
    <row r="519" spans="1:84" x14ac:dyDescent="0.25">
      <c r="A519" s="23" t="str">
        <f t="shared" si="113"/>
        <v/>
      </c>
      <c r="B519" s="23" t="str">
        <f t="shared" si="114"/>
        <v/>
      </c>
      <c r="C519" s="24" t="str">
        <f t="shared" ca="1" si="115"/>
        <v>E</v>
      </c>
      <c r="D519" s="25" t="str">
        <f t="shared" ca="1" si="116"/>
        <v/>
      </c>
      <c r="E519" s="25" t="str">
        <f t="shared" si="117"/>
        <v/>
      </c>
      <c r="F519" s="23" t="str">
        <f t="shared" si="118"/>
        <v/>
      </c>
      <c r="G519" s="25" t="str">
        <f t="shared" si="119"/>
        <v/>
      </c>
      <c r="H519" s="23">
        <v>2025</v>
      </c>
      <c r="I519" s="26">
        <v>511</v>
      </c>
      <c r="J519" s="23" t="s">
        <v>95</v>
      </c>
      <c r="K519" t="s">
        <v>96</v>
      </c>
      <c r="L519" t="s">
        <v>97</v>
      </c>
      <c r="M519" t="s">
        <v>98</v>
      </c>
      <c r="N519" t="s">
        <v>99</v>
      </c>
      <c r="O519" s="23" t="s">
        <v>100</v>
      </c>
      <c r="P519" s="23" t="s">
        <v>138</v>
      </c>
      <c r="Q519" t="s">
        <v>3650</v>
      </c>
      <c r="R519" s="23" t="s">
        <v>103</v>
      </c>
      <c r="S519" s="20" t="s">
        <v>561</v>
      </c>
      <c r="T519" s="29" t="s">
        <v>3651</v>
      </c>
      <c r="U519" s="23" t="s">
        <v>1436</v>
      </c>
      <c r="V519" s="23" t="s">
        <v>106</v>
      </c>
      <c r="W519" s="20" t="s">
        <v>1369</v>
      </c>
      <c r="X519" s="20" t="s">
        <v>1369</v>
      </c>
      <c r="Y519" t="s">
        <v>3652</v>
      </c>
      <c r="Z519" t="s">
        <v>3653</v>
      </c>
      <c r="AA519" t="s">
        <v>3654</v>
      </c>
      <c r="AB519" s="30">
        <v>82000000</v>
      </c>
      <c r="AC519" s="30">
        <v>82000000</v>
      </c>
      <c r="AD519" s="46">
        <v>7500000</v>
      </c>
      <c r="AE519" s="46">
        <v>0</v>
      </c>
      <c r="AF519" s="23" t="s">
        <v>112</v>
      </c>
      <c r="AG519" t="s">
        <v>106</v>
      </c>
      <c r="AH519" t="s">
        <v>113</v>
      </c>
      <c r="AI519" s="31">
        <f>+Tabla3[[#This Row],[VALOR DEL CONTRATO
(EN NUMEROS)]]-Tabla3[[#This Row],[VALOR RECURSOS (MADS/FONAM)]]</f>
        <v>0</v>
      </c>
      <c r="AJ519" s="25">
        <v>10925</v>
      </c>
      <c r="AK519" s="32">
        <v>45665</v>
      </c>
      <c r="AL519">
        <v>55925</v>
      </c>
      <c r="AM519" s="42">
        <v>45692</v>
      </c>
      <c r="AN519" s="33" t="s">
        <v>114</v>
      </c>
      <c r="AO519" t="s">
        <v>911</v>
      </c>
      <c r="AP519" s="39">
        <v>202400000000078</v>
      </c>
      <c r="AQ519" t="s">
        <v>106</v>
      </c>
      <c r="AR519" s="27">
        <v>45691</v>
      </c>
      <c r="AS519" s="23" t="s">
        <v>116</v>
      </c>
      <c r="AT519" s="23" t="s">
        <v>116</v>
      </c>
      <c r="AU519" t="s">
        <v>117</v>
      </c>
      <c r="AV519" t="s">
        <v>1373</v>
      </c>
      <c r="AW519" t="s">
        <v>1374</v>
      </c>
      <c r="AX519" t="s">
        <v>1375</v>
      </c>
      <c r="AY519" s="23">
        <v>80111600</v>
      </c>
      <c r="AZ519" t="s">
        <v>3655</v>
      </c>
      <c r="BA519" s="23" t="s">
        <v>121</v>
      </c>
      <c r="BB519" s="20" t="s">
        <v>122</v>
      </c>
      <c r="BC519" s="42">
        <v>45691</v>
      </c>
      <c r="BD519" s="23" t="s">
        <v>123</v>
      </c>
      <c r="BE519" s="42">
        <v>45691</v>
      </c>
      <c r="BF519" s="27">
        <v>45692</v>
      </c>
      <c r="BG519" s="43">
        <v>46021</v>
      </c>
      <c r="BH519" s="35">
        <f>+Tabla3[[#This Row],[FECHA TERMINACION
(INICIAL)]]-Tabla3[[#This Row],[FECHA INICIO]]</f>
        <v>329</v>
      </c>
      <c r="BI519" s="35">
        <f>+Tabla3[[#This Row],[PLAZO DE EJECUCIÓN EN DÍAS (INICIAL)]]/30</f>
        <v>10.966666666666667</v>
      </c>
      <c r="BJ519" t="s">
        <v>3656</v>
      </c>
      <c r="BK519" s="30">
        <f>+[1]BD_2!E517</f>
        <v>250000</v>
      </c>
      <c r="BL519" s="30">
        <f>+[1]BD_2!BA517</f>
        <v>0</v>
      </c>
      <c r="BM519" s="23">
        <f>+[1]BD_2!BZ517</f>
        <v>0</v>
      </c>
      <c r="BN519" s="23">
        <f>+COUNTIF(Tabla3[[#This Row],[VALOR REDUCIDO]:[TOTAL TIEMPO PRORROGADO EN DÍAS
]],"&lt;&gt;0")</f>
        <v>1</v>
      </c>
      <c r="BO519" s="23" t="str">
        <f>+[1]BD_2!CA517</f>
        <v>2 NO</v>
      </c>
      <c r="BP519" s="27" t="str">
        <f>+[1]BD_2!CF517</f>
        <v>2 NO</v>
      </c>
      <c r="BQ519" s="23" t="s">
        <v>106</v>
      </c>
      <c r="BR519">
        <f t="shared" si="120"/>
        <v>329</v>
      </c>
      <c r="BS519" s="36">
        <f t="shared" si="121"/>
        <v>45692</v>
      </c>
      <c r="BT519" s="36">
        <f t="shared" si="122"/>
        <v>46021</v>
      </c>
      <c r="BU519" s="37">
        <f t="shared" ca="1" si="123"/>
        <v>0.77507598784194531</v>
      </c>
      <c r="BV519" s="30">
        <f t="shared" si="124"/>
        <v>81750000</v>
      </c>
      <c r="BW519" s="23" t="str">
        <f t="shared" ca="1" si="112"/>
        <v>EJECUCIÓN</v>
      </c>
      <c r="BX519" s="23">
        <v>44250000</v>
      </c>
      <c r="BY519" s="23">
        <v>37500000</v>
      </c>
      <c r="BZ519" s="23" t="s">
        <v>106</v>
      </c>
      <c r="CA519" s="23" t="str">
        <f t="shared" si="125"/>
        <v>febrero</v>
      </c>
      <c r="CB519" s="23" t="s">
        <v>121</v>
      </c>
      <c r="CC519" s="23" t="s">
        <v>121</v>
      </c>
      <c r="CD519" s="23" t="s">
        <v>121</v>
      </c>
      <c r="CE519" t="s">
        <v>125</v>
      </c>
      <c r="CF519" t="s">
        <v>126</v>
      </c>
    </row>
    <row r="520" spans="1:84" x14ac:dyDescent="0.25">
      <c r="A520" s="23" t="str">
        <f t="shared" si="113"/>
        <v/>
      </c>
      <c r="B520" s="23" t="str">
        <f t="shared" si="114"/>
        <v/>
      </c>
      <c r="C520" s="24" t="str">
        <f t="shared" ca="1" si="115"/>
        <v>E</v>
      </c>
      <c r="D520" s="25" t="str">
        <f t="shared" ca="1" si="116"/>
        <v/>
      </c>
      <c r="E520" s="25" t="str">
        <f t="shared" si="117"/>
        <v/>
      </c>
      <c r="F520" s="23" t="str">
        <f t="shared" si="118"/>
        <v/>
      </c>
      <c r="G520" s="25" t="str">
        <f t="shared" si="119"/>
        <v/>
      </c>
      <c r="H520" s="23">
        <v>2025</v>
      </c>
      <c r="I520" s="26">
        <v>512</v>
      </c>
      <c r="J520" s="23" t="s">
        <v>95</v>
      </c>
      <c r="K520" t="s">
        <v>96</v>
      </c>
      <c r="L520" t="s">
        <v>97</v>
      </c>
      <c r="M520" t="s">
        <v>98</v>
      </c>
      <c r="N520" t="s">
        <v>99</v>
      </c>
      <c r="O520" s="23" t="s">
        <v>100</v>
      </c>
      <c r="P520" s="23" t="s">
        <v>138</v>
      </c>
      <c r="Q520" t="s">
        <v>3657</v>
      </c>
      <c r="R520" s="23" t="s">
        <v>103</v>
      </c>
      <c r="S520" s="20" t="s">
        <v>158</v>
      </c>
      <c r="T520" s="29" t="s">
        <v>3658</v>
      </c>
      <c r="U520" s="23" t="s">
        <v>1436</v>
      </c>
      <c r="V520" s="23" t="s">
        <v>106</v>
      </c>
      <c r="W520" s="20" t="s">
        <v>418</v>
      </c>
      <c r="X520" s="20" t="s">
        <v>418</v>
      </c>
      <c r="Y520" t="s">
        <v>3659</v>
      </c>
      <c r="Z520" t="s">
        <v>3660</v>
      </c>
      <c r="AA520" t="s">
        <v>3661</v>
      </c>
      <c r="AB520" s="30">
        <v>119166667</v>
      </c>
      <c r="AC520" s="30">
        <v>119166667</v>
      </c>
      <c r="AD520" s="46">
        <v>11000000</v>
      </c>
      <c r="AE520" s="46">
        <v>0</v>
      </c>
      <c r="AF520" s="23" t="s">
        <v>112</v>
      </c>
      <c r="AG520" t="s">
        <v>106</v>
      </c>
      <c r="AH520" t="s">
        <v>113</v>
      </c>
      <c r="AI520" s="31">
        <f>+Tabla3[[#This Row],[VALOR DEL CONTRATO
(EN NUMEROS)]]-Tabla3[[#This Row],[VALOR RECURSOS (MADS/FONAM)]]</f>
        <v>0</v>
      </c>
      <c r="AJ520" s="25">
        <v>8725</v>
      </c>
      <c r="AK520" s="57">
        <v>45665</v>
      </c>
      <c r="AL520">
        <v>53825</v>
      </c>
      <c r="AM520" s="42">
        <v>45692</v>
      </c>
      <c r="AN520" s="33" t="s">
        <v>114</v>
      </c>
      <c r="AO520" t="s">
        <v>3144</v>
      </c>
      <c r="AP520" s="39">
        <v>202300000000267</v>
      </c>
      <c r="AQ520" t="s">
        <v>106</v>
      </c>
      <c r="AR520" s="27">
        <v>45691</v>
      </c>
      <c r="AS520" s="23" t="s">
        <v>116</v>
      </c>
      <c r="AT520" s="23" t="s">
        <v>116</v>
      </c>
      <c r="AU520" t="s">
        <v>117</v>
      </c>
      <c r="AV520" t="s">
        <v>423</v>
      </c>
      <c r="AW520" t="s">
        <v>424</v>
      </c>
      <c r="AX520" t="s">
        <v>425</v>
      </c>
      <c r="AY520" s="23">
        <v>80111600</v>
      </c>
      <c r="AZ520" t="s">
        <v>3662</v>
      </c>
      <c r="BA520" s="23" t="s">
        <v>121</v>
      </c>
      <c r="BB520" s="20" t="s">
        <v>122</v>
      </c>
      <c r="BC520" s="27">
        <v>45691</v>
      </c>
      <c r="BD520" s="20" t="s">
        <v>123</v>
      </c>
      <c r="BE520" s="27">
        <v>45691</v>
      </c>
      <c r="BF520" s="27">
        <v>45692</v>
      </c>
      <c r="BG520" s="43">
        <v>46019</v>
      </c>
      <c r="BH520" s="35">
        <f>+Tabla3[[#This Row],[FECHA TERMINACION
(INICIAL)]]-Tabla3[[#This Row],[FECHA INICIO]]</f>
        <v>327</v>
      </c>
      <c r="BI520" s="35">
        <f>+Tabla3[[#This Row],[PLAZO DE EJECUCIÓN EN DÍAS (INICIAL)]]/30</f>
        <v>10.9</v>
      </c>
      <c r="BJ520" t="s">
        <v>3663</v>
      </c>
      <c r="BK520" s="30">
        <f>+[1]BD_2!E518</f>
        <v>0</v>
      </c>
      <c r="BL520" s="30">
        <f>+[1]BD_2!BA518</f>
        <v>0</v>
      </c>
      <c r="BM520" s="23">
        <f>+[1]BD_2!BZ518</f>
        <v>0</v>
      </c>
      <c r="BN520" s="23">
        <f>+COUNTIF(Tabla3[[#This Row],[VALOR REDUCIDO]:[TOTAL TIEMPO PRORROGADO EN DÍAS
]],"&lt;&gt;0")</f>
        <v>0</v>
      </c>
      <c r="BO520" s="23" t="str">
        <f>+[1]BD_2!CA518</f>
        <v>2 NO</v>
      </c>
      <c r="BP520" s="27" t="str">
        <f>+[1]BD_2!CF518</f>
        <v>2 NO</v>
      </c>
      <c r="BQ520" s="23" t="s">
        <v>106</v>
      </c>
      <c r="BR520">
        <f t="shared" si="120"/>
        <v>327</v>
      </c>
      <c r="BS520" s="36">
        <f t="shared" si="121"/>
        <v>45692</v>
      </c>
      <c r="BT520" s="36">
        <f t="shared" si="122"/>
        <v>46019</v>
      </c>
      <c r="BU520" s="37">
        <f t="shared" ca="1" si="123"/>
        <v>0.77981651376146788</v>
      </c>
      <c r="BV520" s="30">
        <f t="shared" si="124"/>
        <v>119166667</v>
      </c>
      <c r="BW520" s="23" t="str">
        <f t="shared" ca="1" si="112"/>
        <v>EJECUCIÓN</v>
      </c>
      <c r="BX520" s="23">
        <v>64900000</v>
      </c>
      <c r="BY520" s="23">
        <v>54266667</v>
      </c>
      <c r="BZ520" s="23" t="s">
        <v>106</v>
      </c>
      <c r="CA520" s="23" t="str">
        <f t="shared" si="125"/>
        <v>febrero</v>
      </c>
      <c r="CB520" s="23" t="s">
        <v>121</v>
      </c>
      <c r="CC520" s="23" t="s">
        <v>121</v>
      </c>
      <c r="CD520" s="23" t="s">
        <v>121</v>
      </c>
      <c r="CE520" t="s">
        <v>125</v>
      </c>
      <c r="CF520" t="s">
        <v>126</v>
      </c>
    </row>
    <row r="521" spans="1:84" x14ac:dyDescent="0.25">
      <c r="A521" s="23" t="str">
        <f t="shared" si="113"/>
        <v/>
      </c>
      <c r="B521" s="23" t="str">
        <f t="shared" si="114"/>
        <v/>
      </c>
      <c r="C521" s="24" t="str">
        <f t="shared" ca="1" si="115"/>
        <v>E</v>
      </c>
      <c r="D521" s="25" t="str">
        <f t="shared" ca="1" si="116"/>
        <v/>
      </c>
      <c r="E521" s="25" t="str">
        <f t="shared" si="117"/>
        <v/>
      </c>
      <c r="F521" s="23" t="str">
        <f t="shared" si="118"/>
        <v/>
      </c>
      <c r="G521" s="25" t="str">
        <f t="shared" si="119"/>
        <v/>
      </c>
      <c r="H521" s="23">
        <v>2025</v>
      </c>
      <c r="I521" s="26">
        <v>513</v>
      </c>
      <c r="J521" s="23" t="s">
        <v>95</v>
      </c>
      <c r="K521" t="s">
        <v>96</v>
      </c>
      <c r="L521" t="s">
        <v>97</v>
      </c>
      <c r="M521" t="s">
        <v>98</v>
      </c>
      <c r="N521" t="s">
        <v>99</v>
      </c>
      <c r="O521" s="23" t="s">
        <v>100</v>
      </c>
      <c r="P521" s="23" t="s">
        <v>138</v>
      </c>
      <c r="Q521" t="s">
        <v>3664</v>
      </c>
      <c r="R521" s="23" t="s">
        <v>103</v>
      </c>
      <c r="S521" s="20" t="s">
        <v>165</v>
      </c>
      <c r="T521" s="29" t="s">
        <v>3665</v>
      </c>
      <c r="U521" s="23" t="s">
        <v>1436</v>
      </c>
      <c r="V521" s="23" t="s">
        <v>106</v>
      </c>
      <c r="W521" s="20" t="s">
        <v>516</v>
      </c>
      <c r="X521" s="20" t="s">
        <v>516</v>
      </c>
      <c r="Y521" t="s">
        <v>3666</v>
      </c>
      <c r="Z521" t="s">
        <v>3667</v>
      </c>
      <c r="AA521" t="s">
        <v>3668</v>
      </c>
      <c r="AB521" s="30">
        <v>126787500</v>
      </c>
      <c r="AC521" s="30">
        <v>126787500</v>
      </c>
      <c r="AD521" s="46">
        <v>12075000</v>
      </c>
      <c r="AE521" s="46">
        <v>0</v>
      </c>
      <c r="AF521" s="23" t="s">
        <v>112</v>
      </c>
      <c r="AG521" t="s">
        <v>106</v>
      </c>
      <c r="AH521" t="s">
        <v>113</v>
      </c>
      <c r="AI521" s="31">
        <f>+Tabla3[[#This Row],[VALOR DEL CONTRATO
(EN NUMEROS)]]-Tabla3[[#This Row],[VALOR RECURSOS (MADS/FONAM)]]</f>
        <v>0</v>
      </c>
      <c r="AJ521" s="25">
        <v>8825</v>
      </c>
      <c r="AK521" s="32">
        <v>45665</v>
      </c>
      <c r="AL521">
        <v>65825</v>
      </c>
      <c r="AM521" s="27">
        <v>45698</v>
      </c>
      <c r="AN521" s="33" t="s">
        <v>114</v>
      </c>
      <c r="AO521" t="s">
        <v>1574</v>
      </c>
      <c r="AP521" s="39">
        <v>202300000000177</v>
      </c>
      <c r="AQ521" t="s">
        <v>106</v>
      </c>
      <c r="AR521" s="27">
        <v>45691</v>
      </c>
      <c r="AS521" s="23" t="s">
        <v>116</v>
      </c>
      <c r="AT521" s="23" t="s">
        <v>116</v>
      </c>
      <c r="AU521" t="s">
        <v>117</v>
      </c>
      <c r="AV521" t="s">
        <v>940</v>
      </c>
      <c r="AW521" t="s">
        <v>941</v>
      </c>
      <c r="AX521" t="s">
        <v>941</v>
      </c>
      <c r="AY521" s="23">
        <v>80111600</v>
      </c>
      <c r="AZ521" t="s">
        <v>3669</v>
      </c>
      <c r="BA521" s="23" t="s">
        <v>121</v>
      </c>
      <c r="BB521" s="20" t="s">
        <v>122</v>
      </c>
      <c r="BC521" s="42">
        <v>45691</v>
      </c>
      <c r="BD521" s="23" t="s">
        <v>123</v>
      </c>
      <c r="BE521" s="42">
        <v>45691</v>
      </c>
      <c r="BF521" s="27">
        <v>45698</v>
      </c>
      <c r="BG521" s="43">
        <v>46015</v>
      </c>
      <c r="BH521" s="35">
        <f>+Tabla3[[#This Row],[FECHA TERMINACION
(INICIAL)]]-Tabla3[[#This Row],[FECHA INICIO]]</f>
        <v>317</v>
      </c>
      <c r="BI521" s="35">
        <f>+Tabla3[[#This Row],[PLAZO DE EJECUCIÓN EN DÍAS (INICIAL)]]/30</f>
        <v>10.566666666666666</v>
      </c>
      <c r="BJ521" t="s">
        <v>2079</v>
      </c>
      <c r="BK521" s="30">
        <f>+[1]BD_2!E519</f>
        <v>0</v>
      </c>
      <c r="BL521" s="30">
        <f>+[1]BD_2!BA519</f>
        <v>0</v>
      </c>
      <c r="BM521" s="23">
        <f>+[1]BD_2!BZ519</f>
        <v>0</v>
      </c>
      <c r="BN521" s="23">
        <f>+COUNTIF(Tabla3[[#This Row],[VALOR REDUCIDO]:[TOTAL TIEMPO PRORROGADO EN DÍAS
]],"&lt;&gt;0")</f>
        <v>0</v>
      </c>
      <c r="BO521" s="23" t="str">
        <f>+[1]BD_2!CA519</f>
        <v>2 NO</v>
      </c>
      <c r="BP521" s="27" t="str">
        <f>+[1]BD_2!CF519</f>
        <v>2 NO</v>
      </c>
      <c r="BQ521" s="23" t="s">
        <v>106</v>
      </c>
      <c r="BR521">
        <f t="shared" si="120"/>
        <v>317</v>
      </c>
      <c r="BS521" s="36">
        <f t="shared" si="121"/>
        <v>45698</v>
      </c>
      <c r="BT521" s="36">
        <f t="shared" si="122"/>
        <v>46015</v>
      </c>
      <c r="BU521" s="37">
        <f t="shared" ca="1" si="123"/>
        <v>0.78548895899053628</v>
      </c>
      <c r="BV521" s="30">
        <f t="shared" si="124"/>
        <v>126787500</v>
      </c>
      <c r="BW521" s="23" t="str">
        <f t="shared" ca="1" si="112"/>
        <v>EJECUCIÓN</v>
      </c>
      <c r="BX521" s="23">
        <v>68827500</v>
      </c>
      <c r="BY521" s="23">
        <v>57960000</v>
      </c>
      <c r="BZ521" s="23" t="s">
        <v>106</v>
      </c>
      <c r="CA521" s="23" t="str">
        <f t="shared" si="125"/>
        <v>febrero</v>
      </c>
      <c r="CB521" s="23" t="s">
        <v>121</v>
      </c>
      <c r="CC521" s="23" t="s">
        <v>121</v>
      </c>
      <c r="CD521" s="23" t="s">
        <v>121</v>
      </c>
      <c r="CE521" t="s">
        <v>125</v>
      </c>
      <c r="CF521" t="s">
        <v>126</v>
      </c>
    </row>
    <row r="522" spans="1:84" x14ac:dyDescent="0.25">
      <c r="A522" s="23" t="str">
        <f t="shared" si="113"/>
        <v/>
      </c>
      <c r="B522" s="23" t="str">
        <f t="shared" si="114"/>
        <v/>
      </c>
      <c r="C522" s="24" t="str">
        <f t="shared" ca="1" si="115"/>
        <v>E</v>
      </c>
      <c r="D522" s="25" t="str">
        <f t="shared" ca="1" si="116"/>
        <v/>
      </c>
      <c r="E522" s="25" t="str">
        <f t="shared" si="117"/>
        <v/>
      </c>
      <c r="F522" s="23" t="str">
        <f t="shared" si="118"/>
        <v/>
      </c>
      <c r="G522" s="25" t="str">
        <f t="shared" si="119"/>
        <v/>
      </c>
      <c r="H522" s="23">
        <v>2025</v>
      </c>
      <c r="I522" s="26">
        <v>514</v>
      </c>
      <c r="J522" s="23" t="s">
        <v>95</v>
      </c>
      <c r="K522" t="s">
        <v>96</v>
      </c>
      <c r="L522" t="s">
        <v>97</v>
      </c>
      <c r="M522" t="s">
        <v>98</v>
      </c>
      <c r="N522" t="s">
        <v>99</v>
      </c>
      <c r="O522" s="23" t="s">
        <v>100</v>
      </c>
      <c r="P522" s="23" t="s">
        <v>138</v>
      </c>
      <c r="Q522" t="s">
        <v>3670</v>
      </c>
      <c r="R522" s="23" t="s">
        <v>103</v>
      </c>
      <c r="S522" s="20" t="s">
        <v>165</v>
      </c>
      <c r="T522" s="29" t="s">
        <v>3671</v>
      </c>
      <c r="U522" s="23" t="s">
        <v>1436</v>
      </c>
      <c r="V522" s="23" t="s">
        <v>106</v>
      </c>
      <c r="W522" s="20" t="s">
        <v>418</v>
      </c>
      <c r="X522" s="20" t="s">
        <v>418</v>
      </c>
      <c r="Y522" t="s">
        <v>3672</v>
      </c>
      <c r="Z522" t="s">
        <v>3673</v>
      </c>
      <c r="AA522" t="s">
        <v>3674</v>
      </c>
      <c r="AB522" s="30">
        <v>56875000</v>
      </c>
      <c r="AC522" s="30">
        <v>56875000</v>
      </c>
      <c r="AD522" s="46">
        <v>5250000</v>
      </c>
      <c r="AE522" s="46">
        <v>0</v>
      </c>
      <c r="AF522" s="23" t="s">
        <v>112</v>
      </c>
      <c r="AG522" t="s">
        <v>106</v>
      </c>
      <c r="AH522" t="s">
        <v>113</v>
      </c>
      <c r="AI522" s="31">
        <f>+Tabla3[[#This Row],[VALOR DEL CONTRATO
(EN NUMEROS)]]-Tabla3[[#This Row],[VALOR RECURSOS (MADS/FONAM)]]</f>
        <v>0</v>
      </c>
      <c r="AJ522" s="25">
        <v>8725</v>
      </c>
      <c r="AK522" s="57">
        <v>45665</v>
      </c>
      <c r="AL522">
        <v>60225</v>
      </c>
      <c r="AM522" s="42">
        <v>45693</v>
      </c>
      <c r="AN522" s="33" t="s">
        <v>114</v>
      </c>
      <c r="AO522" t="s">
        <v>3144</v>
      </c>
      <c r="AP522" s="39">
        <v>202300000000267</v>
      </c>
      <c r="AQ522" t="s">
        <v>106</v>
      </c>
      <c r="AR522" s="27">
        <v>45691</v>
      </c>
      <c r="AS522" s="23" t="s">
        <v>116</v>
      </c>
      <c r="AT522" s="23" t="s">
        <v>116</v>
      </c>
      <c r="AU522" t="s">
        <v>117</v>
      </c>
      <c r="AV522" t="s">
        <v>423</v>
      </c>
      <c r="AW522" t="s">
        <v>424</v>
      </c>
      <c r="AX522" t="s">
        <v>425</v>
      </c>
      <c r="AY522" s="23">
        <v>80111600</v>
      </c>
      <c r="AZ522" t="s">
        <v>3675</v>
      </c>
      <c r="BA522" s="23" t="s">
        <v>121</v>
      </c>
      <c r="BB522" s="20" t="s">
        <v>122</v>
      </c>
      <c r="BC522" s="42">
        <v>45692</v>
      </c>
      <c r="BD522" s="20" t="s">
        <v>123</v>
      </c>
      <c r="BE522" s="42">
        <v>45692</v>
      </c>
      <c r="BF522" s="27">
        <v>45693</v>
      </c>
      <c r="BG522" s="43">
        <v>46019</v>
      </c>
      <c r="BH522" s="35">
        <f>+Tabla3[[#This Row],[FECHA TERMINACION
(INICIAL)]]-Tabla3[[#This Row],[FECHA INICIO]]</f>
        <v>326</v>
      </c>
      <c r="BI522" s="35">
        <f>+Tabla3[[#This Row],[PLAZO DE EJECUCIÓN EN DÍAS (INICIAL)]]/30</f>
        <v>10.866666666666667</v>
      </c>
      <c r="BJ522" t="s">
        <v>3676</v>
      </c>
      <c r="BK522" s="30">
        <f>+[1]BD_2!E520</f>
        <v>0</v>
      </c>
      <c r="BL522" s="30">
        <f>+[1]BD_2!BA520</f>
        <v>0</v>
      </c>
      <c r="BM522" s="23">
        <f>+[1]BD_2!BZ520</f>
        <v>0</v>
      </c>
      <c r="BN522" s="23">
        <f>+COUNTIF(Tabla3[[#This Row],[VALOR REDUCIDO]:[TOTAL TIEMPO PRORROGADO EN DÍAS
]],"&lt;&gt;0")</f>
        <v>0</v>
      </c>
      <c r="BO522" s="23" t="str">
        <f>+[1]BD_2!CA520</f>
        <v>2 NO</v>
      </c>
      <c r="BP522" s="27" t="str">
        <f>+[1]BD_2!CF520</f>
        <v>2 NO</v>
      </c>
      <c r="BQ522" s="23" t="s">
        <v>106</v>
      </c>
      <c r="BR522">
        <f t="shared" si="120"/>
        <v>326</v>
      </c>
      <c r="BS522" s="36">
        <f t="shared" si="121"/>
        <v>45693</v>
      </c>
      <c r="BT522" s="36">
        <f t="shared" si="122"/>
        <v>46019</v>
      </c>
      <c r="BU522" s="37">
        <f t="shared" ca="1" si="123"/>
        <v>0.77914110429447858</v>
      </c>
      <c r="BV522" s="30">
        <f t="shared" si="124"/>
        <v>56875000</v>
      </c>
      <c r="BW522" s="23" t="str">
        <f t="shared" ca="1" si="112"/>
        <v>EJECUCIÓN</v>
      </c>
      <c r="BX522" s="23">
        <v>30800000</v>
      </c>
      <c r="BY522" s="23">
        <v>26075000</v>
      </c>
      <c r="BZ522" s="23" t="s">
        <v>106</v>
      </c>
      <c r="CA522" s="23" t="str">
        <f t="shared" si="125"/>
        <v>febrero</v>
      </c>
      <c r="CB522" s="23" t="s">
        <v>121</v>
      </c>
      <c r="CC522" s="23" t="s">
        <v>121</v>
      </c>
      <c r="CD522" s="23" t="s">
        <v>121</v>
      </c>
      <c r="CE522" t="s">
        <v>125</v>
      </c>
      <c r="CF522" t="s">
        <v>126</v>
      </c>
    </row>
    <row r="523" spans="1:84" x14ac:dyDescent="0.25">
      <c r="A523" s="23" t="str">
        <f t="shared" si="113"/>
        <v/>
      </c>
      <c r="B523" s="23" t="str">
        <f t="shared" si="114"/>
        <v/>
      </c>
      <c r="C523" s="24" t="str">
        <f t="shared" ca="1" si="115"/>
        <v>E</v>
      </c>
      <c r="D523" s="25" t="str">
        <f t="shared" ca="1" si="116"/>
        <v/>
      </c>
      <c r="E523" s="25" t="str">
        <f t="shared" si="117"/>
        <v/>
      </c>
      <c r="F523" s="23" t="str">
        <f t="shared" si="118"/>
        <v/>
      </c>
      <c r="G523" s="25" t="str">
        <f t="shared" si="119"/>
        <v/>
      </c>
      <c r="H523" s="23">
        <v>2025</v>
      </c>
      <c r="I523" s="26">
        <v>515</v>
      </c>
      <c r="J523" s="23" t="s">
        <v>95</v>
      </c>
      <c r="K523" t="s">
        <v>96</v>
      </c>
      <c r="L523" t="s">
        <v>97</v>
      </c>
      <c r="M523" t="s">
        <v>98</v>
      </c>
      <c r="N523" t="s">
        <v>99</v>
      </c>
      <c r="O523" s="23" t="s">
        <v>100</v>
      </c>
      <c r="P523" s="23" t="s">
        <v>138</v>
      </c>
      <c r="Q523" t="s">
        <v>3677</v>
      </c>
      <c r="R523" s="23" t="s">
        <v>103</v>
      </c>
      <c r="S523" s="20" t="s">
        <v>1961</v>
      </c>
      <c r="T523" s="29" t="s">
        <v>3678</v>
      </c>
      <c r="U523" s="23" t="s">
        <v>1436</v>
      </c>
      <c r="V523" s="23" t="s">
        <v>106</v>
      </c>
      <c r="W523" s="20" t="s">
        <v>863</v>
      </c>
      <c r="X523" s="20" t="s">
        <v>863</v>
      </c>
      <c r="Y523" t="s">
        <v>3679</v>
      </c>
      <c r="Z523" t="s">
        <v>3680</v>
      </c>
      <c r="AA523" t="s">
        <v>3681</v>
      </c>
      <c r="AB523" s="30">
        <v>118523900</v>
      </c>
      <c r="AC523" s="30">
        <v>118523900</v>
      </c>
      <c r="AD523" s="46">
        <v>11077000</v>
      </c>
      <c r="AE523" s="46">
        <v>0</v>
      </c>
      <c r="AF523" s="23" t="s">
        <v>112</v>
      </c>
      <c r="AG523" t="s">
        <v>106</v>
      </c>
      <c r="AH523" t="s">
        <v>113</v>
      </c>
      <c r="AI523" s="31">
        <f>+Tabla3[[#This Row],[VALOR DEL CONTRATO
(EN NUMEROS)]]-Tabla3[[#This Row],[VALOR RECURSOS (MADS/FONAM)]]</f>
        <v>0</v>
      </c>
      <c r="AJ523" s="25">
        <v>10425</v>
      </c>
      <c r="AK523" s="32">
        <v>45665</v>
      </c>
      <c r="AL523">
        <v>61425</v>
      </c>
      <c r="AM523" s="27">
        <v>45694</v>
      </c>
      <c r="AN523" s="33" t="s">
        <v>114</v>
      </c>
      <c r="AO523" t="s">
        <v>248</v>
      </c>
      <c r="AP523" s="39">
        <v>202400000000095</v>
      </c>
      <c r="AQ523" t="s">
        <v>106</v>
      </c>
      <c r="AR523" s="27">
        <v>45692</v>
      </c>
      <c r="AS523" s="23" t="s">
        <v>116</v>
      </c>
      <c r="AT523" s="23" t="s">
        <v>116</v>
      </c>
      <c r="AU523" t="s">
        <v>117</v>
      </c>
      <c r="AV523" t="s">
        <v>867</v>
      </c>
      <c r="AW523" t="s">
        <v>868</v>
      </c>
      <c r="AX523" t="s">
        <v>869</v>
      </c>
      <c r="AY523" s="23">
        <v>80111600</v>
      </c>
      <c r="AZ523" t="s">
        <v>3682</v>
      </c>
      <c r="BA523" s="23" t="s">
        <v>121</v>
      </c>
      <c r="BB523" s="20" t="s">
        <v>122</v>
      </c>
      <c r="BC523" s="42">
        <v>45693</v>
      </c>
      <c r="BD523" s="23" t="s">
        <v>123</v>
      </c>
      <c r="BE523" s="42">
        <v>45693</v>
      </c>
      <c r="BF523" s="27">
        <v>45694</v>
      </c>
      <c r="BG523" s="43">
        <v>46017</v>
      </c>
      <c r="BH523" s="35">
        <f>+Tabla3[[#This Row],[FECHA TERMINACION
(INICIAL)]]-Tabla3[[#This Row],[FECHA INICIO]]</f>
        <v>323</v>
      </c>
      <c r="BI523" s="35">
        <f>+Tabla3[[#This Row],[PLAZO DE EJECUCIÓN EN DÍAS (INICIAL)]]/30</f>
        <v>10.766666666666667</v>
      </c>
      <c r="BJ523" t="s">
        <v>3683</v>
      </c>
      <c r="BK523" s="30">
        <f>+[1]BD_2!E521</f>
        <v>0</v>
      </c>
      <c r="BL523" s="30">
        <f>+[1]BD_2!BA521</f>
        <v>0</v>
      </c>
      <c r="BM523" s="23">
        <f>+[1]BD_2!BZ521</f>
        <v>0</v>
      </c>
      <c r="BN523" s="23">
        <f>+COUNTIF(Tabla3[[#This Row],[VALOR REDUCIDO]:[TOTAL TIEMPO PRORROGADO EN DÍAS
]],"&lt;&gt;0")</f>
        <v>0</v>
      </c>
      <c r="BO523" s="23" t="str">
        <f>+[1]BD_2!CA521</f>
        <v>2 NO</v>
      </c>
      <c r="BP523" s="27" t="str">
        <f>+[1]BD_2!CF521</f>
        <v>2 NO</v>
      </c>
      <c r="BQ523" s="23" t="s">
        <v>106</v>
      </c>
      <c r="BR523">
        <f t="shared" si="120"/>
        <v>323</v>
      </c>
      <c r="BS523" s="36">
        <f t="shared" si="121"/>
        <v>45694</v>
      </c>
      <c r="BT523" s="36">
        <f t="shared" si="122"/>
        <v>46017</v>
      </c>
      <c r="BU523" s="37">
        <f t="shared" ca="1" si="123"/>
        <v>0.78328173374613008</v>
      </c>
      <c r="BV523" s="30">
        <f t="shared" si="124"/>
        <v>118523900</v>
      </c>
      <c r="BW523" s="23" t="str">
        <f t="shared" ca="1" si="112"/>
        <v>EJECUCIÓN</v>
      </c>
      <c r="BX523" s="23">
        <v>64615833</v>
      </c>
      <c r="BY523" s="23">
        <v>53908067</v>
      </c>
      <c r="BZ523" s="23" t="s">
        <v>106</v>
      </c>
      <c r="CA523" s="23" t="str">
        <f t="shared" si="125"/>
        <v>febrero</v>
      </c>
      <c r="CB523" s="23" t="s">
        <v>121</v>
      </c>
      <c r="CC523" s="23" t="s">
        <v>121</v>
      </c>
      <c r="CD523" s="23" t="s">
        <v>121</v>
      </c>
      <c r="CE523" t="s">
        <v>125</v>
      </c>
      <c r="CF523" t="s">
        <v>126</v>
      </c>
    </row>
    <row r="524" spans="1:84" x14ac:dyDescent="0.25">
      <c r="A524" s="23" t="str">
        <f t="shared" si="113"/>
        <v/>
      </c>
      <c r="B524" s="23" t="str">
        <f t="shared" si="114"/>
        <v/>
      </c>
      <c r="C524" s="24" t="str">
        <f t="shared" ca="1" si="115"/>
        <v>E</v>
      </c>
      <c r="D524" s="25" t="str">
        <f t="shared" ca="1" si="116"/>
        <v/>
      </c>
      <c r="E524" s="25" t="str">
        <f t="shared" si="117"/>
        <v/>
      </c>
      <c r="F524" s="23" t="str">
        <f t="shared" si="118"/>
        <v/>
      </c>
      <c r="G524" s="25" t="str">
        <f t="shared" si="119"/>
        <v/>
      </c>
      <c r="H524" s="23">
        <v>2025</v>
      </c>
      <c r="I524" s="26">
        <v>516</v>
      </c>
      <c r="J524" s="23" t="s">
        <v>95</v>
      </c>
      <c r="K524" t="s">
        <v>96</v>
      </c>
      <c r="L524" t="s">
        <v>97</v>
      </c>
      <c r="M524" t="s">
        <v>98</v>
      </c>
      <c r="N524" t="s">
        <v>99</v>
      </c>
      <c r="O524" s="23" t="s">
        <v>100</v>
      </c>
      <c r="P524" s="23" t="s">
        <v>138</v>
      </c>
      <c r="Q524" t="s">
        <v>3684</v>
      </c>
      <c r="R524" s="23" t="s">
        <v>103</v>
      </c>
      <c r="S524" s="20" t="s">
        <v>683</v>
      </c>
      <c r="T524" s="29" t="s">
        <v>3685</v>
      </c>
      <c r="U524" s="23" t="s">
        <v>1436</v>
      </c>
      <c r="V524" s="23" t="s">
        <v>106</v>
      </c>
      <c r="W524" s="20" t="s">
        <v>776</v>
      </c>
      <c r="X524" s="20" t="s">
        <v>776</v>
      </c>
      <c r="Y524" t="s">
        <v>3686</v>
      </c>
      <c r="Z524" t="s">
        <v>3687</v>
      </c>
      <c r="AA524" t="s">
        <v>3688</v>
      </c>
      <c r="AB524" s="30">
        <v>173819333</v>
      </c>
      <c r="AC524" s="30">
        <v>173819333</v>
      </c>
      <c r="AD524" s="46">
        <v>16660000</v>
      </c>
      <c r="AE524" s="46">
        <v>0</v>
      </c>
      <c r="AF524" s="23" t="s">
        <v>112</v>
      </c>
      <c r="AG524" t="s">
        <v>106</v>
      </c>
      <c r="AH524" t="s">
        <v>113</v>
      </c>
      <c r="AI524" s="31">
        <f>+Tabla3[[#This Row],[VALOR DEL CONTRATO
(EN NUMEROS)]]-Tabla3[[#This Row],[VALOR RECURSOS (MADS/FONAM)]]</f>
        <v>0</v>
      </c>
      <c r="AJ524" s="25">
        <v>9225</v>
      </c>
      <c r="AK524" s="32">
        <v>45665</v>
      </c>
      <c r="AL524">
        <v>64225</v>
      </c>
      <c r="AM524" s="27">
        <v>45695</v>
      </c>
      <c r="AN524" s="33" t="s">
        <v>114</v>
      </c>
      <c r="AO524" t="s">
        <v>115</v>
      </c>
      <c r="AP524" s="39">
        <v>202400000000095</v>
      </c>
      <c r="AQ524" t="s">
        <v>106</v>
      </c>
      <c r="AR524" s="27">
        <v>45693</v>
      </c>
      <c r="AS524" s="23" t="s">
        <v>116</v>
      </c>
      <c r="AT524" s="23" t="s">
        <v>116</v>
      </c>
      <c r="AU524" t="s">
        <v>117</v>
      </c>
      <c r="AV524" t="s">
        <v>781</v>
      </c>
      <c r="AW524" t="s">
        <v>782</v>
      </c>
      <c r="AX524" t="s">
        <v>783</v>
      </c>
      <c r="AY524" s="23">
        <v>80111600</v>
      </c>
      <c r="AZ524" t="s">
        <v>3689</v>
      </c>
      <c r="BA524" s="23" t="s">
        <v>121</v>
      </c>
      <c r="BB524" s="20" t="s">
        <v>122</v>
      </c>
      <c r="BC524" s="42">
        <v>45693</v>
      </c>
      <c r="BD524" s="23" t="s">
        <v>123</v>
      </c>
      <c r="BE524" s="42">
        <v>45693</v>
      </c>
      <c r="BF524" s="27">
        <v>45695</v>
      </c>
      <c r="BG524" s="43">
        <v>46010</v>
      </c>
      <c r="BH524" s="35">
        <f>+Tabla3[[#This Row],[FECHA TERMINACION
(INICIAL)]]-Tabla3[[#This Row],[FECHA INICIO]]</f>
        <v>315</v>
      </c>
      <c r="BI524" s="35">
        <f>+Tabla3[[#This Row],[PLAZO DE EJECUCIÓN EN DÍAS (INICIAL)]]/30</f>
        <v>10.5</v>
      </c>
      <c r="BJ524" t="s">
        <v>3690</v>
      </c>
      <c r="BK524" s="30">
        <f>+[1]BD_2!E522</f>
        <v>0</v>
      </c>
      <c r="BL524" s="30">
        <f>+[1]BD_2!BA522</f>
        <v>0</v>
      </c>
      <c r="BM524" s="23">
        <f>+[1]BD_2!BZ522</f>
        <v>0</v>
      </c>
      <c r="BN524" s="23">
        <f>+COUNTIF(Tabla3[[#This Row],[VALOR REDUCIDO]:[TOTAL TIEMPO PRORROGADO EN DÍAS
]],"&lt;&gt;0")</f>
        <v>0</v>
      </c>
      <c r="BO524" s="23" t="str">
        <f>+[1]BD_2!CA522</f>
        <v>2 NO</v>
      </c>
      <c r="BP524" s="27" t="str">
        <f>+[1]BD_2!CF522</f>
        <v>2 NO</v>
      </c>
      <c r="BQ524" s="23" t="s">
        <v>106</v>
      </c>
      <c r="BR524">
        <f t="shared" si="120"/>
        <v>315</v>
      </c>
      <c r="BS524" s="36">
        <f t="shared" si="121"/>
        <v>45695</v>
      </c>
      <c r="BT524" s="36">
        <f t="shared" si="122"/>
        <v>46010</v>
      </c>
      <c r="BU524" s="37">
        <f t="shared" ca="1" si="123"/>
        <v>0.8</v>
      </c>
      <c r="BV524" s="30">
        <f t="shared" si="124"/>
        <v>173819333</v>
      </c>
      <c r="BW524" s="23" t="str">
        <f t="shared" ca="1" si="112"/>
        <v>EJECUCIÓN</v>
      </c>
      <c r="BX524" s="23">
        <v>96628000</v>
      </c>
      <c r="BY524" s="23">
        <v>77191333</v>
      </c>
      <c r="BZ524" s="23" t="s">
        <v>106</v>
      </c>
      <c r="CA524" s="23" t="str">
        <f t="shared" si="125"/>
        <v>febrero</v>
      </c>
      <c r="CB524" s="23" t="s">
        <v>121</v>
      </c>
      <c r="CC524" s="23" t="s">
        <v>121</v>
      </c>
      <c r="CD524" s="23" t="s">
        <v>121</v>
      </c>
      <c r="CE524" t="s">
        <v>125</v>
      </c>
      <c r="CF524" t="s">
        <v>126</v>
      </c>
    </row>
    <row r="525" spans="1:84" x14ac:dyDescent="0.25">
      <c r="A525" s="23" t="str">
        <f t="shared" si="113"/>
        <v/>
      </c>
      <c r="B525" s="23" t="str">
        <f t="shared" si="114"/>
        <v/>
      </c>
      <c r="C525" s="24" t="str">
        <f t="shared" ca="1" si="115"/>
        <v>E</v>
      </c>
      <c r="D525" s="25" t="str">
        <f t="shared" ca="1" si="116"/>
        <v/>
      </c>
      <c r="E525" s="25" t="str">
        <f t="shared" si="117"/>
        <v/>
      </c>
      <c r="F525" s="23" t="str">
        <f t="shared" si="118"/>
        <v/>
      </c>
      <c r="G525" s="25" t="str">
        <f t="shared" si="119"/>
        <v/>
      </c>
      <c r="H525" s="23">
        <v>2025</v>
      </c>
      <c r="I525" s="26">
        <v>517</v>
      </c>
      <c r="J525" s="23" t="s">
        <v>95</v>
      </c>
      <c r="K525" t="s">
        <v>96</v>
      </c>
      <c r="L525" t="s">
        <v>97</v>
      </c>
      <c r="M525" t="s">
        <v>98</v>
      </c>
      <c r="N525" t="s">
        <v>99</v>
      </c>
      <c r="O525" s="23" t="s">
        <v>100</v>
      </c>
      <c r="P525" s="23" t="s">
        <v>138</v>
      </c>
      <c r="Q525" t="s">
        <v>3691</v>
      </c>
      <c r="R525" s="23" t="s">
        <v>103</v>
      </c>
      <c r="S525" s="20" t="s">
        <v>727</v>
      </c>
      <c r="T525" s="29" t="s">
        <v>3692</v>
      </c>
      <c r="U525" s="23" t="s">
        <v>1436</v>
      </c>
      <c r="V525" s="23" t="s">
        <v>106</v>
      </c>
      <c r="W525" s="20" t="s">
        <v>907</v>
      </c>
      <c r="X525" s="20" t="s">
        <v>907</v>
      </c>
      <c r="Y525" t="s">
        <v>3693</v>
      </c>
      <c r="Z525" t="s">
        <v>3694</v>
      </c>
      <c r="AA525" t="s">
        <v>3695</v>
      </c>
      <c r="AB525" s="30">
        <v>84214242</v>
      </c>
      <c r="AC525" s="30">
        <v>84214242</v>
      </c>
      <c r="AD525" s="46">
        <v>9357138</v>
      </c>
      <c r="AE525" s="46">
        <v>0</v>
      </c>
      <c r="AF525" s="23" t="s">
        <v>112</v>
      </c>
      <c r="AG525" t="s">
        <v>106</v>
      </c>
      <c r="AH525" t="s">
        <v>113</v>
      </c>
      <c r="AI525" s="31">
        <f>+Tabla3[[#This Row],[VALOR DEL CONTRATO
(EN NUMEROS)]]-Tabla3[[#This Row],[VALOR RECURSOS (MADS/FONAM)]]</f>
        <v>0</v>
      </c>
      <c r="AJ525" s="25">
        <v>10125</v>
      </c>
      <c r="AK525" s="57">
        <v>45665</v>
      </c>
      <c r="AL525">
        <v>70925</v>
      </c>
      <c r="AM525" s="42">
        <v>45699</v>
      </c>
      <c r="AN525" s="33" t="s">
        <v>114</v>
      </c>
      <c r="AO525" t="s">
        <v>115</v>
      </c>
      <c r="AP525" s="39">
        <v>202400000000078</v>
      </c>
      <c r="AQ525" t="s">
        <v>106</v>
      </c>
      <c r="AR525" s="27">
        <v>45694</v>
      </c>
      <c r="AS525" s="23" t="s">
        <v>116</v>
      </c>
      <c r="AT525" s="23" t="s">
        <v>116</v>
      </c>
      <c r="AU525" t="s">
        <v>117</v>
      </c>
      <c r="AV525" t="s">
        <v>912</v>
      </c>
      <c r="AW525" t="s">
        <v>913</v>
      </c>
      <c r="AX525" t="s">
        <v>914</v>
      </c>
      <c r="AY525" s="23">
        <v>80111600</v>
      </c>
      <c r="AZ525" s="20" t="s">
        <v>3696</v>
      </c>
      <c r="BA525" s="23" t="s">
        <v>121</v>
      </c>
      <c r="BB525" s="20" t="s">
        <v>122</v>
      </c>
      <c r="BC525" s="42">
        <v>45694</v>
      </c>
      <c r="BD525" s="23" t="s">
        <v>123</v>
      </c>
      <c r="BE525" s="42">
        <v>45694</v>
      </c>
      <c r="BF525" s="27">
        <v>45699</v>
      </c>
      <c r="BG525" s="43">
        <v>45971</v>
      </c>
      <c r="BH525" s="35">
        <f>+Tabla3[[#This Row],[FECHA TERMINACION
(INICIAL)]]-Tabla3[[#This Row],[FECHA INICIO]]</f>
        <v>272</v>
      </c>
      <c r="BI525" s="35">
        <f>+Tabla3[[#This Row],[PLAZO DE EJECUCIÓN EN DÍAS (INICIAL)]]/30</f>
        <v>9.0666666666666664</v>
      </c>
      <c r="BJ525" t="s">
        <v>3697</v>
      </c>
      <c r="BK525" s="30">
        <f>+[1]BD_2!E523</f>
        <v>0</v>
      </c>
      <c r="BL525" s="30">
        <f>+[1]BD_2!BA523</f>
        <v>0</v>
      </c>
      <c r="BM525" s="23">
        <f>+[1]BD_2!BZ523</f>
        <v>0</v>
      </c>
      <c r="BN525" s="23">
        <f>+COUNTIF(Tabla3[[#This Row],[VALOR REDUCIDO]:[TOTAL TIEMPO PRORROGADO EN DÍAS
]],"&lt;&gt;0")</f>
        <v>0</v>
      </c>
      <c r="BO525" s="23" t="str">
        <f>+[1]BD_2!CA523</f>
        <v>2 NO</v>
      </c>
      <c r="BP525" s="27" t="str">
        <f>+[1]BD_2!CF523</f>
        <v>2 NO</v>
      </c>
      <c r="BQ525" s="23" t="s">
        <v>106</v>
      </c>
      <c r="BR525">
        <f t="shared" si="120"/>
        <v>272</v>
      </c>
      <c r="BS525" s="36">
        <f t="shared" si="121"/>
        <v>45699</v>
      </c>
      <c r="BT525" s="36">
        <f t="shared" si="122"/>
        <v>45971</v>
      </c>
      <c r="BU525" s="37">
        <f t="shared" ca="1" si="123"/>
        <v>0.91176470588235292</v>
      </c>
      <c r="BV525" s="30">
        <f t="shared" si="124"/>
        <v>84214242</v>
      </c>
      <c r="BW525" s="23" t="str">
        <f t="shared" ca="1" si="112"/>
        <v>EJECUCIÓN</v>
      </c>
      <c r="BX525" s="23">
        <v>53023782</v>
      </c>
      <c r="BY525" s="23">
        <v>31190460</v>
      </c>
      <c r="BZ525" s="23" t="s">
        <v>106</v>
      </c>
      <c r="CA525" s="23" t="str">
        <f t="shared" si="125"/>
        <v>febrero</v>
      </c>
      <c r="CB525" s="23" t="s">
        <v>121</v>
      </c>
      <c r="CC525" s="23" t="s">
        <v>121</v>
      </c>
      <c r="CD525" s="23" t="s">
        <v>121</v>
      </c>
      <c r="CE525" t="s">
        <v>125</v>
      </c>
      <c r="CF525" t="s">
        <v>126</v>
      </c>
    </row>
    <row r="526" spans="1:84" x14ac:dyDescent="0.25">
      <c r="A526" s="23" t="str">
        <f t="shared" si="113"/>
        <v/>
      </c>
      <c r="B526" s="23" t="str">
        <f t="shared" si="114"/>
        <v/>
      </c>
      <c r="C526" s="24" t="str">
        <f t="shared" ca="1" si="115"/>
        <v>E</v>
      </c>
      <c r="D526" s="25" t="str">
        <f t="shared" ca="1" si="116"/>
        <v/>
      </c>
      <c r="E526" s="25" t="str">
        <f t="shared" si="117"/>
        <v/>
      </c>
      <c r="F526" s="23" t="str">
        <f t="shared" si="118"/>
        <v/>
      </c>
      <c r="G526" s="25" t="str">
        <f t="shared" si="119"/>
        <v/>
      </c>
      <c r="H526" s="23">
        <v>2025</v>
      </c>
      <c r="I526" s="26">
        <v>518</v>
      </c>
      <c r="J526" s="23" t="s">
        <v>95</v>
      </c>
      <c r="K526" t="s">
        <v>96</v>
      </c>
      <c r="L526" t="s">
        <v>97</v>
      </c>
      <c r="M526" t="s">
        <v>98</v>
      </c>
      <c r="N526" t="s">
        <v>99</v>
      </c>
      <c r="O526" s="23" t="s">
        <v>100</v>
      </c>
      <c r="P526" s="23" t="s">
        <v>138</v>
      </c>
      <c r="Q526" t="s">
        <v>3698</v>
      </c>
      <c r="R526" s="23" t="s">
        <v>103</v>
      </c>
      <c r="S526" s="20" t="s">
        <v>3699</v>
      </c>
      <c r="T526" s="29" t="s">
        <v>3700</v>
      </c>
      <c r="U526" s="23" t="s">
        <v>1436</v>
      </c>
      <c r="V526" s="23" t="s">
        <v>106</v>
      </c>
      <c r="W526" s="20" t="s">
        <v>543</v>
      </c>
      <c r="X526" s="20" t="s">
        <v>543</v>
      </c>
      <c r="Y526" t="s">
        <v>3701</v>
      </c>
      <c r="Z526" t="s">
        <v>3702</v>
      </c>
      <c r="AA526" t="s">
        <v>3703</v>
      </c>
      <c r="AB526" s="30">
        <v>48750000</v>
      </c>
      <c r="AC526" s="30">
        <v>48750000</v>
      </c>
      <c r="AD526" s="46">
        <v>4500000</v>
      </c>
      <c r="AE526" s="46">
        <v>0</v>
      </c>
      <c r="AF526" s="23" t="s">
        <v>112</v>
      </c>
      <c r="AG526" t="s">
        <v>106</v>
      </c>
      <c r="AH526" t="s">
        <v>113</v>
      </c>
      <c r="AI526" s="31">
        <f>+Tabla3[[#This Row],[VALOR DEL CONTRATO
(EN NUMEROS)]]-Tabla3[[#This Row],[VALOR RECURSOS (MADS/FONAM)]]</f>
        <v>0</v>
      </c>
      <c r="AJ526" s="25">
        <v>1925</v>
      </c>
      <c r="AK526" s="32">
        <v>45664</v>
      </c>
      <c r="AL526">
        <v>71725</v>
      </c>
      <c r="AM526" s="42">
        <v>45699</v>
      </c>
      <c r="AN526" s="33" t="s">
        <v>114</v>
      </c>
      <c r="AO526" t="s">
        <v>115</v>
      </c>
      <c r="AP526" s="39">
        <v>202400000000095</v>
      </c>
      <c r="AQ526" t="s">
        <v>106</v>
      </c>
      <c r="AR526" s="27">
        <v>45694</v>
      </c>
      <c r="AS526" s="23" t="s">
        <v>116</v>
      </c>
      <c r="AT526" s="23" t="s">
        <v>116</v>
      </c>
      <c r="AU526" t="s">
        <v>117</v>
      </c>
      <c r="AV526" t="s">
        <v>3704</v>
      </c>
      <c r="AW526" t="s">
        <v>3705</v>
      </c>
      <c r="AX526" t="s">
        <v>108</v>
      </c>
      <c r="AY526" s="23">
        <v>80111600</v>
      </c>
      <c r="AZ526" s="20" t="s">
        <v>3706</v>
      </c>
      <c r="BA526" s="23" t="s">
        <v>295</v>
      </c>
      <c r="BB526" s="20" t="s">
        <v>122</v>
      </c>
      <c r="BC526" s="42">
        <v>45695</v>
      </c>
      <c r="BD526" s="23" t="s">
        <v>123</v>
      </c>
      <c r="BE526" s="42">
        <v>45695</v>
      </c>
      <c r="BF526" s="27">
        <v>45699</v>
      </c>
      <c r="BG526" s="43">
        <v>46021</v>
      </c>
      <c r="BH526" s="35">
        <f>+Tabla3[[#This Row],[FECHA TERMINACION
(INICIAL)]]-Tabla3[[#This Row],[FECHA INICIO]]</f>
        <v>322</v>
      </c>
      <c r="BI526" s="35">
        <f>+Tabla3[[#This Row],[PLAZO DE EJECUCIÓN EN DÍAS (INICIAL)]]/30</f>
        <v>10.733333333333333</v>
      </c>
      <c r="BJ526" t="s">
        <v>3707</v>
      </c>
      <c r="BK526" s="30">
        <f>+[1]BD_2!E524</f>
        <v>750000</v>
      </c>
      <c r="BL526" s="30">
        <f>+[1]BD_2!BA524</f>
        <v>0</v>
      </c>
      <c r="BM526" s="23">
        <f>+[1]BD_2!BZ524</f>
        <v>0</v>
      </c>
      <c r="BN526" s="23">
        <f>+COUNTIF(Tabla3[[#This Row],[VALOR REDUCIDO]:[TOTAL TIEMPO PRORROGADO EN DÍAS
]],"&lt;&gt;0")</f>
        <v>1</v>
      </c>
      <c r="BO526" s="23" t="str">
        <f>+[1]BD_2!CA524</f>
        <v>2 NO</v>
      </c>
      <c r="BP526" s="27" t="str">
        <f>+[1]BD_2!CF524</f>
        <v>2 NO</v>
      </c>
      <c r="BQ526" s="23" t="s">
        <v>106</v>
      </c>
      <c r="BR526">
        <f t="shared" si="120"/>
        <v>322</v>
      </c>
      <c r="BS526" s="36">
        <f t="shared" si="121"/>
        <v>45699</v>
      </c>
      <c r="BT526" s="36">
        <f t="shared" si="122"/>
        <v>46021</v>
      </c>
      <c r="BU526" s="37">
        <f t="shared" ca="1" si="123"/>
        <v>0.77018633540372672</v>
      </c>
      <c r="BV526" s="30">
        <f t="shared" si="124"/>
        <v>48000000</v>
      </c>
      <c r="BW526" s="23" t="str">
        <f t="shared" ca="1" si="112"/>
        <v>EJECUCIÓN</v>
      </c>
      <c r="BX526" s="23">
        <v>25500000</v>
      </c>
      <c r="BY526" s="23">
        <v>22500000</v>
      </c>
      <c r="BZ526" s="23" t="s">
        <v>106</v>
      </c>
      <c r="CA526" s="23" t="str">
        <f t="shared" si="125"/>
        <v>febrero</v>
      </c>
      <c r="CB526" s="23" t="s">
        <v>121</v>
      </c>
      <c r="CC526" s="23" t="s">
        <v>121</v>
      </c>
      <c r="CD526" s="23" t="s">
        <v>121</v>
      </c>
      <c r="CE526" t="s">
        <v>125</v>
      </c>
      <c r="CF526" t="s">
        <v>126</v>
      </c>
    </row>
    <row r="527" spans="1:84" x14ac:dyDescent="0.25">
      <c r="A527" s="23" t="str">
        <f t="shared" si="113"/>
        <v/>
      </c>
      <c r="B527" s="23" t="str">
        <f t="shared" si="114"/>
        <v/>
      </c>
      <c r="C527" s="24" t="str">
        <f t="shared" ca="1" si="115"/>
        <v>E</v>
      </c>
      <c r="D527" s="25" t="str">
        <f t="shared" ca="1" si="116"/>
        <v/>
      </c>
      <c r="E527" s="25" t="str">
        <f t="shared" si="117"/>
        <v/>
      </c>
      <c r="F527" s="23" t="str">
        <f t="shared" si="118"/>
        <v/>
      </c>
      <c r="G527" s="25" t="str">
        <f t="shared" si="119"/>
        <v/>
      </c>
      <c r="H527" s="23">
        <v>2025</v>
      </c>
      <c r="I527" s="26">
        <v>519</v>
      </c>
      <c r="J527" s="23" t="s">
        <v>95</v>
      </c>
      <c r="K527" t="s">
        <v>96</v>
      </c>
      <c r="L527" t="s">
        <v>97</v>
      </c>
      <c r="M527" t="s">
        <v>98</v>
      </c>
      <c r="N527" t="s">
        <v>99</v>
      </c>
      <c r="O527" s="23" t="s">
        <v>100</v>
      </c>
      <c r="P527" s="23" t="s">
        <v>101</v>
      </c>
      <c r="Q527" t="s">
        <v>3708</v>
      </c>
      <c r="R527" s="23" t="s">
        <v>103</v>
      </c>
      <c r="S527" s="20" t="s">
        <v>104</v>
      </c>
      <c r="T527" s="29" t="s">
        <v>3709</v>
      </c>
      <c r="U527" s="23" t="s">
        <v>1436</v>
      </c>
      <c r="V527" s="23" t="s">
        <v>106</v>
      </c>
      <c r="W527" s="20" t="s">
        <v>821</v>
      </c>
      <c r="X527" s="20" t="s">
        <v>108</v>
      </c>
      <c r="Y527" t="s">
        <v>1215</v>
      </c>
      <c r="Z527" t="s">
        <v>3710</v>
      </c>
      <c r="AA527" t="s">
        <v>3711</v>
      </c>
      <c r="AB527" s="30">
        <v>32386133</v>
      </c>
      <c r="AC527" s="30">
        <v>32386133</v>
      </c>
      <c r="AD527" s="46">
        <v>3008000</v>
      </c>
      <c r="AE527" s="46"/>
      <c r="AF527" s="23" t="s">
        <v>112</v>
      </c>
      <c r="AG527" t="s">
        <v>106</v>
      </c>
      <c r="AH527" t="s">
        <v>113</v>
      </c>
      <c r="AI527" s="31">
        <f>+Tabla3[[#This Row],[VALOR DEL CONTRATO
(EN NUMEROS)]]-Tabla3[[#This Row],[VALOR RECURSOS (MADS/FONAM)]]</f>
        <v>0</v>
      </c>
      <c r="AJ527" s="25">
        <v>9625</v>
      </c>
      <c r="AK527" s="32">
        <v>45665</v>
      </c>
      <c r="AL527">
        <v>63925</v>
      </c>
      <c r="AM527" s="27">
        <v>45695</v>
      </c>
      <c r="AN527" s="33" t="s">
        <v>825</v>
      </c>
      <c r="AO527" t="s">
        <v>826</v>
      </c>
      <c r="AP527" s="39" t="s">
        <v>113</v>
      </c>
      <c r="AQ527" t="s">
        <v>106</v>
      </c>
      <c r="AR527" s="27">
        <v>45694</v>
      </c>
      <c r="AS527" s="23" t="s">
        <v>116</v>
      </c>
      <c r="AT527" s="23" t="s">
        <v>116</v>
      </c>
      <c r="AU527" t="s">
        <v>117</v>
      </c>
      <c r="AV527" t="s">
        <v>1193</v>
      </c>
      <c r="AW527" t="s">
        <v>1194</v>
      </c>
      <c r="AX527" t="s">
        <v>543</v>
      </c>
      <c r="AY527" s="23">
        <v>80111600</v>
      </c>
      <c r="AZ527" s="41" t="s">
        <v>3712</v>
      </c>
      <c r="BA527" s="23" t="s">
        <v>106</v>
      </c>
      <c r="BB527" s="20" t="s">
        <v>273</v>
      </c>
      <c r="BC527" s="27" t="s">
        <v>113</v>
      </c>
      <c r="BD527" s="20" t="s">
        <v>274</v>
      </c>
      <c r="BE527" s="27">
        <v>45695</v>
      </c>
      <c r="BF527" s="27">
        <v>45695</v>
      </c>
      <c r="BG527" s="43">
        <v>46020</v>
      </c>
      <c r="BH527" s="35">
        <f>+Tabla3[[#This Row],[FECHA TERMINACION
(INICIAL)]]-Tabla3[[#This Row],[FECHA INICIO]]</f>
        <v>325</v>
      </c>
      <c r="BI527" s="35">
        <f>+Tabla3[[#This Row],[PLAZO DE EJECUCIÓN EN DÍAS (INICIAL)]]/30</f>
        <v>10.833333333333334</v>
      </c>
      <c r="BJ527" t="s">
        <v>3713</v>
      </c>
      <c r="BK527" s="30">
        <f>+[1]BD_2!E525</f>
        <v>0</v>
      </c>
      <c r="BL527" s="30">
        <f>+[1]BD_2!BA525</f>
        <v>0</v>
      </c>
      <c r="BM527" s="23">
        <f>+[1]BD_2!BZ525</f>
        <v>0</v>
      </c>
      <c r="BN527" s="23">
        <f>+COUNTIF(Tabla3[[#This Row],[VALOR REDUCIDO]:[TOTAL TIEMPO PRORROGADO EN DÍAS
]],"&lt;&gt;0")</f>
        <v>0</v>
      </c>
      <c r="BO527" s="23" t="str">
        <f>+[1]BD_2!CA525</f>
        <v>2 NO</v>
      </c>
      <c r="BP527" s="27" t="str">
        <f>+[1]BD_2!CF525</f>
        <v>2 NO</v>
      </c>
      <c r="BQ527" s="23" t="s">
        <v>106</v>
      </c>
      <c r="BR527">
        <f t="shared" si="120"/>
        <v>325</v>
      </c>
      <c r="BS527" s="36">
        <f t="shared" si="121"/>
        <v>45695</v>
      </c>
      <c r="BT527" s="36">
        <f t="shared" si="122"/>
        <v>46020</v>
      </c>
      <c r="BU527" s="37">
        <f t="shared" ca="1" si="123"/>
        <v>0.77538461538461534</v>
      </c>
      <c r="BV527" s="30">
        <f t="shared" si="124"/>
        <v>32386133</v>
      </c>
      <c r="BW527" s="23" t="str">
        <f t="shared" ca="1" si="112"/>
        <v>EJECUCIÓN</v>
      </c>
      <c r="BX527" s="23">
        <v>17446400</v>
      </c>
      <c r="BY527" s="23">
        <v>14939733</v>
      </c>
      <c r="BZ527" s="23" t="s">
        <v>106</v>
      </c>
      <c r="CA527" s="23" t="str">
        <f t="shared" si="125"/>
        <v>febrero</v>
      </c>
      <c r="CB527" s="23" t="s">
        <v>121</v>
      </c>
      <c r="CC527" s="23" t="s">
        <v>121</v>
      </c>
      <c r="CD527" s="23" t="s">
        <v>121</v>
      </c>
      <c r="CE527" t="s">
        <v>125</v>
      </c>
      <c r="CF527" t="s">
        <v>126</v>
      </c>
    </row>
    <row r="528" spans="1:84" x14ac:dyDescent="0.25">
      <c r="A528" s="23" t="str">
        <f t="shared" si="113"/>
        <v/>
      </c>
      <c r="B528" s="23" t="str">
        <f t="shared" si="114"/>
        <v/>
      </c>
      <c r="C528" s="24" t="str">
        <f t="shared" ca="1" si="115"/>
        <v>E</v>
      </c>
      <c r="D528" s="25" t="str">
        <f t="shared" ca="1" si="116"/>
        <v/>
      </c>
      <c r="E528" s="25" t="str">
        <f t="shared" si="117"/>
        <v/>
      </c>
      <c r="F528" s="23" t="str">
        <f t="shared" si="118"/>
        <v/>
      </c>
      <c r="G528" s="25" t="str">
        <f t="shared" si="119"/>
        <v/>
      </c>
      <c r="H528" s="23">
        <v>2025</v>
      </c>
      <c r="I528" s="26">
        <v>520</v>
      </c>
      <c r="J528" s="23" t="s">
        <v>95</v>
      </c>
      <c r="K528" t="s">
        <v>96</v>
      </c>
      <c r="L528" t="s">
        <v>97</v>
      </c>
      <c r="M528" t="s">
        <v>98</v>
      </c>
      <c r="N528" t="s">
        <v>99</v>
      </c>
      <c r="O528" s="23" t="s">
        <v>100</v>
      </c>
      <c r="P528" s="23" t="s">
        <v>138</v>
      </c>
      <c r="Q528" t="s">
        <v>3714</v>
      </c>
      <c r="R528" s="23" t="s">
        <v>103</v>
      </c>
      <c r="S528" s="20" t="s">
        <v>311</v>
      </c>
      <c r="T528" s="29" t="s">
        <v>3715</v>
      </c>
      <c r="U528" s="23" t="s">
        <v>1436</v>
      </c>
      <c r="V528" s="23" t="s">
        <v>106</v>
      </c>
      <c r="W528" s="20" t="s">
        <v>1369</v>
      </c>
      <c r="X528" s="20" t="s">
        <v>1369</v>
      </c>
      <c r="Y528" t="s">
        <v>3716</v>
      </c>
      <c r="Z528" t="s">
        <v>3717</v>
      </c>
      <c r="AA528" s="30" t="s">
        <v>3718</v>
      </c>
      <c r="AB528" s="30">
        <v>104583150</v>
      </c>
      <c r="AC528" s="30">
        <v>104583150</v>
      </c>
      <c r="AD528" s="46">
        <v>9960300</v>
      </c>
      <c r="AE528" s="46">
        <v>0</v>
      </c>
      <c r="AF528" s="23" t="s">
        <v>112</v>
      </c>
      <c r="AG528" t="s">
        <v>106</v>
      </c>
      <c r="AH528" t="s">
        <v>113</v>
      </c>
      <c r="AI528" s="31">
        <f>+Tabla3[[#This Row],[VALOR DEL CONTRATO
(EN NUMEROS)]]-Tabla3[[#This Row],[VALOR RECURSOS (MADS/FONAM)]]</f>
        <v>0</v>
      </c>
      <c r="AJ528" s="25">
        <v>11125</v>
      </c>
      <c r="AK528" s="57">
        <v>45665</v>
      </c>
      <c r="AL528">
        <v>62925</v>
      </c>
      <c r="AM528" s="42">
        <v>45694</v>
      </c>
      <c r="AN528" s="33" t="s">
        <v>114</v>
      </c>
      <c r="AO528" t="s">
        <v>931</v>
      </c>
      <c r="AP528" s="39">
        <v>202400000000078</v>
      </c>
      <c r="AQ528" t="s">
        <v>106</v>
      </c>
      <c r="AR528" s="27">
        <v>45692</v>
      </c>
      <c r="AS528" s="23" t="s">
        <v>116</v>
      </c>
      <c r="AT528" s="23" t="s">
        <v>116</v>
      </c>
      <c r="AU528" t="s">
        <v>117</v>
      </c>
      <c r="AV528" t="s">
        <v>2168</v>
      </c>
      <c r="AW528" t="s">
        <v>2169</v>
      </c>
      <c r="AX528" t="s">
        <v>1375</v>
      </c>
      <c r="AY528" s="23">
        <v>80111600</v>
      </c>
      <c r="AZ528" s="20" t="s">
        <v>3719</v>
      </c>
      <c r="BA528" s="23" t="s">
        <v>121</v>
      </c>
      <c r="BB528" s="20" t="s">
        <v>122</v>
      </c>
      <c r="BC528" s="42">
        <v>45693</v>
      </c>
      <c r="BD528" s="23" t="s">
        <v>123</v>
      </c>
      <c r="BE528" s="42">
        <v>45693</v>
      </c>
      <c r="BF528" s="27">
        <v>45694</v>
      </c>
      <c r="BG528" s="43">
        <v>46011</v>
      </c>
      <c r="BH528" s="35">
        <f>+Tabla3[[#This Row],[FECHA TERMINACION
(INICIAL)]]-Tabla3[[#This Row],[FECHA INICIO]]</f>
        <v>317</v>
      </c>
      <c r="BI528" s="35">
        <f>+Tabla3[[#This Row],[PLAZO DE EJECUCIÓN EN DÍAS (INICIAL)]]/30</f>
        <v>10.566666666666666</v>
      </c>
      <c r="BJ528" t="s">
        <v>2079</v>
      </c>
      <c r="BK528" s="30">
        <f>+[1]BD_2!E526</f>
        <v>0</v>
      </c>
      <c r="BL528" s="30">
        <f>+[1]BD_2!BA526</f>
        <v>0</v>
      </c>
      <c r="BM528" s="23">
        <f>+[1]BD_2!BZ526</f>
        <v>0</v>
      </c>
      <c r="BN528" s="23">
        <f>+COUNTIF(Tabla3[[#This Row],[VALOR REDUCIDO]:[TOTAL TIEMPO PRORROGADO EN DÍAS
]],"&lt;&gt;0")</f>
        <v>0</v>
      </c>
      <c r="BO528" s="23" t="str">
        <f>+[1]BD_2!CA526</f>
        <v>2 NO</v>
      </c>
      <c r="BP528" s="27" t="str">
        <f>+[1]BD_2!CF526</f>
        <v>2 NO</v>
      </c>
      <c r="BQ528" s="23" t="s">
        <v>106</v>
      </c>
      <c r="BR528">
        <f t="shared" si="120"/>
        <v>317</v>
      </c>
      <c r="BS528" s="36">
        <f t="shared" si="121"/>
        <v>45694</v>
      </c>
      <c r="BT528" s="36">
        <f t="shared" si="122"/>
        <v>46011</v>
      </c>
      <c r="BU528" s="37">
        <f t="shared" ca="1" si="123"/>
        <v>0.79810725552050477</v>
      </c>
      <c r="BV528" s="30">
        <f t="shared" si="124"/>
        <v>104583150</v>
      </c>
      <c r="BW528" s="23" t="str">
        <f t="shared" ca="1" si="112"/>
        <v>EJECUCIÓN</v>
      </c>
      <c r="BX528" s="23">
        <v>58101750</v>
      </c>
      <c r="BY528" s="23">
        <v>46481400</v>
      </c>
      <c r="BZ528" s="23" t="s">
        <v>106</v>
      </c>
      <c r="CA528" s="23" t="str">
        <f t="shared" si="125"/>
        <v>febrero</v>
      </c>
      <c r="CB528" s="23" t="s">
        <v>121</v>
      </c>
      <c r="CC528" s="23" t="s">
        <v>121</v>
      </c>
      <c r="CD528" s="23" t="s">
        <v>121</v>
      </c>
      <c r="CE528" t="s">
        <v>125</v>
      </c>
      <c r="CF528" t="s">
        <v>126</v>
      </c>
    </row>
    <row r="529" spans="1:84" x14ac:dyDescent="0.25">
      <c r="A529" s="23" t="str">
        <f t="shared" si="113"/>
        <v/>
      </c>
      <c r="B529" s="23" t="str">
        <f t="shared" si="114"/>
        <v/>
      </c>
      <c r="C529" s="24" t="str">
        <f t="shared" ca="1" si="115"/>
        <v>E</v>
      </c>
      <c r="D529" s="25" t="str">
        <f t="shared" si="116"/>
        <v/>
      </c>
      <c r="E529" s="25" t="str">
        <f t="shared" si="117"/>
        <v/>
      </c>
      <c r="F529" s="23" t="str">
        <f t="shared" si="118"/>
        <v/>
      </c>
      <c r="G529" s="25" t="str">
        <f t="shared" si="119"/>
        <v/>
      </c>
      <c r="H529" s="23">
        <v>2025</v>
      </c>
      <c r="I529" s="26">
        <v>521</v>
      </c>
      <c r="J529" s="23" t="s">
        <v>95</v>
      </c>
      <c r="K529" t="s">
        <v>96</v>
      </c>
      <c r="L529" t="s">
        <v>97</v>
      </c>
      <c r="M529" t="s">
        <v>98</v>
      </c>
      <c r="N529" t="s">
        <v>99</v>
      </c>
      <c r="O529" s="23" t="s">
        <v>100</v>
      </c>
      <c r="P529" s="23" t="s">
        <v>138</v>
      </c>
      <c r="Q529" t="s">
        <v>3720</v>
      </c>
      <c r="R529" s="23" t="s">
        <v>103</v>
      </c>
      <c r="S529" s="20" t="s">
        <v>158</v>
      </c>
      <c r="T529" s="29" t="s">
        <v>3721</v>
      </c>
      <c r="U529" s="23" t="s">
        <v>1436</v>
      </c>
      <c r="V529" s="23" t="s">
        <v>106</v>
      </c>
      <c r="W529" s="20" t="s">
        <v>430</v>
      </c>
      <c r="X529" s="20" t="s">
        <v>430</v>
      </c>
      <c r="Y529" t="s">
        <v>3722</v>
      </c>
      <c r="Z529" t="s">
        <v>3723</v>
      </c>
      <c r="AA529" t="s">
        <v>3724</v>
      </c>
      <c r="AB529" s="30">
        <v>52000000</v>
      </c>
      <c r="AC529" s="30">
        <v>52000000</v>
      </c>
      <c r="AD529" s="46">
        <v>5200000</v>
      </c>
      <c r="AE529" s="46">
        <v>0</v>
      </c>
      <c r="AF529" s="23" t="s">
        <v>112</v>
      </c>
      <c r="AG529" t="s">
        <v>106</v>
      </c>
      <c r="AH529" t="s">
        <v>113</v>
      </c>
      <c r="AI529" s="31">
        <f>+Tabla3[[#This Row],[VALOR DEL CONTRATO
(EN NUMEROS)]]-Tabla3[[#This Row],[VALOR RECURSOS (MADS/FONAM)]]</f>
        <v>0</v>
      </c>
      <c r="AJ529" s="25">
        <v>4825</v>
      </c>
      <c r="AK529" s="32">
        <v>45664</v>
      </c>
      <c r="AL529">
        <v>61625</v>
      </c>
      <c r="AM529" s="27">
        <v>45694</v>
      </c>
      <c r="AN529" s="33" t="s">
        <v>114</v>
      </c>
      <c r="AO529" t="s">
        <v>1265</v>
      </c>
      <c r="AP529" s="39">
        <v>202400000000074</v>
      </c>
      <c r="AQ529" t="s">
        <v>106</v>
      </c>
      <c r="AR529" s="27">
        <v>45692</v>
      </c>
      <c r="AS529" s="23" t="s">
        <v>116</v>
      </c>
      <c r="AT529" s="23" t="s">
        <v>116</v>
      </c>
      <c r="AU529" t="s">
        <v>117</v>
      </c>
      <c r="AV529" t="s">
        <v>435</v>
      </c>
      <c r="AW529" t="s">
        <v>436</v>
      </c>
      <c r="AX529" t="s">
        <v>436</v>
      </c>
      <c r="AY529" s="23">
        <v>80111600</v>
      </c>
      <c r="AZ529" s="41" t="s">
        <v>3725</v>
      </c>
      <c r="BA529" s="23" t="s">
        <v>121</v>
      </c>
      <c r="BB529" s="20" t="s">
        <v>122</v>
      </c>
      <c r="BC529" s="42">
        <v>45693</v>
      </c>
      <c r="BD529" s="23" t="s">
        <v>123</v>
      </c>
      <c r="BE529" s="42">
        <v>45693</v>
      </c>
      <c r="BF529" s="27">
        <v>45695</v>
      </c>
      <c r="BG529" s="43">
        <v>45997</v>
      </c>
      <c r="BH529" s="35">
        <f>+Tabla3[[#This Row],[FECHA TERMINACION
(INICIAL)]]-Tabla3[[#This Row],[FECHA INICIO]]</f>
        <v>302</v>
      </c>
      <c r="BI529" s="35">
        <f>+Tabla3[[#This Row],[PLAZO DE EJECUCIÓN EN DÍAS (INICIAL)]]/30</f>
        <v>10.066666666666666</v>
      </c>
      <c r="BJ529" t="s">
        <v>2852</v>
      </c>
      <c r="BK529" s="30">
        <f>+[1]BD_2!E527</f>
        <v>0</v>
      </c>
      <c r="BL529" s="30">
        <f>+[1]BD_2!BA527</f>
        <v>0</v>
      </c>
      <c r="BM529" s="23">
        <f>+[1]BD_2!BZ527</f>
        <v>0</v>
      </c>
      <c r="BN529" s="23">
        <f>+COUNTIF(Tabla3[[#This Row],[VALOR REDUCIDO]:[TOTAL TIEMPO PRORROGADO EN DÍAS
]],"&lt;&gt;0")</f>
        <v>0</v>
      </c>
      <c r="BO529" s="23" t="str">
        <f>+[1]BD_2!CA527</f>
        <v>2 NO</v>
      </c>
      <c r="BP529" s="27" t="str">
        <f>+[1]BD_2!CF527</f>
        <v>1 SI</v>
      </c>
      <c r="BQ529" s="23" t="s">
        <v>106</v>
      </c>
      <c r="BR529">
        <f t="shared" si="120"/>
        <v>302</v>
      </c>
      <c r="BS529" s="36">
        <f t="shared" si="121"/>
        <v>45695</v>
      </c>
      <c r="BT529" s="36">
        <f t="shared" si="122"/>
        <v>45997</v>
      </c>
      <c r="BU529" s="37">
        <f t="shared" ca="1" si="123"/>
        <v>0.83443708609271527</v>
      </c>
      <c r="BV529" s="30">
        <f t="shared" si="124"/>
        <v>52000000</v>
      </c>
      <c r="BW529" s="23" t="str">
        <f t="shared" si="112"/>
        <v>FINALIZADO</v>
      </c>
      <c r="BX529" s="23">
        <v>14733333</v>
      </c>
      <c r="BY529" s="23">
        <v>37266667</v>
      </c>
      <c r="BZ529" s="23" t="s">
        <v>106</v>
      </c>
      <c r="CA529" s="23" t="str">
        <f t="shared" si="125"/>
        <v>febrero</v>
      </c>
      <c r="CB529" s="23" t="s">
        <v>121</v>
      </c>
      <c r="CC529" s="23" t="s">
        <v>121</v>
      </c>
      <c r="CD529" s="23" t="s">
        <v>121</v>
      </c>
      <c r="CE529" t="s">
        <v>125</v>
      </c>
      <c r="CF529" t="s">
        <v>126</v>
      </c>
    </row>
    <row r="530" spans="1:84" x14ac:dyDescent="0.25">
      <c r="A530" s="23" t="str">
        <f t="shared" si="113"/>
        <v/>
      </c>
      <c r="B530" s="23" t="str">
        <f t="shared" si="114"/>
        <v/>
      </c>
      <c r="C530" s="24" t="str">
        <f t="shared" ca="1" si="115"/>
        <v>E</v>
      </c>
      <c r="D530" s="25" t="str">
        <f t="shared" ca="1" si="116"/>
        <v/>
      </c>
      <c r="E530" s="25" t="str">
        <f t="shared" si="117"/>
        <v/>
      </c>
      <c r="F530" s="23" t="str">
        <f t="shared" si="118"/>
        <v/>
      </c>
      <c r="G530" s="25" t="str">
        <f t="shared" si="119"/>
        <v/>
      </c>
      <c r="H530" s="23">
        <v>2025</v>
      </c>
      <c r="I530" s="26">
        <v>522</v>
      </c>
      <c r="J530" s="23" t="s">
        <v>95</v>
      </c>
      <c r="K530" t="s">
        <v>96</v>
      </c>
      <c r="L530" t="s">
        <v>97</v>
      </c>
      <c r="M530" t="s">
        <v>98</v>
      </c>
      <c r="N530" t="s">
        <v>99</v>
      </c>
      <c r="O530" s="23" t="s">
        <v>100</v>
      </c>
      <c r="P530" s="23" t="s">
        <v>138</v>
      </c>
      <c r="Q530" t="s">
        <v>3726</v>
      </c>
      <c r="R530" s="23" t="s">
        <v>103</v>
      </c>
      <c r="S530" s="20" t="s">
        <v>193</v>
      </c>
      <c r="T530" s="29" t="s">
        <v>3727</v>
      </c>
      <c r="U530" s="23" t="s">
        <v>1436</v>
      </c>
      <c r="V530" s="23" t="s">
        <v>106</v>
      </c>
      <c r="W530" s="20" t="s">
        <v>595</v>
      </c>
      <c r="X530" s="20" t="s">
        <v>595</v>
      </c>
      <c r="Y530" t="s">
        <v>3728</v>
      </c>
      <c r="Z530" t="s">
        <v>3729</v>
      </c>
      <c r="AA530" t="s">
        <v>3730</v>
      </c>
      <c r="AB530" s="30">
        <v>69333333</v>
      </c>
      <c r="AC530" s="30">
        <v>69333333</v>
      </c>
      <c r="AD530" s="46">
        <v>6500000</v>
      </c>
      <c r="AE530" s="46">
        <v>0</v>
      </c>
      <c r="AF530" s="23" t="s">
        <v>112</v>
      </c>
      <c r="AG530" t="s">
        <v>106</v>
      </c>
      <c r="AH530" t="s">
        <v>113</v>
      </c>
      <c r="AI530" s="31">
        <f>+Tabla3[[#This Row],[VALOR DEL CONTRATO
(EN NUMEROS)]]-Tabla3[[#This Row],[VALOR RECURSOS (MADS/FONAM)]]</f>
        <v>0</v>
      </c>
      <c r="AJ530" s="25">
        <v>4925</v>
      </c>
      <c r="AK530" s="32">
        <v>45664</v>
      </c>
      <c r="AL530">
        <v>61125</v>
      </c>
      <c r="AM530" s="27">
        <v>45694</v>
      </c>
      <c r="AN530" s="33" t="s">
        <v>114</v>
      </c>
      <c r="AO530" t="s">
        <v>599</v>
      </c>
      <c r="AP530" s="39">
        <v>202400000000095</v>
      </c>
      <c r="AQ530" t="s">
        <v>106</v>
      </c>
      <c r="AR530" s="27">
        <v>45692</v>
      </c>
      <c r="AS530" s="23" t="s">
        <v>116</v>
      </c>
      <c r="AT530" s="23" t="s">
        <v>116</v>
      </c>
      <c r="AU530" t="s">
        <v>117</v>
      </c>
      <c r="AV530" t="s">
        <v>600</v>
      </c>
      <c r="AW530" t="s">
        <v>601</v>
      </c>
      <c r="AX530" t="s">
        <v>602</v>
      </c>
      <c r="AY530" s="23">
        <v>80111600</v>
      </c>
      <c r="AZ530" s="41" t="s">
        <v>3731</v>
      </c>
      <c r="BA530" s="23" t="s">
        <v>106</v>
      </c>
      <c r="BB530" s="20" t="s">
        <v>273</v>
      </c>
      <c r="BC530" s="27" t="s">
        <v>113</v>
      </c>
      <c r="BD530" s="20" t="s">
        <v>274</v>
      </c>
      <c r="BE530" s="42">
        <v>45694</v>
      </c>
      <c r="BF530" s="42">
        <v>45694</v>
      </c>
      <c r="BG530" s="43">
        <v>46016</v>
      </c>
      <c r="BH530" s="35">
        <f>+Tabla3[[#This Row],[FECHA TERMINACION
(INICIAL)]]-Tabla3[[#This Row],[FECHA INICIO]]</f>
        <v>322</v>
      </c>
      <c r="BI530" s="35">
        <f>+Tabla3[[#This Row],[PLAZO DE EJECUCIÓN EN DÍAS (INICIAL)]]/30</f>
        <v>10.733333333333333</v>
      </c>
      <c r="BJ530" t="s">
        <v>3732</v>
      </c>
      <c r="BK530" s="30">
        <f>+[1]BD_2!E528</f>
        <v>0</v>
      </c>
      <c r="BL530" s="30">
        <f>+[1]BD_2!BA528</f>
        <v>0</v>
      </c>
      <c r="BM530" s="23">
        <f>+[1]BD_2!BZ528</f>
        <v>0</v>
      </c>
      <c r="BN530" s="23">
        <f>+COUNTIF(Tabla3[[#This Row],[VALOR REDUCIDO]:[TOTAL TIEMPO PRORROGADO EN DÍAS
]],"&lt;&gt;0")</f>
        <v>0</v>
      </c>
      <c r="BO530" s="23" t="str">
        <f>+[1]BD_2!CA528</f>
        <v>2 NO</v>
      </c>
      <c r="BP530" s="27" t="str">
        <f>+[1]BD_2!CF528</f>
        <v>2 NO</v>
      </c>
      <c r="BQ530" s="23" t="s">
        <v>106</v>
      </c>
      <c r="BR530">
        <f t="shared" si="120"/>
        <v>322</v>
      </c>
      <c r="BS530" s="36">
        <f t="shared" si="121"/>
        <v>45694</v>
      </c>
      <c r="BT530" s="36">
        <f t="shared" si="122"/>
        <v>46016</v>
      </c>
      <c r="BU530" s="37">
        <f t="shared" ca="1" si="123"/>
        <v>0.7857142857142857</v>
      </c>
      <c r="BV530" s="30">
        <f t="shared" si="124"/>
        <v>69333333</v>
      </c>
      <c r="BW530" s="23" t="str">
        <f t="shared" ca="1" si="112"/>
        <v>EJECUCIÓN</v>
      </c>
      <c r="BX530" s="23">
        <v>37916667</v>
      </c>
      <c r="BY530" s="23">
        <v>31416666</v>
      </c>
      <c r="BZ530" s="23" t="s">
        <v>106</v>
      </c>
      <c r="CA530" s="23" t="str">
        <f t="shared" si="125"/>
        <v>febrero</v>
      </c>
      <c r="CB530" s="23" t="s">
        <v>121</v>
      </c>
      <c r="CC530" s="23" t="s">
        <v>121</v>
      </c>
      <c r="CD530" s="23" t="s">
        <v>121</v>
      </c>
      <c r="CE530" t="s">
        <v>125</v>
      </c>
      <c r="CF530" t="s">
        <v>126</v>
      </c>
    </row>
    <row r="531" spans="1:84" x14ac:dyDescent="0.25">
      <c r="A531" s="23" t="str">
        <f t="shared" si="113"/>
        <v/>
      </c>
      <c r="B531" s="23" t="str">
        <f t="shared" si="114"/>
        <v/>
      </c>
      <c r="C531" s="24" t="str">
        <f t="shared" ca="1" si="115"/>
        <v>E</v>
      </c>
      <c r="D531" s="25" t="str">
        <f t="shared" ca="1" si="116"/>
        <v/>
      </c>
      <c r="E531" s="25" t="str">
        <f t="shared" si="117"/>
        <v/>
      </c>
      <c r="F531" s="23" t="str">
        <f t="shared" si="118"/>
        <v/>
      </c>
      <c r="G531" s="25" t="str">
        <f t="shared" si="119"/>
        <v/>
      </c>
      <c r="H531" s="23">
        <v>2025</v>
      </c>
      <c r="I531" s="26">
        <v>523</v>
      </c>
      <c r="J531" s="23" t="s">
        <v>95</v>
      </c>
      <c r="K531" t="s">
        <v>96</v>
      </c>
      <c r="L531" t="s">
        <v>97</v>
      </c>
      <c r="M531" t="s">
        <v>98</v>
      </c>
      <c r="N531" t="s">
        <v>99</v>
      </c>
      <c r="O531" s="23" t="s">
        <v>100</v>
      </c>
      <c r="P531" s="23" t="s">
        <v>138</v>
      </c>
      <c r="Q531" t="s">
        <v>3733</v>
      </c>
      <c r="R531" s="23" t="s">
        <v>103</v>
      </c>
      <c r="S531" s="20" t="s">
        <v>193</v>
      </c>
      <c r="T531" s="29" t="s">
        <v>3734</v>
      </c>
      <c r="U531" s="23" t="s">
        <v>1436</v>
      </c>
      <c r="V531" s="23" t="s">
        <v>106</v>
      </c>
      <c r="W531" s="20" t="s">
        <v>595</v>
      </c>
      <c r="X531" s="20" t="s">
        <v>595</v>
      </c>
      <c r="Y531" t="s">
        <v>3735</v>
      </c>
      <c r="Z531" t="s">
        <v>3736</v>
      </c>
      <c r="AA531" t="s">
        <v>3737</v>
      </c>
      <c r="AB531" s="30">
        <v>59400000</v>
      </c>
      <c r="AC531" s="30">
        <v>59400000</v>
      </c>
      <c r="AD531" s="46">
        <v>5500000</v>
      </c>
      <c r="AE531" s="46">
        <v>0</v>
      </c>
      <c r="AF531" s="23" t="s">
        <v>112</v>
      </c>
      <c r="AG531" t="s">
        <v>106</v>
      </c>
      <c r="AH531" t="s">
        <v>113</v>
      </c>
      <c r="AI531" s="31">
        <f>+Tabla3[[#This Row],[VALOR DEL CONTRATO
(EN NUMEROS)]]-Tabla3[[#This Row],[VALOR RECURSOS (MADS/FONAM)]]</f>
        <v>0</v>
      </c>
      <c r="AJ531" s="25">
        <v>4925</v>
      </c>
      <c r="AK531" s="32">
        <v>45664</v>
      </c>
      <c r="AL531">
        <v>61225</v>
      </c>
      <c r="AM531" s="27">
        <v>45694</v>
      </c>
      <c r="AN531" s="33" t="s">
        <v>114</v>
      </c>
      <c r="AO531" t="s">
        <v>599</v>
      </c>
      <c r="AP531" s="39">
        <v>202400000000095</v>
      </c>
      <c r="AQ531" t="s">
        <v>106</v>
      </c>
      <c r="AR531" s="27">
        <v>45692</v>
      </c>
      <c r="AS531" s="23" t="s">
        <v>116</v>
      </c>
      <c r="AT531" s="23" t="s">
        <v>116</v>
      </c>
      <c r="AU531" t="s">
        <v>117</v>
      </c>
      <c r="AV531" t="s">
        <v>600</v>
      </c>
      <c r="AW531" t="s">
        <v>601</v>
      </c>
      <c r="AX531" t="s">
        <v>602</v>
      </c>
      <c r="AY531" s="23">
        <v>80111600</v>
      </c>
      <c r="AZ531" s="41" t="s">
        <v>3738</v>
      </c>
      <c r="BA531" s="23" t="s">
        <v>106</v>
      </c>
      <c r="BB531" s="20" t="s">
        <v>273</v>
      </c>
      <c r="BC531" s="42" t="s">
        <v>113</v>
      </c>
      <c r="BD531" s="23" t="s">
        <v>274</v>
      </c>
      <c r="BE531" s="42">
        <v>45694</v>
      </c>
      <c r="BF531" s="42">
        <v>45694</v>
      </c>
      <c r="BG531" s="43">
        <v>46020</v>
      </c>
      <c r="BH531" s="35">
        <f>+Tabla3[[#This Row],[FECHA TERMINACION
(INICIAL)]]-Tabla3[[#This Row],[FECHA INICIO]]</f>
        <v>326</v>
      </c>
      <c r="BI531" s="35">
        <f>+Tabla3[[#This Row],[PLAZO DE EJECUCIÓN EN DÍAS (INICIAL)]]/30</f>
        <v>10.866666666666667</v>
      </c>
      <c r="BJ531" t="s">
        <v>3739</v>
      </c>
      <c r="BK531" s="30">
        <f>+[1]BD_2!E529</f>
        <v>0</v>
      </c>
      <c r="BL531" s="30">
        <f>+[1]BD_2!BA529</f>
        <v>0</v>
      </c>
      <c r="BM531" s="23">
        <f>+[1]BD_2!BZ529</f>
        <v>0</v>
      </c>
      <c r="BN531" s="23">
        <f>+COUNTIF(Tabla3[[#This Row],[VALOR REDUCIDO]:[TOTAL TIEMPO PRORROGADO EN DÍAS
]],"&lt;&gt;0")</f>
        <v>0</v>
      </c>
      <c r="BO531" s="23" t="str">
        <f>+[1]BD_2!CA529</f>
        <v>2 NO</v>
      </c>
      <c r="BP531" s="27" t="str">
        <f>+[1]BD_2!CF529</f>
        <v>2 NO</v>
      </c>
      <c r="BQ531" s="23" t="s">
        <v>106</v>
      </c>
      <c r="BR531">
        <f t="shared" si="120"/>
        <v>326</v>
      </c>
      <c r="BS531" s="36">
        <f t="shared" si="121"/>
        <v>45694</v>
      </c>
      <c r="BT531" s="36">
        <f t="shared" si="122"/>
        <v>46020</v>
      </c>
      <c r="BU531" s="37">
        <f t="shared" ca="1" si="123"/>
        <v>0.7760736196319018</v>
      </c>
      <c r="BV531" s="30">
        <f t="shared" si="124"/>
        <v>59400000</v>
      </c>
      <c r="BW531" s="23" t="str">
        <f t="shared" ca="1" si="112"/>
        <v>EJECUCIÓN</v>
      </c>
      <c r="BX531" s="23">
        <v>32083333</v>
      </c>
      <c r="BY531" s="23">
        <v>27316667</v>
      </c>
      <c r="BZ531" s="23" t="s">
        <v>106</v>
      </c>
      <c r="CA531" s="23" t="str">
        <f t="shared" si="125"/>
        <v>febrero</v>
      </c>
      <c r="CB531" s="23" t="s">
        <v>121</v>
      </c>
      <c r="CC531" s="23" t="s">
        <v>121</v>
      </c>
      <c r="CD531" s="23" t="s">
        <v>121</v>
      </c>
      <c r="CE531" t="s">
        <v>125</v>
      </c>
      <c r="CF531" t="s">
        <v>126</v>
      </c>
    </row>
    <row r="532" spans="1:84" x14ac:dyDescent="0.25">
      <c r="A532" s="23" t="str">
        <f t="shared" si="113"/>
        <v/>
      </c>
      <c r="B532" s="23" t="str">
        <f t="shared" si="114"/>
        <v/>
      </c>
      <c r="C532" s="24" t="str">
        <f t="shared" ca="1" si="115"/>
        <v>E</v>
      </c>
      <c r="D532" s="25" t="str">
        <f t="shared" ca="1" si="116"/>
        <v/>
      </c>
      <c r="E532" s="25" t="str">
        <f t="shared" si="117"/>
        <v/>
      </c>
      <c r="F532" s="23" t="str">
        <f t="shared" si="118"/>
        <v/>
      </c>
      <c r="G532" s="25" t="str">
        <f t="shared" si="119"/>
        <v/>
      </c>
      <c r="H532" s="23">
        <v>2025</v>
      </c>
      <c r="I532" s="26">
        <v>524</v>
      </c>
      <c r="J532" s="23" t="s">
        <v>95</v>
      </c>
      <c r="K532" t="s">
        <v>96</v>
      </c>
      <c r="L532" t="s">
        <v>97</v>
      </c>
      <c r="M532" t="s">
        <v>98</v>
      </c>
      <c r="N532" t="s">
        <v>99</v>
      </c>
      <c r="O532" s="23" t="s">
        <v>100</v>
      </c>
      <c r="P532" s="23" t="s">
        <v>138</v>
      </c>
      <c r="Q532" t="s">
        <v>3740</v>
      </c>
      <c r="R532" s="23" t="s">
        <v>103</v>
      </c>
      <c r="S532" s="20" t="s">
        <v>3741</v>
      </c>
      <c r="T532" s="29" t="s">
        <v>3742</v>
      </c>
      <c r="U532" s="23" t="s">
        <v>1436</v>
      </c>
      <c r="V532" s="23" t="s">
        <v>106</v>
      </c>
      <c r="W532" s="20" t="s">
        <v>595</v>
      </c>
      <c r="X532" s="20" t="s">
        <v>595</v>
      </c>
      <c r="Y532" t="s">
        <v>3743</v>
      </c>
      <c r="Z532" t="s">
        <v>3744</v>
      </c>
      <c r="AA532" t="s">
        <v>3745</v>
      </c>
      <c r="AB532" s="30">
        <v>89862500</v>
      </c>
      <c r="AC532" s="30">
        <v>89862500</v>
      </c>
      <c r="AD532" s="46">
        <v>8295000</v>
      </c>
      <c r="AE532" s="46">
        <v>0</v>
      </c>
      <c r="AF532" s="23" t="s">
        <v>112</v>
      </c>
      <c r="AG532" t="s">
        <v>106</v>
      </c>
      <c r="AH532" t="s">
        <v>113</v>
      </c>
      <c r="AI532" s="31">
        <f>+Tabla3[[#This Row],[VALOR DEL CONTRATO
(EN NUMEROS)]]-Tabla3[[#This Row],[VALOR RECURSOS (MADS/FONAM)]]</f>
        <v>0</v>
      </c>
      <c r="AJ532" s="25">
        <v>4925</v>
      </c>
      <c r="AK532" s="32">
        <v>45664</v>
      </c>
      <c r="AL532">
        <v>62525</v>
      </c>
      <c r="AM532" s="27">
        <v>45694</v>
      </c>
      <c r="AN532" s="33" t="s">
        <v>114</v>
      </c>
      <c r="AO532" t="s">
        <v>599</v>
      </c>
      <c r="AP532" s="39">
        <v>202400000000095</v>
      </c>
      <c r="AQ532" t="s">
        <v>106</v>
      </c>
      <c r="AR532" s="27">
        <v>45692</v>
      </c>
      <c r="AS532" s="23" t="s">
        <v>116</v>
      </c>
      <c r="AT532" s="23" t="s">
        <v>116</v>
      </c>
      <c r="AU532" t="s">
        <v>117</v>
      </c>
      <c r="AV532" t="s">
        <v>600</v>
      </c>
      <c r="AW532" t="s">
        <v>601</v>
      </c>
      <c r="AX532" t="s">
        <v>602</v>
      </c>
      <c r="AY532" s="23">
        <v>80111600</v>
      </c>
      <c r="AZ532" s="41" t="s">
        <v>3746</v>
      </c>
      <c r="BA532" s="23" t="s">
        <v>121</v>
      </c>
      <c r="BB532" s="20" t="s">
        <v>122</v>
      </c>
      <c r="BC532" s="27">
        <v>45693</v>
      </c>
      <c r="BD532" s="20" t="s">
        <v>136</v>
      </c>
      <c r="BE532" s="27">
        <v>45693</v>
      </c>
      <c r="BF532" s="42">
        <v>45694</v>
      </c>
      <c r="BG532" s="27">
        <v>46021</v>
      </c>
      <c r="BH532" s="35">
        <f>+Tabla3[[#This Row],[FECHA TERMINACION
(INICIAL)]]-Tabla3[[#This Row],[FECHA INICIO]]</f>
        <v>327</v>
      </c>
      <c r="BI532" s="35">
        <f>+Tabla3[[#This Row],[PLAZO DE EJECUCIÓN EN DÍAS (INICIAL)]]/30</f>
        <v>10.9</v>
      </c>
      <c r="BJ532" t="s">
        <v>3747</v>
      </c>
      <c r="BK532" s="30">
        <f>+[1]BD_2!E530</f>
        <v>0</v>
      </c>
      <c r="BL532" s="30">
        <f>+[1]BD_2!BA530</f>
        <v>0</v>
      </c>
      <c r="BM532" s="23">
        <f>+[1]BD_2!BZ530</f>
        <v>0</v>
      </c>
      <c r="BN532" s="23">
        <f>+COUNTIF(Tabla3[[#This Row],[VALOR REDUCIDO]:[TOTAL TIEMPO PRORROGADO EN DÍAS
]],"&lt;&gt;0")</f>
        <v>0</v>
      </c>
      <c r="BO532" s="23" t="str">
        <f>+[1]BD_2!CA530</f>
        <v>2 NO</v>
      </c>
      <c r="BP532" s="27" t="str">
        <f>+[1]BD_2!CF530</f>
        <v>2 NO</v>
      </c>
      <c r="BQ532" s="23" t="s">
        <v>106</v>
      </c>
      <c r="BR532">
        <f t="shared" si="120"/>
        <v>327</v>
      </c>
      <c r="BS532" s="36">
        <f t="shared" si="121"/>
        <v>45694</v>
      </c>
      <c r="BT532" s="36">
        <f t="shared" si="122"/>
        <v>46021</v>
      </c>
      <c r="BU532" s="37">
        <f t="shared" ca="1" si="123"/>
        <v>0.7737003058103975</v>
      </c>
      <c r="BV532" s="30">
        <f t="shared" si="124"/>
        <v>89862500</v>
      </c>
      <c r="BW532" s="23" t="str">
        <f t="shared" ca="1" si="112"/>
        <v>EJECUCIÓN</v>
      </c>
      <c r="BX532" s="23">
        <v>48387500</v>
      </c>
      <c r="BY532" s="23">
        <v>41475000</v>
      </c>
      <c r="BZ532" s="23" t="s">
        <v>106</v>
      </c>
      <c r="CA532" s="23" t="str">
        <f t="shared" si="125"/>
        <v>febrero</v>
      </c>
      <c r="CB532" s="23" t="s">
        <v>121</v>
      </c>
      <c r="CC532" s="23" t="s">
        <v>121</v>
      </c>
      <c r="CD532" s="23" t="s">
        <v>121</v>
      </c>
      <c r="CE532" t="s">
        <v>125</v>
      </c>
      <c r="CF532" t="s">
        <v>126</v>
      </c>
    </row>
    <row r="533" spans="1:84" x14ac:dyDescent="0.25">
      <c r="A533" s="23" t="str">
        <f t="shared" si="113"/>
        <v/>
      </c>
      <c r="B533" s="23" t="str">
        <f t="shared" si="114"/>
        <v/>
      </c>
      <c r="C533" s="24" t="str">
        <f t="shared" ca="1" si="115"/>
        <v>E</v>
      </c>
      <c r="D533" s="25" t="str">
        <f t="shared" si="116"/>
        <v/>
      </c>
      <c r="E533" s="25" t="str">
        <f t="shared" si="117"/>
        <v/>
      </c>
      <c r="F533" s="23" t="str">
        <f t="shared" si="118"/>
        <v/>
      </c>
      <c r="G533" s="25" t="str">
        <f t="shared" si="119"/>
        <v/>
      </c>
      <c r="H533" s="23">
        <v>2025</v>
      </c>
      <c r="I533" s="26">
        <v>525</v>
      </c>
      <c r="J533" s="23" t="s">
        <v>95</v>
      </c>
      <c r="K533" t="s">
        <v>96</v>
      </c>
      <c r="L533" t="s">
        <v>97</v>
      </c>
      <c r="M533" t="s">
        <v>98</v>
      </c>
      <c r="N533" t="s">
        <v>99</v>
      </c>
      <c r="O533" s="23" t="s">
        <v>100</v>
      </c>
      <c r="P533" s="23" t="s">
        <v>138</v>
      </c>
      <c r="Q533" t="s">
        <v>3748</v>
      </c>
      <c r="R533" s="23" t="s">
        <v>103</v>
      </c>
      <c r="S533" s="20" t="s">
        <v>3749</v>
      </c>
      <c r="T533" s="29" t="s">
        <v>3750</v>
      </c>
      <c r="U533" s="23" t="s">
        <v>1436</v>
      </c>
      <c r="V533" s="23" t="s">
        <v>106</v>
      </c>
      <c r="W533" s="20" t="s">
        <v>776</v>
      </c>
      <c r="X533" s="20" t="s">
        <v>776</v>
      </c>
      <c r="Y533" t="s">
        <v>3751</v>
      </c>
      <c r="Z533" t="s">
        <v>3752</v>
      </c>
      <c r="AA533" t="s">
        <v>3753</v>
      </c>
      <c r="AB533" s="30">
        <v>77322100</v>
      </c>
      <c r="AC533" s="30">
        <v>77322100</v>
      </c>
      <c r="AD533" s="46">
        <v>7732210</v>
      </c>
      <c r="AE533" s="46">
        <v>0</v>
      </c>
      <c r="AF533" s="23" t="s">
        <v>112</v>
      </c>
      <c r="AG533" t="s">
        <v>106</v>
      </c>
      <c r="AH533" t="s">
        <v>113</v>
      </c>
      <c r="AI533" s="31">
        <f>+Tabla3[[#This Row],[VALOR DEL CONTRATO
(EN NUMEROS)]]-Tabla3[[#This Row],[VALOR RECURSOS (MADS/FONAM)]]</f>
        <v>0</v>
      </c>
      <c r="AJ533" s="25">
        <v>6825</v>
      </c>
      <c r="AK533" s="32">
        <v>45665</v>
      </c>
      <c r="AL533">
        <v>60825</v>
      </c>
      <c r="AM533" s="27">
        <v>45694</v>
      </c>
      <c r="AN533" s="33" t="s">
        <v>114</v>
      </c>
      <c r="AO533" t="s">
        <v>780</v>
      </c>
      <c r="AP533" s="39">
        <v>202400000000078</v>
      </c>
      <c r="AQ533" t="s">
        <v>106</v>
      </c>
      <c r="AR533" s="27">
        <v>45692</v>
      </c>
      <c r="AS533" s="23" t="s">
        <v>116</v>
      </c>
      <c r="AT533" s="23" t="s">
        <v>116</v>
      </c>
      <c r="AU533" t="s">
        <v>117</v>
      </c>
      <c r="AV533" t="s">
        <v>781</v>
      </c>
      <c r="AW533" t="s">
        <v>782</v>
      </c>
      <c r="AX533" t="s">
        <v>783</v>
      </c>
      <c r="AY533" s="23">
        <v>80111600</v>
      </c>
      <c r="AZ533" s="20" t="s">
        <v>3754</v>
      </c>
      <c r="BA533" s="23" t="s">
        <v>121</v>
      </c>
      <c r="BB533" s="20" t="s">
        <v>122</v>
      </c>
      <c r="BC533" s="42">
        <v>45692</v>
      </c>
      <c r="BD533" s="23" t="s">
        <v>123</v>
      </c>
      <c r="BE533" s="42">
        <v>45692</v>
      </c>
      <c r="BF533" s="27">
        <v>45694</v>
      </c>
      <c r="BG533" s="43">
        <v>45996</v>
      </c>
      <c r="BH533" s="35">
        <f>+Tabla3[[#This Row],[FECHA TERMINACION
(INICIAL)]]-Tabla3[[#This Row],[FECHA INICIO]]</f>
        <v>302</v>
      </c>
      <c r="BI533" s="35">
        <f>+Tabla3[[#This Row],[PLAZO DE EJECUCIÓN EN DÍAS (INICIAL)]]/30</f>
        <v>10.066666666666666</v>
      </c>
      <c r="BJ533" t="s">
        <v>2839</v>
      </c>
      <c r="BK533" s="30">
        <f>+[1]BD_2!E531</f>
        <v>0</v>
      </c>
      <c r="BL533" s="30">
        <f>+[1]BD_2!BA531</f>
        <v>0</v>
      </c>
      <c r="BM533" s="23">
        <f>+[1]BD_2!BZ531</f>
        <v>0</v>
      </c>
      <c r="BN533" s="23">
        <f>+COUNTIF(Tabla3[[#This Row],[VALOR REDUCIDO]:[TOTAL TIEMPO PRORROGADO EN DÍAS
]],"&lt;&gt;0")</f>
        <v>0</v>
      </c>
      <c r="BO533" s="23" t="str">
        <f>+[1]BD_2!CA531</f>
        <v>2 NO</v>
      </c>
      <c r="BP533" s="27" t="str">
        <f>+[1]BD_2!CF531</f>
        <v>1 SI</v>
      </c>
      <c r="BQ533" s="23" t="s">
        <v>106</v>
      </c>
      <c r="BR533">
        <f t="shared" si="120"/>
        <v>302</v>
      </c>
      <c r="BS533" s="36">
        <f t="shared" si="121"/>
        <v>45694</v>
      </c>
      <c r="BT533" s="36">
        <f t="shared" si="122"/>
        <v>45996</v>
      </c>
      <c r="BU533" s="37">
        <f t="shared" ca="1" si="123"/>
        <v>0.83774834437086088</v>
      </c>
      <c r="BV533" s="30">
        <f t="shared" si="124"/>
        <v>77322100</v>
      </c>
      <c r="BW533" s="23" t="str">
        <f t="shared" si="112"/>
        <v>FINALIZADO</v>
      </c>
      <c r="BX533" s="23">
        <v>37372348</v>
      </c>
      <c r="BY533" s="23">
        <v>39949752</v>
      </c>
      <c r="BZ533" s="23" t="s">
        <v>106</v>
      </c>
      <c r="CA533" s="23" t="str">
        <f t="shared" si="125"/>
        <v>febrero</v>
      </c>
      <c r="CB533" s="23" t="s">
        <v>121</v>
      </c>
      <c r="CC533" s="23" t="s">
        <v>121</v>
      </c>
      <c r="CD533" s="23" t="s">
        <v>121</v>
      </c>
      <c r="CE533" t="s">
        <v>125</v>
      </c>
      <c r="CF533" t="s">
        <v>126</v>
      </c>
    </row>
    <row r="534" spans="1:84" x14ac:dyDescent="0.25">
      <c r="A534" s="23" t="str">
        <f t="shared" si="113"/>
        <v/>
      </c>
      <c r="B534" s="23" t="str">
        <f t="shared" si="114"/>
        <v/>
      </c>
      <c r="C534" s="24" t="str">
        <f t="shared" ca="1" si="115"/>
        <v>E</v>
      </c>
      <c r="D534" s="25" t="str">
        <f t="shared" ca="1" si="116"/>
        <v/>
      </c>
      <c r="E534" s="25" t="str">
        <f t="shared" si="117"/>
        <v/>
      </c>
      <c r="F534" s="23" t="str">
        <f t="shared" si="118"/>
        <v/>
      </c>
      <c r="G534" s="25" t="str">
        <f t="shared" si="119"/>
        <v/>
      </c>
      <c r="H534" s="23">
        <v>2025</v>
      </c>
      <c r="I534" s="26">
        <v>526</v>
      </c>
      <c r="J534" s="23" t="s">
        <v>95</v>
      </c>
      <c r="K534" t="s">
        <v>96</v>
      </c>
      <c r="L534" t="s">
        <v>97</v>
      </c>
      <c r="M534" t="s">
        <v>98</v>
      </c>
      <c r="N534" t="s">
        <v>99</v>
      </c>
      <c r="O534" s="23" t="s">
        <v>100</v>
      </c>
      <c r="P534" s="23" t="s">
        <v>138</v>
      </c>
      <c r="Q534" t="s">
        <v>3755</v>
      </c>
      <c r="R534" s="23" t="s">
        <v>103</v>
      </c>
      <c r="S534" s="20" t="s">
        <v>158</v>
      </c>
      <c r="T534" s="29" t="s">
        <v>3756</v>
      </c>
      <c r="U534" s="23" t="s">
        <v>1436</v>
      </c>
      <c r="V534" s="23" t="s">
        <v>106</v>
      </c>
      <c r="W534" s="20" t="s">
        <v>776</v>
      </c>
      <c r="X534" s="20" t="s">
        <v>776</v>
      </c>
      <c r="Y534" t="s">
        <v>3757</v>
      </c>
      <c r="Z534" t="s">
        <v>3758</v>
      </c>
      <c r="AA534" t="s">
        <v>3759</v>
      </c>
      <c r="AB534" s="30">
        <v>94090500</v>
      </c>
      <c r="AC534" s="30">
        <v>94090500</v>
      </c>
      <c r="AD534" s="46">
        <v>9409050</v>
      </c>
      <c r="AE534" s="46">
        <v>0</v>
      </c>
      <c r="AF534" s="23" t="s">
        <v>112</v>
      </c>
      <c r="AG534" t="s">
        <v>106</v>
      </c>
      <c r="AH534" t="s">
        <v>113</v>
      </c>
      <c r="AI534" s="31">
        <f>+Tabla3[[#This Row],[VALOR DEL CONTRATO
(EN NUMEROS)]]-Tabla3[[#This Row],[VALOR RECURSOS (MADS/FONAM)]]</f>
        <v>0</v>
      </c>
      <c r="AJ534" s="25">
        <v>13125</v>
      </c>
      <c r="AK534" s="32">
        <v>45666</v>
      </c>
      <c r="AL534">
        <v>60725</v>
      </c>
      <c r="AM534" s="27">
        <v>45694</v>
      </c>
      <c r="AN534" s="33" t="s">
        <v>114</v>
      </c>
      <c r="AO534" t="s">
        <v>931</v>
      </c>
      <c r="AP534" s="39">
        <v>202400000000078</v>
      </c>
      <c r="AQ534" t="s">
        <v>106</v>
      </c>
      <c r="AR534" s="27">
        <v>45692</v>
      </c>
      <c r="AS534" s="23" t="s">
        <v>116</v>
      </c>
      <c r="AT534" s="23" t="s">
        <v>116</v>
      </c>
      <c r="AU534" t="s">
        <v>117</v>
      </c>
      <c r="AV534" t="s">
        <v>781</v>
      </c>
      <c r="AW534" t="s">
        <v>782</v>
      </c>
      <c r="AX534" t="s">
        <v>783</v>
      </c>
      <c r="AY534" s="23">
        <v>80111600</v>
      </c>
      <c r="AZ534" s="20" t="s">
        <v>3760</v>
      </c>
      <c r="BA534" s="23" t="s">
        <v>121</v>
      </c>
      <c r="BB534" s="20" t="s">
        <v>122</v>
      </c>
      <c r="BC534" s="42">
        <v>45692</v>
      </c>
      <c r="BD534" s="23" t="s">
        <v>123</v>
      </c>
      <c r="BE534" s="42">
        <v>45692</v>
      </c>
      <c r="BF534" s="27">
        <v>45694</v>
      </c>
      <c r="BG534" s="43">
        <v>45996</v>
      </c>
      <c r="BH534" s="35">
        <f>+Tabla3[[#This Row],[FECHA TERMINACION
(INICIAL)]]-Tabla3[[#This Row],[FECHA INICIO]]</f>
        <v>302</v>
      </c>
      <c r="BI534" s="35">
        <f>+Tabla3[[#This Row],[PLAZO DE EJECUCIÓN EN DÍAS (INICIAL)]]/30</f>
        <v>10.066666666666666</v>
      </c>
      <c r="BJ534" t="s">
        <v>2839</v>
      </c>
      <c r="BK534" s="30">
        <f>+[1]BD_2!E532</f>
        <v>0</v>
      </c>
      <c r="BL534" s="30">
        <f>+[1]BD_2!BA532</f>
        <v>0</v>
      </c>
      <c r="BM534" s="23">
        <f>+[1]BD_2!BZ532</f>
        <v>0</v>
      </c>
      <c r="BN534" s="23">
        <f>+COUNTIF(Tabla3[[#This Row],[VALOR REDUCIDO]:[TOTAL TIEMPO PRORROGADO EN DÍAS
]],"&lt;&gt;0")</f>
        <v>0</v>
      </c>
      <c r="BO534" s="23" t="str">
        <f>+[1]BD_2!CA532</f>
        <v>2 NO</v>
      </c>
      <c r="BP534" s="27" t="str">
        <f>+[1]BD_2!CF532</f>
        <v>2 NO</v>
      </c>
      <c r="BQ534" s="23" t="s">
        <v>106</v>
      </c>
      <c r="BR534">
        <f t="shared" si="120"/>
        <v>302</v>
      </c>
      <c r="BS534" s="36">
        <f t="shared" si="121"/>
        <v>45694</v>
      </c>
      <c r="BT534" s="36">
        <f t="shared" si="122"/>
        <v>45996</v>
      </c>
      <c r="BU534" s="37">
        <f t="shared" ca="1" si="123"/>
        <v>0.83774834437086088</v>
      </c>
      <c r="BV534" s="30">
        <f t="shared" si="124"/>
        <v>94090500</v>
      </c>
      <c r="BW534" s="23" t="str">
        <f t="shared" ca="1" si="112"/>
        <v>EJECUCIÓN</v>
      </c>
      <c r="BX534" s="23">
        <v>28227150</v>
      </c>
      <c r="BY534" s="23">
        <v>65863350</v>
      </c>
      <c r="BZ534" s="23" t="s">
        <v>106</v>
      </c>
      <c r="CA534" s="23" t="str">
        <f t="shared" si="125"/>
        <v>febrero</v>
      </c>
      <c r="CB534" s="23" t="s">
        <v>121</v>
      </c>
      <c r="CC534" s="23" t="s">
        <v>121</v>
      </c>
      <c r="CD534" s="23" t="s">
        <v>121</v>
      </c>
      <c r="CE534" t="s">
        <v>125</v>
      </c>
      <c r="CF534" t="s">
        <v>126</v>
      </c>
    </row>
    <row r="535" spans="1:84" x14ac:dyDescent="0.25">
      <c r="A535" s="23" t="str">
        <f t="shared" si="113"/>
        <v/>
      </c>
      <c r="B535" s="23" t="str">
        <f t="shared" si="114"/>
        <v/>
      </c>
      <c r="C535" s="24" t="str">
        <f t="shared" ca="1" si="115"/>
        <v>E</v>
      </c>
      <c r="D535" s="25" t="str">
        <f t="shared" ca="1" si="116"/>
        <v/>
      </c>
      <c r="E535" s="25" t="str">
        <f t="shared" si="117"/>
        <v/>
      </c>
      <c r="F535" s="23" t="str">
        <f t="shared" si="118"/>
        <v/>
      </c>
      <c r="G535" s="25" t="str">
        <f t="shared" si="119"/>
        <v/>
      </c>
      <c r="H535" s="23">
        <v>2025</v>
      </c>
      <c r="I535" s="26">
        <v>527</v>
      </c>
      <c r="J535" s="23" t="s">
        <v>95</v>
      </c>
      <c r="K535" t="s">
        <v>96</v>
      </c>
      <c r="L535" t="s">
        <v>97</v>
      </c>
      <c r="M535" t="s">
        <v>98</v>
      </c>
      <c r="N535" t="s">
        <v>99</v>
      </c>
      <c r="O535" s="23" t="s">
        <v>100</v>
      </c>
      <c r="P535" s="23" t="s">
        <v>138</v>
      </c>
      <c r="Q535" t="s">
        <v>3761</v>
      </c>
      <c r="R535" s="23" t="s">
        <v>103</v>
      </c>
      <c r="S535" s="20" t="s">
        <v>926</v>
      </c>
      <c r="T535" s="29" t="s">
        <v>3762</v>
      </c>
      <c r="U535" s="23" t="s">
        <v>1436</v>
      </c>
      <c r="V535" s="23" t="s">
        <v>106</v>
      </c>
      <c r="W535" s="20" t="s">
        <v>1369</v>
      </c>
      <c r="X535" s="20" t="s">
        <v>1369</v>
      </c>
      <c r="Y535" t="s">
        <v>3763</v>
      </c>
      <c r="Z535" t="s">
        <v>3764</v>
      </c>
      <c r="AA535" t="s">
        <v>1610</v>
      </c>
      <c r="AB535" s="30">
        <v>105000000</v>
      </c>
      <c r="AC535" s="30">
        <v>105000000</v>
      </c>
      <c r="AD535" s="46">
        <v>10000000</v>
      </c>
      <c r="AE535" s="46">
        <v>0</v>
      </c>
      <c r="AF535" s="23" t="s">
        <v>112</v>
      </c>
      <c r="AG535" t="s">
        <v>106</v>
      </c>
      <c r="AH535" t="s">
        <v>113</v>
      </c>
      <c r="AI535" s="31">
        <f>+Tabla3[[#This Row],[VALOR DEL CONTRATO
(EN NUMEROS)]]-Tabla3[[#This Row],[VALOR RECURSOS (MADS/FONAM)]]</f>
        <v>0</v>
      </c>
      <c r="AJ535" s="25">
        <v>11125</v>
      </c>
      <c r="AK535" s="57">
        <v>45665</v>
      </c>
      <c r="AL535">
        <v>64325</v>
      </c>
      <c r="AM535" s="42">
        <v>45695</v>
      </c>
      <c r="AN535" s="33" t="s">
        <v>114</v>
      </c>
      <c r="AO535" t="s">
        <v>931</v>
      </c>
      <c r="AP535" s="39">
        <v>202400000000078</v>
      </c>
      <c r="AQ535" t="s">
        <v>106</v>
      </c>
      <c r="AR535" s="27">
        <v>45691</v>
      </c>
      <c r="AS535" s="23" t="s">
        <v>116</v>
      </c>
      <c r="AT535" s="23" t="s">
        <v>116</v>
      </c>
      <c r="AU535" t="s">
        <v>117</v>
      </c>
      <c r="AV535" t="s">
        <v>1373</v>
      </c>
      <c r="AW535" t="s">
        <v>1374</v>
      </c>
      <c r="AX535" t="s">
        <v>1375</v>
      </c>
      <c r="AY535" s="23">
        <v>80111600</v>
      </c>
      <c r="AZ535" s="20" t="s">
        <v>3765</v>
      </c>
      <c r="BA535" s="23" t="s">
        <v>121</v>
      </c>
      <c r="BB535" s="20" t="s">
        <v>122</v>
      </c>
      <c r="BC535" s="42">
        <v>45692</v>
      </c>
      <c r="BD535" s="23" t="s">
        <v>123</v>
      </c>
      <c r="BE535" s="42">
        <v>45692</v>
      </c>
      <c r="BF535" s="27">
        <v>45695</v>
      </c>
      <c r="BG535" s="43">
        <v>46012</v>
      </c>
      <c r="BH535" s="35">
        <f>+Tabla3[[#This Row],[FECHA TERMINACION
(INICIAL)]]-Tabla3[[#This Row],[FECHA INICIO]]</f>
        <v>317</v>
      </c>
      <c r="BI535" s="35">
        <f>+Tabla3[[#This Row],[PLAZO DE EJECUCIÓN EN DÍAS (INICIAL)]]/30</f>
        <v>10.566666666666666</v>
      </c>
      <c r="BJ535" t="s">
        <v>2968</v>
      </c>
      <c r="BK535" s="30">
        <f>+[1]BD_2!E533</f>
        <v>0</v>
      </c>
      <c r="BL535" s="30">
        <f>+[1]BD_2!BA533</f>
        <v>0</v>
      </c>
      <c r="BM535" s="23">
        <f>+[1]BD_2!BZ533</f>
        <v>0</v>
      </c>
      <c r="BN535" s="23">
        <f>+COUNTIF(Tabla3[[#This Row],[VALOR REDUCIDO]:[TOTAL TIEMPO PRORROGADO EN DÍAS
]],"&lt;&gt;0")</f>
        <v>0</v>
      </c>
      <c r="BO535" s="23" t="str">
        <f>+[1]BD_2!CA533</f>
        <v>2 NO</v>
      </c>
      <c r="BP535" s="27" t="str">
        <f>+[1]BD_2!CF533</f>
        <v>2 NO</v>
      </c>
      <c r="BQ535" s="23" t="s">
        <v>106</v>
      </c>
      <c r="BR535">
        <f t="shared" si="120"/>
        <v>317</v>
      </c>
      <c r="BS535" s="36">
        <f t="shared" si="121"/>
        <v>45695</v>
      </c>
      <c r="BT535" s="36">
        <f t="shared" si="122"/>
        <v>46012</v>
      </c>
      <c r="BU535" s="37">
        <f t="shared" ca="1" si="123"/>
        <v>0.79495268138801267</v>
      </c>
      <c r="BV535" s="30">
        <f t="shared" si="124"/>
        <v>105000000</v>
      </c>
      <c r="BW535" s="23" t="str">
        <f t="shared" ca="1" si="112"/>
        <v>EJECUCIÓN</v>
      </c>
      <c r="BX535" s="23">
        <v>58000000</v>
      </c>
      <c r="BY535" s="23">
        <v>47000000</v>
      </c>
      <c r="BZ535" s="23" t="s">
        <v>106</v>
      </c>
      <c r="CA535" s="23" t="str">
        <f t="shared" si="125"/>
        <v>febrero</v>
      </c>
      <c r="CB535" s="23" t="s">
        <v>121</v>
      </c>
      <c r="CC535" s="23" t="s">
        <v>121</v>
      </c>
      <c r="CD535" s="23" t="s">
        <v>121</v>
      </c>
      <c r="CE535" t="s">
        <v>125</v>
      </c>
      <c r="CF535" t="s">
        <v>126</v>
      </c>
    </row>
    <row r="536" spans="1:84" x14ac:dyDescent="0.25">
      <c r="A536" s="23" t="str">
        <f t="shared" si="113"/>
        <v/>
      </c>
      <c r="B536" s="23" t="str">
        <f t="shared" si="114"/>
        <v/>
      </c>
      <c r="C536" s="24" t="str">
        <f t="shared" ca="1" si="115"/>
        <v>E</v>
      </c>
      <c r="D536" s="25" t="str">
        <f t="shared" ca="1" si="116"/>
        <v/>
      </c>
      <c r="E536" s="25" t="str">
        <f t="shared" si="117"/>
        <v/>
      </c>
      <c r="F536" s="23" t="str">
        <f t="shared" si="118"/>
        <v/>
      </c>
      <c r="G536" s="25" t="str">
        <f t="shared" si="119"/>
        <v/>
      </c>
      <c r="H536" s="23">
        <v>2025</v>
      </c>
      <c r="I536" s="26">
        <v>528</v>
      </c>
      <c r="J536" s="23" t="s">
        <v>95</v>
      </c>
      <c r="K536" t="s">
        <v>96</v>
      </c>
      <c r="L536" t="s">
        <v>97</v>
      </c>
      <c r="M536" t="s">
        <v>98</v>
      </c>
      <c r="N536" t="s">
        <v>99</v>
      </c>
      <c r="O536" s="23" t="s">
        <v>100</v>
      </c>
      <c r="P536" s="23" t="s">
        <v>138</v>
      </c>
      <c r="Q536" t="s">
        <v>3766</v>
      </c>
      <c r="R536" s="23" t="s">
        <v>103</v>
      </c>
      <c r="S536" s="20" t="s">
        <v>1753</v>
      </c>
      <c r="T536" s="29" t="s">
        <v>3767</v>
      </c>
      <c r="U536" s="23" t="s">
        <v>1436</v>
      </c>
      <c r="V536" s="23" t="s">
        <v>106</v>
      </c>
      <c r="W536" s="20" t="s">
        <v>1369</v>
      </c>
      <c r="X536" s="20" t="s">
        <v>1369</v>
      </c>
      <c r="Y536" t="s">
        <v>3768</v>
      </c>
      <c r="Z536" t="s">
        <v>3769</v>
      </c>
      <c r="AA536" t="s">
        <v>3770</v>
      </c>
      <c r="AB536" s="30">
        <v>90351600</v>
      </c>
      <c r="AC536" s="30">
        <v>90351600</v>
      </c>
      <c r="AD536" s="46">
        <v>9035600</v>
      </c>
      <c r="AE536" s="46">
        <v>0</v>
      </c>
      <c r="AF536" s="23" t="s">
        <v>112</v>
      </c>
      <c r="AG536" t="s">
        <v>106</v>
      </c>
      <c r="AH536" t="s">
        <v>113</v>
      </c>
      <c r="AI536" s="31">
        <f>+Tabla3[[#This Row],[VALOR DEL CONTRATO
(EN NUMEROS)]]-Tabla3[[#This Row],[VALOR RECURSOS (MADS/FONAM)]]</f>
        <v>0</v>
      </c>
      <c r="AJ536" s="25">
        <v>11125</v>
      </c>
      <c r="AK536" s="57">
        <v>45665</v>
      </c>
      <c r="AL536">
        <v>63125</v>
      </c>
      <c r="AM536" s="27">
        <v>45694</v>
      </c>
      <c r="AN536" s="33" t="s">
        <v>114</v>
      </c>
      <c r="AO536" t="s">
        <v>931</v>
      </c>
      <c r="AP536" s="39">
        <v>202400000000078</v>
      </c>
      <c r="AQ536" t="s">
        <v>106</v>
      </c>
      <c r="AR536" s="27">
        <v>45692</v>
      </c>
      <c r="AS536" s="23" t="s">
        <v>116</v>
      </c>
      <c r="AT536" s="23" t="s">
        <v>116</v>
      </c>
      <c r="AU536" t="s">
        <v>117</v>
      </c>
      <c r="AV536" t="s">
        <v>3771</v>
      </c>
      <c r="AW536" t="s">
        <v>801</v>
      </c>
      <c r="AX536" t="s">
        <v>1375</v>
      </c>
      <c r="AY536" s="23">
        <v>80111600</v>
      </c>
      <c r="AZ536" s="41" t="s">
        <v>3772</v>
      </c>
      <c r="BA536" s="23" t="s">
        <v>121</v>
      </c>
      <c r="BB536" s="20" t="s">
        <v>122</v>
      </c>
      <c r="BC536" s="42">
        <v>45693</v>
      </c>
      <c r="BD536" s="23" t="s">
        <v>136</v>
      </c>
      <c r="BE536" s="42">
        <v>45693</v>
      </c>
      <c r="BF536" s="27">
        <v>45694</v>
      </c>
      <c r="BG536" s="43">
        <v>45996</v>
      </c>
      <c r="BH536" s="35">
        <f>+Tabla3[[#This Row],[FECHA TERMINACION
(INICIAL)]]-Tabla3[[#This Row],[FECHA INICIO]]</f>
        <v>302</v>
      </c>
      <c r="BI536" s="35">
        <f>+Tabla3[[#This Row],[PLAZO DE EJECUCIÓN EN DÍAS (INICIAL)]]/30</f>
        <v>10.066666666666666</v>
      </c>
      <c r="BJ536" t="s">
        <v>1586</v>
      </c>
      <c r="BK536" s="30">
        <f>+[1]BD_2!E534</f>
        <v>0</v>
      </c>
      <c r="BL536" s="30">
        <f>+[1]BD_2!BA534</f>
        <v>0</v>
      </c>
      <c r="BM536" s="23">
        <f>+[1]BD_2!BZ534</f>
        <v>0</v>
      </c>
      <c r="BN536" s="23">
        <f>+COUNTIF(Tabla3[[#This Row],[VALOR REDUCIDO]:[TOTAL TIEMPO PRORROGADO EN DÍAS
]],"&lt;&gt;0")</f>
        <v>0</v>
      </c>
      <c r="BO536" s="23" t="str">
        <f>+[1]BD_2!CA534</f>
        <v>2 NO</v>
      </c>
      <c r="BP536" s="27" t="str">
        <f>+[1]BD_2!CF534</f>
        <v>2 NO</v>
      </c>
      <c r="BQ536" s="23" t="s">
        <v>106</v>
      </c>
      <c r="BR536">
        <f t="shared" si="120"/>
        <v>302</v>
      </c>
      <c r="BS536" s="36">
        <f t="shared" si="121"/>
        <v>45694</v>
      </c>
      <c r="BT536" s="36">
        <f t="shared" si="122"/>
        <v>45996</v>
      </c>
      <c r="BU536" s="37">
        <f t="shared" ca="1" si="123"/>
        <v>0.83774834437086088</v>
      </c>
      <c r="BV536" s="30">
        <f t="shared" si="124"/>
        <v>90351600</v>
      </c>
      <c r="BW536" s="23" t="str">
        <f t="shared" ca="1" si="112"/>
        <v>EJECUCIÓN</v>
      </c>
      <c r="BX536" s="23">
        <v>52705100</v>
      </c>
      <c r="BY536" s="23">
        <v>37646500</v>
      </c>
      <c r="BZ536" s="23" t="s">
        <v>106</v>
      </c>
      <c r="CA536" s="23" t="str">
        <f t="shared" si="125"/>
        <v>febrero</v>
      </c>
      <c r="CB536" s="23" t="s">
        <v>121</v>
      </c>
      <c r="CC536" s="23" t="s">
        <v>121</v>
      </c>
      <c r="CD536" s="23" t="s">
        <v>121</v>
      </c>
      <c r="CE536" t="s">
        <v>125</v>
      </c>
      <c r="CF536" t="s">
        <v>126</v>
      </c>
    </row>
    <row r="537" spans="1:84" x14ac:dyDescent="0.25">
      <c r="A537" s="23" t="str">
        <f t="shared" si="113"/>
        <v/>
      </c>
      <c r="B537" s="23" t="str">
        <f t="shared" si="114"/>
        <v/>
      </c>
      <c r="C537" s="24" t="str">
        <f t="shared" ca="1" si="115"/>
        <v>E</v>
      </c>
      <c r="D537" s="25" t="str">
        <f t="shared" ca="1" si="116"/>
        <v/>
      </c>
      <c r="E537" s="25" t="str">
        <f t="shared" si="117"/>
        <v/>
      </c>
      <c r="F537" s="23" t="str">
        <f t="shared" si="118"/>
        <v/>
      </c>
      <c r="G537" s="25" t="str">
        <f t="shared" si="119"/>
        <v/>
      </c>
      <c r="H537" s="23">
        <v>2025</v>
      </c>
      <c r="I537" s="26">
        <v>529</v>
      </c>
      <c r="J537" s="23" t="s">
        <v>95</v>
      </c>
      <c r="K537" t="s">
        <v>96</v>
      </c>
      <c r="L537" t="s">
        <v>97</v>
      </c>
      <c r="M537" t="s">
        <v>98</v>
      </c>
      <c r="N537" t="s">
        <v>99</v>
      </c>
      <c r="O537" s="23" t="s">
        <v>100</v>
      </c>
      <c r="P537" s="23" t="s">
        <v>138</v>
      </c>
      <c r="Q537" t="s">
        <v>3773</v>
      </c>
      <c r="R537" s="23" t="s">
        <v>103</v>
      </c>
      <c r="S537" s="20" t="s">
        <v>311</v>
      </c>
      <c r="T537" s="29" t="s">
        <v>3774</v>
      </c>
      <c r="U537" s="23" t="s">
        <v>1436</v>
      </c>
      <c r="V537" s="23" t="s">
        <v>106</v>
      </c>
      <c r="W537" s="20" t="s">
        <v>418</v>
      </c>
      <c r="X537" s="20" t="s">
        <v>418</v>
      </c>
      <c r="Y537" t="s">
        <v>3775</v>
      </c>
      <c r="Z537" t="s">
        <v>3776</v>
      </c>
      <c r="AA537" t="s">
        <v>3777</v>
      </c>
      <c r="AB537" s="30">
        <v>108333333</v>
      </c>
      <c r="AC537" s="30">
        <v>108333333</v>
      </c>
      <c r="AD537" s="46">
        <v>10000000</v>
      </c>
      <c r="AE537" s="46">
        <v>0</v>
      </c>
      <c r="AF537" s="23" t="s">
        <v>112</v>
      </c>
      <c r="AG537" t="s">
        <v>106</v>
      </c>
      <c r="AH537" t="s">
        <v>113</v>
      </c>
      <c r="AI537" s="31">
        <f>+Tabla3[[#This Row],[VALOR DEL CONTRATO
(EN NUMEROS)]]-Tabla3[[#This Row],[VALOR RECURSOS (MADS/FONAM)]]</f>
        <v>0</v>
      </c>
      <c r="AJ537" s="25">
        <v>8725</v>
      </c>
      <c r="AK537" s="57">
        <v>45665</v>
      </c>
      <c r="AL537">
        <v>58425</v>
      </c>
      <c r="AM537" s="42">
        <v>45693</v>
      </c>
      <c r="AN537" s="33" t="s">
        <v>114</v>
      </c>
      <c r="AO537" t="s">
        <v>3144</v>
      </c>
      <c r="AP537" s="39">
        <v>202300000000267</v>
      </c>
      <c r="AQ537" t="s">
        <v>106</v>
      </c>
      <c r="AR537" s="27">
        <v>45691</v>
      </c>
      <c r="AS537" s="23" t="s">
        <v>116</v>
      </c>
      <c r="AT537" s="23" t="s">
        <v>116</v>
      </c>
      <c r="AU537" t="s">
        <v>117</v>
      </c>
      <c r="AV537" t="s">
        <v>423</v>
      </c>
      <c r="AW537" t="s">
        <v>424</v>
      </c>
      <c r="AX537" t="s">
        <v>425</v>
      </c>
      <c r="AY537" s="23">
        <v>80111600</v>
      </c>
      <c r="AZ537" s="20" t="s">
        <v>3778</v>
      </c>
      <c r="BA537" s="23" t="s">
        <v>121</v>
      </c>
      <c r="BB537" s="20" t="s">
        <v>122</v>
      </c>
      <c r="BC537" s="42">
        <v>45692</v>
      </c>
      <c r="BD537" s="23" t="s">
        <v>123</v>
      </c>
      <c r="BE537" s="42">
        <v>45692</v>
      </c>
      <c r="BF537" s="27">
        <v>45693</v>
      </c>
      <c r="BG537" s="43">
        <v>46020</v>
      </c>
      <c r="BH537" s="35">
        <f>+Tabla3[[#This Row],[FECHA TERMINACION
(INICIAL)]]-Tabla3[[#This Row],[FECHA INICIO]]</f>
        <v>327</v>
      </c>
      <c r="BI537" s="35">
        <f>+Tabla3[[#This Row],[PLAZO DE EJECUCIÓN EN DÍAS (INICIAL)]]/30</f>
        <v>10.9</v>
      </c>
      <c r="BJ537" t="s">
        <v>3779</v>
      </c>
      <c r="BK537" s="30">
        <f>+[1]BD_2!E535</f>
        <v>0</v>
      </c>
      <c r="BL537" s="30">
        <f>+[1]BD_2!BA535</f>
        <v>0</v>
      </c>
      <c r="BM537" s="23">
        <f>+[1]BD_2!BZ535</f>
        <v>0</v>
      </c>
      <c r="BN537" s="23">
        <f>+COUNTIF(Tabla3[[#This Row],[VALOR REDUCIDO]:[TOTAL TIEMPO PRORROGADO EN DÍAS
]],"&lt;&gt;0")</f>
        <v>0</v>
      </c>
      <c r="BO537" s="23" t="str">
        <f>+[1]BD_2!CA535</f>
        <v>2 NO</v>
      </c>
      <c r="BP537" s="27" t="str">
        <f>+[1]BD_2!CF535</f>
        <v>2 NO</v>
      </c>
      <c r="BQ537" s="23" t="s">
        <v>106</v>
      </c>
      <c r="BR537">
        <f t="shared" si="120"/>
        <v>327</v>
      </c>
      <c r="BS537" s="36">
        <f t="shared" si="121"/>
        <v>45693</v>
      </c>
      <c r="BT537" s="36">
        <f t="shared" si="122"/>
        <v>46020</v>
      </c>
      <c r="BU537" s="37">
        <f t="shared" ca="1" si="123"/>
        <v>0.77675840978593269</v>
      </c>
      <c r="BV537" s="30">
        <f t="shared" si="124"/>
        <v>108333333</v>
      </c>
      <c r="BW537" s="23" t="str">
        <f t="shared" ca="1" si="112"/>
        <v>EJECUCIÓN</v>
      </c>
      <c r="BX537" s="23">
        <v>58666667</v>
      </c>
      <c r="BY537" s="23">
        <v>49666666</v>
      </c>
      <c r="BZ537" s="23" t="s">
        <v>106</v>
      </c>
      <c r="CA537" s="23" t="str">
        <f t="shared" si="125"/>
        <v>febrero</v>
      </c>
      <c r="CB537" s="23" t="s">
        <v>121</v>
      </c>
      <c r="CC537" s="23" t="s">
        <v>121</v>
      </c>
      <c r="CD537" s="23" t="s">
        <v>121</v>
      </c>
      <c r="CE537" t="s">
        <v>125</v>
      </c>
      <c r="CF537" t="s">
        <v>126</v>
      </c>
    </row>
    <row r="538" spans="1:84" x14ac:dyDescent="0.25">
      <c r="A538" s="23" t="str">
        <f t="shared" si="113"/>
        <v/>
      </c>
      <c r="B538" s="23" t="str">
        <f t="shared" si="114"/>
        <v/>
      </c>
      <c r="C538" s="24" t="str">
        <f t="shared" ca="1" si="115"/>
        <v>E</v>
      </c>
      <c r="D538" s="25" t="str">
        <f t="shared" ca="1" si="116"/>
        <v/>
      </c>
      <c r="E538" s="25" t="str">
        <f t="shared" si="117"/>
        <v/>
      </c>
      <c r="F538" s="23" t="str">
        <f t="shared" si="118"/>
        <v/>
      </c>
      <c r="G538" s="25" t="str">
        <f t="shared" si="119"/>
        <v/>
      </c>
      <c r="H538" s="23">
        <v>2025</v>
      </c>
      <c r="I538" s="26">
        <v>530</v>
      </c>
      <c r="J538" s="23" t="s">
        <v>95</v>
      </c>
      <c r="K538" t="s">
        <v>96</v>
      </c>
      <c r="L538" t="s">
        <v>97</v>
      </c>
      <c r="M538" t="s">
        <v>98</v>
      </c>
      <c r="N538" t="s">
        <v>99</v>
      </c>
      <c r="O538" s="23" t="s">
        <v>100</v>
      </c>
      <c r="P538" s="23" t="s">
        <v>138</v>
      </c>
      <c r="Q538" t="s">
        <v>3780</v>
      </c>
      <c r="R538" s="23" t="s">
        <v>103</v>
      </c>
      <c r="S538" s="20" t="s">
        <v>165</v>
      </c>
      <c r="T538" s="29" t="s">
        <v>3781</v>
      </c>
      <c r="U538" s="23" t="s">
        <v>1436</v>
      </c>
      <c r="V538" s="23" t="s">
        <v>106</v>
      </c>
      <c r="W538" s="20" t="s">
        <v>516</v>
      </c>
      <c r="X538" s="20" t="s">
        <v>516</v>
      </c>
      <c r="Y538" t="s">
        <v>3782</v>
      </c>
      <c r="Z538" t="s">
        <v>3783</v>
      </c>
      <c r="AA538" t="s">
        <v>3784</v>
      </c>
      <c r="AB538" s="30">
        <v>77700000</v>
      </c>
      <c r="AC538" s="30">
        <v>77700000</v>
      </c>
      <c r="AD538" s="46">
        <v>7770000</v>
      </c>
      <c r="AE538" s="46">
        <v>0</v>
      </c>
      <c r="AF538" s="23" t="s">
        <v>112</v>
      </c>
      <c r="AG538" t="s">
        <v>106</v>
      </c>
      <c r="AH538" t="s">
        <v>113</v>
      </c>
      <c r="AI538" s="31">
        <f>+Tabla3[[#This Row],[VALOR DEL CONTRATO
(EN NUMEROS)]]-Tabla3[[#This Row],[VALOR RECURSOS (MADS/FONAM)]]</f>
        <v>0</v>
      </c>
      <c r="AJ538" s="25">
        <v>8825</v>
      </c>
      <c r="AK538" s="57">
        <v>45665</v>
      </c>
      <c r="AL538">
        <v>53525</v>
      </c>
      <c r="AM538" s="42">
        <v>45692</v>
      </c>
      <c r="AN538" s="33" t="s">
        <v>114</v>
      </c>
      <c r="AO538" t="s">
        <v>1574</v>
      </c>
      <c r="AP538" s="39">
        <v>202300000000177</v>
      </c>
      <c r="AQ538" t="s">
        <v>106</v>
      </c>
      <c r="AR538" s="27">
        <v>45691</v>
      </c>
      <c r="AS538" s="23" t="s">
        <v>116</v>
      </c>
      <c r="AT538" s="23" t="s">
        <v>116</v>
      </c>
      <c r="AU538" t="s">
        <v>117</v>
      </c>
      <c r="AV538" t="s">
        <v>2550</v>
      </c>
      <c r="AW538" t="s">
        <v>2551</v>
      </c>
      <c r="AX538" t="s">
        <v>516</v>
      </c>
      <c r="AY538" s="23">
        <v>80111600</v>
      </c>
      <c r="AZ538" s="20" t="s">
        <v>3785</v>
      </c>
      <c r="BA538" s="23" t="s">
        <v>121</v>
      </c>
      <c r="BB538" s="20" t="s">
        <v>122</v>
      </c>
      <c r="BC538" s="42">
        <v>45691</v>
      </c>
      <c r="BD538" s="23" t="s">
        <v>136</v>
      </c>
      <c r="BE538" s="42">
        <v>45691</v>
      </c>
      <c r="BF538" s="27">
        <v>45692</v>
      </c>
      <c r="BG538" s="43">
        <v>45994</v>
      </c>
      <c r="BH538" s="35">
        <f>+Tabla3[[#This Row],[FECHA TERMINACION
(INICIAL)]]-Tabla3[[#This Row],[FECHA INICIO]]</f>
        <v>302</v>
      </c>
      <c r="BI538" s="35">
        <f>+Tabla3[[#This Row],[PLAZO DE EJECUCIÓN EN DÍAS (INICIAL)]]/30</f>
        <v>10.066666666666666</v>
      </c>
      <c r="BJ538" t="s">
        <v>3786</v>
      </c>
      <c r="BK538" s="30">
        <f>+[1]BD_2!E536</f>
        <v>0</v>
      </c>
      <c r="BL538" s="30">
        <f>+[1]BD_2!BA536</f>
        <v>0</v>
      </c>
      <c r="BM538" s="23">
        <f>+[1]BD_2!BZ536</f>
        <v>0</v>
      </c>
      <c r="BN538" s="23">
        <f>+COUNTIF(Tabla3[[#This Row],[VALOR REDUCIDO]:[TOTAL TIEMPO PRORROGADO EN DÍAS
]],"&lt;&gt;0")</f>
        <v>0</v>
      </c>
      <c r="BO538" s="23" t="str">
        <f>+[1]BD_2!CA536</f>
        <v>2 NO</v>
      </c>
      <c r="BP538" s="27" t="str">
        <f>+[1]BD_2!CF536</f>
        <v>2 NO</v>
      </c>
      <c r="BQ538" s="23" t="s">
        <v>106</v>
      </c>
      <c r="BR538">
        <f t="shared" si="120"/>
        <v>302</v>
      </c>
      <c r="BS538" s="36">
        <f t="shared" si="121"/>
        <v>45692</v>
      </c>
      <c r="BT538" s="36">
        <f t="shared" si="122"/>
        <v>45994</v>
      </c>
      <c r="BU538" s="37">
        <f t="shared" ca="1" si="123"/>
        <v>0.8443708609271523</v>
      </c>
      <c r="BV538" s="30">
        <f t="shared" si="124"/>
        <v>77700000</v>
      </c>
      <c r="BW538" s="23" t="str">
        <f t="shared" ca="1" si="112"/>
        <v>EJECUCIÓN</v>
      </c>
      <c r="BX538" s="23">
        <v>45843000</v>
      </c>
      <c r="BY538" s="23">
        <v>31857000</v>
      </c>
      <c r="BZ538" s="23" t="s">
        <v>106</v>
      </c>
      <c r="CA538" s="23" t="str">
        <f t="shared" si="125"/>
        <v>febrero</v>
      </c>
      <c r="CB538" s="23" t="s">
        <v>121</v>
      </c>
      <c r="CC538" s="23" t="s">
        <v>121</v>
      </c>
      <c r="CD538" s="23" t="s">
        <v>121</v>
      </c>
      <c r="CE538" t="s">
        <v>125</v>
      </c>
      <c r="CF538" t="s">
        <v>126</v>
      </c>
    </row>
    <row r="539" spans="1:84" x14ac:dyDescent="0.25">
      <c r="A539" s="23" t="str">
        <f t="shared" si="113"/>
        <v/>
      </c>
      <c r="B539" s="23" t="str">
        <f t="shared" si="114"/>
        <v/>
      </c>
      <c r="C539" s="24" t="str">
        <f t="shared" ca="1" si="115"/>
        <v>E</v>
      </c>
      <c r="D539" s="25" t="str">
        <f t="shared" ca="1" si="116"/>
        <v/>
      </c>
      <c r="E539" s="25" t="str">
        <f t="shared" si="117"/>
        <v/>
      </c>
      <c r="F539" s="23" t="str">
        <f t="shared" si="118"/>
        <v/>
      </c>
      <c r="G539" s="25" t="str">
        <f t="shared" si="119"/>
        <v/>
      </c>
      <c r="H539" s="23">
        <v>2025</v>
      </c>
      <c r="I539" s="26">
        <v>531</v>
      </c>
      <c r="J539" s="23" t="s">
        <v>95</v>
      </c>
      <c r="K539" t="s">
        <v>96</v>
      </c>
      <c r="L539" t="s">
        <v>97</v>
      </c>
      <c r="M539" t="s">
        <v>98</v>
      </c>
      <c r="N539" t="s">
        <v>99</v>
      </c>
      <c r="O539" s="23" t="s">
        <v>100</v>
      </c>
      <c r="P539" s="23" t="s">
        <v>138</v>
      </c>
      <c r="Q539" t="s">
        <v>3787</v>
      </c>
      <c r="R539" s="23" t="s">
        <v>103</v>
      </c>
      <c r="S539" s="20" t="s">
        <v>158</v>
      </c>
      <c r="T539" s="29" t="s">
        <v>3788</v>
      </c>
      <c r="U539" s="23" t="s">
        <v>1436</v>
      </c>
      <c r="V539" s="23" t="s">
        <v>106</v>
      </c>
      <c r="W539" s="20" t="s">
        <v>3789</v>
      </c>
      <c r="X539" s="20" t="s">
        <v>3789</v>
      </c>
      <c r="Y539" t="s">
        <v>3790</v>
      </c>
      <c r="Z539" t="s">
        <v>3791</v>
      </c>
      <c r="AA539" t="s">
        <v>3792</v>
      </c>
      <c r="AB539" s="30">
        <v>99750000</v>
      </c>
      <c r="AC539" s="30">
        <v>99750000</v>
      </c>
      <c r="AD539" s="46">
        <v>9500000</v>
      </c>
      <c r="AE539" s="46">
        <v>0</v>
      </c>
      <c r="AF539" s="23" t="s">
        <v>112</v>
      </c>
      <c r="AG539" t="s">
        <v>106</v>
      </c>
      <c r="AH539" t="s">
        <v>113</v>
      </c>
      <c r="AI539" s="31">
        <f>+Tabla3[[#This Row],[VALOR DEL CONTRATO
(EN NUMEROS)]]-Tabla3[[#This Row],[VALOR RECURSOS (MADS/FONAM)]]</f>
        <v>0</v>
      </c>
      <c r="AJ539" s="25">
        <v>10925</v>
      </c>
      <c r="AK539" s="32">
        <v>45665</v>
      </c>
      <c r="AL539">
        <v>65925</v>
      </c>
      <c r="AM539" s="27">
        <v>45698</v>
      </c>
      <c r="AN539" s="33" t="s">
        <v>114</v>
      </c>
      <c r="AO539" t="s">
        <v>911</v>
      </c>
      <c r="AP539" s="39">
        <v>202400000000078</v>
      </c>
      <c r="AQ539" t="s">
        <v>106</v>
      </c>
      <c r="AR539" s="27">
        <v>45694</v>
      </c>
      <c r="AS539" s="23" t="s">
        <v>116</v>
      </c>
      <c r="AT539" s="23" t="s">
        <v>116</v>
      </c>
      <c r="AU539" t="s">
        <v>117</v>
      </c>
      <c r="AV539" t="s">
        <v>940</v>
      </c>
      <c r="AW539" t="s">
        <v>941</v>
      </c>
      <c r="AX539" t="s">
        <v>941</v>
      </c>
      <c r="AY539" s="23">
        <v>80111600</v>
      </c>
      <c r="AZ539" s="20" t="s">
        <v>3793</v>
      </c>
      <c r="BA539" s="23" t="s">
        <v>295</v>
      </c>
      <c r="BB539" s="20" t="s">
        <v>122</v>
      </c>
      <c r="BC539" s="42">
        <v>45695</v>
      </c>
      <c r="BD539" s="23" t="s">
        <v>123</v>
      </c>
      <c r="BE539" s="42">
        <v>45695</v>
      </c>
      <c r="BF539" s="42">
        <v>45698</v>
      </c>
      <c r="BG539" s="43">
        <v>46015</v>
      </c>
      <c r="BH539" s="35">
        <f>+Tabla3[[#This Row],[FECHA TERMINACION
(INICIAL)]]-Tabla3[[#This Row],[FECHA INICIO]]</f>
        <v>317</v>
      </c>
      <c r="BI539" s="35">
        <f>+Tabla3[[#This Row],[PLAZO DE EJECUCIÓN EN DÍAS (INICIAL)]]/30</f>
        <v>10.566666666666666</v>
      </c>
      <c r="BJ539" t="s">
        <v>2079</v>
      </c>
      <c r="BK539" s="30">
        <f>+[1]BD_2!E537</f>
        <v>0</v>
      </c>
      <c r="BL539" s="30">
        <f>+[1]BD_2!BA537</f>
        <v>0</v>
      </c>
      <c r="BM539" s="23">
        <f>+[1]BD_2!BZ537</f>
        <v>0</v>
      </c>
      <c r="BN539" s="23">
        <f>+COUNTIF(Tabla3[[#This Row],[VALOR REDUCIDO]:[TOTAL TIEMPO PRORROGADO EN DÍAS
]],"&lt;&gt;0")</f>
        <v>0</v>
      </c>
      <c r="BO539" s="23" t="str">
        <f>+[1]BD_2!CA537</f>
        <v>2 NO</v>
      </c>
      <c r="BP539" s="27" t="str">
        <f>+[1]BD_2!CF537</f>
        <v>2 NO</v>
      </c>
      <c r="BQ539" s="23" t="s">
        <v>106</v>
      </c>
      <c r="BR539">
        <f t="shared" si="120"/>
        <v>317</v>
      </c>
      <c r="BS539" s="36">
        <f t="shared" si="121"/>
        <v>45698</v>
      </c>
      <c r="BT539" s="36">
        <f t="shared" si="122"/>
        <v>46015</v>
      </c>
      <c r="BU539" s="37">
        <f t="shared" ca="1" si="123"/>
        <v>0.78548895899053628</v>
      </c>
      <c r="BV539" s="30">
        <f t="shared" si="124"/>
        <v>99750000</v>
      </c>
      <c r="BW539" s="23" t="str">
        <f t="shared" ca="1" si="112"/>
        <v>EJECUCIÓN</v>
      </c>
      <c r="BX539" s="23">
        <v>54150000</v>
      </c>
      <c r="BY539" s="23">
        <v>45600000</v>
      </c>
      <c r="BZ539" s="23" t="s">
        <v>106</v>
      </c>
      <c r="CA539" s="23" t="str">
        <f t="shared" si="125"/>
        <v>febrero</v>
      </c>
      <c r="CB539" s="23" t="s">
        <v>121</v>
      </c>
      <c r="CC539" s="23" t="s">
        <v>121</v>
      </c>
      <c r="CD539" s="23" t="s">
        <v>121</v>
      </c>
      <c r="CE539" t="s">
        <v>125</v>
      </c>
      <c r="CF539" t="s">
        <v>126</v>
      </c>
    </row>
    <row r="540" spans="1:84" x14ac:dyDescent="0.25">
      <c r="A540" s="23" t="str">
        <f t="shared" si="113"/>
        <v/>
      </c>
      <c r="B540" s="23" t="str">
        <f t="shared" si="114"/>
        <v/>
      </c>
      <c r="C540" s="24" t="str">
        <f t="shared" ca="1" si="115"/>
        <v>E</v>
      </c>
      <c r="D540" s="25" t="str">
        <f t="shared" ca="1" si="116"/>
        <v/>
      </c>
      <c r="E540" s="25" t="str">
        <f t="shared" si="117"/>
        <v/>
      </c>
      <c r="F540" s="23" t="str">
        <f t="shared" si="118"/>
        <v/>
      </c>
      <c r="G540" s="25" t="str">
        <f t="shared" si="119"/>
        <v/>
      </c>
      <c r="H540" s="23">
        <v>2025</v>
      </c>
      <c r="I540" s="26">
        <v>532</v>
      </c>
      <c r="J540" s="23" t="s">
        <v>95</v>
      </c>
      <c r="K540" t="s">
        <v>96</v>
      </c>
      <c r="L540" t="s">
        <v>97</v>
      </c>
      <c r="M540" t="s">
        <v>98</v>
      </c>
      <c r="N540" t="s">
        <v>99</v>
      </c>
      <c r="O540" s="23" t="s">
        <v>100</v>
      </c>
      <c r="P540" s="23" t="s">
        <v>138</v>
      </c>
      <c r="Q540" t="s">
        <v>3794</v>
      </c>
      <c r="R540" s="23" t="s">
        <v>103</v>
      </c>
      <c r="S540" s="20" t="s">
        <v>165</v>
      </c>
      <c r="T540" s="29" t="s">
        <v>3795</v>
      </c>
      <c r="U540" s="23" t="s">
        <v>1436</v>
      </c>
      <c r="V540" s="23" t="s">
        <v>106</v>
      </c>
      <c r="W540" s="20" t="s">
        <v>516</v>
      </c>
      <c r="X540" s="20" t="s">
        <v>516</v>
      </c>
      <c r="Y540" t="s">
        <v>3796</v>
      </c>
      <c r="Z540" t="s">
        <v>3797</v>
      </c>
      <c r="AA540" t="s">
        <v>3668</v>
      </c>
      <c r="AB540" s="30">
        <v>126787500</v>
      </c>
      <c r="AC540" s="30">
        <v>126787500</v>
      </c>
      <c r="AD540" s="46">
        <v>12075000</v>
      </c>
      <c r="AE540" s="46">
        <v>0</v>
      </c>
      <c r="AF540" s="23" t="s">
        <v>112</v>
      </c>
      <c r="AG540" t="s">
        <v>106</v>
      </c>
      <c r="AH540" t="s">
        <v>113</v>
      </c>
      <c r="AI540" s="31">
        <f>+Tabla3[[#This Row],[VALOR DEL CONTRATO
(EN NUMEROS)]]-Tabla3[[#This Row],[VALOR RECURSOS (MADS/FONAM)]]</f>
        <v>0</v>
      </c>
      <c r="AJ540" s="25">
        <v>8825</v>
      </c>
      <c r="AK540" s="57">
        <v>45665</v>
      </c>
      <c r="AL540">
        <v>60625</v>
      </c>
      <c r="AM540" s="42">
        <v>45694</v>
      </c>
      <c r="AN540" s="33" t="s">
        <v>114</v>
      </c>
      <c r="AO540" t="s">
        <v>1574</v>
      </c>
      <c r="AP540" s="39">
        <v>202300000000177</v>
      </c>
      <c r="AQ540" t="s">
        <v>106</v>
      </c>
      <c r="AR540" s="27">
        <v>45692</v>
      </c>
      <c r="AS540" s="23" t="s">
        <v>116</v>
      </c>
      <c r="AT540" s="23" t="s">
        <v>116</v>
      </c>
      <c r="AU540" t="s">
        <v>117</v>
      </c>
      <c r="AV540" t="s">
        <v>940</v>
      </c>
      <c r="AW540" t="s">
        <v>941</v>
      </c>
      <c r="AX540" t="s">
        <v>941</v>
      </c>
      <c r="AY540" s="23">
        <v>80111600</v>
      </c>
      <c r="AZ540" s="20" t="s">
        <v>3798</v>
      </c>
      <c r="BA540" s="23" t="s">
        <v>121</v>
      </c>
      <c r="BB540" s="20" t="s">
        <v>122</v>
      </c>
      <c r="BC540" s="42">
        <v>45693</v>
      </c>
      <c r="BD540" s="23" t="s">
        <v>123</v>
      </c>
      <c r="BE540" s="42">
        <v>45693</v>
      </c>
      <c r="BF540" s="27">
        <v>45694</v>
      </c>
      <c r="BG540" s="43">
        <v>46011</v>
      </c>
      <c r="BH540" s="35">
        <f>+Tabla3[[#This Row],[FECHA TERMINACION
(INICIAL)]]-Tabla3[[#This Row],[FECHA INICIO]]</f>
        <v>317</v>
      </c>
      <c r="BI540" s="35">
        <f>+Tabla3[[#This Row],[PLAZO DE EJECUCIÓN EN DÍAS (INICIAL)]]/30</f>
        <v>10.566666666666666</v>
      </c>
      <c r="BJ540" t="s">
        <v>2079</v>
      </c>
      <c r="BK540" s="30">
        <f>+[1]BD_2!E538</f>
        <v>0</v>
      </c>
      <c r="BL540" s="30">
        <f>+[1]BD_2!BA538</f>
        <v>0</v>
      </c>
      <c r="BM540" s="23">
        <f>+[1]BD_2!BZ538</f>
        <v>0</v>
      </c>
      <c r="BN540" s="23">
        <f>+COUNTIF(Tabla3[[#This Row],[VALOR REDUCIDO]:[TOTAL TIEMPO PRORROGADO EN DÍAS
]],"&lt;&gt;0")</f>
        <v>0</v>
      </c>
      <c r="BO540" s="23" t="str">
        <f>+[1]BD_2!CA538</f>
        <v>2 NO</v>
      </c>
      <c r="BP540" s="27" t="str">
        <f>+[1]BD_2!CF538</f>
        <v>2 NO</v>
      </c>
      <c r="BQ540" s="23" t="s">
        <v>106</v>
      </c>
      <c r="BR540">
        <f t="shared" si="120"/>
        <v>317</v>
      </c>
      <c r="BS540" s="36">
        <f t="shared" si="121"/>
        <v>45694</v>
      </c>
      <c r="BT540" s="36">
        <f t="shared" si="122"/>
        <v>46011</v>
      </c>
      <c r="BU540" s="37">
        <f t="shared" ca="1" si="123"/>
        <v>0.79810725552050477</v>
      </c>
      <c r="BV540" s="30">
        <f t="shared" si="124"/>
        <v>126787500</v>
      </c>
      <c r="BW540" s="23" t="str">
        <f t="shared" ca="1" si="112"/>
        <v>EJECUCIÓN</v>
      </c>
      <c r="BX540" s="23">
        <v>70437500</v>
      </c>
      <c r="BY540" s="23">
        <v>56350000</v>
      </c>
      <c r="BZ540" s="23" t="s">
        <v>106</v>
      </c>
      <c r="CA540" s="23" t="str">
        <f t="shared" si="125"/>
        <v>febrero</v>
      </c>
      <c r="CB540" s="23" t="s">
        <v>121</v>
      </c>
      <c r="CC540" s="23" t="s">
        <v>121</v>
      </c>
      <c r="CD540" s="23" t="s">
        <v>121</v>
      </c>
      <c r="CE540" t="s">
        <v>125</v>
      </c>
      <c r="CF540" t="s">
        <v>126</v>
      </c>
    </row>
    <row r="541" spans="1:84" x14ac:dyDescent="0.25">
      <c r="A541" s="23" t="str">
        <f t="shared" si="113"/>
        <v/>
      </c>
      <c r="B541" s="23" t="str">
        <f t="shared" si="114"/>
        <v/>
      </c>
      <c r="C541" s="24" t="str">
        <f t="shared" ca="1" si="115"/>
        <v>E</v>
      </c>
      <c r="D541" s="25" t="str">
        <f t="shared" ca="1" si="116"/>
        <v/>
      </c>
      <c r="E541" s="25" t="str">
        <f t="shared" si="117"/>
        <v/>
      </c>
      <c r="F541" s="23" t="str">
        <f t="shared" si="118"/>
        <v/>
      </c>
      <c r="G541" s="25" t="str">
        <f t="shared" si="119"/>
        <v/>
      </c>
      <c r="H541" s="23">
        <v>2025</v>
      </c>
      <c r="I541" s="26">
        <v>533</v>
      </c>
      <c r="J541" s="23" t="s">
        <v>95</v>
      </c>
      <c r="K541" t="s">
        <v>96</v>
      </c>
      <c r="L541" t="s">
        <v>97</v>
      </c>
      <c r="M541" t="s">
        <v>98</v>
      </c>
      <c r="N541" t="s">
        <v>99</v>
      </c>
      <c r="O541" s="23" t="s">
        <v>100</v>
      </c>
      <c r="P541" s="23" t="s">
        <v>138</v>
      </c>
      <c r="Q541" t="s">
        <v>3799</v>
      </c>
      <c r="R541" s="23" t="s">
        <v>103</v>
      </c>
      <c r="S541" s="20" t="s">
        <v>3065</v>
      </c>
      <c r="T541" s="29" t="s">
        <v>3800</v>
      </c>
      <c r="U541" s="23" t="s">
        <v>1436</v>
      </c>
      <c r="V541" s="23" t="s">
        <v>106</v>
      </c>
      <c r="W541" s="20" t="s">
        <v>183</v>
      </c>
      <c r="X541" s="20" t="s">
        <v>183</v>
      </c>
      <c r="Y541" t="s">
        <v>3801</v>
      </c>
      <c r="Z541" t="s">
        <v>3802</v>
      </c>
      <c r="AA541" t="s">
        <v>3803</v>
      </c>
      <c r="AB541" s="30">
        <v>67593750</v>
      </c>
      <c r="AC541" s="30">
        <v>67593750</v>
      </c>
      <c r="AD541" s="46">
        <v>6759375</v>
      </c>
      <c r="AE541" s="46">
        <v>0</v>
      </c>
      <c r="AF541" s="23" t="s">
        <v>112</v>
      </c>
      <c r="AG541" t="s">
        <v>106</v>
      </c>
      <c r="AH541" t="s">
        <v>113</v>
      </c>
      <c r="AI541" s="31">
        <f>+Tabla3[[#This Row],[VALOR DEL CONTRATO
(EN NUMEROS)]]-Tabla3[[#This Row],[VALOR RECURSOS (MADS/FONAM)]]</f>
        <v>0</v>
      </c>
      <c r="AJ541" s="25">
        <v>2425</v>
      </c>
      <c r="AK541" s="32">
        <v>45664</v>
      </c>
      <c r="AL541">
        <v>100025</v>
      </c>
      <c r="AM541" s="27">
        <v>45709</v>
      </c>
      <c r="AN541" s="33" t="s">
        <v>114</v>
      </c>
      <c r="AO541" t="s">
        <v>186</v>
      </c>
      <c r="AP541" s="39">
        <v>202400000000054</v>
      </c>
      <c r="AQ541" t="s">
        <v>106</v>
      </c>
      <c r="AR541" s="27">
        <v>45708</v>
      </c>
      <c r="AS541" s="23" t="s">
        <v>116</v>
      </c>
      <c r="AT541" s="23" t="s">
        <v>116</v>
      </c>
      <c r="AU541" t="s">
        <v>117</v>
      </c>
      <c r="AV541" t="s">
        <v>187</v>
      </c>
      <c r="AW541" t="s">
        <v>188</v>
      </c>
      <c r="AX541" t="s">
        <v>189</v>
      </c>
      <c r="AY541" s="23">
        <v>80111600</v>
      </c>
      <c r="AZ541" s="20" t="s">
        <v>3804</v>
      </c>
      <c r="BA541" s="23" t="s">
        <v>121</v>
      </c>
      <c r="BB541" s="20" t="s">
        <v>122</v>
      </c>
      <c r="BC541" s="42">
        <v>45708</v>
      </c>
      <c r="BD541" s="23" t="s">
        <v>123</v>
      </c>
      <c r="BE541" s="42">
        <v>45708</v>
      </c>
      <c r="BF541" s="27">
        <v>45709</v>
      </c>
      <c r="BG541" s="43">
        <v>46011</v>
      </c>
      <c r="BH541" s="35">
        <f>+Tabla3[[#This Row],[FECHA TERMINACION
(INICIAL)]]-Tabla3[[#This Row],[FECHA INICIO]]</f>
        <v>302</v>
      </c>
      <c r="BI541" s="35">
        <f>+Tabla3[[#This Row],[PLAZO DE EJECUCIÓN EN DÍAS (INICIAL)]]/30</f>
        <v>10.066666666666666</v>
      </c>
      <c r="BJ541" t="s">
        <v>948</v>
      </c>
      <c r="BK541" s="30">
        <f>+[1]BD_2!E539</f>
        <v>0</v>
      </c>
      <c r="BL541" s="30">
        <f>+[1]BD_2!BA539</f>
        <v>0</v>
      </c>
      <c r="BM541" s="23">
        <f>+[1]BD_2!BZ539</f>
        <v>0</v>
      </c>
      <c r="BN541" s="23">
        <f>+COUNTIF(Tabla3[[#This Row],[VALOR REDUCIDO]:[TOTAL TIEMPO PRORROGADO EN DÍAS
]],"&lt;&gt;0")</f>
        <v>0</v>
      </c>
      <c r="BO541" s="23" t="str">
        <f>+[1]BD_2!CA539</f>
        <v>2 NO</v>
      </c>
      <c r="BP541" s="27" t="str">
        <f>+[1]BD_2!CF539</f>
        <v>2 NO</v>
      </c>
      <c r="BQ541" s="23" t="s">
        <v>106</v>
      </c>
      <c r="BR541">
        <f t="shared" si="120"/>
        <v>302</v>
      </c>
      <c r="BS541" s="36">
        <f t="shared" si="121"/>
        <v>45709</v>
      </c>
      <c r="BT541" s="36">
        <f t="shared" si="122"/>
        <v>46011</v>
      </c>
      <c r="BU541" s="37">
        <f t="shared" ca="1" si="123"/>
        <v>0.78807947019867552</v>
      </c>
      <c r="BV541" s="30">
        <f t="shared" si="124"/>
        <v>67593750</v>
      </c>
      <c r="BW541" s="23" t="str">
        <f t="shared" ca="1" si="112"/>
        <v>EJECUCIÓN</v>
      </c>
      <c r="BX541" s="23">
        <v>36050000</v>
      </c>
      <c r="BY541" s="23">
        <v>31543750</v>
      </c>
      <c r="BZ541" s="23" t="s">
        <v>106</v>
      </c>
      <c r="CA541" s="23" t="str">
        <f t="shared" si="125"/>
        <v>febrero</v>
      </c>
      <c r="CB541" s="23" t="s">
        <v>121</v>
      </c>
      <c r="CC541" s="23" t="s">
        <v>121</v>
      </c>
      <c r="CD541" s="23" t="s">
        <v>121</v>
      </c>
      <c r="CE541" t="s">
        <v>125</v>
      </c>
      <c r="CF541" t="s">
        <v>126</v>
      </c>
    </row>
    <row r="542" spans="1:84" x14ac:dyDescent="0.25">
      <c r="A542" s="23" t="str">
        <f t="shared" si="113"/>
        <v/>
      </c>
      <c r="B542" s="23" t="str">
        <f t="shared" si="114"/>
        <v/>
      </c>
      <c r="C542" s="24" t="str">
        <f t="shared" ca="1" si="115"/>
        <v>E</v>
      </c>
      <c r="D542" s="25" t="str">
        <f t="shared" ca="1" si="116"/>
        <v/>
      </c>
      <c r="E542" s="25" t="str">
        <f t="shared" si="117"/>
        <v/>
      </c>
      <c r="F542" s="23" t="str">
        <f t="shared" si="118"/>
        <v/>
      </c>
      <c r="G542" s="25" t="str">
        <f t="shared" si="119"/>
        <v/>
      </c>
      <c r="H542" s="23">
        <v>2025</v>
      </c>
      <c r="I542" s="26">
        <v>534</v>
      </c>
      <c r="J542" s="23" t="s">
        <v>95</v>
      </c>
      <c r="K542" t="s">
        <v>96</v>
      </c>
      <c r="L542" t="s">
        <v>97</v>
      </c>
      <c r="M542" t="s">
        <v>98</v>
      </c>
      <c r="N542" t="s">
        <v>99</v>
      </c>
      <c r="O542" s="23" t="s">
        <v>100</v>
      </c>
      <c r="P542" s="23" t="s">
        <v>138</v>
      </c>
      <c r="Q542" t="s">
        <v>3805</v>
      </c>
      <c r="R542" s="23" t="s">
        <v>103</v>
      </c>
      <c r="S542" s="20" t="s">
        <v>982</v>
      </c>
      <c r="T542" s="29" t="s">
        <v>3806</v>
      </c>
      <c r="U542" s="23" t="s">
        <v>1436</v>
      </c>
      <c r="V542" s="23" t="s">
        <v>106</v>
      </c>
      <c r="W542" s="20" t="s">
        <v>183</v>
      </c>
      <c r="X542" s="20" t="s">
        <v>183</v>
      </c>
      <c r="Y542" t="s">
        <v>3807</v>
      </c>
      <c r="Z542" t="s">
        <v>3808</v>
      </c>
      <c r="AA542" t="s">
        <v>3809</v>
      </c>
      <c r="AB542" s="30">
        <v>65971500</v>
      </c>
      <c r="AC542" s="30">
        <v>65971500</v>
      </c>
      <c r="AD542" s="46">
        <v>6283000</v>
      </c>
      <c r="AE542" s="46">
        <v>0</v>
      </c>
      <c r="AF542" s="23" t="s">
        <v>112</v>
      </c>
      <c r="AG542" t="s">
        <v>106</v>
      </c>
      <c r="AH542" t="s">
        <v>113</v>
      </c>
      <c r="AI542" s="31">
        <f>+Tabla3[[#This Row],[VALOR DEL CONTRATO
(EN NUMEROS)]]-Tabla3[[#This Row],[VALOR RECURSOS (MADS/FONAM)]]</f>
        <v>0</v>
      </c>
      <c r="AJ542" s="25">
        <v>2425</v>
      </c>
      <c r="AK542" s="32">
        <v>45664</v>
      </c>
      <c r="AL542">
        <v>79125</v>
      </c>
      <c r="AM542" s="27">
        <v>45701</v>
      </c>
      <c r="AN542" s="33" t="s">
        <v>114</v>
      </c>
      <c r="AO542" t="s">
        <v>186</v>
      </c>
      <c r="AP542" s="39">
        <v>202400000000054</v>
      </c>
      <c r="AQ542" t="s">
        <v>106</v>
      </c>
      <c r="AR542" s="27">
        <v>45699</v>
      </c>
      <c r="AS542" s="23" t="s">
        <v>116</v>
      </c>
      <c r="AT542" s="23" t="s">
        <v>116</v>
      </c>
      <c r="AU542" t="s">
        <v>117</v>
      </c>
      <c r="AV542" t="s">
        <v>187</v>
      </c>
      <c r="AW542" t="s">
        <v>188</v>
      </c>
      <c r="AX542" t="s">
        <v>189</v>
      </c>
      <c r="AY542" s="23">
        <v>80111600</v>
      </c>
      <c r="AZ542" s="20" t="s">
        <v>3810</v>
      </c>
      <c r="BA542" s="23" t="s">
        <v>121</v>
      </c>
      <c r="BB542" s="20" t="s">
        <v>122</v>
      </c>
      <c r="BC542" s="42">
        <v>45699</v>
      </c>
      <c r="BD542" s="23" t="s">
        <v>123</v>
      </c>
      <c r="BE542" s="42">
        <v>45699</v>
      </c>
      <c r="BF542" s="27">
        <v>45701</v>
      </c>
      <c r="BG542" s="43">
        <v>46018</v>
      </c>
      <c r="BH542" s="35">
        <f>+Tabla3[[#This Row],[FECHA TERMINACION
(INICIAL)]]-Tabla3[[#This Row],[FECHA INICIO]]</f>
        <v>317</v>
      </c>
      <c r="BI542" s="35">
        <f>+Tabla3[[#This Row],[PLAZO DE EJECUCIÓN EN DÍAS (INICIAL)]]/30</f>
        <v>10.566666666666666</v>
      </c>
      <c r="BJ542" t="s">
        <v>3536</v>
      </c>
      <c r="BK542" s="30">
        <f>+[1]BD_2!E540</f>
        <v>0</v>
      </c>
      <c r="BL542" s="30">
        <f>+[1]BD_2!BA540</f>
        <v>0</v>
      </c>
      <c r="BM542" s="23">
        <f>+[1]BD_2!BZ540</f>
        <v>0</v>
      </c>
      <c r="BN542" s="23">
        <f>+COUNTIF(Tabla3[[#This Row],[VALOR REDUCIDO]:[TOTAL TIEMPO PRORROGADO EN DÍAS
]],"&lt;&gt;0")</f>
        <v>0</v>
      </c>
      <c r="BO542" s="23" t="str">
        <f>+[1]BD_2!CA540</f>
        <v>2 NO</v>
      </c>
      <c r="BP542" s="27" t="str">
        <f>+[1]BD_2!CF540</f>
        <v>2 NO</v>
      </c>
      <c r="BQ542" s="23" t="s">
        <v>106</v>
      </c>
      <c r="BR542">
        <f t="shared" si="120"/>
        <v>317</v>
      </c>
      <c r="BS542" s="36">
        <f t="shared" si="121"/>
        <v>45701</v>
      </c>
      <c r="BT542" s="36">
        <f t="shared" si="122"/>
        <v>46018</v>
      </c>
      <c r="BU542" s="37">
        <f t="shared" ca="1" si="123"/>
        <v>0.77602523659305989</v>
      </c>
      <c r="BV542" s="30">
        <f t="shared" si="124"/>
        <v>65971500</v>
      </c>
      <c r="BW542" s="23" t="str">
        <f t="shared" ca="1" si="112"/>
        <v>EJECUCIÓN</v>
      </c>
      <c r="BX542" s="23">
        <v>35184800</v>
      </c>
      <c r="BY542" s="23">
        <v>30786700</v>
      </c>
      <c r="BZ542" s="23" t="s">
        <v>106</v>
      </c>
      <c r="CA542" s="23" t="str">
        <f t="shared" si="125"/>
        <v>febrero</v>
      </c>
      <c r="CB542" s="23" t="s">
        <v>121</v>
      </c>
      <c r="CC542" s="23" t="s">
        <v>121</v>
      </c>
      <c r="CD542" s="23" t="s">
        <v>121</v>
      </c>
      <c r="CE542" t="s">
        <v>125</v>
      </c>
      <c r="CF542" t="s">
        <v>126</v>
      </c>
    </row>
    <row r="543" spans="1:84" x14ac:dyDescent="0.25">
      <c r="A543" s="23" t="str">
        <f t="shared" si="113"/>
        <v/>
      </c>
      <c r="B543" s="23" t="str">
        <f t="shared" si="114"/>
        <v/>
      </c>
      <c r="C543" s="24" t="str">
        <f t="shared" ca="1" si="115"/>
        <v>E</v>
      </c>
      <c r="D543" s="25" t="str">
        <f t="shared" ca="1" si="116"/>
        <v/>
      </c>
      <c r="E543" s="25" t="str">
        <f t="shared" si="117"/>
        <v/>
      </c>
      <c r="F543" s="23" t="str">
        <f t="shared" si="118"/>
        <v/>
      </c>
      <c r="G543" s="25" t="str">
        <f t="shared" si="119"/>
        <v/>
      </c>
      <c r="H543" s="23">
        <v>2025</v>
      </c>
      <c r="I543" s="26">
        <v>535</v>
      </c>
      <c r="J543" s="23" t="s">
        <v>95</v>
      </c>
      <c r="K543" t="s">
        <v>96</v>
      </c>
      <c r="L543" t="s">
        <v>97</v>
      </c>
      <c r="M543" t="s">
        <v>98</v>
      </c>
      <c r="N543" t="s">
        <v>99</v>
      </c>
      <c r="O543" s="23" t="s">
        <v>100</v>
      </c>
      <c r="P543" s="23" t="s">
        <v>138</v>
      </c>
      <c r="Q543" t="s">
        <v>3811</v>
      </c>
      <c r="R543" s="23" t="s">
        <v>103</v>
      </c>
      <c r="S543" s="20" t="s">
        <v>311</v>
      </c>
      <c r="T543" s="29" t="s">
        <v>3812</v>
      </c>
      <c r="U543" s="23" t="s">
        <v>1436</v>
      </c>
      <c r="V543" s="23" t="s">
        <v>106</v>
      </c>
      <c r="W543" s="20" t="s">
        <v>183</v>
      </c>
      <c r="X543" s="20" t="s">
        <v>183</v>
      </c>
      <c r="Y543" t="s">
        <v>3813</v>
      </c>
      <c r="Z543" t="s">
        <v>3814</v>
      </c>
      <c r="AA543" t="s">
        <v>3815</v>
      </c>
      <c r="AB543" s="30">
        <v>62500000</v>
      </c>
      <c r="AC543" s="30">
        <v>62500000</v>
      </c>
      <c r="AD543" s="46">
        <v>6250000</v>
      </c>
      <c r="AE543" s="46">
        <v>0</v>
      </c>
      <c r="AF543" s="23" t="s">
        <v>112</v>
      </c>
      <c r="AG543" t="s">
        <v>106</v>
      </c>
      <c r="AH543" t="s">
        <v>113</v>
      </c>
      <c r="AI543" s="31">
        <f>+Tabla3[[#This Row],[VALOR DEL CONTRATO
(EN NUMEROS)]]-Tabla3[[#This Row],[VALOR RECURSOS (MADS/FONAM)]]</f>
        <v>0</v>
      </c>
      <c r="AJ543" s="25">
        <v>2425</v>
      </c>
      <c r="AK543" s="32">
        <v>45664</v>
      </c>
      <c r="AL543">
        <v>111625</v>
      </c>
      <c r="AM543" s="27">
        <v>45720</v>
      </c>
      <c r="AN543" s="33" t="s">
        <v>114</v>
      </c>
      <c r="AO543" t="s">
        <v>186</v>
      </c>
      <c r="AP543" s="39">
        <v>202400000000054</v>
      </c>
      <c r="AQ543" t="s">
        <v>106</v>
      </c>
      <c r="AR543" s="27">
        <v>45716</v>
      </c>
      <c r="AS543" s="23" t="s">
        <v>116</v>
      </c>
      <c r="AT543" s="23" t="s">
        <v>116</v>
      </c>
      <c r="AU543" t="s">
        <v>117</v>
      </c>
      <c r="AV543" t="s">
        <v>187</v>
      </c>
      <c r="AW543" t="s">
        <v>188</v>
      </c>
      <c r="AX543" t="s">
        <v>189</v>
      </c>
      <c r="AY543" s="23">
        <v>80111600</v>
      </c>
      <c r="AZ543" s="20" t="s">
        <v>3816</v>
      </c>
      <c r="BA543" s="23" t="s">
        <v>121</v>
      </c>
      <c r="BB543" s="20" t="s">
        <v>122</v>
      </c>
      <c r="BC543" s="42">
        <v>45716</v>
      </c>
      <c r="BD543" s="23" t="s">
        <v>123</v>
      </c>
      <c r="BE543" s="42">
        <v>45716</v>
      </c>
      <c r="BF543" s="27">
        <v>45720</v>
      </c>
      <c r="BG543" s="43">
        <v>46022</v>
      </c>
      <c r="BH543" s="35">
        <f>+Tabla3[[#This Row],[FECHA TERMINACION
(INICIAL)]]-Tabla3[[#This Row],[FECHA INICIO]]</f>
        <v>302</v>
      </c>
      <c r="BI543" s="35">
        <f>+Tabla3[[#This Row],[PLAZO DE EJECUCIÓN EN DÍAS (INICIAL)]]/30</f>
        <v>10.066666666666666</v>
      </c>
      <c r="BJ543" t="s">
        <v>3817</v>
      </c>
      <c r="BK543" s="30">
        <f>+[1]BD_2!E541</f>
        <v>625000</v>
      </c>
      <c r="BL543" s="30">
        <f>+[1]BD_2!BA541</f>
        <v>0</v>
      </c>
      <c r="BM543" s="23">
        <f>+[1]BD_2!BZ541</f>
        <v>0</v>
      </c>
      <c r="BN543" s="23">
        <f>+COUNTIF(Tabla3[[#This Row],[VALOR REDUCIDO]:[TOTAL TIEMPO PRORROGADO EN DÍAS
]],"&lt;&gt;0")</f>
        <v>1</v>
      </c>
      <c r="BO543" s="23" t="str">
        <f>+[1]BD_2!CA541</f>
        <v>2 NO</v>
      </c>
      <c r="BP543" s="27" t="str">
        <f>+[1]BD_2!CF541</f>
        <v>2 NO</v>
      </c>
      <c r="BQ543" s="23" t="s">
        <v>106</v>
      </c>
      <c r="BR543">
        <f t="shared" si="120"/>
        <v>302</v>
      </c>
      <c r="BS543" s="36">
        <f t="shared" si="121"/>
        <v>45720</v>
      </c>
      <c r="BT543" s="36">
        <f t="shared" si="122"/>
        <v>46022</v>
      </c>
      <c r="BU543" s="37">
        <f t="shared" ca="1" si="123"/>
        <v>0.7516556291390728</v>
      </c>
      <c r="BV543" s="30">
        <f t="shared" si="124"/>
        <v>61875000</v>
      </c>
      <c r="BW543" s="23" t="str">
        <f t="shared" ca="1" si="112"/>
        <v>EJECUCIÓN</v>
      </c>
      <c r="BX543" s="23">
        <v>30625000</v>
      </c>
      <c r="BY543" s="23">
        <v>31250000</v>
      </c>
      <c r="BZ543" s="23" t="s">
        <v>106</v>
      </c>
      <c r="CA543" s="23" t="str">
        <f t="shared" si="125"/>
        <v>febrero</v>
      </c>
      <c r="CB543" s="23" t="s">
        <v>121</v>
      </c>
      <c r="CC543" s="23" t="s">
        <v>121</v>
      </c>
      <c r="CD543" s="23" t="s">
        <v>121</v>
      </c>
      <c r="CE543" t="s">
        <v>125</v>
      </c>
      <c r="CF543" t="s">
        <v>126</v>
      </c>
    </row>
    <row r="544" spans="1:84" x14ac:dyDescent="0.25">
      <c r="A544" s="23" t="str">
        <f t="shared" si="113"/>
        <v/>
      </c>
      <c r="B544" s="23" t="str">
        <f t="shared" si="114"/>
        <v/>
      </c>
      <c r="C544" s="24" t="str">
        <f t="shared" ca="1" si="115"/>
        <v>E</v>
      </c>
      <c r="D544" s="25" t="str">
        <f t="shared" ca="1" si="116"/>
        <v/>
      </c>
      <c r="E544" s="25" t="str">
        <f t="shared" si="117"/>
        <v/>
      </c>
      <c r="F544" s="23" t="str">
        <f t="shared" si="118"/>
        <v/>
      </c>
      <c r="G544" s="25" t="str">
        <f t="shared" si="119"/>
        <v/>
      </c>
      <c r="H544" s="23">
        <v>2025</v>
      </c>
      <c r="I544" s="26">
        <v>536</v>
      </c>
      <c r="J544" s="23" t="s">
        <v>95</v>
      </c>
      <c r="K544" t="s">
        <v>96</v>
      </c>
      <c r="L544" t="s">
        <v>97</v>
      </c>
      <c r="M544" t="s">
        <v>98</v>
      </c>
      <c r="N544" t="s">
        <v>99</v>
      </c>
      <c r="O544" s="23" t="s">
        <v>100</v>
      </c>
      <c r="P544" s="23" t="s">
        <v>138</v>
      </c>
      <c r="Q544" t="s">
        <v>3818</v>
      </c>
      <c r="R544" s="23" t="s">
        <v>103</v>
      </c>
      <c r="S544" s="20" t="s">
        <v>311</v>
      </c>
      <c r="T544" s="29" t="s">
        <v>3819</v>
      </c>
      <c r="U544" s="23" t="s">
        <v>1436</v>
      </c>
      <c r="V544" s="23" t="s">
        <v>106</v>
      </c>
      <c r="W544" s="20" t="s">
        <v>183</v>
      </c>
      <c r="X544" s="20" t="s">
        <v>183</v>
      </c>
      <c r="Y544" t="s">
        <v>3820</v>
      </c>
      <c r="Z544" t="s">
        <v>3821</v>
      </c>
      <c r="AA544" t="s">
        <v>3822</v>
      </c>
      <c r="AB544" s="30">
        <v>81112500</v>
      </c>
      <c r="AC544" s="30">
        <v>81112500</v>
      </c>
      <c r="AD544" s="46">
        <v>7725000</v>
      </c>
      <c r="AE544" s="46">
        <v>0</v>
      </c>
      <c r="AF544" s="23" t="s">
        <v>112</v>
      </c>
      <c r="AG544" t="s">
        <v>106</v>
      </c>
      <c r="AH544" t="s">
        <v>113</v>
      </c>
      <c r="AI544" s="31">
        <f>+Tabla3[[#This Row],[VALOR DEL CONTRATO
(EN NUMEROS)]]-Tabla3[[#This Row],[VALOR RECURSOS (MADS/FONAM)]]</f>
        <v>0</v>
      </c>
      <c r="AJ544" s="25">
        <v>2425</v>
      </c>
      <c r="AK544" s="32">
        <v>45664</v>
      </c>
      <c r="AL544">
        <v>81925</v>
      </c>
      <c r="AM544" s="27">
        <v>45701</v>
      </c>
      <c r="AN544" s="33" t="s">
        <v>114</v>
      </c>
      <c r="AO544" t="s">
        <v>186</v>
      </c>
      <c r="AP544" s="39">
        <v>202400000000054</v>
      </c>
      <c r="AQ544" t="s">
        <v>106</v>
      </c>
      <c r="AR544" s="27">
        <v>45698</v>
      </c>
      <c r="AS544" s="23" t="s">
        <v>116</v>
      </c>
      <c r="AT544" s="23" t="s">
        <v>116</v>
      </c>
      <c r="AU544" t="s">
        <v>117</v>
      </c>
      <c r="AV544" t="s">
        <v>3823</v>
      </c>
      <c r="AW544" t="s">
        <v>3824</v>
      </c>
      <c r="AX544" t="s">
        <v>189</v>
      </c>
      <c r="AY544" s="23">
        <v>80111600</v>
      </c>
      <c r="AZ544" s="20" t="s">
        <v>3825</v>
      </c>
      <c r="BA544" s="23" t="s">
        <v>121</v>
      </c>
      <c r="BB544" s="20" t="s">
        <v>122</v>
      </c>
      <c r="BC544" s="42">
        <v>45700</v>
      </c>
      <c r="BD544" s="23" t="s">
        <v>123</v>
      </c>
      <c r="BE544" s="42">
        <v>45700</v>
      </c>
      <c r="BF544" s="27">
        <v>45701</v>
      </c>
      <c r="BG544" s="43">
        <v>46018</v>
      </c>
      <c r="BH544" s="35">
        <f>+Tabla3[[#This Row],[FECHA TERMINACION
(INICIAL)]]-Tabla3[[#This Row],[FECHA INICIO]]</f>
        <v>317</v>
      </c>
      <c r="BI544" s="35">
        <f>+Tabla3[[#This Row],[PLAZO DE EJECUCIÓN EN DÍAS (INICIAL)]]/30</f>
        <v>10.566666666666666</v>
      </c>
      <c r="BJ544" t="s">
        <v>3536</v>
      </c>
      <c r="BK544" s="30">
        <f>+[1]BD_2!E542</f>
        <v>0</v>
      </c>
      <c r="BL544" s="30">
        <f>+[1]BD_2!BA542</f>
        <v>0</v>
      </c>
      <c r="BM544" s="23">
        <f>+[1]BD_2!BZ542</f>
        <v>0</v>
      </c>
      <c r="BN544" s="23">
        <f>+COUNTIF(Tabla3[[#This Row],[VALOR REDUCIDO]:[TOTAL TIEMPO PRORROGADO EN DÍAS
]],"&lt;&gt;0")</f>
        <v>0</v>
      </c>
      <c r="BO544" s="23" t="str">
        <f>+[1]BD_2!CA542</f>
        <v>2 NO</v>
      </c>
      <c r="BP544" s="27" t="str">
        <f>+[1]BD_2!CF542</f>
        <v>2 NO</v>
      </c>
      <c r="BQ544" s="23" t="s">
        <v>106</v>
      </c>
      <c r="BR544">
        <f t="shared" si="120"/>
        <v>317</v>
      </c>
      <c r="BS544" s="36">
        <f t="shared" si="121"/>
        <v>45701</v>
      </c>
      <c r="BT544" s="36">
        <f t="shared" si="122"/>
        <v>46018</v>
      </c>
      <c r="BU544" s="37">
        <f t="shared" ca="1" si="123"/>
        <v>0.77602523659305989</v>
      </c>
      <c r="BV544" s="30">
        <f t="shared" si="124"/>
        <v>81112500</v>
      </c>
      <c r="BW544" s="23" t="str">
        <f t="shared" ca="1" si="112"/>
        <v>EJECUCIÓN</v>
      </c>
      <c r="BX544" s="23">
        <v>43260000</v>
      </c>
      <c r="BY544" s="23">
        <v>37852500</v>
      </c>
      <c r="BZ544" s="23" t="s">
        <v>106</v>
      </c>
      <c r="CA544" s="23" t="str">
        <f t="shared" si="125"/>
        <v>febrero</v>
      </c>
      <c r="CB544" s="23" t="s">
        <v>121</v>
      </c>
      <c r="CC544" s="23" t="s">
        <v>121</v>
      </c>
      <c r="CD544" s="23" t="s">
        <v>121</v>
      </c>
      <c r="CE544" t="s">
        <v>125</v>
      </c>
      <c r="CF544" t="s">
        <v>126</v>
      </c>
    </row>
    <row r="545" spans="1:84" x14ac:dyDescent="0.25">
      <c r="A545" s="23" t="str">
        <f t="shared" si="113"/>
        <v/>
      </c>
      <c r="B545" s="23" t="str">
        <f t="shared" si="114"/>
        <v/>
      </c>
      <c r="C545" s="24" t="str">
        <f t="shared" ca="1" si="115"/>
        <v>E</v>
      </c>
      <c r="D545" s="25" t="str">
        <f t="shared" ca="1" si="116"/>
        <v/>
      </c>
      <c r="E545" s="25" t="str">
        <f t="shared" si="117"/>
        <v/>
      </c>
      <c r="F545" s="23" t="str">
        <f t="shared" si="118"/>
        <v/>
      </c>
      <c r="G545" s="25" t="str">
        <f t="shared" si="119"/>
        <v/>
      </c>
      <c r="H545" s="23">
        <v>2025</v>
      </c>
      <c r="I545" s="26">
        <v>537</v>
      </c>
      <c r="J545" s="23" t="s">
        <v>95</v>
      </c>
      <c r="K545" t="s">
        <v>96</v>
      </c>
      <c r="L545" t="s">
        <v>97</v>
      </c>
      <c r="M545" t="s">
        <v>98</v>
      </c>
      <c r="N545" t="s">
        <v>99</v>
      </c>
      <c r="O545" s="23" t="s">
        <v>100</v>
      </c>
      <c r="P545" s="23" t="s">
        <v>138</v>
      </c>
      <c r="Q545" t="s">
        <v>3826</v>
      </c>
      <c r="R545" s="23" t="s">
        <v>103</v>
      </c>
      <c r="S545" s="20" t="s">
        <v>158</v>
      </c>
      <c r="T545" s="29" t="s">
        <v>3827</v>
      </c>
      <c r="U545" s="23" t="s">
        <v>1436</v>
      </c>
      <c r="V545" s="23" t="s">
        <v>106</v>
      </c>
      <c r="W545" s="20" t="s">
        <v>183</v>
      </c>
      <c r="X545" s="20" t="s">
        <v>183</v>
      </c>
      <c r="Y545" t="s">
        <v>3828</v>
      </c>
      <c r="Z545" t="s">
        <v>3829</v>
      </c>
      <c r="AA545" t="s">
        <v>3830</v>
      </c>
      <c r="AB545" s="30">
        <v>85168125</v>
      </c>
      <c r="AC545" s="30">
        <v>85168125</v>
      </c>
      <c r="AD545" s="46">
        <v>8111250</v>
      </c>
      <c r="AE545" s="46">
        <v>0</v>
      </c>
      <c r="AF545" s="23" t="s">
        <v>112</v>
      </c>
      <c r="AG545" t="s">
        <v>106</v>
      </c>
      <c r="AH545" t="s">
        <v>113</v>
      </c>
      <c r="AI545" s="31">
        <f>+Tabla3[[#This Row],[VALOR DEL CONTRATO
(EN NUMEROS)]]-Tabla3[[#This Row],[VALOR RECURSOS (MADS/FONAM)]]</f>
        <v>0</v>
      </c>
      <c r="AJ545" s="25">
        <v>2425</v>
      </c>
      <c r="AK545" s="32">
        <v>45664</v>
      </c>
      <c r="AL545">
        <v>82925</v>
      </c>
      <c r="AM545" s="27">
        <v>45702</v>
      </c>
      <c r="AN545" s="33" t="s">
        <v>114</v>
      </c>
      <c r="AO545" t="s">
        <v>186</v>
      </c>
      <c r="AP545" s="39">
        <v>202400000000054</v>
      </c>
      <c r="AQ545" t="s">
        <v>106</v>
      </c>
      <c r="AR545" s="27">
        <v>45699</v>
      </c>
      <c r="AS545" s="23" t="s">
        <v>116</v>
      </c>
      <c r="AT545" s="23" t="s">
        <v>116</v>
      </c>
      <c r="AU545" t="s">
        <v>117</v>
      </c>
      <c r="AV545" t="s">
        <v>3823</v>
      </c>
      <c r="AW545" t="s">
        <v>3824</v>
      </c>
      <c r="AX545" t="s">
        <v>189</v>
      </c>
      <c r="AY545" s="23">
        <v>80111600</v>
      </c>
      <c r="AZ545" s="20" t="s">
        <v>3831</v>
      </c>
      <c r="BA545" s="23" t="s">
        <v>121</v>
      </c>
      <c r="BB545" s="20" t="s">
        <v>122</v>
      </c>
      <c r="BC545" s="42">
        <v>45700</v>
      </c>
      <c r="BD545" s="23" t="s">
        <v>123</v>
      </c>
      <c r="BE545" s="42">
        <v>45700</v>
      </c>
      <c r="BF545" s="27">
        <v>45702</v>
      </c>
      <c r="BG545" s="43">
        <v>46019</v>
      </c>
      <c r="BH545" s="35">
        <f>+Tabla3[[#This Row],[FECHA TERMINACION
(INICIAL)]]-Tabla3[[#This Row],[FECHA INICIO]]</f>
        <v>317</v>
      </c>
      <c r="BI545" s="35">
        <f>+Tabla3[[#This Row],[PLAZO DE EJECUCIÓN EN DÍAS (INICIAL)]]/30</f>
        <v>10.566666666666666</v>
      </c>
      <c r="BJ545" t="s">
        <v>3536</v>
      </c>
      <c r="BK545" s="30">
        <f>+[1]BD_2!E543</f>
        <v>0</v>
      </c>
      <c r="BL545" s="30">
        <f>+[1]BD_2!BA543</f>
        <v>0</v>
      </c>
      <c r="BM545" s="23">
        <f>+[1]BD_2!BZ543</f>
        <v>0</v>
      </c>
      <c r="BN545" s="23">
        <f>+COUNTIF(Tabla3[[#This Row],[VALOR REDUCIDO]:[TOTAL TIEMPO PRORROGADO EN DÍAS
]],"&lt;&gt;0")</f>
        <v>0</v>
      </c>
      <c r="BO545" s="23" t="str">
        <f>+[1]BD_2!CA543</f>
        <v>2 NO</v>
      </c>
      <c r="BP545" s="27" t="str">
        <f>+[1]BD_2!CF543</f>
        <v>2 NO</v>
      </c>
      <c r="BQ545" s="23" t="s">
        <v>106</v>
      </c>
      <c r="BR545">
        <f t="shared" si="120"/>
        <v>317</v>
      </c>
      <c r="BS545" s="36">
        <f t="shared" si="121"/>
        <v>45702</v>
      </c>
      <c r="BT545" s="36">
        <f t="shared" si="122"/>
        <v>46019</v>
      </c>
      <c r="BU545" s="37">
        <f t="shared" ca="1" si="123"/>
        <v>0.77287066246056779</v>
      </c>
      <c r="BV545" s="30">
        <f t="shared" si="124"/>
        <v>85168125</v>
      </c>
      <c r="BW545" s="23" t="str">
        <f t="shared" ca="1" si="112"/>
        <v>EJECUCIÓN</v>
      </c>
      <c r="BX545" s="23">
        <v>45152625</v>
      </c>
      <c r="BY545" s="23">
        <v>40015500</v>
      </c>
      <c r="BZ545" s="23" t="s">
        <v>106</v>
      </c>
      <c r="CA545" s="23" t="str">
        <f t="shared" si="125"/>
        <v>febrero</v>
      </c>
      <c r="CB545" s="23" t="s">
        <v>121</v>
      </c>
      <c r="CC545" s="23" t="s">
        <v>121</v>
      </c>
      <c r="CD545" s="23" t="s">
        <v>121</v>
      </c>
      <c r="CE545" t="s">
        <v>125</v>
      </c>
      <c r="CF545" t="s">
        <v>126</v>
      </c>
    </row>
    <row r="546" spans="1:84" x14ac:dyDescent="0.25">
      <c r="A546" s="23" t="str">
        <f t="shared" si="113"/>
        <v/>
      </c>
      <c r="B546" s="23" t="str">
        <f t="shared" si="114"/>
        <v/>
      </c>
      <c r="C546" s="24" t="str">
        <f t="shared" ca="1" si="115"/>
        <v>E</v>
      </c>
      <c r="D546" s="25" t="str">
        <f t="shared" ca="1" si="116"/>
        <v/>
      </c>
      <c r="E546" s="25" t="str">
        <f t="shared" si="117"/>
        <v/>
      </c>
      <c r="F546" s="23" t="str">
        <f t="shared" si="118"/>
        <v/>
      </c>
      <c r="G546" s="25" t="str">
        <f t="shared" si="119"/>
        <v/>
      </c>
      <c r="H546" s="23">
        <v>2025</v>
      </c>
      <c r="I546" s="26">
        <v>538</v>
      </c>
      <c r="J546" s="23" t="s">
        <v>95</v>
      </c>
      <c r="K546" t="s">
        <v>96</v>
      </c>
      <c r="L546" t="s">
        <v>97</v>
      </c>
      <c r="M546" t="s">
        <v>98</v>
      </c>
      <c r="N546" t="s">
        <v>99</v>
      </c>
      <c r="O546" s="23" t="s">
        <v>100</v>
      </c>
      <c r="P546" s="23" t="s">
        <v>138</v>
      </c>
      <c r="Q546" t="s">
        <v>3832</v>
      </c>
      <c r="R546" s="23" t="s">
        <v>103</v>
      </c>
      <c r="S546" s="20" t="s">
        <v>165</v>
      </c>
      <c r="T546" s="29" t="s">
        <v>3833</v>
      </c>
      <c r="U546" s="23" t="s">
        <v>1436</v>
      </c>
      <c r="V546" s="23" t="s">
        <v>106</v>
      </c>
      <c r="W546" s="20" t="s">
        <v>183</v>
      </c>
      <c r="X546" s="20" t="s">
        <v>183</v>
      </c>
      <c r="Y546" t="s">
        <v>3834</v>
      </c>
      <c r="Z546" t="s">
        <v>3835</v>
      </c>
      <c r="AA546" t="s">
        <v>3836</v>
      </c>
      <c r="AB546" s="30">
        <v>70555000</v>
      </c>
      <c r="AC546" s="30">
        <v>70555000</v>
      </c>
      <c r="AD546" s="46">
        <v>7055500</v>
      </c>
      <c r="AE546" s="46">
        <v>0</v>
      </c>
      <c r="AF546" s="23" t="s">
        <v>112</v>
      </c>
      <c r="AG546" t="s">
        <v>106</v>
      </c>
      <c r="AH546" t="s">
        <v>113</v>
      </c>
      <c r="AI546" s="31">
        <f>+Tabla3[[#This Row],[VALOR DEL CONTRATO
(EN NUMEROS)]]-Tabla3[[#This Row],[VALOR RECURSOS (MADS/FONAM)]]</f>
        <v>0</v>
      </c>
      <c r="AJ546" s="25">
        <v>2425</v>
      </c>
      <c r="AK546" s="32">
        <v>45664</v>
      </c>
      <c r="AL546">
        <v>75425</v>
      </c>
      <c r="AM546" s="27">
        <v>45700</v>
      </c>
      <c r="AN546" s="33" t="s">
        <v>114</v>
      </c>
      <c r="AO546" t="s">
        <v>186</v>
      </c>
      <c r="AP546" s="39">
        <v>202400000000054</v>
      </c>
      <c r="AQ546" t="s">
        <v>106</v>
      </c>
      <c r="AR546" s="27">
        <v>45699</v>
      </c>
      <c r="AS546" s="23" t="s">
        <v>116</v>
      </c>
      <c r="AT546" s="23" t="s">
        <v>116</v>
      </c>
      <c r="AU546" t="s">
        <v>117</v>
      </c>
      <c r="AV546" t="s">
        <v>187</v>
      </c>
      <c r="AW546" t="s">
        <v>188</v>
      </c>
      <c r="AX546" t="s">
        <v>189</v>
      </c>
      <c r="AY546" s="23">
        <v>80111600</v>
      </c>
      <c r="AZ546" s="20" t="s">
        <v>3837</v>
      </c>
      <c r="BA546" s="23" t="s">
        <v>121</v>
      </c>
      <c r="BB546" s="20" t="s">
        <v>122</v>
      </c>
      <c r="BC546" s="42">
        <v>45699</v>
      </c>
      <c r="BD546" s="23" t="s">
        <v>123</v>
      </c>
      <c r="BE546" s="42">
        <v>45699</v>
      </c>
      <c r="BF546" s="27">
        <v>45700</v>
      </c>
      <c r="BG546" s="43">
        <v>46002</v>
      </c>
      <c r="BH546" s="35">
        <f>+Tabla3[[#This Row],[FECHA TERMINACION
(INICIAL)]]-Tabla3[[#This Row],[FECHA INICIO]]</f>
        <v>302</v>
      </c>
      <c r="BI546" s="35">
        <f>+Tabla3[[#This Row],[PLAZO DE EJECUCIÓN EN DÍAS (INICIAL)]]/30</f>
        <v>10.066666666666666</v>
      </c>
      <c r="BJ546" t="s">
        <v>3838</v>
      </c>
      <c r="BK546" s="30">
        <f>+[1]BD_2!E544</f>
        <v>0</v>
      </c>
      <c r="BL546" s="30">
        <f>+[1]BD_2!BA544</f>
        <v>0</v>
      </c>
      <c r="BM546" s="23">
        <f>+[1]BD_2!BZ544</f>
        <v>0</v>
      </c>
      <c r="BN546" s="23">
        <f>+COUNTIF(Tabla3[[#This Row],[VALOR REDUCIDO]:[TOTAL TIEMPO PRORROGADO EN DÍAS
]],"&lt;&gt;0")</f>
        <v>0</v>
      </c>
      <c r="BO546" s="23" t="str">
        <f>+[1]BD_2!CA544</f>
        <v>2 NO</v>
      </c>
      <c r="BP546" s="27" t="str">
        <f>+[1]BD_2!CF544</f>
        <v>2 NO</v>
      </c>
      <c r="BQ546" s="23" t="s">
        <v>106</v>
      </c>
      <c r="BR546">
        <f t="shared" si="120"/>
        <v>302</v>
      </c>
      <c r="BS546" s="36">
        <f t="shared" si="121"/>
        <v>45700</v>
      </c>
      <c r="BT546" s="36">
        <f t="shared" si="122"/>
        <v>46002</v>
      </c>
      <c r="BU546" s="37">
        <f t="shared" ca="1" si="123"/>
        <v>0.81788079470198671</v>
      </c>
      <c r="BV546" s="30">
        <f t="shared" si="124"/>
        <v>70555000</v>
      </c>
      <c r="BW546" s="23" t="str">
        <f t="shared" ca="1" si="112"/>
        <v>EJECUCIÓN</v>
      </c>
      <c r="BX546" s="23">
        <v>39745983</v>
      </c>
      <c r="BY546" s="23">
        <v>30809017</v>
      </c>
      <c r="BZ546" s="23" t="s">
        <v>106</v>
      </c>
      <c r="CA546" s="23" t="str">
        <f t="shared" si="125"/>
        <v>febrero</v>
      </c>
      <c r="CB546" s="23" t="s">
        <v>121</v>
      </c>
      <c r="CC546" s="23" t="s">
        <v>121</v>
      </c>
      <c r="CD546" s="23" t="s">
        <v>121</v>
      </c>
      <c r="CE546" t="s">
        <v>125</v>
      </c>
      <c r="CF546" t="s">
        <v>126</v>
      </c>
    </row>
    <row r="547" spans="1:84" x14ac:dyDescent="0.25">
      <c r="A547" s="23" t="str">
        <f t="shared" si="113"/>
        <v>S</v>
      </c>
      <c r="B547" s="23" t="str">
        <f t="shared" si="114"/>
        <v/>
      </c>
      <c r="C547" s="24" t="str">
        <f t="shared" ca="1" si="115"/>
        <v>E</v>
      </c>
      <c r="D547" s="25" t="str">
        <f t="shared" ca="1" si="116"/>
        <v/>
      </c>
      <c r="E547" s="25" t="str">
        <f t="shared" si="117"/>
        <v/>
      </c>
      <c r="F547" s="23" t="str">
        <f t="shared" si="118"/>
        <v/>
      </c>
      <c r="G547" s="25" t="str">
        <f t="shared" si="119"/>
        <v/>
      </c>
      <c r="H547" s="23">
        <v>2025</v>
      </c>
      <c r="I547" s="26">
        <v>539</v>
      </c>
      <c r="J547" s="23" t="s">
        <v>95</v>
      </c>
      <c r="K547" t="s">
        <v>96</v>
      </c>
      <c r="L547" t="s">
        <v>97</v>
      </c>
      <c r="M547" t="s">
        <v>98</v>
      </c>
      <c r="N547" t="s">
        <v>99</v>
      </c>
      <c r="O547" s="23" t="s">
        <v>100</v>
      </c>
      <c r="P547" s="23" t="s">
        <v>138</v>
      </c>
      <c r="Q547" t="s">
        <v>3839</v>
      </c>
      <c r="R547" s="23" t="s">
        <v>103</v>
      </c>
      <c r="S547" s="20" t="s">
        <v>982</v>
      </c>
      <c r="T547" s="29" t="s">
        <v>3840</v>
      </c>
      <c r="U547" s="23" t="s">
        <v>1436</v>
      </c>
      <c r="V547" s="23" t="s">
        <v>106</v>
      </c>
      <c r="W547" s="20" t="s">
        <v>183</v>
      </c>
      <c r="X547" s="20" t="s">
        <v>183</v>
      </c>
      <c r="Y547" t="s">
        <v>3807</v>
      </c>
      <c r="Z547" t="s">
        <v>3841</v>
      </c>
      <c r="AA547" t="s">
        <v>3842</v>
      </c>
      <c r="AB547" s="30">
        <v>62830000</v>
      </c>
      <c r="AC547" s="30">
        <v>62830000</v>
      </c>
      <c r="AD547" s="46">
        <v>6283000</v>
      </c>
      <c r="AE547" s="46">
        <v>0</v>
      </c>
      <c r="AF547" s="23" t="s">
        <v>112</v>
      </c>
      <c r="AG547" t="s">
        <v>106</v>
      </c>
      <c r="AH547" t="s">
        <v>113</v>
      </c>
      <c r="AI547" s="31">
        <f>+Tabla3[[#This Row],[VALOR DEL CONTRATO
(EN NUMEROS)]]-Tabla3[[#This Row],[VALOR RECURSOS (MADS/FONAM)]]</f>
        <v>0</v>
      </c>
      <c r="AJ547" s="25">
        <v>2425</v>
      </c>
      <c r="AK547" s="32">
        <v>45664</v>
      </c>
      <c r="AL547">
        <v>79925</v>
      </c>
      <c r="AM547" s="27">
        <v>45701</v>
      </c>
      <c r="AN547" s="33" t="s">
        <v>114</v>
      </c>
      <c r="AO547" t="s">
        <v>186</v>
      </c>
      <c r="AP547" s="39">
        <v>202400000000054</v>
      </c>
      <c r="AQ547" t="s">
        <v>106</v>
      </c>
      <c r="AR547" s="27">
        <v>45699</v>
      </c>
      <c r="AS547" s="23" t="s">
        <v>116</v>
      </c>
      <c r="AT547" s="23" t="s">
        <v>116</v>
      </c>
      <c r="AU547" t="s">
        <v>117</v>
      </c>
      <c r="AV547" t="s">
        <v>187</v>
      </c>
      <c r="AW547" t="s">
        <v>188</v>
      </c>
      <c r="AX547" t="s">
        <v>189</v>
      </c>
      <c r="AY547" s="23">
        <v>80111600</v>
      </c>
      <c r="AZ547" s="20" t="s">
        <v>3843</v>
      </c>
      <c r="BA547" s="23" t="s">
        <v>121</v>
      </c>
      <c r="BB547" s="20" t="s">
        <v>122</v>
      </c>
      <c r="BC547" s="42">
        <v>45699</v>
      </c>
      <c r="BD547" s="23" t="s">
        <v>123</v>
      </c>
      <c r="BE547" s="42">
        <v>45699</v>
      </c>
      <c r="BF547" s="27">
        <v>45701</v>
      </c>
      <c r="BG547" s="43">
        <v>46003</v>
      </c>
      <c r="BH547" s="35">
        <f>+Tabla3[[#This Row],[FECHA TERMINACION
(INICIAL)]]-Tabla3[[#This Row],[FECHA INICIO]]</f>
        <v>302</v>
      </c>
      <c r="BI547" s="35">
        <f>+Tabla3[[#This Row],[PLAZO DE EJECUCIÓN EN DÍAS (INICIAL)]]/30</f>
        <v>10.066666666666666</v>
      </c>
      <c r="BJ547" t="s">
        <v>3844</v>
      </c>
      <c r="BK547" s="30">
        <f>+[1]BD_2!E545</f>
        <v>12566000</v>
      </c>
      <c r="BL547" s="30">
        <f>+[1]BD_2!BA545</f>
        <v>0</v>
      </c>
      <c r="BM547" s="23">
        <f>+[1]BD_2!BZ545</f>
        <v>0</v>
      </c>
      <c r="BN547" s="23">
        <f>+COUNTIF(Tabla3[[#This Row],[VALOR REDUCIDO]:[TOTAL TIEMPO PRORROGADO EN DÍAS
]],"&lt;&gt;0")</f>
        <v>1</v>
      </c>
      <c r="BO547" s="23" t="str">
        <f>+[1]BD_2!CA545</f>
        <v>1 SI</v>
      </c>
      <c r="BP547" s="27" t="str">
        <f>+[1]BD_2!CF545</f>
        <v>2 NO</v>
      </c>
      <c r="BQ547" s="23" t="s">
        <v>106</v>
      </c>
      <c r="BR547">
        <f t="shared" si="120"/>
        <v>302</v>
      </c>
      <c r="BS547" s="36">
        <f t="shared" si="121"/>
        <v>45701</v>
      </c>
      <c r="BT547" s="36">
        <f t="shared" si="122"/>
        <v>46003</v>
      </c>
      <c r="BU547" s="37">
        <f t="shared" ca="1" si="123"/>
        <v>0.81456953642384111</v>
      </c>
      <c r="BV547" s="30">
        <f t="shared" si="124"/>
        <v>50264000</v>
      </c>
      <c r="BW547" s="23" t="str">
        <f t="shared" ca="1" si="112"/>
        <v>EJECUCIÓN</v>
      </c>
      <c r="BX547" s="23">
        <v>22618800</v>
      </c>
      <c r="BY547" s="23">
        <v>27645200</v>
      </c>
      <c r="BZ547" s="23" t="s">
        <v>106</v>
      </c>
      <c r="CA547" s="23" t="str">
        <f t="shared" si="125"/>
        <v>febrero</v>
      </c>
      <c r="CB547" s="23" t="s">
        <v>121</v>
      </c>
      <c r="CC547" s="23" t="s">
        <v>121</v>
      </c>
      <c r="CD547" s="23" t="s">
        <v>121</v>
      </c>
      <c r="CE547" t="s">
        <v>125</v>
      </c>
      <c r="CF547" t="s">
        <v>126</v>
      </c>
    </row>
    <row r="548" spans="1:84" x14ac:dyDescent="0.25">
      <c r="A548" s="23" t="str">
        <f t="shared" si="113"/>
        <v/>
      </c>
      <c r="B548" s="23" t="str">
        <f t="shared" si="114"/>
        <v>C</v>
      </c>
      <c r="C548" s="24" t="str">
        <f t="shared" ca="1" si="115"/>
        <v>F</v>
      </c>
      <c r="D548" s="25" t="str">
        <f t="shared" ca="1" si="116"/>
        <v/>
      </c>
      <c r="E548" s="25" t="str">
        <f t="shared" si="117"/>
        <v/>
      </c>
      <c r="F548" s="23" t="str">
        <f t="shared" si="118"/>
        <v/>
      </c>
      <c r="G548" s="25" t="str">
        <f t="shared" si="119"/>
        <v/>
      </c>
      <c r="H548" s="23">
        <v>2025</v>
      </c>
      <c r="I548" s="26">
        <v>540</v>
      </c>
      <c r="J548" s="23" t="s">
        <v>95</v>
      </c>
      <c r="K548" t="s">
        <v>96</v>
      </c>
      <c r="L548" t="s">
        <v>97</v>
      </c>
      <c r="M548" t="s">
        <v>98</v>
      </c>
      <c r="N548" t="s">
        <v>99</v>
      </c>
      <c r="O548" s="23" t="s">
        <v>100</v>
      </c>
      <c r="P548" s="23" t="s">
        <v>138</v>
      </c>
      <c r="Q548" t="s">
        <v>3845</v>
      </c>
      <c r="R548" s="23" t="s">
        <v>103</v>
      </c>
      <c r="S548" s="20" t="s">
        <v>982</v>
      </c>
      <c r="T548" s="29" t="s">
        <v>3846</v>
      </c>
      <c r="U548" s="23" t="s">
        <v>1436</v>
      </c>
      <c r="V548" s="23" t="s">
        <v>106</v>
      </c>
      <c r="W548" s="20" t="s">
        <v>183</v>
      </c>
      <c r="X548" s="20" t="s">
        <v>183</v>
      </c>
      <c r="Y548" t="s">
        <v>3807</v>
      </c>
      <c r="Z548" t="s">
        <v>3808</v>
      </c>
      <c r="AA548" t="s">
        <v>3842</v>
      </c>
      <c r="AB548" s="30">
        <v>62830000</v>
      </c>
      <c r="AC548" s="30">
        <v>62830000</v>
      </c>
      <c r="AD548" s="46">
        <v>6283000</v>
      </c>
      <c r="AE548" s="46">
        <v>0</v>
      </c>
      <c r="AF548" s="23" t="s">
        <v>112</v>
      </c>
      <c r="AG548" t="s">
        <v>106</v>
      </c>
      <c r="AH548" t="s">
        <v>113</v>
      </c>
      <c r="AI548" s="31">
        <f>+Tabla3[[#This Row],[VALOR DEL CONTRATO
(EN NUMEROS)]]-Tabla3[[#This Row],[VALOR RECURSOS (MADS/FONAM)]]</f>
        <v>0</v>
      </c>
      <c r="AJ548" s="25">
        <v>2425</v>
      </c>
      <c r="AK548" s="32">
        <v>45664</v>
      </c>
      <c r="AL548">
        <v>75525</v>
      </c>
      <c r="AM548" s="27">
        <v>45700</v>
      </c>
      <c r="AN548" s="33" t="s">
        <v>114</v>
      </c>
      <c r="AO548" t="s">
        <v>186</v>
      </c>
      <c r="AP548" s="39">
        <v>202400000000054</v>
      </c>
      <c r="AQ548" t="s">
        <v>106</v>
      </c>
      <c r="AR548" s="27">
        <v>45699</v>
      </c>
      <c r="AS548" s="23" t="s">
        <v>116</v>
      </c>
      <c r="AT548" s="23" t="s">
        <v>116</v>
      </c>
      <c r="AU548" t="s">
        <v>117</v>
      </c>
      <c r="AV548" t="s">
        <v>187</v>
      </c>
      <c r="AW548" t="s">
        <v>188</v>
      </c>
      <c r="AX548" t="s">
        <v>189</v>
      </c>
      <c r="AY548" s="23">
        <v>80111600</v>
      </c>
      <c r="AZ548" s="41" t="s">
        <v>3847</v>
      </c>
      <c r="BA548" s="23" t="s">
        <v>121</v>
      </c>
      <c r="BB548" s="20" t="s">
        <v>122</v>
      </c>
      <c r="BC548" s="42">
        <v>45699</v>
      </c>
      <c r="BD548" s="23" t="s">
        <v>123</v>
      </c>
      <c r="BE548" s="42">
        <v>45699</v>
      </c>
      <c r="BF548" s="27">
        <v>45700</v>
      </c>
      <c r="BG548" s="43">
        <v>45747</v>
      </c>
      <c r="BH548" s="35">
        <f>+Tabla3[[#This Row],[FECHA TERMINACION
(INICIAL)]]-Tabla3[[#This Row],[FECHA INICIO]]</f>
        <v>47</v>
      </c>
      <c r="BI548" s="35">
        <f>+Tabla3[[#This Row],[PLAZO DE EJECUCIÓN EN DÍAS (INICIAL)]]/30</f>
        <v>1.5666666666666667</v>
      </c>
      <c r="BJ548" t="s">
        <v>3848</v>
      </c>
      <c r="BK548" s="30">
        <f>+[1]BD_2!E546</f>
        <v>0</v>
      </c>
      <c r="BL548" s="30">
        <f>+[1]BD_2!BA546</f>
        <v>0</v>
      </c>
      <c r="BM548" s="23">
        <f>+[1]BD_2!BZ546</f>
        <v>0</v>
      </c>
      <c r="BN548" s="23">
        <f>+COUNTIF(Tabla3[[#This Row],[VALOR REDUCIDO]:[TOTAL TIEMPO PRORROGADO EN DÍAS
]],"&lt;&gt;0")</f>
        <v>0</v>
      </c>
      <c r="BO548" s="23" t="str">
        <f>+[1]BD_2!CA546</f>
        <v>2 NO</v>
      </c>
      <c r="BP548" s="27" t="str">
        <f>+[1]BD_2!CF546</f>
        <v>2 NO</v>
      </c>
      <c r="BQ548" s="23" t="s">
        <v>121</v>
      </c>
      <c r="BR548">
        <f t="shared" si="120"/>
        <v>47</v>
      </c>
      <c r="BS548" s="36">
        <f t="shared" si="121"/>
        <v>45700</v>
      </c>
      <c r="BT548" s="36">
        <f t="shared" si="122"/>
        <v>45747</v>
      </c>
      <c r="BU548" s="37">
        <f t="shared" ca="1" si="123"/>
        <v>1</v>
      </c>
      <c r="BV548" s="30">
        <f t="shared" si="124"/>
        <v>62830000</v>
      </c>
      <c r="BW548" s="23" t="str">
        <f t="shared" ca="1" si="112"/>
        <v>FINALIZADO</v>
      </c>
      <c r="BX548" s="23">
        <v>10262233</v>
      </c>
      <c r="BY548" s="23">
        <v>52567767</v>
      </c>
      <c r="BZ548" s="23" t="s">
        <v>106</v>
      </c>
      <c r="CA548" s="23" t="str">
        <f t="shared" si="125"/>
        <v>febrero</v>
      </c>
      <c r="CB548" s="23" t="s">
        <v>121</v>
      </c>
      <c r="CC548" s="23" t="s">
        <v>121</v>
      </c>
      <c r="CD548" s="23" t="s">
        <v>121</v>
      </c>
      <c r="CE548" t="s">
        <v>125</v>
      </c>
      <c r="CF548" t="s">
        <v>126</v>
      </c>
    </row>
    <row r="549" spans="1:84" x14ac:dyDescent="0.25">
      <c r="A549" s="23" t="str">
        <f t="shared" si="113"/>
        <v/>
      </c>
      <c r="B549" s="23" t="str">
        <f t="shared" si="114"/>
        <v/>
      </c>
      <c r="C549" s="24" t="str">
        <f t="shared" ca="1" si="115"/>
        <v>E</v>
      </c>
      <c r="D549" s="25" t="str">
        <f t="shared" si="116"/>
        <v/>
      </c>
      <c r="E549" s="25" t="str">
        <f t="shared" si="117"/>
        <v/>
      </c>
      <c r="F549" s="23" t="str">
        <f t="shared" si="118"/>
        <v/>
      </c>
      <c r="G549" s="25" t="str">
        <f t="shared" si="119"/>
        <v/>
      </c>
      <c r="H549" s="23">
        <v>2025</v>
      </c>
      <c r="I549" s="26" t="s">
        <v>3849</v>
      </c>
      <c r="J549" s="23" t="s">
        <v>95</v>
      </c>
      <c r="K549" t="s">
        <v>96</v>
      </c>
      <c r="L549" t="s">
        <v>97</v>
      </c>
      <c r="M549" t="s">
        <v>98</v>
      </c>
      <c r="N549" t="s">
        <v>99</v>
      </c>
      <c r="O549" s="23" t="s">
        <v>100</v>
      </c>
      <c r="P549" s="23" t="s">
        <v>138</v>
      </c>
      <c r="Q549" t="s">
        <v>3850</v>
      </c>
      <c r="R549" s="23" t="s">
        <v>103</v>
      </c>
      <c r="S549" s="20" t="s">
        <v>982</v>
      </c>
      <c r="T549" s="29" t="s">
        <v>3851</v>
      </c>
      <c r="U549" s="23" t="s">
        <v>1436</v>
      </c>
      <c r="V549" s="23" t="s">
        <v>106</v>
      </c>
      <c r="W549" s="20" t="s">
        <v>183</v>
      </c>
      <c r="X549" s="20" t="s">
        <v>183</v>
      </c>
      <c r="Y549" t="s">
        <v>3807</v>
      </c>
      <c r="Z549" t="s">
        <v>3808</v>
      </c>
      <c r="AA549" t="s">
        <v>3852</v>
      </c>
      <c r="AB549" s="30">
        <v>52567767</v>
      </c>
      <c r="AC549" s="30">
        <v>52567767</v>
      </c>
      <c r="AD549" s="46">
        <v>6283000</v>
      </c>
      <c r="AE549" s="46">
        <v>0</v>
      </c>
      <c r="AF549" s="23" t="s">
        <v>112</v>
      </c>
      <c r="AG549" t="s">
        <v>106</v>
      </c>
      <c r="AH549" t="s">
        <v>113</v>
      </c>
      <c r="AI549" s="31">
        <f>+Tabla3[[#This Row],[VALOR DEL CONTRATO
(EN NUMEROS)]]-Tabla3[[#This Row],[VALOR RECURSOS (MADS/FONAM)]]</f>
        <v>0</v>
      </c>
      <c r="AJ549" s="25">
        <v>2425</v>
      </c>
      <c r="AK549" s="32">
        <v>45664</v>
      </c>
      <c r="AL549"/>
      <c r="AM549" s="27"/>
      <c r="AN549" s="33" t="s">
        <v>114</v>
      </c>
      <c r="AO549" t="s">
        <v>186</v>
      </c>
      <c r="AP549" s="39">
        <v>202400000000054</v>
      </c>
      <c r="AQ549" t="s">
        <v>106</v>
      </c>
      <c r="AR549" s="27">
        <v>45748</v>
      </c>
      <c r="AS549" s="23" t="s">
        <v>116</v>
      </c>
      <c r="AT549" s="23" t="s">
        <v>116</v>
      </c>
      <c r="AU549" t="s">
        <v>117</v>
      </c>
      <c r="AV549" t="s">
        <v>187</v>
      </c>
      <c r="AW549" t="s">
        <v>188</v>
      </c>
      <c r="AX549" t="s">
        <v>189</v>
      </c>
      <c r="AY549" s="23">
        <v>80111600</v>
      </c>
      <c r="AZ549" s="41" t="s">
        <v>3847</v>
      </c>
      <c r="BA549" s="23" t="s">
        <v>121</v>
      </c>
      <c r="BB549" s="20" t="s">
        <v>122</v>
      </c>
      <c r="BC549" s="42">
        <v>45748</v>
      </c>
      <c r="BD549" s="23" t="s">
        <v>123</v>
      </c>
      <c r="BE549" s="42">
        <v>45748</v>
      </c>
      <c r="BF549" s="27">
        <v>45700</v>
      </c>
      <c r="BG549" s="43">
        <v>46002</v>
      </c>
      <c r="BH549" s="35">
        <f>+Tabla3[[#This Row],[FECHA TERMINACION
(INICIAL)]]-Tabla3[[#This Row],[FECHA INICIO]]</f>
        <v>302</v>
      </c>
      <c r="BI549" s="35">
        <f>+Tabla3[[#This Row],[PLAZO DE EJECUCIÓN EN DÍAS (INICIAL)]]/30</f>
        <v>10.066666666666666</v>
      </c>
      <c r="BJ549" t="s">
        <v>3853</v>
      </c>
      <c r="BK549" s="30">
        <f>+[1]BD_2!E547</f>
        <v>0</v>
      </c>
      <c r="BL549" s="30">
        <f>+[1]BD_2!BA547</f>
        <v>0</v>
      </c>
      <c r="BM549" s="23">
        <f>+[1]BD_2!BZ547</f>
        <v>0</v>
      </c>
      <c r="BN549" s="23">
        <f>+COUNTIF(Tabla3[[#This Row],[VALOR REDUCIDO]:[TOTAL TIEMPO PRORROGADO EN DÍAS
]],"&lt;&gt;0")</f>
        <v>0</v>
      </c>
      <c r="BO549" s="23" t="str">
        <f>+[1]BD_2!CA547</f>
        <v>2 NO</v>
      </c>
      <c r="BP549" s="27" t="str">
        <f>+[1]BD_2!CF547</f>
        <v>1 SI</v>
      </c>
      <c r="BQ549" s="23" t="s">
        <v>106</v>
      </c>
      <c r="BR549">
        <f t="shared" si="120"/>
        <v>302</v>
      </c>
      <c r="BS549" s="36">
        <f t="shared" si="121"/>
        <v>45700</v>
      </c>
      <c r="BT549" s="36">
        <f t="shared" si="122"/>
        <v>46002</v>
      </c>
      <c r="BU549" s="37">
        <f t="shared" ca="1" si="123"/>
        <v>0.81788079470198671</v>
      </c>
      <c r="BV549" s="30">
        <f t="shared" si="124"/>
        <v>52567767</v>
      </c>
      <c r="BW549" s="23" t="str">
        <f t="shared" si="112"/>
        <v>FINALIZADO</v>
      </c>
      <c r="BX549" s="23">
        <v>6283000</v>
      </c>
      <c r="BY549" s="23">
        <v>46284767</v>
      </c>
      <c r="BZ549" s="23" t="s">
        <v>106</v>
      </c>
      <c r="CA549" s="23" t="str">
        <f t="shared" si="125"/>
        <v>abril</v>
      </c>
      <c r="CB549" s="23" t="s">
        <v>121</v>
      </c>
      <c r="CC549" s="23" t="s">
        <v>121</v>
      </c>
      <c r="CD549" s="23" t="s">
        <v>121</v>
      </c>
      <c r="CE549" t="s">
        <v>125</v>
      </c>
      <c r="CF549" t="s">
        <v>126</v>
      </c>
    </row>
    <row r="550" spans="1:84" x14ac:dyDescent="0.25">
      <c r="A550" s="23" t="str">
        <f t="shared" si="113"/>
        <v/>
      </c>
      <c r="B550" s="23" t="str">
        <f t="shared" si="114"/>
        <v/>
      </c>
      <c r="C550" s="24" t="str">
        <f t="shared" ca="1" si="115"/>
        <v>E</v>
      </c>
      <c r="D550" s="25" t="str">
        <f t="shared" ca="1" si="116"/>
        <v/>
      </c>
      <c r="E550" s="25" t="str">
        <f t="shared" si="117"/>
        <v/>
      </c>
      <c r="F550" s="23" t="str">
        <f t="shared" si="118"/>
        <v/>
      </c>
      <c r="G550" s="25" t="str">
        <f t="shared" si="119"/>
        <v/>
      </c>
      <c r="H550" s="23">
        <v>2025</v>
      </c>
      <c r="I550" s="26">
        <v>541</v>
      </c>
      <c r="J550" s="23" t="s">
        <v>95</v>
      </c>
      <c r="K550" t="s">
        <v>96</v>
      </c>
      <c r="L550" t="s">
        <v>97</v>
      </c>
      <c r="M550" t="s">
        <v>98</v>
      </c>
      <c r="N550" t="s">
        <v>99</v>
      </c>
      <c r="O550" s="23" t="s">
        <v>100</v>
      </c>
      <c r="P550" s="23" t="s">
        <v>138</v>
      </c>
      <c r="Q550" t="s">
        <v>3854</v>
      </c>
      <c r="R550" s="23" t="s">
        <v>103</v>
      </c>
      <c r="S550" s="20" t="s">
        <v>311</v>
      </c>
      <c r="T550" s="29" t="s">
        <v>3855</v>
      </c>
      <c r="U550" s="23" t="s">
        <v>1436</v>
      </c>
      <c r="V550" s="23" t="s">
        <v>106</v>
      </c>
      <c r="W550" s="20" t="s">
        <v>183</v>
      </c>
      <c r="X550" s="20" t="s">
        <v>183</v>
      </c>
      <c r="Y550" t="s">
        <v>3820</v>
      </c>
      <c r="Z550" t="s">
        <v>3856</v>
      </c>
      <c r="AA550" t="s">
        <v>3857</v>
      </c>
      <c r="AB550" s="30">
        <v>77250000</v>
      </c>
      <c r="AC550" s="30">
        <v>77250000</v>
      </c>
      <c r="AD550" s="46">
        <v>7725000</v>
      </c>
      <c r="AE550" s="46">
        <v>0</v>
      </c>
      <c r="AF550" s="23" t="s">
        <v>112</v>
      </c>
      <c r="AG550" t="s">
        <v>106</v>
      </c>
      <c r="AH550" t="s">
        <v>113</v>
      </c>
      <c r="AI550" s="31">
        <f>+Tabla3[[#This Row],[VALOR DEL CONTRATO
(EN NUMEROS)]]-Tabla3[[#This Row],[VALOR RECURSOS (MADS/FONAM)]]</f>
        <v>0</v>
      </c>
      <c r="AJ550" s="25">
        <v>2425</v>
      </c>
      <c r="AK550" s="32">
        <v>45664</v>
      </c>
      <c r="AL550">
        <v>90525</v>
      </c>
      <c r="AM550" s="27">
        <v>45706</v>
      </c>
      <c r="AN550" s="33" t="s">
        <v>114</v>
      </c>
      <c r="AO550" t="s">
        <v>186</v>
      </c>
      <c r="AP550" s="39">
        <v>202400000000054</v>
      </c>
      <c r="AQ550" t="s">
        <v>106</v>
      </c>
      <c r="AR550" s="27">
        <v>45702</v>
      </c>
      <c r="AS550" s="23" t="s">
        <v>116</v>
      </c>
      <c r="AT550" s="23" t="s">
        <v>116</v>
      </c>
      <c r="AU550" t="s">
        <v>117</v>
      </c>
      <c r="AV550" t="s">
        <v>3823</v>
      </c>
      <c r="AW550" t="s">
        <v>3824</v>
      </c>
      <c r="AX550" t="s">
        <v>189</v>
      </c>
      <c r="AY550" s="23">
        <v>80111600</v>
      </c>
      <c r="AZ550" s="20" t="s">
        <v>3858</v>
      </c>
      <c r="BA550" s="23" t="s">
        <v>121</v>
      </c>
      <c r="BB550" s="20" t="s">
        <v>122</v>
      </c>
      <c r="BC550" s="42">
        <v>45702</v>
      </c>
      <c r="BD550" s="23" t="s">
        <v>123</v>
      </c>
      <c r="BE550" s="42">
        <v>45702</v>
      </c>
      <c r="BF550" s="27">
        <v>45706</v>
      </c>
      <c r="BG550" s="43">
        <v>46008</v>
      </c>
      <c r="BH550" s="35">
        <f>+Tabla3[[#This Row],[FECHA TERMINACION
(INICIAL)]]-Tabla3[[#This Row],[FECHA INICIO]]</f>
        <v>302</v>
      </c>
      <c r="BI550" s="35">
        <f>+Tabla3[[#This Row],[PLAZO DE EJECUCIÓN EN DÍAS (INICIAL)]]/30</f>
        <v>10.066666666666666</v>
      </c>
      <c r="BJ550" t="s">
        <v>3848</v>
      </c>
      <c r="BK550" s="30">
        <f>+[1]BD_2!E548</f>
        <v>0</v>
      </c>
      <c r="BL550" s="30">
        <f>+[1]BD_2!BA548</f>
        <v>0</v>
      </c>
      <c r="BM550" s="23">
        <f>+[1]BD_2!BZ548</f>
        <v>0</v>
      </c>
      <c r="BN550" s="23">
        <f>+COUNTIF(Tabla3[[#This Row],[VALOR REDUCIDO]:[TOTAL TIEMPO PRORROGADO EN DÍAS
]],"&lt;&gt;0")</f>
        <v>0</v>
      </c>
      <c r="BO550" s="23" t="str">
        <f>+[1]BD_2!CA548</f>
        <v>2 NO</v>
      </c>
      <c r="BP550" s="27" t="str">
        <f>+[1]BD_2!CF548</f>
        <v>2 NO</v>
      </c>
      <c r="BQ550" s="23" t="s">
        <v>106</v>
      </c>
      <c r="BR550">
        <f t="shared" si="120"/>
        <v>302</v>
      </c>
      <c r="BS550" s="36">
        <f t="shared" si="121"/>
        <v>45706</v>
      </c>
      <c r="BT550" s="36">
        <f t="shared" si="122"/>
        <v>46008</v>
      </c>
      <c r="BU550" s="37">
        <f t="shared" ca="1" si="123"/>
        <v>0.79801324503311255</v>
      </c>
      <c r="BV550" s="30">
        <f t="shared" si="124"/>
        <v>77250000</v>
      </c>
      <c r="BW550" s="23" t="str">
        <f t="shared" ref="BW550:BW613" ca="1" si="126">+IF(BP550="1 SI","FINALIZADO",IF($BT550&lt;=$C$1,"FINALIZADO","EJECUCIÓN"))</f>
        <v>EJECUCIÓN</v>
      </c>
      <c r="BX550" s="23">
        <v>41972500</v>
      </c>
      <c r="BY550" s="23">
        <v>35277500</v>
      </c>
      <c r="BZ550" s="23" t="s">
        <v>106</v>
      </c>
      <c r="CA550" s="23" t="str">
        <f t="shared" si="125"/>
        <v>febrero</v>
      </c>
      <c r="CB550" s="23" t="s">
        <v>121</v>
      </c>
      <c r="CC550" s="23" t="s">
        <v>121</v>
      </c>
      <c r="CD550" s="23" t="s">
        <v>121</v>
      </c>
      <c r="CE550" t="s">
        <v>125</v>
      </c>
      <c r="CF550" t="s">
        <v>126</v>
      </c>
    </row>
    <row r="551" spans="1:84" x14ac:dyDescent="0.25">
      <c r="A551" s="23" t="str">
        <f t="shared" si="113"/>
        <v/>
      </c>
      <c r="B551" s="23" t="str">
        <f t="shared" si="114"/>
        <v/>
      </c>
      <c r="C551" s="24" t="str">
        <f t="shared" ca="1" si="115"/>
        <v>E</v>
      </c>
      <c r="D551" s="25" t="str">
        <f t="shared" ca="1" si="116"/>
        <v/>
      </c>
      <c r="E551" s="25" t="str">
        <f t="shared" si="117"/>
        <v/>
      </c>
      <c r="F551" s="23" t="str">
        <f t="shared" si="118"/>
        <v/>
      </c>
      <c r="G551" s="25" t="str">
        <f t="shared" si="119"/>
        <v/>
      </c>
      <c r="H551" s="23">
        <v>2025</v>
      </c>
      <c r="I551" s="26">
        <v>542</v>
      </c>
      <c r="J551" s="23" t="s">
        <v>95</v>
      </c>
      <c r="K551" t="s">
        <v>96</v>
      </c>
      <c r="L551" t="s">
        <v>97</v>
      </c>
      <c r="M551" t="s">
        <v>98</v>
      </c>
      <c r="N551" t="s">
        <v>99</v>
      </c>
      <c r="O551" s="23" t="s">
        <v>100</v>
      </c>
      <c r="P551" s="23" t="s">
        <v>138</v>
      </c>
      <c r="Q551" t="s">
        <v>3859</v>
      </c>
      <c r="R551" s="23" t="s">
        <v>103</v>
      </c>
      <c r="S551" s="20" t="s">
        <v>982</v>
      </c>
      <c r="T551" s="29" t="s">
        <v>3860</v>
      </c>
      <c r="U551" s="23" t="s">
        <v>1436</v>
      </c>
      <c r="V551" s="23" t="s">
        <v>106</v>
      </c>
      <c r="W551" s="20" t="s">
        <v>183</v>
      </c>
      <c r="X551" s="20" t="s">
        <v>183</v>
      </c>
      <c r="Y551" t="s">
        <v>3807</v>
      </c>
      <c r="Z551" t="s">
        <v>3808</v>
      </c>
      <c r="AA551" s="30" t="s">
        <v>3842</v>
      </c>
      <c r="AB551" s="30">
        <v>62830000</v>
      </c>
      <c r="AC551" s="30">
        <v>62830000</v>
      </c>
      <c r="AD551" s="46">
        <v>6283000</v>
      </c>
      <c r="AE551" s="46">
        <v>0</v>
      </c>
      <c r="AF551" s="23" t="s">
        <v>112</v>
      </c>
      <c r="AG551" t="s">
        <v>106</v>
      </c>
      <c r="AH551" t="s">
        <v>113</v>
      </c>
      <c r="AI551" s="31">
        <f>+Tabla3[[#This Row],[VALOR DEL CONTRATO
(EN NUMEROS)]]-Tabla3[[#This Row],[VALOR RECURSOS (MADS/FONAM)]]</f>
        <v>0</v>
      </c>
      <c r="AJ551" s="25">
        <v>2425</v>
      </c>
      <c r="AK551" s="32">
        <v>45664</v>
      </c>
      <c r="AL551">
        <v>75625</v>
      </c>
      <c r="AM551" s="27">
        <v>45700</v>
      </c>
      <c r="AN551" s="33" t="s">
        <v>114</v>
      </c>
      <c r="AO551" t="s">
        <v>186</v>
      </c>
      <c r="AP551" s="39">
        <v>202400000000054</v>
      </c>
      <c r="AQ551" t="s">
        <v>106</v>
      </c>
      <c r="AR551" s="27">
        <v>45699</v>
      </c>
      <c r="AS551" s="23" t="s">
        <v>116</v>
      </c>
      <c r="AT551" s="23" t="s">
        <v>116</v>
      </c>
      <c r="AU551" t="s">
        <v>117</v>
      </c>
      <c r="AV551" t="s">
        <v>187</v>
      </c>
      <c r="AW551" t="s">
        <v>188</v>
      </c>
      <c r="AX551" t="s">
        <v>189</v>
      </c>
      <c r="AY551" s="23">
        <v>80111600</v>
      </c>
      <c r="AZ551" s="20" t="s">
        <v>3861</v>
      </c>
      <c r="BA551" s="23" t="s">
        <v>121</v>
      </c>
      <c r="BB551" s="20" t="s">
        <v>122</v>
      </c>
      <c r="BC551" s="42">
        <v>45699</v>
      </c>
      <c r="BD551" s="23" t="s">
        <v>123</v>
      </c>
      <c r="BE551" s="42">
        <v>45699</v>
      </c>
      <c r="BF551" s="27">
        <v>45700</v>
      </c>
      <c r="BG551" s="43">
        <v>46002</v>
      </c>
      <c r="BH551" s="35">
        <f>+Tabla3[[#This Row],[FECHA TERMINACION
(INICIAL)]]-Tabla3[[#This Row],[FECHA INICIO]]</f>
        <v>302</v>
      </c>
      <c r="BI551" s="35">
        <f>+Tabla3[[#This Row],[PLAZO DE EJECUCIÓN EN DÍAS (INICIAL)]]/30</f>
        <v>10.066666666666666</v>
      </c>
      <c r="BJ551" t="s">
        <v>3848</v>
      </c>
      <c r="BK551" s="30">
        <f>+[1]BD_2!E549</f>
        <v>0</v>
      </c>
      <c r="BL551" s="30">
        <f>+[1]BD_2!BA549</f>
        <v>0</v>
      </c>
      <c r="BM551" s="23">
        <f>+[1]BD_2!BZ549</f>
        <v>0</v>
      </c>
      <c r="BN551" s="23">
        <f>+COUNTIF(Tabla3[[#This Row],[VALOR REDUCIDO]:[TOTAL TIEMPO PRORROGADO EN DÍAS
]],"&lt;&gt;0")</f>
        <v>0</v>
      </c>
      <c r="BO551" s="23" t="str">
        <f>+[1]BD_2!CA549</f>
        <v>2 NO</v>
      </c>
      <c r="BP551" s="27" t="str">
        <f>+[1]BD_2!CF549</f>
        <v>2 NO</v>
      </c>
      <c r="BQ551" s="23" t="s">
        <v>106</v>
      </c>
      <c r="BR551">
        <f t="shared" si="120"/>
        <v>302</v>
      </c>
      <c r="BS551" s="36">
        <f t="shared" si="121"/>
        <v>45700</v>
      </c>
      <c r="BT551" s="36">
        <f t="shared" si="122"/>
        <v>46002</v>
      </c>
      <c r="BU551" s="37">
        <f t="shared" ca="1" si="123"/>
        <v>0.81788079470198671</v>
      </c>
      <c r="BV551" s="30">
        <f t="shared" si="124"/>
        <v>62830000</v>
      </c>
      <c r="BW551" s="23" t="str">
        <f t="shared" ca="1" si="126"/>
        <v>EJECUCIÓN</v>
      </c>
      <c r="BX551" s="23">
        <v>35394233</v>
      </c>
      <c r="BY551" s="23">
        <v>27435767</v>
      </c>
      <c r="BZ551" s="23" t="s">
        <v>106</v>
      </c>
      <c r="CA551" s="23" t="str">
        <f t="shared" si="125"/>
        <v>febrero</v>
      </c>
      <c r="CB551" s="23" t="s">
        <v>121</v>
      </c>
      <c r="CC551" s="23" t="s">
        <v>121</v>
      </c>
      <c r="CD551" s="23" t="s">
        <v>121</v>
      </c>
      <c r="CE551" t="s">
        <v>125</v>
      </c>
      <c r="CF551" t="s">
        <v>126</v>
      </c>
    </row>
    <row r="552" spans="1:84" x14ac:dyDescent="0.25">
      <c r="A552" s="23" t="str">
        <f t="shared" si="113"/>
        <v/>
      </c>
      <c r="B552" s="23" t="str">
        <f t="shared" si="114"/>
        <v/>
      </c>
      <c r="C552" s="24" t="str">
        <f t="shared" ca="1" si="115"/>
        <v>E</v>
      </c>
      <c r="D552" s="25" t="str">
        <f t="shared" ca="1" si="116"/>
        <v/>
      </c>
      <c r="E552" s="25" t="str">
        <f t="shared" si="117"/>
        <v/>
      </c>
      <c r="F552" s="23" t="str">
        <f t="shared" si="118"/>
        <v/>
      </c>
      <c r="G552" s="25" t="str">
        <f t="shared" si="119"/>
        <v/>
      </c>
      <c r="H552" s="23">
        <v>2025</v>
      </c>
      <c r="I552" s="26">
        <v>543</v>
      </c>
      <c r="J552" s="23" t="s">
        <v>95</v>
      </c>
      <c r="K552" t="s">
        <v>96</v>
      </c>
      <c r="L552" t="s">
        <v>97</v>
      </c>
      <c r="M552" t="s">
        <v>98</v>
      </c>
      <c r="N552" t="s">
        <v>99</v>
      </c>
      <c r="O552" s="23" t="s">
        <v>100</v>
      </c>
      <c r="P552" s="23" t="s">
        <v>138</v>
      </c>
      <c r="Q552" t="s">
        <v>3862</v>
      </c>
      <c r="R552" s="23" t="s">
        <v>103</v>
      </c>
      <c r="S552" s="20" t="s">
        <v>3863</v>
      </c>
      <c r="T552" s="29" t="s">
        <v>3864</v>
      </c>
      <c r="U552" s="23" t="s">
        <v>1436</v>
      </c>
      <c r="V552" s="23" t="s">
        <v>106</v>
      </c>
      <c r="W552" s="20" t="s">
        <v>183</v>
      </c>
      <c r="X552" s="20" t="s">
        <v>183</v>
      </c>
      <c r="Y552" t="s">
        <v>3865</v>
      </c>
      <c r="Z552" t="s">
        <v>3866</v>
      </c>
      <c r="AA552" t="s">
        <v>3867</v>
      </c>
      <c r="AB552" s="30">
        <v>56650000</v>
      </c>
      <c r="AC552" s="30">
        <v>56650000</v>
      </c>
      <c r="AD552" s="46">
        <v>5665000</v>
      </c>
      <c r="AE552" s="46">
        <v>0</v>
      </c>
      <c r="AF552" s="23" t="s">
        <v>112</v>
      </c>
      <c r="AG552" t="s">
        <v>106</v>
      </c>
      <c r="AH552" t="s">
        <v>113</v>
      </c>
      <c r="AI552" s="31">
        <f>+Tabla3[[#This Row],[VALOR DEL CONTRATO
(EN NUMEROS)]]-Tabla3[[#This Row],[VALOR RECURSOS (MADS/FONAM)]]</f>
        <v>0</v>
      </c>
      <c r="AJ552" s="25">
        <v>3825</v>
      </c>
      <c r="AK552" s="32">
        <v>45664</v>
      </c>
      <c r="AL552">
        <v>72525</v>
      </c>
      <c r="AM552" s="27">
        <v>45699</v>
      </c>
      <c r="AN552" s="33" t="s">
        <v>114</v>
      </c>
      <c r="AO552" t="s">
        <v>215</v>
      </c>
      <c r="AP552" s="28">
        <v>202400000000071</v>
      </c>
      <c r="AQ552" t="s">
        <v>106</v>
      </c>
      <c r="AR552" s="27">
        <v>45698</v>
      </c>
      <c r="AS552" s="23" t="s">
        <v>116</v>
      </c>
      <c r="AT552" s="23" t="s">
        <v>116</v>
      </c>
      <c r="AU552" t="s">
        <v>117</v>
      </c>
      <c r="AV552" t="s">
        <v>216</v>
      </c>
      <c r="AW552" t="s">
        <v>217</v>
      </c>
      <c r="AX552" t="s">
        <v>189</v>
      </c>
      <c r="AY552" s="23">
        <v>80111600</v>
      </c>
      <c r="AZ552" s="20" t="s">
        <v>3868</v>
      </c>
      <c r="BA552" s="23" t="s">
        <v>121</v>
      </c>
      <c r="BB552" s="20" t="s">
        <v>122</v>
      </c>
      <c r="BC552" s="42">
        <v>45698</v>
      </c>
      <c r="BD552" s="23" t="s">
        <v>123</v>
      </c>
      <c r="BE552" s="42">
        <v>45698</v>
      </c>
      <c r="BF552" s="27">
        <v>45699</v>
      </c>
      <c r="BG552" s="43">
        <v>46001</v>
      </c>
      <c r="BH552" s="35">
        <f>+Tabla3[[#This Row],[FECHA TERMINACION
(INICIAL)]]-Tabla3[[#This Row],[FECHA INICIO]]</f>
        <v>302</v>
      </c>
      <c r="BI552" s="35">
        <f>+Tabla3[[#This Row],[PLAZO DE EJECUCIÓN EN DÍAS (INICIAL)]]/30</f>
        <v>10.066666666666666</v>
      </c>
      <c r="BJ552" t="s">
        <v>948</v>
      </c>
      <c r="BK552" s="30">
        <f>+[1]BD_2!E550</f>
        <v>0</v>
      </c>
      <c r="BL552" s="30">
        <f>+[1]BD_2!BA550</f>
        <v>0</v>
      </c>
      <c r="BM552" s="23">
        <f>+[1]BD_2!BZ550</f>
        <v>0</v>
      </c>
      <c r="BN552" s="23">
        <f>+COUNTIF(Tabla3[[#This Row],[VALOR REDUCIDO]:[TOTAL TIEMPO PRORROGADO EN DÍAS
]],"&lt;&gt;0")</f>
        <v>0</v>
      </c>
      <c r="BO552" s="23" t="str">
        <f>+[1]BD_2!CA550</f>
        <v>2 NO</v>
      </c>
      <c r="BP552" s="27" t="str">
        <f>+[1]BD_2!CF550</f>
        <v>2 NO</v>
      </c>
      <c r="BQ552" s="23" t="s">
        <v>106</v>
      </c>
      <c r="BR552">
        <f t="shared" si="120"/>
        <v>302</v>
      </c>
      <c r="BS552" s="36">
        <f t="shared" si="121"/>
        <v>45699</v>
      </c>
      <c r="BT552" s="36">
        <f t="shared" si="122"/>
        <v>46001</v>
      </c>
      <c r="BU552" s="37">
        <f t="shared" ca="1" si="123"/>
        <v>0.82119205298013243</v>
      </c>
      <c r="BV552" s="30">
        <f t="shared" si="124"/>
        <v>56650000</v>
      </c>
      <c r="BW552" s="23" t="str">
        <f t="shared" ca="1" si="126"/>
        <v>EJECUCIÓN</v>
      </c>
      <c r="BX552" s="23">
        <v>32101667</v>
      </c>
      <c r="BY552" s="23">
        <v>24548333</v>
      </c>
      <c r="BZ552" s="23" t="s">
        <v>106</v>
      </c>
      <c r="CA552" s="23" t="str">
        <f t="shared" si="125"/>
        <v>febrero</v>
      </c>
      <c r="CB552" s="23" t="s">
        <v>121</v>
      </c>
      <c r="CC552" s="23" t="s">
        <v>121</v>
      </c>
      <c r="CD552" s="23" t="s">
        <v>121</v>
      </c>
      <c r="CE552" t="s">
        <v>125</v>
      </c>
      <c r="CF552" t="s">
        <v>126</v>
      </c>
    </row>
    <row r="553" spans="1:84" x14ac:dyDescent="0.25">
      <c r="A553" s="23" t="str">
        <f t="shared" si="113"/>
        <v/>
      </c>
      <c r="B553" s="23" t="str">
        <f t="shared" si="114"/>
        <v/>
      </c>
      <c r="C553" s="24" t="str">
        <f t="shared" ca="1" si="115"/>
        <v>E</v>
      </c>
      <c r="D553" s="25" t="str">
        <f t="shared" ca="1" si="116"/>
        <v/>
      </c>
      <c r="E553" s="25" t="str">
        <f t="shared" si="117"/>
        <v/>
      </c>
      <c r="F553" s="23" t="str">
        <f t="shared" si="118"/>
        <v/>
      </c>
      <c r="G553" s="25" t="str">
        <f t="shared" si="119"/>
        <v/>
      </c>
      <c r="H553" s="23">
        <v>2025</v>
      </c>
      <c r="I553" s="26">
        <v>544</v>
      </c>
      <c r="J553" s="23" t="s">
        <v>95</v>
      </c>
      <c r="K553" t="s">
        <v>96</v>
      </c>
      <c r="L553" t="s">
        <v>97</v>
      </c>
      <c r="M553" t="s">
        <v>98</v>
      </c>
      <c r="N553" t="s">
        <v>99</v>
      </c>
      <c r="O553" s="23" t="s">
        <v>100</v>
      </c>
      <c r="P553" s="23" t="s">
        <v>138</v>
      </c>
      <c r="Q553" t="s">
        <v>3869</v>
      </c>
      <c r="R553" s="23" t="s">
        <v>103</v>
      </c>
      <c r="S553" s="20" t="s">
        <v>982</v>
      </c>
      <c r="T553" s="29" t="s">
        <v>3870</v>
      </c>
      <c r="U553" s="23" t="s">
        <v>1436</v>
      </c>
      <c r="V553" s="23" t="s">
        <v>106</v>
      </c>
      <c r="W553" s="20" t="s">
        <v>183</v>
      </c>
      <c r="X553" s="20" t="s">
        <v>183</v>
      </c>
      <c r="Y553" t="s">
        <v>3871</v>
      </c>
      <c r="Z553" t="s">
        <v>3872</v>
      </c>
      <c r="AA553" t="s">
        <v>3873</v>
      </c>
      <c r="AB553" s="30">
        <v>82400000</v>
      </c>
      <c r="AC553" s="30">
        <v>82400000</v>
      </c>
      <c r="AD553" s="46">
        <v>8240000</v>
      </c>
      <c r="AE553" s="46">
        <v>0</v>
      </c>
      <c r="AF553" s="23" t="s">
        <v>112</v>
      </c>
      <c r="AG553" t="s">
        <v>106</v>
      </c>
      <c r="AH553" t="s">
        <v>113</v>
      </c>
      <c r="AI553" s="31">
        <f>+Tabla3[[#This Row],[VALOR DEL CONTRATO
(EN NUMEROS)]]-Tabla3[[#This Row],[VALOR RECURSOS (MADS/FONAM)]]</f>
        <v>0</v>
      </c>
      <c r="AJ553" s="25">
        <v>3825</v>
      </c>
      <c r="AK553" s="32">
        <v>45664</v>
      </c>
      <c r="AL553">
        <v>74725</v>
      </c>
      <c r="AM553" s="27">
        <v>45700</v>
      </c>
      <c r="AN553" s="33" t="s">
        <v>114</v>
      </c>
      <c r="AO553" t="s">
        <v>215</v>
      </c>
      <c r="AP553" s="28">
        <v>202400000000071</v>
      </c>
      <c r="AQ553" t="s">
        <v>106</v>
      </c>
      <c r="AR553" s="27">
        <v>45698</v>
      </c>
      <c r="AS553" s="23" t="s">
        <v>116</v>
      </c>
      <c r="AT553" s="23" t="s">
        <v>116</v>
      </c>
      <c r="AU553" t="s">
        <v>117</v>
      </c>
      <c r="AV553" t="s">
        <v>216</v>
      </c>
      <c r="AW553" t="s">
        <v>217</v>
      </c>
      <c r="AX553" t="s">
        <v>189</v>
      </c>
      <c r="AY553" s="23">
        <v>80111600</v>
      </c>
      <c r="AZ553" s="20" t="s">
        <v>3874</v>
      </c>
      <c r="BA553" s="23" t="s">
        <v>121</v>
      </c>
      <c r="BB553" s="20" t="s">
        <v>122</v>
      </c>
      <c r="BC553" s="42">
        <v>45699</v>
      </c>
      <c r="BD553" s="23" t="s">
        <v>123</v>
      </c>
      <c r="BE553" s="42">
        <v>45699</v>
      </c>
      <c r="BF553" s="27">
        <v>45700</v>
      </c>
      <c r="BG553" s="43">
        <v>46002</v>
      </c>
      <c r="BH553" s="35">
        <f>+Tabla3[[#This Row],[FECHA TERMINACION
(INICIAL)]]-Tabla3[[#This Row],[FECHA INICIO]]</f>
        <v>302</v>
      </c>
      <c r="BI553" s="35">
        <f>+Tabla3[[#This Row],[PLAZO DE EJECUCIÓN EN DÍAS (INICIAL)]]/30</f>
        <v>10.066666666666666</v>
      </c>
      <c r="BJ553" t="s">
        <v>948</v>
      </c>
      <c r="BK553" s="30">
        <f>+[1]BD_2!E551</f>
        <v>0</v>
      </c>
      <c r="BL553" s="30">
        <f>+[1]BD_2!BA551</f>
        <v>0</v>
      </c>
      <c r="BM553" s="23">
        <f>+[1]BD_2!BZ551</f>
        <v>0</v>
      </c>
      <c r="BN553" s="23">
        <f>+COUNTIF(Tabla3[[#This Row],[VALOR REDUCIDO]:[TOTAL TIEMPO PRORROGADO EN DÍAS
]],"&lt;&gt;0")</f>
        <v>0</v>
      </c>
      <c r="BO553" s="23" t="str">
        <f>+[1]BD_2!CA551</f>
        <v>2 NO</v>
      </c>
      <c r="BP553" s="27" t="str">
        <f>+[1]BD_2!CF551</f>
        <v>2 NO</v>
      </c>
      <c r="BQ553" s="23" t="s">
        <v>106</v>
      </c>
      <c r="BR553">
        <f t="shared" si="120"/>
        <v>302</v>
      </c>
      <c r="BS553" s="36">
        <f t="shared" si="121"/>
        <v>45700</v>
      </c>
      <c r="BT553" s="36">
        <f t="shared" si="122"/>
        <v>46002</v>
      </c>
      <c r="BU553" s="37">
        <f t="shared" ca="1" si="123"/>
        <v>0.81788079470198671</v>
      </c>
      <c r="BV553" s="30">
        <f t="shared" si="124"/>
        <v>82400000</v>
      </c>
      <c r="BW553" s="23" t="str">
        <f t="shared" ca="1" si="126"/>
        <v>EJECUCIÓN</v>
      </c>
      <c r="BX553" s="23">
        <v>46418667</v>
      </c>
      <c r="BY553" s="23">
        <v>35981333</v>
      </c>
      <c r="BZ553" s="23" t="s">
        <v>106</v>
      </c>
      <c r="CA553" s="23" t="str">
        <f t="shared" si="125"/>
        <v>febrero</v>
      </c>
      <c r="CB553" s="23" t="s">
        <v>121</v>
      </c>
      <c r="CC553" s="23" t="s">
        <v>121</v>
      </c>
      <c r="CD553" s="23" t="s">
        <v>121</v>
      </c>
      <c r="CE553" t="s">
        <v>125</v>
      </c>
      <c r="CF553" t="s">
        <v>126</v>
      </c>
    </row>
    <row r="554" spans="1:84" x14ac:dyDescent="0.25">
      <c r="A554" s="23" t="str">
        <f t="shared" si="113"/>
        <v/>
      </c>
      <c r="B554" s="23" t="str">
        <f t="shared" si="114"/>
        <v/>
      </c>
      <c r="C554" s="24" t="str">
        <f t="shared" ca="1" si="115"/>
        <v>E</v>
      </c>
      <c r="D554" s="25" t="str">
        <f t="shared" ca="1" si="116"/>
        <v/>
      </c>
      <c r="E554" s="25" t="str">
        <f t="shared" si="117"/>
        <v/>
      </c>
      <c r="F554" s="23" t="str">
        <f t="shared" si="118"/>
        <v/>
      </c>
      <c r="G554" s="25" t="str">
        <f t="shared" si="119"/>
        <v/>
      </c>
      <c r="H554" s="23">
        <v>2025</v>
      </c>
      <c r="I554" s="26">
        <v>545</v>
      </c>
      <c r="J554" s="23" t="s">
        <v>95</v>
      </c>
      <c r="K554" t="s">
        <v>96</v>
      </c>
      <c r="L554" t="s">
        <v>97</v>
      </c>
      <c r="M554" t="s">
        <v>98</v>
      </c>
      <c r="N554" t="s">
        <v>99</v>
      </c>
      <c r="O554" s="23" t="s">
        <v>100</v>
      </c>
      <c r="P554" s="23" t="s">
        <v>138</v>
      </c>
      <c r="Q554" t="s">
        <v>3875</v>
      </c>
      <c r="R554" s="23" t="s">
        <v>103</v>
      </c>
      <c r="S554" s="20" t="s">
        <v>982</v>
      </c>
      <c r="T554" s="29" t="s">
        <v>3876</v>
      </c>
      <c r="U554" s="23" t="s">
        <v>1436</v>
      </c>
      <c r="V554" s="23" t="s">
        <v>106</v>
      </c>
      <c r="W554" s="20" t="s">
        <v>183</v>
      </c>
      <c r="X554" s="20" t="s">
        <v>183</v>
      </c>
      <c r="Y554" t="s">
        <v>3877</v>
      </c>
      <c r="Z554" t="s">
        <v>3878</v>
      </c>
      <c r="AA554" t="s">
        <v>3879</v>
      </c>
      <c r="AB554" s="30">
        <v>53560000</v>
      </c>
      <c r="AC554" s="30">
        <v>53560000</v>
      </c>
      <c r="AD554" s="46">
        <v>5356000</v>
      </c>
      <c r="AE554" s="46">
        <v>0</v>
      </c>
      <c r="AF554" s="23" t="s">
        <v>112</v>
      </c>
      <c r="AG554" t="s">
        <v>106</v>
      </c>
      <c r="AH554" t="s">
        <v>113</v>
      </c>
      <c r="AI554" s="31">
        <f>+Tabla3[[#This Row],[VALOR DEL CONTRATO
(EN NUMEROS)]]-Tabla3[[#This Row],[VALOR RECURSOS (MADS/FONAM)]]</f>
        <v>0</v>
      </c>
      <c r="AJ554" s="25">
        <v>3825</v>
      </c>
      <c r="AK554" s="32">
        <v>45664</v>
      </c>
      <c r="AL554">
        <v>67725</v>
      </c>
      <c r="AM554" s="27">
        <v>45698</v>
      </c>
      <c r="AN554" s="33" t="s">
        <v>114</v>
      </c>
      <c r="AO554" t="s">
        <v>215</v>
      </c>
      <c r="AP554" s="28">
        <v>202400000000071</v>
      </c>
      <c r="AQ554" t="s">
        <v>106</v>
      </c>
      <c r="AR554" s="27">
        <v>45694</v>
      </c>
      <c r="AS554" s="23" t="s">
        <v>116</v>
      </c>
      <c r="AT554" s="23" t="s">
        <v>116</v>
      </c>
      <c r="AU554" t="s">
        <v>117</v>
      </c>
      <c r="AV554" t="s">
        <v>216</v>
      </c>
      <c r="AW554" t="s">
        <v>217</v>
      </c>
      <c r="AX554" t="s">
        <v>189</v>
      </c>
      <c r="AY554" s="23">
        <v>80111600</v>
      </c>
      <c r="AZ554" s="20" t="s">
        <v>3880</v>
      </c>
      <c r="BA554" s="23" t="s">
        <v>121</v>
      </c>
      <c r="BB554" s="20" t="s">
        <v>122</v>
      </c>
      <c r="BC554" s="42">
        <v>45695</v>
      </c>
      <c r="BD554" s="23" t="s">
        <v>123</v>
      </c>
      <c r="BE554" s="42">
        <v>45695</v>
      </c>
      <c r="BF554" s="27">
        <v>45698</v>
      </c>
      <c r="BG554" s="43">
        <v>46000</v>
      </c>
      <c r="BH554" s="35">
        <f>+Tabla3[[#This Row],[FECHA TERMINACION
(INICIAL)]]-Tabla3[[#This Row],[FECHA INICIO]]</f>
        <v>302</v>
      </c>
      <c r="BI554" s="35">
        <f>+Tabla3[[#This Row],[PLAZO DE EJECUCIÓN EN DÍAS (INICIAL)]]/30</f>
        <v>10.066666666666666</v>
      </c>
      <c r="BJ554" t="s">
        <v>948</v>
      </c>
      <c r="BK554" s="30">
        <f>+[1]BD_2!E552</f>
        <v>0</v>
      </c>
      <c r="BL554" s="30">
        <f>+[1]BD_2!BA552</f>
        <v>0</v>
      </c>
      <c r="BM554" s="23">
        <f>+[1]BD_2!BZ552</f>
        <v>0</v>
      </c>
      <c r="BN554" s="23">
        <f>+COUNTIF(Tabla3[[#This Row],[VALOR REDUCIDO]:[TOTAL TIEMPO PRORROGADO EN DÍAS
]],"&lt;&gt;0")</f>
        <v>0</v>
      </c>
      <c r="BO554" s="23" t="str">
        <f>+[1]BD_2!CA552</f>
        <v>2 NO</v>
      </c>
      <c r="BP554" s="27" t="str">
        <f>+[1]BD_2!CF552</f>
        <v>2 NO</v>
      </c>
      <c r="BQ554" s="23" t="s">
        <v>106</v>
      </c>
      <c r="BR554">
        <f t="shared" si="120"/>
        <v>302</v>
      </c>
      <c r="BS554" s="36">
        <f t="shared" si="121"/>
        <v>45698</v>
      </c>
      <c r="BT554" s="36">
        <f t="shared" si="122"/>
        <v>46000</v>
      </c>
      <c r="BU554" s="37">
        <f t="shared" ca="1" si="123"/>
        <v>0.82450331125827814</v>
      </c>
      <c r="BV554" s="30">
        <f t="shared" si="124"/>
        <v>53560000</v>
      </c>
      <c r="BW554" s="23" t="str">
        <f t="shared" ca="1" si="126"/>
        <v>EJECUCIÓN</v>
      </c>
      <c r="BX554" s="23">
        <v>30529200</v>
      </c>
      <c r="BY554" s="23">
        <v>23030800</v>
      </c>
      <c r="BZ554" s="23" t="s">
        <v>106</v>
      </c>
      <c r="CA554" s="23" t="str">
        <f t="shared" si="125"/>
        <v>febrero</v>
      </c>
      <c r="CB554" s="23" t="s">
        <v>121</v>
      </c>
      <c r="CC554" s="23" t="s">
        <v>121</v>
      </c>
      <c r="CD554" s="23" t="s">
        <v>121</v>
      </c>
      <c r="CE554" t="s">
        <v>125</v>
      </c>
      <c r="CF554" t="s">
        <v>126</v>
      </c>
    </row>
    <row r="555" spans="1:84" x14ac:dyDescent="0.25">
      <c r="A555" s="23" t="str">
        <f t="shared" si="113"/>
        <v/>
      </c>
      <c r="B555" s="23" t="str">
        <f t="shared" si="114"/>
        <v/>
      </c>
      <c r="C555" s="24" t="str">
        <f t="shared" ca="1" si="115"/>
        <v>E</v>
      </c>
      <c r="D555" s="25" t="str">
        <f t="shared" ca="1" si="116"/>
        <v/>
      </c>
      <c r="E555" s="25" t="str">
        <f t="shared" si="117"/>
        <v/>
      </c>
      <c r="F555" s="23" t="str">
        <f t="shared" si="118"/>
        <v/>
      </c>
      <c r="G555" s="25" t="str">
        <f t="shared" si="119"/>
        <v/>
      </c>
      <c r="H555" s="23">
        <v>2025</v>
      </c>
      <c r="I555" s="26">
        <v>546</v>
      </c>
      <c r="J555" s="23" t="s">
        <v>95</v>
      </c>
      <c r="K555" t="s">
        <v>96</v>
      </c>
      <c r="L555" t="s">
        <v>97</v>
      </c>
      <c r="M555" t="s">
        <v>98</v>
      </c>
      <c r="N555" t="s">
        <v>99</v>
      </c>
      <c r="O555" s="23" t="s">
        <v>100</v>
      </c>
      <c r="P555" s="23" t="s">
        <v>138</v>
      </c>
      <c r="Q555" t="s">
        <v>3881</v>
      </c>
      <c r="R555" s="23" t="s">
        <v>103</v>
      </c>
      <c r="S555" s="20" t="s">
        <v>982</v>
      </c>
      <c r="T555" s="29" t="s">
        <v>3882</v>
      </c>
      <c r="U555" s="23" t="s">
        <v>1436</v>
      </c>
      <c r="V555" s="23" t="s">
        <v>106</v>
      </c>
      <c r="W555" s="20" t="s">
        <v>183</v>
      </c>
      <c r="X555" s="20" t="s">
        <v>183</v>
      </c>
      <c r="Y555" t="s">
        <v>3883</v>
      </c>
      <c r="Z555" t="s">
        <v>3884</v>
      </c>
      <c r="AA555" t="s">
        <v>3885</v>
      </c>
      <c r="AB555" s="30">
        <v>92700000</v>
      </c>
      <c r="AC555" s="30">
        <v>92700000</v>
      </c>
      <c r="AD555" s="46">
        <v>9270000</v>
      </c>
      <c r="AE555" s="46">
        <v>0</v>
      </c>
      <c r="AF555" s="23" t="s">
        <v>112</v>
      </c>
      <c r="AG555" t="s">
        <v>106</v>
      </c>
      <c r="AH555" t="s">
        <v>113</v>
      </c>
      <c r="AI555" s="31">
        <f>+Tabla3[[#This Row],[VALOR DEL CONTRATO
(EN NUMEROS)]]-Tabla3[[#This Row],[VALOR RECURSOS (MADS/FONAM)]]</f>
        <v>0</v>
      </c>
      <c r="AJ555" s="25">
        <v>2925</v>
      </c>
      <c r="AK555" s="57">
        <v>45664</v>
      </c>
      <c r="AL555">
        <v>75325</v>
      </c>
      <c r="AM555" s="42">
        <v>45700</v>
      </c>
      <c r="AN555" s="33" t="s">
        <v>114</v>
      </c>
      <c r="AO555" t="s">
        <v>302</v>
      </c>
      <c r="AP555" s="39">
        <v>202400000000071</v>
      </c>
      <c r="AQ555" t="s">
        <v>106</v>
      </c>
      <c r="AR555" s="27">
        <v>45698</v>
      </c>
      <c r="AS555" s="23" t="s">
        <v>116</v>
      </c>
      <c r="AT555" s="23" t="s">
        <v>116</v>
      </c>
      <c r="AU555" t="s">
        <v>117</v>
      </c>
      <c r="AV555" t="s">
        <v>3886</v>
      </c>
      <c r="AW555" t="s">
        <v>3887</v>
      </c>
      <c r="AX555" t="s">
        <v>189</v>
      </c>
      <c r="AY555" s="23">
        <v>80111600</v>
      </c>
      <c r="AZ555" s="20" t="s">
        <v>3888</v>
      </c>
      <c r="BA555" s="23" t="s">
        <v>121</v>
      </c>
      <c r="BB555" s="20" t="s">
        <v>122</v>
      </c>
      <c r="BC555" s="42">
        <v>45699</v>
      </c>
      <c r="BD555" s="23" t="s">
        <v>123</v>
      </c>
      <c r="BE555" s="42">
        <v>45699</v>
      </c>
      <c r="BF555" s="27">
        <v>45700</v>
      </c>
      <c r="BG555" s="43">
        <v>46002</v>
      </c>
      <c r="BH555" s="35">
        <f>+Tabla3[[#This Row],[FECHA TERMINACION
(INICIAL)]]-Tabla3[[#This Row],[FECHA INICIO]]</f>
        <v>302</v>
      </c>
      <c r="BI555" s="35">
        <f>+Tabla3[[#This Row],[PLAZO DE EJECUCIÓN EN DÍAS (INICIAL)]]/30</f>
        <v>10.066666666666666</v>
      </c>
      <c r="BJ555" t="s">
        <v>1612</v>
      </c>
      <c r="BK555" s="30">
        <f>+[1]BD_2!E553</f>
        <v>0</v>
      </c>
      <c r="BL555" s="30">
        <f>+[1]BD_2!BA553</f>
        <v>0</v>
      </c>
      <c r="BM555" s="23">
        <f>+[1]BD_2!BZ553</f>
        <v>0</v>
      </c>
      <c r="BN555" s="23">
        <f>+COUNTIF(Tabla3[[#This Row],[VALOR REDUCIDO]:[TOTAL TIEMPO PRORROGADO EN DÍAS
]],"&lt;&gt;0")</f>
        <v>0</v>
      </c>
      <c r="BO555" s="23" t="str">
        <f>+[1]BD_2!CA553</f>
        <v>2 NO</v>
      </c>
      <c r="BP555" s="27" t="str">
        <f>+[1]BD_2!CF553</f>
        <v>2 NO</v>
      </c>
      <c r="BQ555" s="23" t="s">
        <v>106</v>
      </c>
      <c r="BR555">
        <f t="shared" si="120"/>
        <v>302</v>
      </c>
      <c r="BS555" s="36">
        <f t="shared" si="121"/>
        <v>45700</v>
      </c>
      <c r="BT555" s="36">
        <f t="shared" si="122"/>
        <v>46002</v>
      </c>
      <c r="BU555" s="37">
        <f t="shared" ca="1" si="123"/>
        <v>0.81788079470198671</v>
      </c>
      <c r="BV555" s="30">
        <f t="shared" si="124"/>
        <v>92700000</v>
      </c>
      <c r="BW555" s="23" t="str">
        <f t="shared" ca="1" si="126"/>
        <v>EJECUCIÓN</v>
      </c>
      <c r="BX555" s="23">
        <v>52221000</v>
      </c>
      <c r="BY555" s="23">
        <v>40479000</v>
      </c>
      <c r="BZ555" s="23" t="s">
        <v>106</v>
      </c>
      <c r="CA555" s="23" t="str">
        <f t="shared" si="125"/>
        <v>febrero</v>
      </c>
      <c r="CB555" s="23" t="s">
        <v>121</v>
      </c>
      <c r="CC555" s="23" t="s">
        <v>121</v>
      </c>
      <c r="CD555" s="23" t="s">
        <v>121</v>
      </c>
      <c r="CE555" t="s">
        <v>125</v>
      </c>
      <c r="CF555" t="s">
        <v>126</v>
      </c>
    </row>
    <row r="556" spans="1:84" x14ac:dyDescent="0.25">
      <c r="A556" s="23" t="str">
        <f t="shared" si="113"/>
        <v/>
      </c>
      <c r="B556" s="23" t="str">
        <f t="shared" si="114"/>
        <v/>
      </c>
      <c r="C556" s="24" t="str">
        <f t="shared" ca="1" si="115"/>
        <v>E</v>
      </c>
      <c r="D556" s="25" t="str">
        <f t="shared" ca="1" si="116"/>
        <v/>
      </c>
      <c r="E556" s="25" t="str">
        <f t="shared" si="117"/>
        <v/>
      </c>
      <c r="F556" s="23" t="str">
        <f t="shared" si="118"/>
        <v/>
      </c>
      <c r="G556" s="25" t="str">
        <f t="shared" si="119"/>
        <v/>
      </c>
      <c r="H556" s="23">
        <v>2025</v>
      </c>
      <c r="I556" s="26">
        <v>547</v>
      </c>
      <c r="J556" s="23" t="s">
        <v>95</v>
      </c>
      <c r="K556" t="s">
        <v>96</v>
      </c>
      <c r="L556" t="s">
        <v>97</v>
      </c>
      <c r="M556" t="s">
        <v>98</v>
      </c>
      <c r="N556" t="s">
        <v>99</v>
      </c>
      <c r="O556" s="23" t="s">
        <v>100</v>
      </c>
      <c r="P556" s="23" t="s">
        <v>138</v>
      </c>
      <c r="Q556" t="s">
        <v>3889</v>
      </c>
      <c r="R556" s="23" t="s">
        <v>103</v>
      </c>
      <c r="S556" s="20" t="s">
        <v>3890</v>
      </c>
      <c r="T556" s="29" t="s">
        <v>3891</v>
      </c>
      <c r="U556" s="23" t="s">
        <v>1436</v>
      </c>
      <c r="V556" s="23" t="s">
        <v>106</v>
      </c>
      <c r="W556" s="20" t="s">
        <v>183</v>
      </c>
      <c r="X556" s="20" t="s">
        <v>183</v>
      </c>
      <c r="Y556" t="s">
        <v>3892</v>
      </c>
      <c r="Z556" t="s">
        <v>3893</v>
      </c>
      <c r="AA556" t="s">
        <v>3894</v>
      </c>
      <c r="AB556" s="30">
        <v>52000000</v>
      </c>
      <c r="AC556" s="30">
        <v>52000000</v>
      </c>
      <c r="AD556" s="46">
        <v>5200000</v>
      </c>
      <c r="AE556" s="46">
        <v>0</v>
      </c>
      <c r="AF556" s="23" t="s">
        <v>112</v>
      </c>
      <c r="AG556" t="s">
        <v>106</v>
      </c>
      <c r="AH556" t="s">
        <v>113</v>
      </c>
      <c r="AI556" s="31">
        <f>+Tabla3[[#This Row],[VALOR DEL CONTRATO
(EN NUMEROS)]]-Tabla3[[#This Row],[VALOR RECURSOS (MADS/FONAM)]]</f>
        <v>0</v>
      </c>
      <c r="AJ556" s="25">
        <v>3625</v>
      </c>
      <c r="AK556" s="32">
        <v>45664</v>
      </c>
      <c r="AL556">
        <v>86925</v>
      </c>
      <c r="AM556" s="27">
        <v>45705</v>
      </c>
      <c r="AN556" s="33" t="s">
        <v>114</v>
      </c>
      <c r="AO556" t="s">
        <v>302</v>
      </c>
      <c r="AP556" s="39">
        <v>202400000000071</v>
      </c>
      <c r="AQ556" t="s">
        <v>106</v>
      </c>
      <c r="AR556" s="27">
        <v>45701</v>
      </c>
      <c r="AS556" s="23" t="s">
        <v>116</v>
      </c>
      <c r="AT556" s="23" t="s">
        <v>116</v>
      </c>
      <c r="AU556" t="s">
        <v>117</v>
      </c>
      <c r="AV556" t="s">
        <v>197</v>
      </c>
      <c r="AW556" t="s">
        <v>198</v>
      </c>
      <c r="AX556" t="s">
        <v>189</v>
      </c>
      <c r="AY556" s="23">
        <v>80111600</v>
      </c>
      <c r="AZ556" s="41" t="s">
        <v>3895</v>
      </c>
      <c r="BA556" s="23" t="s">
        <v>121</v>
      </c>
      <c r="BB556" s="20" t="s">
        <v>122</v>
      </c>
      <c r="BC556" s="27">
        <v>45701</v>
      </c>
      <c r="BD556" s="23" t="s">
        <v>123</v>
      </c>
      <c r="BE556" s="27">
        <v>45701</v>
      </c>
      <c r="BF556" s="27">
        <v>45705</v>
      </c>
      <c r="BG556" s="43">
        <v>46007</v>
      </c>
      <c r="BH556" s="35">
        <f>+Tabla3[[#This Row],[FECHA TERMINACION
(INICIAL)]]-Tabla3[[#This Row],[FECHA INICIO]]</f>
        <v>302</v>
      </c>
      <c r="BI556" s="35">
        <f>+Tabla3[[#This Row],[PLAZO DE EJECUCIÓN EN DÍAS (INICIAL)]]/30</f>
        <v>10.066666666666666</v>
      </c>
      <c r="BJ556" t="s">
        <v>948</v>
      </c>
      <c r="BK556" s="30">
        <f>+[1]BD_2!E554</f>
        <v>0</v>
      </c>
      <c r="BL556" s="30">
        <f>+[1]BD_2!BA554</f>
        <v>0</v>
      </c>
      <c r="BM556" s="23">
        <f>+[1]BD_2!BZ554</f>
        <v>0</v>
      </c>
      <c r="BN556" s="23">
        <f>+COUNTIF(Tabla3[[#This Row],[VALOR REDUCIDO]:[TOTAL TIEMPO PRORROGADO EN DÍAS
]],"&lt;&gt;0")</f>
        <v>0</v>
      </c>
      <c r="BO556" s="23" t="str">
        <f>+[1]BD_2!CA554</f>
        <v>2 NO</v>
      </c>
      <c r="BP556" s="27" t="str">
        <f>+[1]BD_2!CF554</f>
        <v>2 NO</v>
      </c>
      <c r="BQ556" s="23" t="s">
        <v>106</v>
      </c>
      <c r="BR556">
        <f t="shared" si="120"/>
        <v>302</v>
      </c>
      <c r="BS556" s="36">
        <f t="shared" si="121"/>
        <v>45705</v>
      </c>
      <c r="BT556" s="36">
        <f t="shared" si="122"/>
        <v>46007</v>
      </c>
      <c r="BU556" s="37">
        <f t="shared" ca="1" si="123"/>
        <v>0.80132450331125826</v>
      </c>
      <c r="BV556" s="30">
        <f t="shared" si="124"/>
        <v>52000000</v>
      </c>
      <c r="BW556" s="23" t="str">
        <f t="shared" ca="1" si="126"/>
        <v>EJECUCIÓN</v>
      </c>
      <c r="BX556" s="23">
        <v>28426667</v>
      </c>
      <c r="BY556" s="23">
        <v>23573333</v>
      </c>
      <c r="BZ556" s="23" t="s">
        <v>106</v>
      </c>
      <c r="CA556" s="23" t="str">
        <f t="shared" si="125"/>
        <v>febrero</v>
      </c>
      <c r="CB556" s="23" t="s">
        <v>121</v>
      </c>
      <c r="CC556" s="23" t="s">
        <v>121</v>
      </c>
      <c r="CD556" s="23" t="s">
        <v>121</v>
      </c>
      <c r="CE556" t="s">
        <v>125</v>
      </c>
      <c r="CF556" t="s">
        <v>126</v>
      </c>
    </row>
    <row r="557" spans="1:84" x14ac:dyDescent="0.25">
      <c r="A557" s="23" t="str">
        <f t="shared" si="113"/>
        <v/>
      </c>
      <c r="B557" s="23" t="str">
        <f t="shared" si="114"/>
        <v/>
      </c>
      <c r="C557" s="24" t="str">
        <f t="shared" ca="1" si="115"/>
        <v>E</v>
      </c>
      <c r="D557" s="25" t="str">
        <f t="shared" ca="1" si="116"/>
        <v/>
      </c>
      <c r="E557" s="25" t="str">
        <f t="shared" si="117"/>
        <v/>
      </c>
      <c r="F557" s="23" t="str">
        <f t="shared" si="118"/>
        <v/>
      </c>
      <c r="G557" s="25" t="str">
        <f t="shared" si="119"/>
        <v/>
      </c>
      <c r="H557" s="23">
        <v>2025</v>
      </c>
      <c r="I557" s="26">
        <v>548</v>
      </c>
      <c r="J557" s="23" t="s">
        <v>95</v>
      </c>
      <c r="K557" t="s">
        <v>96</v>
      </c>
      <c r="L557" t="s">
        <v>97</v>
      </c>
      <c r="M557" t="s">
        <v>98</v>
      </c>
      <c r="N557" t="s">
        <v>99</v>
      </c>
      <c r="O557" s="23" t="s">
        <v>100</v>
      </c>
      <c r="P557" s="23" t="s">
        <v>138</v>
      </c>
      <c r="Q557" t="s">
        <v>3896</v>
      </c>
      <c r="R557" s="23" t="s">
        <v>103</v>
      </c>
      <c r="S557" s="20" t="s">
        <v>311</v>
      </c>
      <c r="T557" s="29" t="s">
        <v>3897</v>
      </c>
      <c r="U557" s="23" t="s">
        <v>1436</v>
      </c>
      <c r="V557" s="23" t="s">
        <v>106</v>
      </c>
      <c r="W557" s="20" t="s">
        <v>183</v>
      </c>
      <c r="X557" s="20" t="s">
        <v>183</v>
      </c>
      <c r="Y557" t="s">
        <v>3898</v>
      </c>
      <c r="Z557" t="s">
        <v>3899</v>
      </c>
      <c r="AA557" t="s">
        <v>3822</v>
      </c>
      <c r="AB557" s="30">
        <v>81112500</v>
      </c>
      <c r="AC557" s="30">
        <v>81112500</v>
      </c>
      <c r="AD557" s="46">
        <v>8111250</v>
      </c>
      <c r="AE557" s="46">
        <v>0</v>
      </c>
      <c r="AF557" s="23" t="s">
        <v>112</v>
      </c>
      <c r="AG557" t="s">
        <v>106</v>
      </c>
      <c r="AH557" t="s">
        <v>113</v>
      </c>
      <c r="AI557" s="31">
        <f>+Tabla3[[#This Row],[VALOR DEL CONTRATO
(EN NUMEROS)]]-Tabla3[[#This Row],[VALOR RECURSOS (MADS/FONAM)]]</f>
        <v>0</v>
      </c>
      <c r="AJ557" s="25">
        <v>3225</v>
      </c>
      <c r="AK557" s="32">
        <v>45664</v>
      </c>
      <c r="AL557">
        <v>63725</v>
      </c>
      <c r="AM557" s="27">
        <v>45695</v>
      </c>
      <c r="AN557" s="33" t="s">
        <v>114</v>
      </c>
      <c r="AO557" t="s">
        <v>302</v>
      </c>
      <c r="AP557" s="39">
        <v>202400000000071</v>
      </c>
      <c r="AQ557" t="s">
        <v>106</v>
      </c>
      <c r="AR557" s="27">
        <v>45693</v>
      </c>
      <c r="AS557" s="23" t="s">
        <v>116</v>
      </c>
      <c r="AT557" s="23" t="s">
        <v>116</v>
      </c>
      <c r="AU557" t="s">
        <v>117</v>
      </c>
      <c r="AV557" t="s">
        <v>292</v>
      </c>
      <c r="AW557" t="s">
        <v>293</v>
      </c>
      <c r="AX557" t="s">
        <v>189</v>
      </c>
      <c r="AY557" s="23">
        <v>80111600</v>
      </c>
      <c r="AZ557" s="20" t="s">
        <v>3900</v>
      </c>
      <c r="BA557" s="23" t="s">
        <v>121</v>
      </c>
      <c r="BB557" s="20" t="s">
        <v>122</v>
      </c>
      <c r="BC557" s="27">
        <v>45693</v>
      </c>
      <c r="BD557" s="23" t="s">
        <v>123</v>
      </c>
      <c r="BE557" s="27">
        <v>45693</v>
      </c>
      <c r="BF557" s="27">
        <v>45695</v>
      </c>
      <c r="BG557" s="43">
        <v>45997</v>
      </c>
      <c r="BH557" s="35">
        <f>+Tabla3[[#This Row],[FECHA TERMINACION
(INICIAL)]]-Tabla3[[#This Row],[FECHA INICIO]]</f>
        <v>302</v>
      </c>
      <c r="BI557" s="35">
        <f>+Tabla3[[#This Row],[PLAZO DE EJECUCIÓN EN DÍAS (INICIAL)]]/30</f>
        <v>10.066666666666666</v>
      </c>
      <c r="BJ557" t="s">
        <v>948</v>
      </c>
      <c r="BK557" s="30">
        <f>+[1]BD_2!E555</f>
        <v>0</v>
      </c>
      <c r="BL557" s="30">
        <f>+[1]BD_2!BA555</f>
        <v>0</v>
      </c>
      <c r="BM557" s="23">
        <f>+[1]BD_2!BZ555</f>
        <v>0</v>
      </c>
      <c r="BN557" s="23">
        <f>+COUNTIF(Tabla3[[#This Row],[VALOR REDUCIDO]:[TOTAL TIEMPO PRORROGADO EN DÍAS
]],"&lt;&gt;0")</f>
        <v>0</v>
      </c>
      <c r="BO557" s="23" t="str">
        <f>+[1]BD_2!CA555</f>
        <v>2 NO</v>
      </c>
      <c r="BP557" s="27" t="str">
        <f>+[1]BD_2!CF555</f>
        <v>2 NO</v>
      </c>
      <c r="BQ557" s="23" t="s">
        <v>106</v>
      </c>
      <c r="BR557">
        <f t="shared" si="120"/>
        <v>302</v>
      </c>
      <c r="BS557" s="36">
        <f t="shared" si="121"/>
        <v>45695</v>
      </c>
      <c r="BT557" s="36">
        <f t="shared" si="122"/>
        <v>45997</v>
      </c>
      <c r="BU557" s="37">
        <f t="shared" ca="1" si="123"/>
        <v>0.83443708609271527</v>
      </c>
      <c r="BV557" s="30">
        <f t="shared" si="124"/>
        <v>81112500</v>
      </c>
      <c r="BW557" s="23" t="str">
        <f t="shared" ca="1" si="126"/>
        <v>EJECUCIÓN</v>
      </c>
      <c r="BX557" s="23">
        <v>47045250</v>
      </c>
      <c r="BY557" s="23">
        <v>34067250</v>
      </c>
      <c r="BZ557" s="23" t="s">
        <v>106</v>
      </c>
      <c r="CA557" s="23" t="str">
        <f t="shared" si="125"/>
        <v>febrero</v>
      </c>
      <c r="CB557" s="23" t="s">
        <v>121</v>
      </c>
      <c r="CC557" s="23" t="s">
        <v>121</v>
      </c>
      <c r="CD557" s="23" t="s">
        <v>121</v>
      </c>
      <c r="CE557" t="s">
        <v>125</v>
      </c>
      <c r="CF557" t="s">
        <v>126</v>
      </c>
    </row>
    <row r="558" spans="1:84" x14ac:dyDescent="0.25">
      <c r="A558" s="23" t="str">
        <f t="shared" si="113"/>
        <v/>
      </c>
      <c r="B558" s="23" t="str">
        <f t="shared" si="114"/>
        <v/>
      </c>
      <c r="C558" s="24" t="str">
        <f t="shared" ca="1" si="115"/>
        <v>E</v>
      </c>
      <c r="D558" s="25" t="str">
        <f t="shared" ca="1" si="116"/>
        <v/>
      </c>
      <c r="E558" s="25" t="str">
        <f t="shared" si="117"/>
        <v/>
      </c>
      <c r="F558" s="23" t="str">
        <f t="shared" si="118"/>
        <v/>
      </c>
      <c r="G558" s="25" t="str">
        <f t="shared" si="119"/>
        <v/>
      </c>
      <c r="H558" s="23">
        <v>2025</v>
      </c>
      <c r="I558" s="26">
        <v>549</v>
      </c>
      <c r="J558" s="23" t="s">
        <v>95</v>
      </c>
      <c r="K558" t="s">
        <v>96</v>
      </c>
      <c r="L558" t="s">
        <v>97</v>
      </c>
      <c r="M558" t="s">
        <v>98</v>
      </c>
      <c r="N558" t="s">
        <v>99</v>
      </c>
      <c r="O558" s="23" t="s">
        <v>100</v>
      </c>
      <c r="P558" s="23" t="s">
        <v>138</v>
      </c>
      <c r="Q558" t="s">
        <v>3901</v>
      </c>
      <c r="R558" s="23" t="s">
        <v>103</v>
      </c>
      <c r="S558" s="20" t="s">
        <v>158</v>
      </c>
      <c r="T558" s="29" t="s">
        <v>3902</v>
      </c>
      <c r="U558" s="23" t="s">
        <v>1436</v>
      </c>
      <c r="V558" s="23" t="s">
        <v>106</v>
      </c>
      <c r="W558" s="20" t="s">
        <v>183</v>
      </c>
      <c r="X558" s="20" t="s">
        <v>183</v>
      </c>
      <c r="Y558" t="s">
        <v>3903</v>
      </c>
      <c r="Z558" t="s">
        <v>3904</v>
      </c>
      <c r="AA558" t="s">
        <v>3905</v>
      </c>
      <c r="AB558" s="30">
        <v>85146667</v>
      </c>
      <c r="AC558" s="30">
        <v>85146667</v>
      </c>
      <c r="AD558" s="46">
        <v>7982500</v>
      </c>
      <c r="AE558" s="46">
        <v>0</v>
      </c>
      <c r="AF558" s="23" t="s">
        <v>112</v>
      </c>
      <c r="AG558" t="s">
        <v>106</v>
      </c>
      <c r="AH558" t="s">
        <v>113</v>
      </c>
      <c r="AI558" s="31">
        <f>+Tabla3[[#This Row],[VALOR DEL CONTRATO
(EN NUMEROS)]]-Tabla3[[#This Row],[VALOR RECURSOS (MADS/FONAM)]]</f>
        <v>0</v>
      </c>
      <c r="AJ558" s="25">
        <v>3225</v>
      </c>
      <c r="AK558" s="32">
        <v>45664</v>
      </c>
      <c r="AL558">
        <v>64425</v>
      </c>
      <c r="AM558" s="27">
        <v>45695</v>
      </c>
      <c r="AN558" s="33" t="s">
        <v>114</v>
      </c>
      <c r="AO558" t="s">
        <v>302</v>
      </c>
      <c r="AP558" s="39">
        <v>202400000000071</v>
      </c>
      <c r="AQ558" t="s">
        <v>106</v>
      </c>
      <c r="AR558" s="27">
        <v>45694</v>
      </c>
      <c r="AS558" s="23" t="s">
        <v>116</v>
      </c>
      <c r="AT558" s="23" t="s">
        <v>116</v>
      </c>
      <c r="AU558" t="s">
        <v>117</v>
      </c>
      <c r="AV558" t="s">
        <v>292</v>
      </c>
      <c r="AW558" t="s">
        <v>293</v>
      </c>
      <c r="AX558" t="s">
        <v>189</v>
      </c>
      <c r="AY558" s="23">
        <v>80111600</v>
      </c>
      <c r="AZ558" s="41" t="s">
        <v>3906</v>
      </c>
      <c r="BA558" s="23" t="s">
        <v>121</v>
      </c>
      <c r="BB558" s="20" t="s">
        <v>122</v>
      </c>
      <c r="BC558" s="42">
        <v>45694</v>
      </c>
      <c r="BD558" s="20" t="s">
        <v>123</v>
      </c>
      <c r="BE558" s="42">
        <v>45694</v>
      </c>
      <c r="BF558" s="27">
        <v>45695</v>
      </c>
      <c r="BG558" s="43">
        <v>46017</v>
      </c>
      <c r="BH558" s="35">
        <f>+Tabla3[[#This Row],[FECHA TERMINACION
(INICIAL)]]-Tabla3[[#This Row],[FECHA INICIO]]</f>
        <v>322</v>
      </c>
      <c r="BI558" s="35">
        <f>+Tabla3[[#This Row],[PLAZO DE EJECUCIÓN EN DÍAS (INICIAL)]]/30</f>
        <v>10.733333333333333</v>
      </c>
      <c r="BJ558" t="s">
        <v>3907</v>
      </c>
      <c r="BK558" s="30">
        <f>+[1]BD_2!E556</f>
        <v>0</v>
      </c>
      <c r="BL558" s="30">
        <f>+[1]BD_2!BA556</f>
        <v>0</v>
      </c>
      <c r="BM558" s="23">
        <f>+[1]BD_2!BZ556</f>
        <v>0</v>
      </c>
      <c r="BN558" s="23">
        <f>+COUNTIF(Tabla3[[#This Row],[VALOR REDUCIDO]:[TOTAL TIEMPO PRORROGADO EN DÍAS
]],"&lt;&gt;0")</f>
        <v>0</v>
      </c>
      <c r="BO558" s="23" t="str">
        <f>+[1]BD_2!CA556</f>
        <v>2 NO</v>
      </c>
      <c r="BP558" s="27" t="str">
        <f>+[1]BD_2!CF556</f>
        <v>2 NO</v>
      </c>
      <c r="BQ558" s="23" t="s">
        <v>106</v>
      </c>
      <c r="BR558">
        <f t="shared" si="120"/>
        <v>322</v>
      </c>
      <c r="BS558" s="36">
        <f t="shared" si="121"/>
        <v>45695</v>
      </c>
      <c r="BT558" s="36">
        <f t="shared" si="122"/>
        <v>46017</v>
      </c>
      <c r="BU558" s="37">
        <f t="shared" ca="1" si="123"/>
        <v>0.78260869565217395</v>
      </c>
      <c r="BV558" s="30">
        <f t="shared" si="124"/>
        <v>85146667</v>
      </c>
      <c r="BW558" s="23" t="str">
        <f t="shared" ca="1" si="126"/>
        <v>EJECUCIÓN</v>
      </c>
      <c r="BX558" s="23">
        <v>46298500</v>
      </c>
      <c r="BY558" s="23">
        <v>38848167</v>
      </c>
      <c r="BZ558" s="23" t="s">
        <v>106</v>
      </c>
      <c r="CA558" s="23" t="str">
        <f t="shared" si="125"/>
        <v>febrero</v>
      </c>
      <c r="CB558" s="23" t="s">
        <v>121</v>
      </c>
      <c r="CC558" s="23" t="s">
        <v>121</v>
      </c>
      <c r="CD558" s="23" t="s">
        <v>121</v>
      </c>
      <c r="CE558" t="s">
        <v>125</v>
      </c>
      <c r="CF558" t="s">
        <v>126</v>
      </c>
    </row>
    <row r="559" spans="1:84" x14ac:dyDescent="0.25">
      <c r="A559" s="23" t="str">
        <f t="shared" si="113"/>
        <v/>
      </c>
      <c r="B559" s="23" t="str">
        <f t="shared" si="114"/>
        <v/>
      </c>
      <c r="C559" s="24" t="str">
        <f t="shared" ca="1" si="115"/>
        <v>E</v>
      </c>
      <c r="D559" s="25" t="str">
        <f t="shared" ca="1" si="116"/>
        <v/>
      </c>
      <c r="E559" s="25" t="str">
        <f t="shared" si="117"/>
        <v/>
      </c>
      <c r="F559" s="23" t="str">
        <f t="shared" si="118"/>
        <v/>
      </c>
      <c r="G559" s="25" t="str">
        <f t="shared" si="119"/>
        <v/>
      </c>
      <c r="H559" s="23">
        <v>2025</v>
      </c>
      <c r="I559" s="26">
        <v>550</v>
      </c>
      <c r="J559" s="23" t="s">
        <v>95</v>
      </c>
      <c r="K559" t="s">
        <v>96</v>
      </c>
      <c r="L559" t="s">
        <v>97</v>
      </c>
      <c r="M559" t="s">
        <v>98</v>
      </c>
      <c r="N559" t="s">
        <v>99</v>
      </c>
      <c r="O559" s="23" t="s">
        <v>100</v>
      </c>
      <c r="P559" s="23" t="s">
        <v>138</v>
      </c>
      <c r="Q559" t="s">
        <v>3908</v>
      </c>
      <c r="R559" s="23" t="s">
        <v>103</v>
      </c>
      <c r="S559" s="20" t="s">
        <v>158</v>
      </c>
      <c r="T559" s="29" t="s">
        <v>3909</v>
      </c>
      <c r="U559" s="23" t="s">
        <v>1436</v>
      </c>
      <c r="V559" s="23" t="s">
        <v>106</v>
      </c>
      <c r="W559" s="20" t="s">
        <v>183</v>
      </c>
      <c r="X559" s="20" t="s">
        <v>183</v>
      </c>
      <c r="Y559" t="s">
        <v>212</v>
      </c>
      <c r="Z559" t="s">
        <v>213</v>
      </c>
      <c r="AA559" t="s">
        <v>3910</v>
      </c>
      <c r="AB559" s="30">
        <v>56650000</v>
      </c>
      <c r="AC559" s="30">
        <v>56650000</v>
      </c>
      <c r="AD559" s="46">
        <v>5665000</v>
      </c>
      <c r="AE559" s="46">
        <v>0</v>
      </c>
      <c r="AF559" s="23" t="s">
        <v>112</v>
      </c>
      <c r="AG559" t="s">
        <v>106</v>
      </c>
      <c r="AH559" t="s">
        <v>113</v>
      </c>
      <c r="AI559" s="31">
        <f>+Tabla3[[#This Row],[VALOR DEL CONTRATO
(EN NUMEROS)]]-Tabla3[[#This Row],[VALOR RECURSOS (MADS/FONAM)]]</f>
        <v>0</v>
      </c>
      <c r="AJ559" s="25">
        <v>3825</v>
      </c>
      <c r="AK559" s="32">
        <v>45664</v>
      </c>
      <c r="AL559">
        <v>75125</v>
      </c>
      <c r="AM559" s="27">
        <v>45700</v>
      </c>
      <c r="AN559" s="33" t="s">
        <v>114</v>
      </c>
      <c r="AO559" t="s">
        <v>215</v>
      </c>
      <c r="AP559" s="28">
        <v>202400000000071</v>
      </c>
      <c r="AQ559" t="s">
        <v>106</v>
      </c>
      <c r="AR559" s="27">
        <v>45698</v>
      </c>
      <c r="AS559" s="23" t="s">
        <v>116</v>
      </c>
      <c r="AT559" s="23" t="s">
        <v>116</v>
      </c>
      <c r="AU559" t="s">
        <v>117</v>
      </c>
      <c r="AV559" t="s">
        <v>216</v>
      </c>
      <c r="AW559" t="s">
        <v>217</v>
      </c>
      <c r="AX559" t="s">
        <v>189</v>
      </c>
      <c r="AY559" s="23">
        <v>80111600</v>
      </c>
      <c r="AZ559" s="41" t="s">
        <v>3911</v>
      </c>
      <c r="BA559" s="23" t="s">
        <v>121</v>
      </c>
      <c r="BB559" s="20" t="s">
        <v>122</v>
      </c>
      <c r="BC559" s="42">
        <v>45699</v>
      </c>
      <c r="BD559" s="23" t="s">
        <v>123</v>
      </c>
      <c r="BE559" s="42">
        <v>45699</v>
      </c>
      <c r="BF559" s="27">
        <v>45700</v>
      </c>
      <c r="BG559" s="43">
        <v>46002</v>
      </c>
      <c r="BH559" s="35">
        <f>+Tabla3[[#This Row],[FECHA TERMINACION
(INICIAL)]]-Tabla3[[#This Row],[FECHA INICIO]]</f>
        <v>302</v>
      </c>
      <c r="BI559" s="35">
        <f>+Tabla3[[#This Row],[PLAZO DE EJECUCIÓN EN DÍAS (INICIAL)]]/30</f>
        <v>10.066666666666666</v>
      </c>
      <c r="BJ559" t="s">
        <v>948</v>
      </c>
      <c r="BK559" s="30">
        <f>+[1]BD_2!E557</f>
        <v>0</v>
      </c>
      <c r="BL559" s="30">
        <f>+[1]BD_2!BA557</f>
        <v>0</v>
      </c>
      <c r="BM559" s="23">
        <f>+[1]BD_2!BZ557</f>
        <v>0</v>
      </c>
      <c r="BN559" s="23">
        <f>+COUNTIF(Tabla3[[#This Row],[VALOR REDUCIDO]:[TOTAL TIEMPO PRORROGADO EN DÍAS
]],"&lt;&gt;0")</f>
        <v>0</v>
      </c>
      <c r="BO559" s="23" t="str">
        <f>+[1]BD_2!CA557</f>
        <v>2 NO</v>
      </c>
      <c r="BP559" s="27" t="str">
        <f>+[1]BD_2!CF557</f>
        <v>2 NO</v>
      </c>
      <c r="BQ559" s="23" t="s">
        <v>106</v>
      </c>
      <c r="BR559">
        <f t="shared" si="120"/>
        <v>302</v>
      </c>
      <c r="BS559" s="36">
        <f t="shared" si="121"/>
        <v>45700</v>
      </c>
      <c r="BT559" s="36">
        <f t="shared" si="122"/>
        <v>46002</v>
      </c>
      <c r="BU559" s="37">
        <f t="shared" ca="1" si="123"/>
        <v>0.81788079470198671</v>
      </c>
      <c r="BV559" s="30">
        <f t="shared" si="124"/>
        <v>56650000</v>
      </c>
      <c r="BW559" s="23" t="str">
        <f t="shared" ca="1" si="126"/>
        <v>EJECUCIÓN</v>
      </c>
      <c r="BX559" s="23">
        <v>31912833</v>
      </c>
      <c r="BY559" s="23">
        <v>24737167</v>
      </c>
      <c r="BZ559" s="23" t="s">
        <v>106</v>
      </c>
      <c r="CA559" s="23" t="str">
        <f t="shared" si="125"/>
        <v>febrero</v>
      </c>
      <c r="CB559" s="23" t="s">
        <v>121</v>
      </c>
      <c r="CC559" s="23" t="s">
        <v>121</v>
      </c>
      <c r="CD559" s="23" t="s">
        <v>121</v>
      </c>
      <c r="CE559" t="s">
        <v>125</v>
      </c>
      <c r="CF559" t="s">
        <v>126</v>
      </c>
    </row>
    <row r="560" spans="1:84" x14ac:dyDescent="0.25">
      <c r="A560" s="23" t="str">
        <f t="shared" si="113"/>
        <v/>
      </c>
      <c r="B560" s="23" t="str">
        <f t="shared" si="114"/>
        <v/>
      </c>
      <c r="C560" s="24" t="str">
        <f t="shared" ca="1" si="115"/>
        <v>E</v>
      </c>
      <c r="D560" s="25" t="str">
        <f t="shared" ca="1" si="116"/>
        <v/>
      </c>
      <c r="E560" s="25" t="str">
        <f t="shared" si="117"/>
        <v/>
      </c>
      <c r="F560" s="23" t="str">
        <f t="shared" si="118"/>
        <v/>
      </c>
      <c r="G560" s="25" t="str">
        <f t="shared" si="119"/>
        <v/>
      </c>
      <c r="H560" s="23">
        <v>2025</v>
      </c>
      <c r="I560" s="26">
        <v>551</v>
      </c>
      <c r="J560" s="23" t="s">
        <v>95</v>
      </c>
      <c r="K560" t="s">
        <v>96</v>
      </c>
      <c r="L560" t="s">
        <v>97</v>
      </c>
      <c r="M560" t="s">
        <v>98</v>
      </c>
      <c r="N560" t="s">
        <v>99</v>
      </c>
      <c r="O560" s="23" t="s">
        <v>100</v>
      </c>
      <c r="P560" s="23" t="s">
        <v>138</v>
      </c>
      <c r="Q560" t="s">
        <v>3912</v>
      </c>
      <c r="R560" s="23" t="s">
        <v>103</v>
      </c>
      <c r="S560" s="20" t="s">
        <v>165</v>
      </c>
      <c r="T560" s="29" t="s">
        <v>3913</v>
      </c>
      <c r="U560" s="23" t="s">
        <v>1436</v>
      </c>
      <c r="V560" s="23" t="s">
        <v>106</v>
      </c>
      <c r="W560" s="20" t="s">
        <v>183</v>
      </c>
      <c r="X560" s="20" t="s">
        <v>183</v>
      </c>
      <c r="Y560" t="s">
        <v>3914</v>
      </c>
      <c r="Z560" t="s">
        <v>3915</v>
      </c>
      <c r="AA560" t="s">
        <v>3916</v>
      </c>
      <c r="AB560" s="30">
        <v>56650000</v>
      </c>
      <c r="AC560" s="30">
        <v>56650000</v>
      </c>
      <c r="AD560" s="46">
        <v>5665000</v>
      </c>
      <c r="AE560" s="46">
        <v>0</v>
      </c>
      <c r="AF560" s="23" t="s">
        <v>112</v>
      </c>
      <c r="AG560" t="s">
        <v>106</v>
      </c>
      <c r="AH560" t="s">
        <v>113</v>
      </c>
      <c r="AI560" s="31">
        <f>+Tabla3[[#This Row],[VALOR DEL CONTRATO
(EN NUMEROS)]]-Tabla3[[#This Row],[VALOR RECURSOS (MADS/FONAM)]]</f>
        <v>0</v>
      </c>
      <c r="AJ560" s="25">
        <v>2425</v>
      </c>
      <c r="AK560" s="57">
        <v>45664</v>
      </c>
      <c r="AL560">
        <v>99825</v>
      </c>
      <c r="AM560" s="42">
        <v>45709</v>
      </c>
      <c r="AN560" s="33" t="s">
        <v>114</v>
      </c>
      <c r="AO560" t="s">
        <v>186</v>
      </c>
      <c r="AP560" s="39">
        <v>202400000000054</v>
      </c>
      <c r="AQ560" t="s">
        <v>106</v>
      </c>
      <c r="AR560" s="27">
        <v>45706</v>
      </c>
      <c r="AS560" s="23" t="s">
        <v>116</v>
      </c>
      <c r="AT560" s="23" t="s">
        <v>116</v>
      </c>
      <c r="AU560" t="s">
        <v>117</v>
      </c>
      <c r="AV560" t="s">
        <v>978</v>
      </c>
      <c r="AW560" t="s">
        <v>979</v>
      </c>
      <c r="AX560" t="s">
        <v>189</v>
      </c>
      <c r="AY560" s="23">
        <v>80111600</v>
      </c>
      <c r="AZ560" s="20" t="s">
        <v>3917</v>
      </c>
      <c r="BA560" s="23" t="s">
        <v>121</v>
      </c>
      <c r="BB560" s="20" t="s">
        <v>122</v>
      </c>
      <c r="BC560" s="42">
        <v>45708</v>
      </c>
      <c r="BD560" s="23" t="s">
        <v>123</v>
      </c>
      <c r="BE560" s="42">
        <v>45708</v>
      </c>
      <c r="BF560" s="27">
        <v>45709</v>
      </c>
      <c r="BG560" s="43">
        <v>46011</v>
      </c>
      <c r="BH560" s="35">
        <f>+Tabla3[[#This Row],[FECHA TERMINACION
(INICIAL)]]-Tabla3[[#This Row],[FECHA INICIO]]</f>
        <v>302</v>
      </c>
      <c r="BI560" s="35">
        <f>+Tabla3[[#This Row],[PLAZO DE EJECUCIÓN EN DÍAS (INICIAL)]]/30</f>
        <v>10.066666666666666</v>
      </c>
      <c r="BJ560" t="s">
        <v>948</v>
      </c>
      <c r="BK560" s="30">
        <f>+[1]BD_2!E558</f>
        <v>0</v>
      </c>
      <c r="BL560" s="30">
        <f>+[1]BD_2!BA558</f>
        <v>0</v>
      </c>
      <c r="BM560" s="23">
        <f>+[1]BD_2!BZ558</f>
        <v>0</v>
      </c>
      <c r="BN560" s="23">
        <f>+COUNTIF(Tabla3[[#This Row],[VALOR REDUCIDO]:[TOTAL TIEMPO PRORROGADO EN DÍAS
]],"&lt;&gt;0")</f>
        <v>0</v>
      </c>
      <c r="BO560" s="23" t="str">
        <f>+[1]BD_2!CA558</f>
        <v>2 NO</v>
      </c>
      <c r="BP560" s="27" t="str">
        <f>+[1]BD_2!CF558</f>
        <v>2 NO</v>
      </c>
      <c r="BQ560" s="23" t="s">
        <v>106</v>
      </c>
      <c r="BR560">
        <f t="shared" si="120"/>
        <v>302</v>
      </c>
      <c r="BS560" s="36">
        <f t="shared" si="121"/>
        <v>45709</v>
      </c>
      <c r="BT560" s="36">
        <f t="shared" si="122"/>
        <v>46011</v>
      </c>
      <c r="BU560" s="37">
        <f t="shared" ca="1" si="123"/>
        <v>0.78807947019867552</v>
      </c>
      <c r="BV560" s="30">
        <f t="shared" si="124"/>
        <v>56650000</v>
      </c>
      <c r="BW560" s="23" t="str">
        <f t="shared" ca="1" si="126"/>
        <v>EJECUCIÓN</v>
      </c>
      <c r="BX560" s="23">
        <v>30213333</v>
      </c>
      <c r="BY560" s="23">
        <v>26436667</v>
      </c>
      <c r="BZ560" s="23" t="s">
        <v>106</v>
      </c>
      <c r="CA560" s="23" t="str">
        <f t="shared" si="125"/>
        <v>febrero</v>
      </c>
      <c r="CB560" s="23" t="s">
        <v>121</v>
      </c>
      <c r="CC560" s="23" t="s">
        <v>121</v>
      </c>
      <c r="CD560" s="23" t="s">
        <v>121</v>
      </c>
      <c r="CE560" t="s">
        <v>125</v>
      </c>
      <c r="CF560" t="s">
        <v>126</v>
      </c>
    </row>
    <row r="561" spans="1:84" x14ac:dyDescent="0.25">
      <c r="A561" s="23" t="str">
        <f t="shared" si="113"/>
        <v/>
      </c>
      <c r="B561" s="23" t="str">
        <f t="shared" si="114"/>
        <v/>
      </c>
      <c r="C561" s="24" t="str">
        <f t="shared" ca="1" si="115"/>
        <v>E</v>
      </c>
      <c r="D561" s="25" t="str">
        <f t="shared" ca="1" si="116"/>
        <v/>
      </c>
      <c r="E561" s="25" t="str">
        <f t="shared" si="117"/>
        <v/>
      </c>
      <c r="F561" s="23" t="str">
        <f t="shared" si="118"/>
        <v/>
      </c>
      <c r="G561" s="25" t="str">
        <f t="shared" si="119"/>
        <v/>
      </c>
      <c r="H561" s="23">
        <v>2025</v>
      </c>
      <c r="I561" s="26">
        <v>552</v>
      </c>
      <c r="J561" s="23" t="s">
        <v>95</v>
      </c>
      <c r="K561" t="s">
        <v>96</v>
      </c>
      <c r="L561" t="s">
        <v>97</v>
      </c>
      <c r="M561" t="s">
        <v>98</v>
      </c>
      <c r="N561" t="s">
        <v>99</v>
      </c>
      <c r="O561" s="23" t="s">
        <v>100</v>
      </c>
      <c r="P561" s="23" t="s">
        <v>138</v>
      </c>
      <c r="Q561" t="s">
        <v>3918</v>
      </c>
      <c r="R561" s="23" t="s">
        <v>103</v>
      </c>
      <c r="S561" s="20" t="s">
        <v>1325</v>
      </c>
      <c r="T561" s="29" t="s">
        <v>3919</v>
      </c>
      <c r="U561" s="23" t="s">
        <v>1436</v>
      </c>
      <c r="V561" s="23" t="s">
        <v>106</v>
      </c>
      <c r="W561" s="20" t="s">
        <v>183</v>
      </c>
      <c r="X561" s="20" t="s">
        <v>183</v>
      </c>
      <c r="Y561" t="s">
        <v>3914</v>
      </c>
      <c r="Z561" t="s">
        <v>3915</v>
      </c>
      <c r="AA561" t="s">
        <v>3920</v>
      </c>
      <c r="AB561" s="30">
        <v>56650000</v>
      </c>
      <c r="AC561" s="30">
        <v>56650000</v>
      </c>
      <c r="AD561" s="46">
        <v>5665000</v>
      </c>
      <c r="AE561" s="46">
        <v>0</v>
      </c>
      <c r="AF561" s="23" t="s">
        <v>112</v>
      </c>
      <c r="AG561" t="s">
        <v>106</v>
      </c>
      <c r="AH561" t="s">
        <v>113</v>
      </c>
      <c r="AI561" s="31">
        <f>+Tabla3[[#This Row],[VALOR DEL CONTRATO
(EN NUMEROS)]]-Tabla3[[#This Row],[VALOR RECURSOS (MADS/FONAM)]]</f>
        <v>0</v>
      </c>
      <c r="AJ561" s="25">
        <v>2425</v>
      </c>
      <c r="AK561" s="57">
        <v>45664</v>
      </c>
      <c r="AL561">
        <v>97025</v>
      </c>
      <c r="AM561" s="42">
        <v>45708</v>
      </c>
      <c r="AN561" s="33" t="s">
        <v>114</v>
      </c>
      <c r="AO561" t="s">
        <v>186</v>
      </c>
      <c r="AP561" s="39">
        <v>202400000000054</v>
      </c>
      <c r="AQ561" t="s">
        <v>106</v>
      </c>
      <c r="AR561" s="27">
        <v>45706</v>
      </c>
      <c r="AS561" s="23" t="s">
        <v>116</v>
      </c>
      <c r="AT561" s="23" t="s">
        <v>116</v>
      </c>
      <c r="AU561" t="s">
        <v>117</v>
      </c>
      <c r="AV561" t="s">
        <v>978</v>
      </c>
      <c r="AW561" t="s">
        <v>979</v>
      </c>
      <c r="AX561" t="s">
        <v>189</v>
      </c>
      <c r="AY561" s="23">
        <v>80111600</v>
      </c>
      <c r="AZ561" s="41" t="s">
        <v>3921</v>
      </c>
      <c r="BA561" s="23" t="s">
        <v>121</v>
      </c>
      <c r="BB561" s="20" t="s">
        <v>122</v>
      </c>
      <c r="BC561" s="42">
        <v>45707</v>
      </c>
      <c r="BD561" s="23" t="s">
        <v>123</v>
      </c>
      <c r="BE561" s="42">
        <v>45707</v>
      </c>
      <c r="BF561" s="27">
        <v>45708</v>
      </c>
      <c r="BG561" s="43">
        <v>46010</v>
      </c>
      <c r="BH561" s="35">
        <f>+Tabla3[[#This Row],[FECHA TERMINACION
(INICIAL)]]-Tabla3[[#This Row],[FECHA INICIO]]</f>
        <v>302</v>
      </c>
      <c r="BI561" s="35">
        <f>+Tabla3[[#This Row],[PLAZO DE EJECUCIÓN EN DÍAS (INICIAL)]]/30</f>
        <v>10.066666666666666</v>
      </c>
      <c r="BJ561" t="s">
        <v>948</v>
      </c>
      <c r="BK561" s="30">
        <f>+[1]BD_2!E559</f>
        <v>0</v>
      </c>
      <c r="BL561" s="30">
        <f>+[1]BD_2!BA559</f>
        <v>0</v>
      </c>
      <c r="BM561" s="23">
        <f>+[1]BD_2!BZ559</f>
        <v>0</v>
      </c>
      <c r="BN561" s="23">
        <f>+COUNTIF(Tabla3[[#This Row],[VALOR REDUCIDO]:[TOTAL TIEMPO PRORROGADO EN DÍAS
]],"&lt;&gt;0")</f>
        <v>0</v>
      </c>
      <c r="BO561" s="23" t="str">
        <f>+[1]BD_2!CA559</f>
        <v>2 NO</v>
      </c>
      <c r="BP561" s="27" t="str">
        <f>+[1]BD_2!CF559</f>
        <v>2 NO</v>
      </c>
      <c r="BQ561" s="23" t="s">
        <v>106</v>
      </c>
      <c r="BR561">
        <f t="shared" si="120"/>
        <v>302</v>
      </c>
      <c r="BS561" s="36">
        <f t="shared" si="121"/>
        <v>45708</v>
      </c>
      <c r="BT561" s="36">
        <f t="shared" si="122"/>
        <v>46010</v>
      </c>
      <c r="BU561" s="37">
        <f t="shared" ca="1" si="123"/>
        <v>0.79139072847682124</v>
      </c>
      <c r="BV561" s="30">
        <f t="shared" si="124"/>
        <v>56650000</v>
      </c>
      <c r="BW561" s="23" t="str">
        <f t="shared" ca="1" si="126"/>
        <v>EJECUCIÓN</v>
      </c>
      <c r="BX561" s="23">
        <v>30402167</v>
      </c>
      <c r="BY561" s="23">
        <v>26247833</v>
      </c>
      <c r="BZ561" s="23" t="s">
        <v>106</v>
      </c>
      <c r="CA561" s="23" t="str">
        <f t="shared" si="125"/>
        <v>febrero</v>
      </c>
      <c r="CB561" s="23" t="s">
        <v>121</v>
      </c>
      <c r="CC561" s="23" t="s">
        <v>121</v>
      </c>
      <c r="CD561" s="23" t="s">
        <v>121</v>
      </c>
      <c r="CE561" t="s">
        <v>125</v>
      </c>
      <c r="CF561" t="s">
        <v>126</v>
      </c>
    </row>
    <row r="562" spans="1:84" x14ac:dyDescent="0.25">
      <c r="A562" s="23" t="str">
        <f t="shared" si="113"/>
        <v/>
      </c>
      <c r="B562" s="23" t="str">
        <f t="shared" si="114"/>
        <v/>
      </c>
      <c r="C562" s="24" t="str">
        <f t="shared" ca="1" si="115"/>
        <v>F</v>
      </c>
      <c r="D562" s="25" t="str">
        <f t="shared" ca="1" si="116"/>
        <v/>
      </c>
      <c r="E562" s="25" t="str">
        <f t="shared" si="117"/>
        <v/>
      </c>
      <c r="F562" s="23" t="str">
        <f t="shared" si="118"/>
        <v/>
      </c>
      <c r="G562" s="25" t="str">
        <f t="shared" si="119"/>
        <v/>
      </c>
      <c r="H562" s="23">
        <v>2025</v>
      </c>
      <c r="I562" s="26">
        <v>553</v>
      </c>
      <c r="J562" s="23" t="s">
        <v>95</v>
      </c>
      <c r="K562" t="s">
        <v>96</v>
      </c>
      <c r="L562" t="s">
        <v>97</v>
      </c>
      <c r="M562" t="s">
        <v>98</v>
      </c>
      <c r="N562" t="s">
        <v>99</v>
      </c>
      <c r="O562" s="23" t="s">
        <v>100</v>
      </c>
      <c r="P562" s="23" t="s">
        <v>138</v>
      </c>
      <c r="Q562" t="s">
        <v>3922</v>
      </c>
      <c r="R562" s="23" t="s">
        <v>103</v>
      </c>
      <c r="S562" s="20" t="s">
        <v>202</v>
      </c>
      <c r="T562" s="29" t="s">
        <v>873</v>
      </c>
      <c r="U562" s="23" t="s">
        <v>1436</v>
      </c>
      <c r="V562" s="23" t="s">
        <v>106</v>
      </c>
      <c r="W562" s="20" t="s">
        <v>711</v>
      </c>
      <c r="X562" s="20" t="s">
        <v>108</v>
      </c>
      <c r="Y562" t="s">
        <v>3461</v>
      </c>
      <c r="Z562" t="s">
        <v>3462</v>
      </c>
      <c r="AA562" t="s">
        <v>3463</v>
      </c>
      <c r="AB562" s="30">
        <v>22000000</v>
      </c>
      <c r="AC562" s="30">
        <v>22000000</v>
      </c>
      <c r="AD562" s="46">
        <v>5500000</v>
      </c>
      <c r="AE562" s="46">
        <v>0</v>
      </c>
      <c r="AF562" s="23" t="s">
        <v>112</v>
      </c>
      <c r="AG562" t="s">
        <v>106</v>
      </c>
      <c r="AH562" t="s">
        <v>113</v>
      </c>
      <c r="AI562" s="31">
        <f>+Tabla3[[#This Row],[VALOR DEL CONTRATO
(EN NUMEROS)]]-Tabla3[[#This Row],[VALOR RECURSOS (MADS/FONAM)]]</f>
        <v>0</v>
      </c>
      <c r="AJ562" s="25">
        <v>9525</v>
      </c>
      <c r="AK562" s="57">
        <v>45665</v>
      </c>
      <c r="AL562">
        <v>57925</v>
      </c>
      <c r="AM562" s="27">
        <v>45693</v>
      </c>
      <c r="AN562" s="33" t="s">
        <v>114</v>
      </c>
      <c r="AO562" t="s">
        <v>115</v>
      </c>
      <c r="AP562" s="39">
        <v>202400000000095</v>
      </c>
      <c r="AQ562" t="s">
        <v>106</v>
      </c>
      <c r="AR562" s="27">
        <v>45691</v>
      </c>
      <c r="AS562" s="23" t="s">
        <v>116</v>
      </c>
      <c r="AT562" s="23" t="s">
        <v>116</v>
      </c>
      <c r="AU562" t="s">
        <v>117</v>
      </c>
      <c r="AV562" t="s">
        <v>529</v>
      </c>
      <c r="AW562" t="s">
        <v>620</v>
      </c>
      <c r="AX562" t="s">
        <v>108</v>
      </c>
      <c r="AY562" s="23">
        <v>80111600</v>
      </c>
      <c r="AZ562" s="20" t="s">
        <v>3923</v>
      </c>
      <c r="BA562" s="23" t="s">
        <v>121</v>
      </c>
      <c r="BB562" s="20" t="s">
        <v>122</v>
      </c>
      <c r="BC562" s="42">
        <v>45692</v>
      </c>
      <c r="BD562" s="23" t="s">
        <v>123</v>
      </c>
      <c r="BE562" s="42">
        <v>45692</v>
      </c>
      <c r="BF562" s="27">
        <v>45693</v>
      </c>
      <c r="BG562" s="43">
        <v>45812</v>
      </c>
      <c r="BH562" s="35">
        <f>+Tabla3[[#This Row],[FECHA TERMINACION
(INICIAL)]]-Tabla3[[#This Row],[FECHA INICIO]]</f>
        <v>119</v>
      </c>
      <c r="BI562" s="35">
        <f>+Tabla3[[#This Row],[PLAZO DE EJECUCIÓN EN DÍAS (INICIAL)]]/30</f>
        <v>3.9666666666666668</v>
      </c>
      <c r="BJ562" t="s">
        <v>3465</v>
      </c>
      <c r="BK562" s="30">
        <f>+[1]BD_2!E560</f>
        <v>0</v>
      </c>
      <c r="BL562" s="30">
        <f>+[1]BD_2!BA560</f>
        <v>0</v>
      </c>
      <c r="BM562" s="23">
        <f>+[1]BD_2!BZ560</f>
        <v>0</v>
      </c>
      <c r="BN562" s="23">
        <f>+COUNTIF(Tabla3[[#This Row],[VALOR REDUCIDO]:[TOTAL TIEMPO PRORROGADO EN DÍAS
]],"&lt;&gt;0")</f>
        <v>0</v>
      </c>
      <c r="BO562" s="23" t="str">
        <f>+[1]BD_2!CA560</f>
        <v>2 NO</v>
      </c>
      <c r="BP562" s="27" t="str">
        <f>+[1]BD_2!CF560</f>
        <v>2 NO</v>
      </c>
      <c r="BQ562" s="23" t="s">
        <v>106</v>
      </c>
      <c r="BR562">
        <f t="shared" si="120"/>
        <v>119</v>
      </c>
      <c r="BS562" s="36">
        <f t="shared" si="121"/>
        <v>45693</v>
      </c>
      <c r="BT562" s="36">
        <f t="shared" si="122"/>
        <v>45812</v>
      </c>
      <c r="BU562" s="37">
        <f t="shared" ca="1" si="123"/>
        <v>1</v>
      </c>
      <c r="BV562" s="30">
        <f t="shared" si="124"/>
        <v>22000000</v>
      </c>
      <c r="BW562" s="23" t="str">
        <f t="shared" ca="1" si="126"/>
        <v>FINALIZADO</v>
      </c>
      <c r="BX562" s="23">
        <v>22000000</v>
      </c>
      <c r="BY562" s="23">
        <v>0</v>
      </c>
      <c r="BZ562" s="23" t="s">
        <v>106</v>
      </c>
      <c r="CA562" s="23" t="str">
        <f t="shared" si="125"/>
        <v>febrero</v>
      </c>
      <c r="CB562" s="23" t="s">
        <v>121</v>
      </c>
      <c r="CC562" s="23" t="s">
        <v>121</v>
      </c>
      <c r="CD562" s="23" t="s">
        <v>121</v>
      </c>
      <c r="CE562" t="s">
        <v>125</v>
      </c>
      <c r="CF562" t="s">
        <v>126</v>
      </c>
    </row>
    <row r="563" spans="1:84" x14ac:dyDescent="0.25">
      <c r="A563" s="23" t="str">
        <f t="shared" si="113"/>
        <v/>
      </c>
      <c r="B563" s="23" t="str">
        <f t="shared" si="114"/>
        <v/>
      </c>
      <c r="C563" s="24" t="str">
        <f t="shared" ca="1" si="115"/>
        <v>F</v>
      </c>
      <c r="D563" s="25" t="str">
        <f t="shared" ca="1" si="116"/>
        <v/>
      </c>
      <c r="E563" s="25" t="str">
        <f t="shared" si="117"/>
        <v/>
      </c>
      <c r="F563" s="23" t="str">
        <f t="shared" si="118"/>
        <v/>
      </c>
      <c r="G563" s="25" t="str">
        <f t="shared" si="119"/>
        <v/>
      </c>
      <c r="H563" s="23">
        <v>2025</v>
      </c>
      <c r="I563" s="26">
        <v>554</v>
      </c>
      <c r="J563" s="23" t="s">
        <v>95</v>
      </c>
      <c r="K563" t="s">
        <v>96</v>
      </c>
      <c r="L563" t="s">
        <v>97</v>
      </c>
      <c r="M563" t="s">
        <v>98</v>
      </c>
      <c r="N563" t="s">
        <v>99</v>
      </c>
      <c r="O563" s="23" t="s">
        <v>100</v>
      </c>
      <c r="P563" s="23" t="s">
        <v>138</v>
      </c>
      <c r="Q563" t="s">
        <v>3924</v>
      </c>
      <c r="R563" s="23" t="s">
        <v>103</v>
      </c>
      <c r="S563" s="20" t="s">
        <v>440</v>
      </c>
      <c r="T563" s="29" t="s">
        <v>873</v>
      </c>
      <c r="U563" s="23" t="s">
        <v>1436</v>
      </c>
      <c r="V563" s="23" t="s">
        <v>106</v>
      </c>
      <c r="W563" s="20" t="s">
        <v>711</v>
      </c>
      <c r="X563" s="20" t="s">
        <v>108</v>
      </c>
      <c r="Y563" t="s">
        <v>3461</v>
      </c>
      <c r="Z563" t="s">
        <v>3462</v>
      </c>
      <c r="AA563" t="s">
        <v>3463</v>
      </c>
      <c r="AB563" s="30">
        <v>22000000</v>
      </c>
      <c r="AC563" s="30">
        <v>22000000</v>
      </c>
      <c r="AD563" s="46">
        <v>5500000</v>
      </c>
      <c r="AE563" s="46">
        <v>0</v>
      </c>
      <c r="AF563" s="23" t="s">
        <v>112</v>
      </c>
      <c r="AG563" t="s">
        <v>106</v>
      </c>
      <c r="AH563" t="s">
        <v>113</v>
      </c>
      <c r="AI563" s="31">
        <f>+Tabla3[[#This Row],[VALOR DEL CONTRATO
(EN NUMEROS)]]-Tabla3[[#This Row],[VALOR RECURSOS (MADS/FONAM)]]</f>
        <v>0</v>
      </c>
      <c r="AJ563" s="25">
        <v>9525</v>
      </c>
      <c r="AK563" s="57">
        <v>45665</v>
      </c>
      <c r="AL563">
        <v>55125</v>
      </c>
      <c r="AM563" s="42">
        <v>45692</v>
      </c>
      <c r="AN563" s="33" t="s">
        <v>114</v>
      </c>
      <c r="AO563" t="s">
        <v>115</v>
      </c>
      <c r="AP563" s="39">
        <v>202400000000095</v>
      </c>
      <c r="AQ563" t="s">
        <v>106</v>
      </c>
      <c r="AR563" s="27">
        <v>45690</v>
      </c>
      <c r="AS563" s="23" t="s">
        <v>116</v>
      </c>
      <c r="AT563" s="23" t="s">
        <v>116</v>
      </c>
      <c r="AU563" t="s">
        <v>117</v>
      </c>
      <c r="AV563" t="s">
        <v>529</v>
      </c>
      <c r="AW563" t="s">
        <v>620</v>
      </c>
      <c r="AX563" t="s">
        <v>108</v>
      </c>
      <c r="AY563" s="23">
        <v>80111600</v>
      </c>
      <c r="AZ563" s="20" t="s">
        <v>3925</v>
      </c>
      <c r="BA563" s="23" t="s">
        <v>121</v>
      </c>
      <c r="BB563" s="20" t="s">
        <v>122</v>
      </c>
      <c r="BC563" s="42">
        <v>45691</v>
      </c>
      <c r="BD563" s="23" t="s">
        <v>123</v>
      </c>
      <c r="BE563" s="42">
        <v>45691</v>
      </c>
      <c r="BF563" s="27">
        <v>45692</v>
      </c>
      <c r="BG563" s="43">
        <v>45811</v>
      </c>
      <c r="BH563" s="35">
        <f>+Tabla3[[#This Row],[FECHA TERMINACION
(INICIAL)]]-Tabla3[[#This Row],[FECHA INICIO]]</f>
        <v>119</v>
      </c>
      <c r="BI563" s="35">
        <f>+Tabla3[[#This Row],[PLAZO DE EJECUCIÓN EN DÍAS (INICIAL)]]/30</f>
        <v>3.9666666666666668</v>
      </c>
      <c r="BJ563" t="s">
        <v>3465</v>
      </c>
      <c r="BK563" s="30">
        <f>+[1]BD_2!E561</f>
        <v>0</v>
      </c>
      <c r="BL563" s="30">
        <f>+[1]BD_2!BA561</f>
        <v>0</v>
      </c>
      <c r="BM563" s="23">
        <f>+[1]BD_2!BZ561</f>
        <v>0</v>
      </c>
      <c r="BN563" s="23">
        <f>+COUNTIF(Tabla3[[#This Row],[VALOR REDUCIDO]:[TOTAL TIEMPO PRORROGADO EN DÍAS
]],"&lt;&gt;0")</f>
        <v>0</v>
      </c>
      <c r="BO563" s="23" t="str">
        <f>+[1]BD_2!CA561</f>
        <v>2 NO</v>
      </c>
      <c r="BP563" s="27" t="str">
        <f>+[1]BD_2!CF561</f>
        <v>2 NO</v>
      </c>
      <c r="BQ563" s="23" t="s">
        <v>106</v>
      </c>
      <c r="BR563">
        <f t="shared" si="120"/>
        <v>119</v>
      </c>
      <c r="BS563" s="36">
        <f t="shared" si="121"/>
        <v>45692</v>
      </c>
      <c r="BT563" s="36">
        <f t="shared" si="122"/>
        <v>45811</v>
      </c>
      <c r="BU563" s="37">
        <f t="shared" ca="1" si="123"/>
        <v>1</v>
      </c>
      <c r="BV563" s="30">
        <f t="shared" si="124"/>
        <v>22000000</v>
      </c>
      <c r="BW563" s="23" t="str">
        <f t="shared" ca="1" si="126"/>
        <v>FINALIZADO</v>
      </c>
      <c r="BX563" s="23">
        <v>22000000</v>
      </c>
      <c r="BY563" s="23">
        <v>0</v>
      </c>
      <c r="BZ563" s="23" t="s">
        <v>106</v>
      </c>
      <c r="CA563" s="23" t="str">
        <f t="shared" si="125"/>
        <v>febrero</v>
      </c>
      <c r="CB563" s="23" t="s">
        <v>121</v>
      </c>
      <c r="CC563" s="23" t="s">
        <v>121</v>
      </c>
      <c r="CD563" s="23" t="s">
        <v>121</v>
      </c>
      <c r="CE563" t="s">
        <v>125</v>
      </c>
      <c r="CF563" t="s">
        <v>126</v>
      </c>
    </row>
    <row r="564" spans="1:84" x14ac:dyDescent="0.25">
      <c r="A564" s="23" t="str">
        <f t="shared" si="113"/>
        <v/>
      </c>
      <c r="B564" s="23" t="str">
        <f t="shared" si="114"/>
        <v/>
      </c>
      <c r="C564" s="24" t="str">
        <f t="shared" ca="1" si="115"/>
        <v>F</v>
      </c>
      <c r="D564" s="25" t="str">
        <f t="shared" ca="1" si="116"/>
        <v/>
      </c>
      <c r="E564" s="25" t="str">
        <f t="shared" si="117"/>
        <v/>
      </c>
      <c r="F564" s="23" t="str">
        <f t="shared" si="118"/>
        <v/>
      </c>
      <c r="G564" s="25" t="str">
        <f t="shared" si="119"/>
        <v/>
      </c>
      <c r="H564" s="23">
        <v>2025</v>
      </c>
      <c r="I564" s="26">
        <v>555</v>
      </c>
      <c r="J564" s="23" t="s">
        <v>95</v>
      </c>
      <c r="K564" t="s">
        <v>96</v>
      </c>
      <c r="L564" t="s">
        <v>97</v>
      </c>
      <c r="M564" t="s">
        <v>98</v>
      </c>
      <c r="N564" t="s">
        <v>99</v>
      </c>
      <c r="O564" s="23" t="s">
        <v>100</v>
      </c>
      <c r="P564" s="23" t="s">
        <v>138</v>
      </c>
      <c r="Q564" t="s">
        <v>3926</v>
      </c>
      <c r="R564" s="23" t="s">
        <v>103</v>
      </c>
      <c r="S564" s="20" t="s">
        <v>2029</v>
      </c>
      <c r="T564" s="29" t="s">
        <v>873</v>
      </c>
      <c r="U564" s="23" t="s">
        <v>1436</v>
      </c>
      <c r="V564" s="23" t="s">
        <v>106</v>
      </c>
      <c r="W564" s="20" t="s">
        <v>711</v>
      </c>
      <c r="X564" s="20" t="s">
        <v>108</v>
      </c>
      <c r="Y564" t="s">
        <v>3461</v>
      </c>
      <c r="Z564" t="s">
        <v>3462</v>
      </c>
      <c r="AA564" t="s">
        <v>3463</v>
      </c>
      <c r="AB564" s="30">
        <v>22000000</v>
      </c>
      <c r="AC564" s="30">
        <v>22000000</v>
      </c>
      <c r="AD564" s="46">
        <v>5500000</v>
      </c>
      <c r="AE564" s="46">
        <v>0</v>
      </c>
      <c r="AF564" s="23" t="s">
        <v>112</v>
      </c>
      <c r="AG564" t="s">
        <v>106</v>
      </c>
      <c r="AH564" t="s">
        <v>113</v>
      </c>
      <c r="AI564" s="31">
        <f>+Tabla3[[#This Row],[VALOR DEL CONTRATO
(EN NUMEROS)]]-Tabla3[[#This Row],[VALOR RECURSOS (MADS/FONAM)]]</f>
        <v>0</v>
      </c>
      <c r="AJ564" s="25">
        <v>9525</v>
      </c>
      <c r="AK564" s="57">
        <v>45665</v>
      </c>
      <c r="AL564">
        <v>70225</v>
      </c>
      <c r="AM564" s="42">
        <v>45698</v>
      </c>
      <c r="AN564" s="33" t="s">
        <v>114</v>
      </c>
      <c r="AO564" t="s">
        <v>115</v>
      </c>
      <c r="AP564" s="39">
        <v>202400000000095</v>
      </c>
      <c r="AQ564" t="s">
        <v>106</v>
      </c>
      <c r="AR564" s="27">
        <v>45692</v>
      </c>
      <c r="AS564" s="23" t="s">
        <v>116</v>
      </c>
      <c r="AT564" s="23" t="s">
        <v>116</v>
      </c>
      <c r="AU564" t="s">
        <v>117</v>
      </c>
      <c r="AV564" t="s">
        <v>529</v>
      </c>
      <c r="AW564" t="s">
        <v>620</v>
      </c>
      <c r="AX564" t="s">
        <v>108</v>
      </c>
      <c r="AY564" s="23">
        <v>80111600</v>
      </c>
      <c r="AZ564" s="20" t="s">
        <v>3927</v>
      </c>
      <c r="BA564" s="23" t="s">
        <v>295</v>
      </c>
      <c r="BB564" s="20" t="s">
        <v>122</v>
      </c>
      <c r="BC564" s="27">
        <v>45693</v>
      </c>
      <c r="BD564" s="23" t="s">
        <v>123</v>
      </c>
      <c r="BE564" s="27">
        <v>45693</v>
      </c>
      <c r="BF564" s="27">
        <v>45698</v>
      </c>
      <c r="BG564" s="43">
        <v>45817</v>
      </c>
      <c r="BH564" s="35">
        <f>+Tabla3[[#This Row],[FECHA TERMINACION
(INICIAL)]]-Tabla3[[#This Row],[FECHA INICIO]]</f>
        <v>119</v>
      </c>
      <c r="BI564" s="35">
        <f>+Tabla3[[#This Row],[PLAZO DE EJECUCIÓN EN DÍAS (INICIAL)]]/30</f>
        <v>3.9666666666666668</v>
      </c>
      <c r="BJ564" t="s">
        <v>3465</v>
      </c>
      <c r="BK564" s="30">
        <f>+[1]BD_2!E562</f>
        <v>0</v>
      </c>
      <c r="BL564" s="30">
        <f>+[1]BD_2!BA562</f>
        <v>0</v>
      </c>
      <c r="BM564" s="23">
        <f>+[1]BD_2!BZ562</f>
        <v>0</v>
      </c>
      <c r="BN564" s="23">
        <f>+COUNTIF(Tabla3[[#This Row],[VALOR REDUCIDO]:[TOTAL TIEMPO PRORROGADO EN DÍAS
]],"&lt;&gt;0")</f>
        <v>0</v>
      </c>
      <c r="BO564" s="23" t="str">
        <f>+[1]BD_2!CA562</f>
        <v>2 NO</v>
      </c>
      <c r="BP564" s="27" t="str">
        <f>+[1]BD_2!CF562</f>
        <v>2 NO</v>
      </c>
      <c r="BQ564" s="23" t="s">
        <v>106</v>
      </c>
      <c r="BR564">
        <f t="shared" si="120"/>
        <v>119</v>
      </c>
      <c r="BS564" s="36">
        <f t="shared" si="121"/>
        <v>45698</v>
      </c>
      <c r="BT564" s="36">
        <f t="shared" si="122"/>
        <v>45817</v>
      </c>
      <c r="BU564" s="37">
        <f t="shared" ca="1" si="123"/>
        <v>1</v>
      </c>
      <c r="BV564" s="30">
        <f t="shared" si="124"/>
        <v>22000000</v>
      </c>
      <c r="BW564" s="23" t="str">
        <f t="shared" ca="1" si="126"/>
        <v>FINALIZADO</v>
      </c>
      <c r="BX564" s="23">
        <v>22000000</v>
      </c>
      <c r="BY564" s="23">
        <v>0</v>
      </c>
      <c r="BZ564" s="23" t="s">
        <v>106</v>
      </c>
      <c r="CA564" s="23" t="str">
        <f t="shared" si="125"/>
        <v>febrero</v>
      </c>
      <c r="CB564" s="23" t="s">
        <v>121</v>
      </c>
      <c r="CC564" s="23" t="s">
        <v>121</v>
      </c>
      <c r="CD564" s="23" t="s">
        <v>121</v>
      </c>
      <c r="CE564" t="s">
        <v>125</v>
      </c>
      <c r="CF564" t="s">
        <v>126</v>
      </c>
    </row>
    <row r="565" spans="1:84" x14ac:dyDescent="0.25">
      <c r="A565" s="23" t="str">
        <f t="shared" si="113"/>
        <v/>
      </c>
      <c r="B565" s="23" t="str">
        <f t="shared" si="114"/>
        <v/>
      </c>
      <c r="C565" s="24" t="str">
        <f t="shared" ca="1" si="115"/>
        <v>E</v>
      </c>
      <c r="D565" s="25" t="str">
        <f t="shared" ca="1" si="116"/>
        <v/>
      </c>
      <c r="E565" s="25" t="str">
        <f t="shared" si="117"/>
        <v/>
      </c>
      <c r="F565" s="23" t="str">
        <f t="shared" si="118"/>
        <v/>
      </c>
      <c r="G565" s="25" t="str">
        <f t="shared" si="119"/>
        <v/>
      </c>
      <c r="H565" s="23">
        <v>2025</v>
      </c>
      <c r="I565" s="26">
        <v>556</v>
      </c>
      <c r="J565" s="23" t="s">
        <v>95</v>
      </c>
      <c r="K565" t="s">
        <v>96</v>
      </c>
      <c r="L565" t="s">
        <v>97</v>
      </c>
      <c r="M565" t="s">
        <v>98</v>
      </c>
      <c r="N565" t="s">
        <v>99</v>
      </c>
      <c r="O565" s="23" t="s">
        <v>100</v>
      </c>
      <c r="P565" s="23" t="s">
        <v>138</v>
      </c>
      <c r="Q565" t="s">
        <v>3928</v>
      </c>
      <c r="R565" s="23" t="s">
        <v>103</v>
      </c>
      <c r="S565" s="20" t="s">
        <v>158</v>
      </c>
      <c r="T565" s="29" t="s">
        <v>3929</v>
      </c>
      <c r="U565" s="23" t="s">
        <v>1436</v>
      </c>
      <c r="V565" s="23" t="s">
        <v>106</v>
      </c>
      <c r="W565" s="20" t="s">
        <v>1369</v>
      </c>
      <c r="X565" s="20" t="s">
        <v>1369</v>
      </c>
      <c r="Y565" t="s">
        <v>3930</v>
      </c>
      <c r="Z565" t="s">
        <v>3931</v>
      </c>
      <c r="AA565" t="s">
        <v>3932</v>
      </c>
      <c r="AB565" s="30">
        <v>104737500</v>
      </c>
      <c r="AC565" s="30">
        <v>104737500</v>
      </c>
      <c r="AD565" s="46">
        <v>9975000</v>
      </c>
      <c r="AE565" s="46">
        <v>0</v>
      </c>
      <c r="AF565" s="23" t="s">
        <v>112</v>
      </c>
      <c r="AG565" t="s">
        <v>106</v>
      </c>
      <c r="AH565" t="s">
        <v>113</v>
      </c>
      <c r="AI565" s="31">
        <f>+Tabla3[[#This Row],[VALOR DEL CONTRATO
(EN NUMEROS)]]-Tabla3[[#This Row],[VALOR RECURSOS (MADS/FONAM)]]</f>
        <v>0</v>
      </c>
      <c r="AJ565" s="25">
        <v>10925</v>
      </c>
      <c r="AK565" s="32">
        <v>45665</v>
      </c>
      <c r="AL565">
        <v>66425</v>
      </c>
      <c r="AM565" s="27">
        <v>45698</v>
      </c>
      <c r="AN565" s="33" t="s">
        <v>114</v>
      </c>
      <c r="AO565" t="s">
        <v>911</v>
      </c>
      <c r="AP565" s="39">
        <v>202400000000078</v>
      </c>
      <c r="AQ565" t="s">
        <v>106</v>
      </c>
      <c r="AR565" s="27">
        <v>45693</v>
      </c>
      <c r="AS565" s="23" t="s">
        <v>116</v>
      </c>
      <c r="AT565" s="23" t="s">
        <v>116</v>
      </c>
      <c r="AU565" t="s">
        <v>117</v>
      </c>
      <c r="AV565" t="s">
        <v>2272</v>
      </c>
      <c r="AW565" t="s">
        <v>3547</v>
      </c>
      <c r="AX565" t="s">
        <v>1369</v>
      </c>
      <c r="AY565" s="23">
        <v>80111600</v>
      </c>
      <c r="AZ565" s="20" t="s">
        <v>3933</v>
      </c>
      <c r="BA565" s="23" t="s">
        <v>121</v>
      </c>
      <c r="BB565" s="20" t="s">
        <v>122</v>
      </c>
      <c r="BC565" s="42">
        <v>45694</v>
      </c>
      <c r="BD565" s="23" t="s">
        <v>136</v>
      </c>
      <c r="BE565" s="42">
        <v>45694</v>
      </c>
      <c r="BF565" s="27">
        <v>45698</v>
      </c>
      <c r="BG565" s="43">
        <v>46015</v>
      </c>
      <c r="BH565" s="35">
        <f>+Tabla3[[#This Row],[FECHA TERMINACION
(INICIAL)]]-Tabla3[[#This Row],[FECHA INICIO]]</f>
        <v>317</v>
      </c>
      <c r="BI565" s="35">
        <f>+Tabla3[[#This Row],[PLAZO DE EJECUCIÓN EN DÍAS (INICIAL)]]/30</f>
        <v>10.566666666666666</v>
      </c>
      <c r="BJ565" t="s">
        <v>2079</v>
      </c>
      <c r="BK565" s="30">
        <f>+[1]BD_2!E563</f>
        <v>0</v>
      </c>
      <c r="BL565" s="30">
        <f>+[1]BD_2!BA563</f>
        <v>0</v>
      </c>
      <c r="BM565" s="23">
        <f>+[1]BD_2!BZ563</f>
        <v>0</v>
      </c>
      <c r="BN565" s="23">
        <f>+COUNTIF(Tabla3[[#This Row],[VALOR REDUCIDO]:[TOTAL TIEMPO PRORROGADO EN DÍAS
]],"&lt;&gt;0")</f>
        <v>0</v>
      </c>
      <c r="BO565" s="23" t="str">
        <f>+[1]BD_2!CA563</f>
        <v>2 NO</v>
      </c>
      <c r="BP565" s="27" t="str">
        <f>+[1]BD_2!CF563</f>
        <v>2 NO</v>
      </c>
      <c r="BQ565" s="23" t="s">
        <v>106</v>
      </c>
      <c r="BR565">
        <f t="shared" si="120"/>
        <v>317</v>
      </c>
      <c r="BS565" s="36">
        <f t="shared" si="121"/>
        <v>45698</v>
      </c>
      <c r="BT565" s="36">
        <f t="shared" si="122"/>
        <v>46015</v>
      </c>
      <c r="BU565" s="37">
        <f t="shared" ca="1" si="123"/>
        <v>0.78548895899053628</v>
      </c>
      <c r="BV565" s="30">
        <f t="shared" si="124"/>
        <v>104737500</v>
      </c>
      <c r="BW565" s="23" t="str">
        <f t="shared" ca="1" si="126"/>
        <v>EJECUCIÓN</v>
      </c>
      <c r="BX565" s="23">
        <v>56857500</v>
      </c>
      <c r="BY565" s="23">
        <v>47880000</v>
      </c>
      <c r="BZ565" s="23" t="s">
        <v>106</v>
      </c>
      <c r="CA565" s="23" t="str">
        <f t="shared" si="125"/>
        <v>febrero</v>
      </c>
      <c r="CB565" s="23" t="s">
        <v>121</v>
      </c>
      <c r="CC565" s="23" t="s">
        <v>121</v>
      </c>
      <c r="CD565" s="23" t="s">
        <v>121</v>
      </c>
      <c r="CE565" t="s">
        <v>125</v>
      </c>
      <c r="CF565" t="s">
        <v>126</v>
      </c>
    </row>
    <row r="566" spans="1:84" x14ac:dyDescent="0.25">
      <c r="A566" s="23" t="str">
        <f t="shared" si="113"/>
        <v/>
      </c>
      <c r="B566" s="23" t="str">
        <f t="shared" si="114"/>
        <v/>
      </c>
      <c r="C566" s="24" t="str">
        <f t="shared" ca="1" si="115"/>
        <v>E</v>
      </c>
      <c r="D566" s="25" t="str">
        <f t="shared" ca="1" si="116"/>
        <v/>
      </c>
      <c r="E566" s="25" t="str">
        <f t="shared" si="117"/>
        <v/>
      </c>
      <c r="F566" s="23" t="str">
        <f t="shared" si="118"/>
        <v/>
      </c>
      <c r="G566" s="25" t="str">
        <f t="shared" si="119"/>
        <v/>
      </c>
      <c r="H566" s="23">
        <v>2025</v>
      </c>
      <c r="I566" s="26">
        <v>557</v>
      </c>
      <c r="J566" s="23" t="s">
        <v>95</v>
      </c>
      <c r="K566" t="s">
        <v>96</v>
      </c>
      <c r="L566" t="s">
        <v>97</v>
      </c>
      <c r="M566" t="s">
        <v>98</v>
      </c>
      <c r="N566" t="s">
        <v>99</v>
      </c>
      <c r="O566" s="23" t="s">
        <v>100</v>
      </c>
      <c r="P566" s="23" t="s">
        <v>138</v>
      </c>
      <c r="Q566" t="s">
        <v>3934</v>
      </c>
      <c r="R566" s="23" t="s">
        <v>103</v>
      </c>
      <c r="S566" s="20" t="s">
        <v>1753</v>
      </c>
      <c r="T566" s="29" t="s">
        <v>3935</v>
      </c>
      <c r="U566" s="23" t="s">
        <v>1436</v>
      </c>
      <c r="V566" s="23" t="s">
        <v>106</v>
      </c>
      <c r="W566" s="20" t="s">
        <v>1369</v>
      </c>
      <c r="X566" s="20" t="s">
        <v>1369</v>
      </c>
      <c r="Y566" t="s">
        <v>3936</v>
      </c>
      <c r="Z566" t="s">
        <v>3937</v>
      </c>
      <c r="AA566" t="s">
        <v>3938</v>
      </c>
      <c r="AB566" s="30">
        <v>80750000</v>
      </c>
      <c r="AC566" s="30">
        <v>80750000</v>
      </c>
      <c r="AD566" s="46">
        <v>8500000</v>
      </c>
      <c r="AE566" s="46">
        <v>0</v>
      </c>
      <c r="AF566" s="23" t="s">
        <v>112</v>
      </c>
      <c r="AG566" t="s">
        <v>106</v>
      </c>
      <c r="AH566" t="s">
        <v>113</v>
      </c>
      <c r="AI566" s="31">
        <f>+Tabla3[[#This Row],[VALOR DEL CONTRATO
(EN NUMEROS)]]-Tabla3[[#This Row],[VALOR RECURSOS (MADS/FONAM)]]</f>
        <v>0</v>
      </c>
      <c r="AJ566" s="25">
        <v>11125</v>
      </c>
      <c r="AK566" s="57">
        <v>45665</v>
      </c>
      <c r="AL566">
        <v>67325</v>
      </c>
      <c r="AM566" s="42">
        <v>45931</v>
      </c>
      <c r="AN566" s="33" t="s">
        <v>114</v>
      </c>
      <c r="AO566" t="s">
        <v>931</v>
      </c>
      <c r="AP566" s="39">
        <v>202400000000078</v>
      </c>
      <c r="AQ566" t="s">
        <v>106</v>
      </c>
      <c r="AR566" s="27">
        <v>45694</v>
      </c>
      <c r="AS566" s="23" t="s">
        <v>3939</v>
      </c>
      <c r="AT566" s="23" t="s">
        <v>3939</v>
      </c>
      <c r="AU566" t="s">
        <v>117</v>
      </c>
      <c r="AV566" t="s">
        <v>2168</v>
      </c>
      <c r="AW566" t="s">
        <v>2169</v>
      </c>
      <c r="AX566" t="s">
        <v>1375</v>
      </c>
      <c r="AY566" s="23">
        <v>80111600</v>
      </c>
      <c r="AZ566" s="20" t="s">
        <v>3940</v>
      </c>
      <c r="BA566" s="23" t="s">
        <v>121</v>
      </c>
      <c r="BB566" s="20" t="s">
        <v>122</v>
      </c>
      <c r="BC566" s="42">
        <v>45694</v>
      </c>
      <c r="BD566" s="23" t="s">
        <v>123</v>
      </c>
      <c r="BE566" s="42">
        <v>45694</v>
      </c>
      <c r="BF566" s="27">
        <v>45698</v>
      </c>
      <c r="BG566" s="43">
        <v>45985</v>
      </c>
      <c r="BH566" s="35">
        <f>+Tabla3[[#This Row],[FECHA TERMINACION
(INICIAL)]]-Tabla3[[#This Row],[FECHA INICIO]]</f>
        <v>287</v>
      </c>
      <c r="BI566" s="35">
        <f>+Tabla3[[#This Row],[PLAZO DE EJECUCIÓN EN DÍAS (INICIAL)]]/30</f>
        <v>9.5666666666666664</v>
      </c>
      <c r="BJ566" t="s">
        <v>3941</v>
      </c>
      <c r="BK566" s="30">
        <f>+[1]BD_2!E564</f>
        <v>0</v>
      </c>
      <c r="BL566" s="30">
        <f>+[1]BD_2!BA564</f>
        <v>0</v>
      </c>
      <c r="BM566" s="23">
        <f>+[1]BD_2!BZ564</f>
        <v>0</v>
      </c>
      <c r="BN566" s="23">
        <f>+COUNTIF(Tabla3[[#This Row],[VALOR REDUCIDO]:[TOTAL TIEMPO PRORROGADO EN DÍAS
]],"&lt;&gt;0")</f>
        <v>0</v>
      </c>
      <c r="BO566" s="23" t="str">
        <f>+[1]BD_2!CA564</f>
        <v>2 NO</v>
      </c>
      <c r="BP566" s="27" t="str">
        <f>+[1]BD_2!CF564</f>
        <v>2 NO</v>
      </c>
      <c r="BQ566" s="23" t="s">
        <v>106</v>
      </c>
      <c r="BR566">
        <f t="shared" si="120"/>
        <v>287</v>
      </c>
      <c r="BS566" s="36">
        <f t="shared" si="121"/>
        <v>45698</v>
      </c>
      <c r="BT566" s="36">
        <f t="shared" si="122"/>
        <v>45985</v>
      </c>
      <c r="BU566" s="37">
        <f t="shared" ca="1" si="123"/>
        <v>0.86759581881533099</v>
      </c>
      <c r="BV566" s="30">
        <f t="shared" si="124"/>
        <v>80750000</v>
      </c>
      <c r="BW566" s="23" t="str">
        <f t="shared" ca="1" si="126"/>
        <v>EJECUCIÓN</v>
      </c>
      <c r="BX566" s="23">
        <v>48450000</v>
      </c>
      <c r="BY566" s="23">
        <v>32300000</v>
      </c>
      <c r="BZ566" s="23" t="s">
        <v>106</v>
      </c>
      <c r="CA566" s="23" t="str">
        <f t="shared" si="125"/>
        <v>febrero</v>
      </c>
      <c r="CB566" s="23" t="s">
        <v>121</v>
      </c>
      <c r="CC566" s="23" t="s">
        <v>121</v>
      </c>
      <c r="CD566" s="23" t="s">
        <v>121</v>
      </c>
      <c r="CE566" t="s">
        <v>125</v>
      </c>
      <c r="CF566" t="s">
        <v>126</v>
      </c>
    </row>
    <row r="567" spans="1:84" x14ac:dyDescent="0.25">
      <c r="A567" s="23" t="str">
        <f t="shared" si="113"/>
        <v/>
      </c>
      <c r="B567" s="23" t="str">
        <f t="shared" si="114"/>
        <v/>
      </c>
      <c r="C567" s="24" t="str">
        <f t="shared" ca="1" si="115"/>
        <v>E</v>
      </c>
      <c r="D567" s="25" t="str">
        <f t="shared" ca="1" si="116"/>
        <v/>
      </c>
      <c r="E567" s="25" t="str">
        <f t="shared" si="117"/>
        <v/>
      </c>
      <c r="F567" s="23" t="str">
        <f t="shared" si="118"/>
        <v/>
      </c>
      <c r="G567" s="25" t="str">
        <f t="shared" si="119"/>
        <v/>
      </c>
      <c r="H567" s="23">
        <v>2025</v>
      </c>
      <c r="I567" s="26">
        <v>558</v>
      </c>
      <c r="J567" s="23" t="s">
        <v>95</v>
      </c>
      <c r="K567" t="s">
        <v>96</v>
      </c>
      <c r="L567" t="s">
        <v>97</v>
      </c>
      <c r="M567" t="s">
        <v>98</v>
      </c>
      <c r="N567" t="s">
        <v>99</v>
      </c>
      <c r="O567" s="23" t="s">
        <v>100</v>
      </c>
      <c r="P567" s="23" t="s">
        <v>138</v>
      </c>
      <c r="Q567" t="s">
        <v>3942</v>
      </c>
      <c r="R567" s="23" t="s">
        <v>103</v>
      </c>
      <c r="S567" s="20" t="s">
        <v>1753</v>
      </c>
      <c r="T567" s="29" t="s">
        <v>3943</v>
      </c>
      <c r="U567" s="23" t="s">
        <v>1436</v>
      </c>
      <c r="V567" s="23" t="s">
        <v>106</v>
      </c>
      <c r="W567" s="20" t="s">
        <v>1369</v>
      </c>
      <c r="X567" s="20" t="s">
        <v>1369</v>
      </c>
      <c r="Y567" t="s">
        <v>3944</v>
      </c>
      <c r="Z567" t="s">
        <v>3945</v>
      </c>
      <c r="AA567" t="s">
        <v>3946</v>
      </c>
      <c r="AB567" s="30">
        <v>91800000</v>
      </c>
      <c r="AC567" s="30">
        <v>91800000</v>
      </c>
      <c r="AD567" s="46">
        <v>9180000</v>
      </c>
      <c r="AE567" s="46">
        <v>0</v>
      </c>
      <c r="AF567" s="23" t="s">
        <v>112</v>
      </c>
      <c r="AG567" t="s">
        <v>106</v>
      </c>
      <c r="AH567" t="s">
        <v>113</v>
      </c>
      <c r="AI567" s="31">
        <f>+Tabla3[[#This Row],[VALOR DEL CONTRATO
(EN NUMEROS)]]-Tabla3[[#This Row],[VALOR RECURSOS (MADS/FONAM)]]</f>
        <v>0</v>
      </c>
      <c r="AJ567" s="25">
        <v>10925</v>
      </c>
      <c r="AK567" s="32">
        <v>45665</v>
      </c>
      <c r="AL567">
        <v>63025</v>
      </c>
      <c r="AM567" s="27">
        <v>45694</v>
      </c>
      <c r="AN567" s="33" t="s">
        <v>114</v>
      </c>
      <c r="AO567" t="s">
        <v>911</v>
      </c>
      <c r="AP567" s="39">
        <v>202400000000078</v>
      </c>
      <c r="AQ567" t="s">
        <v>106</v>
      </c>
      <c r="AR567" s="27">
        <v>45692</v>
      </c>
      <c r="AS567" s="23" t="s">
        <v>116</v>
      </c>
      <c r="AT567" s="23" t="s">
        <v>116</v>
      </c>
      <c r="AU567" t="s">
        <v>117</v>
      </c>
      <c r="AV567" t="s">
        <v>1373</v>
      </c>
      <c r="AW567" t="s">
        <v>1374</v>
      </c>
      <c r="AX567" t="s">
        <v>1375</v>
      </c>
      <c r="AY567" s="23">
        <v>80111600</v>
      </c>
      <c r="AZ567" s="20" t="s">
        <v>3947</v>
      </c>
      <c r="BA567" s="23" t="s">
        <v>121</v>
      </c>
      <c r="BB567" s="20" t="s">
        <v>122</v>
      </c>
      <c r="BC567" s="42">
        <v>45693</v>
      </c>
      <c r="BD567" s="23" t="s">
        <v>123</v>
      </c>
      <c r="BE567" s="27">
        <v>45693</v>
      </c>
      <c r="BF567" s="42">
        <v>45694</v>
      </c>
      <c r="BG567" s="43">
        <v>45996</v>
      </c>
      <c r="BH567" s="35">
        <f>+Tabla3[[#This Row],[FECHA TERMINACION
(INICIAL)]]-Tabla3[[#This Row],[FECHA INICIO]]</f>
        <v>302</v>
      </c>
      <c r="BI567" s="35">
        <f>+Tabla3[[#This Row],[PLAZO DE EJECUCIÓN EN DÍAS (INICIAL)]]/30</f>
        <v>10.066666666666666</v>
      </c>
      <c r="BJ567" t="s">
        <v>1586</v>
      </c>
      <c r="BK567" s="30">
        <f>+[1]BD_2!E565</f>
        <v>0</v>
      </c>
      <c r="BL567" s="30">
        <f>+[1]BD_2!BA565</f>
        <v>0</v>
      </c>
      <c r="BM567" s="23">
        <f>+[1]BD_2!BZ565</f>
        <v>0</v>
      </c>
      <c r="BN567" s="23">
        <f>+COUNTIF(Tabla3[[#This Row],[VALOR REDUCIDO]:[TOTAL TIEMPO PRORROGADO EN DÍAS
]],"&lt;&gt;0")</f>
        <v>0</v>
      </c>
      <c r="BO567" s="23" t="str">
        <f>+[1]BD_2!CA565</f>
        <v>2 NO</v>
      </c>
      <c r="BP567" s="27" t="str">
        <f>+[1]BD_2!CF565</f>
        <v>2 NO</v>
      </c>
      <c r="BQ567" s="23" t="s">
        <v>106</v>
      </c>
      <c r="BR567">
        <f t="shared" si="120"/>
        <v>302</v>
      </c>
      <c r="BS567" s="36">
        <f t="shared" si="121"/>
        <v>45694</v>
      </c>
      <c r="BT567" s="36">
        <f t="shared" si="122"/>
        <v>45996</v>
      </c>
      <c r="BU567" s="37">
        <f t="shared" ca="1" si="123"/>
        <v>0.83774834437086088</v>
      </c>
      <c r="BV567" s="30">
        <f t="shared" si="124"/>
        <v>91800000</v>
      </c>
      <c r="BW567" s="23" t="str">
        <f t="shared" ca="1" si="126"/>
        <v>EJECUCIÓN</v>
      </c>
      <c r="BX567" s="23">
        <v>53550000</v>
      </c>
      <c r="BY567" s="23">
        <v>38250000</v>
      </c>
      <c r="BZ567" s="23" t="s">
        <v>106</v>
      </c>
      <c r="CA567" s="23" t="str">
        <f t="shared" si="125"/>
        <v>febrero</v>
      </c>
      <c r="CB567" s="23" t="s">
        <v>121</v>
      </c>
      <c r="CC567" s="23" t="s">
        <v>121</v>
      </c>
      <c r="CD567" s="23" t="s">
        <v>121</v>
      </c>
      <c r="CE567" t="s">
        <v>125</v>
      </c>
      <c r="CF567" t="s">
        <v>126</v>
      </c>
    </row>
    <row r="568" spans="1:84" x14ac:dyDescent="0.25">
      <c r="A568" s="23" t="str">
        <f t="shared" si="113"/>
        <v/>
      </c>
      <c r="B568" s="23" t="str">
        <f t="shared" si="114"/>
        <v/>
      </c>
      <c r="C568" s="24" t="str">
        <f t="shared" ca="1" si="115"/>
        <v>E</v>
      </c>
      <c r="D568" s="25" t="str">
        <f t="shared" ca="1" si="116"/>
        <v/>
      </c>
      <c r="E568" s="25" t="str">
        <f t="shared" si="117"/>
        <v/>
      </c>
      <c r="F568" s="23" t="str">
        <f t="shared" si="118"/>
        <v/>
      </c>
      <c r="G568" s="25" t="str">
        <f t="shared" si="119"/>
        <v/>
      </c>
      <c r="H568" s="23">
        <v>2025</v>
      </c>
      <c r="I568" s="26">
        <v>559</v>
      </c>
      <c r="J568" s="23" t="s">
        <v>95</v>
      </c>
      <c r="K568" t="s">
        <v>96</v>
      </c>
      <c r="L568" t="s">
        <v>97</v>
      </c>
      <c r="M568" t="s">
        <v>98</v>
      </c>
      <c r="N568" t="s">
        <v>99</v>
      </c>
      <c r="O568" s="23" t="s">
        <v>100</v>
      </c>
      <c r="P568" s="23" t="s">
        <v>138</v>
      </c>
      <c r="Q568" t="s">
        <v>3948</v>
      </c>
      <c r="R568" s="23" t="s">
        <v>103</v>
      </c>
      <c r="S568" s="20" t="s">
        <v>165</v>
      </c>
      <c r="T568" s="29" t="s">
        <v>3949</v>
      </c>
      <c r="U568" s="23" t="s">
        <v>1436</v>
      </c>
      <c r="V568" s="23" t="s">
        <v>106</v>
      </c>
      <c r="W568" s="20" t="s">
        <v>183</v>
      </c>
      <c r="X568" s="20" t="s">
        <v>183</v>
      </c>
      <c r="Y568" t="s">
        <v>3950</v>
      </c>
      <c r="Z568" t="s">
        <v>3951</v>
      </c>
      <c r="AA568" t="s">
        <v>3952</v>
      </c>
      <c r="AB568" s="30">
        <v>52000000</v>
      </c>
      <c r="AC568" s="30">
        <v>52000000</v>
      </c>
      <c r="AD568" s="46">
        <v>5200000</v>
      </c>
      <c r="AE568" s="46">
        <v>0</v>
      </c>
      <c r="AF568" s="23" t="s">
        <v>112</v>
      </c>
      <c r="AG568" t="s">
        <v>106</v>
      </c>
      <c r="AH568" t="s">
        <v>113</v>
      </c>
      <c r="AI568" s="31">
        <f>+Tabla3[[#This Row],[VALOR DEL CONTRATO
(EN NUMEROS)]]-Tabla3[[#This Row],[VALOR RECURSOS (MADS/FONAM)]]</f>
        <v>0</v>
      </c>
      <c r="AJ568" s="25">
        <v>5025</v>
      </c>
      <c r="AK568" s="32">
        <v>45664</v>
      </c>
      <c r="AL568">
        <v>64725</v>
      </c>
      <c r="AM568" s="27">
        <v>45695</v>
      </c>
      <c r="AN568" s="33" t="s">
        <v>114</v>
      </c>
      <c r="AO568" t="s">
        <v>206</v>
      </c>
      <c r="AP568" s="39">
        <v>202400000000055</v>
      </c>
      <c r="AQ568" t="s">
        <v>106</v>
      </c>
      <c r="AR568" s="27">
        <v>45694</v>
      </c>
      <c r="AS568" s="23" t="s">
        <v>116</v>
      </c>
      <c r="AT568" s="23" t="s">
        <v>116</v>
      </c>
      <c r="AU568" t="s">
        <v>117</v>
      </c>
      <c r="AV568" t="s">
        <v>197</v>
      </c>
      <c r="AW568" t="s">
        <v>198</v>
      </c>
      <c r="AX568" t="s">
        <v>189</v>
      </c>
      <c r="AY568" s="23">
        <v>80111600</v>
      </c>
      <c r="AZ568" s="20" t="s">
        <v>3953</v>
      </c>
      <c r="BA568" s="23" t="s">
        <v>121</v>
      </c>
      <c r="BB568" s="20" t="s">
        <v>122</v>
      </c>
      <c r="BC568" s="42">
        <v>45694</v>
      </c>
      <c r="BD568" s="23" t="s">
        <v>123</v>
      </c>
      <c r="BE568" s="42">
        <v>45694</v>
      </c>
      <c r="BF568" s="27">
        <v>45695</v>
      </c>
      <c r="BG568" s="43">
        <v>45997</v>
      </c>
      <c r="BH568" s="35">
        <f>+Tabla3[[#This Row],[FECHA TERMINACION
(INICIAL)]]-Tabla3[[#This Row],[FECHA INICIO]]</f>
        <v>302</v>
      </c>
      <c r="BI568" s="35">
        <f>+Tabla3[[#This Row],[PLAZO DE EJECUCIÓN EN DÍAS (INICIAL)]]/30</f>
        <v>10.066666666666666</v>
      </c>
      <c r="BJ568" t="s">
        <v>3954</v>
      </c>
      <c r="BK568" s="30">
        <f>+[1]BD_2!E566</f>
        <v>0</v>
      </c>
      <c r="BL568" s="30">
        <f>+[1]BD_2!BA566</f>
        <v>0</v>
      </c>
      <c r="BM568" s="23">
        <f>+[1]BD_2!BZ566</f>
        <v>0</v>
      </c>
      <c r="BN568" s="23">
        <f>+COUNTIF(Tabla3[[#This Row],[VALOR REDUCIDO]:[TOTAL TIEMPO PRORROGADO EN DÍAS
]],"&lt;&gt;0")</f>
        <v>0</v>
      </c>
      <c r="BO568" s="23" t="str">
        <f>+[1]BD_2!CA566</f>
        <v>2 NO</v>
      </c>
      <c r="BP568" s="27" t="str">
        <f>+[1]BD_2!CF566</f>
        <v>2 NO</v>
      </c>
      <c r="BQ568" s="23" t="s">
        <v>106</v>
      </c>
      <c r="BR568">
        <f t="shared" si="120"/>
        <v>302</v>
      </c>
      <c r="BS568" s="36">
        <f t="shared" si="121"/>
        <v>45695</v>
      </c>
      <c r="BT568" s="36">
        <f t="shared" si="122"/>
        <v>45997</v>
      </c>
      <c r="BU568" s="37">
        <f t="shared" ca="1" si="123"/>
        <v>0.83443708609271527</v>
      </c>
      <c r="BV568" s="30">
        <f t="shared" si="124"/>
        <v>52000000</v>
      </c>
      <c r="BW568" s="23" t="str">
        <f t="shared" ca="1" si="126"/>
        <v>EJECUCIÓN</v>
      </c>
      <c r="BX568" s="23">
        <v>30160000</v>
      </c>
      <c r="BY568" s="23">
        <v>21840000</v>
      </c>
      <c r="BZ568" s="23" t="s">
        <v>106</v>
      </c>
      <c r="CA568" s="23" t="str">
        <f t="shared" si="125"/>
        <v>febrero</v>
      </c>
      <c r="CB568" s="23" t="s">
        <v>121</v>
      </c>
      <c r="CC568" s="23" t="s">
        <v>121</v>
      </c>
      <c r="CD568" s="23" t="s">
        <v>121</v>
      </c>
      <c r="CE568" t="s">
        <v>125</v>
      </c>
      <c r="CF568" t="s">
        <v>126</v>
      </c>
    </row>
    <row r="569" spans="1:84" x14ac:dyDescent="0.25">
      <c r="A569" s="23" t="str">
        <f t="shared" si="113"/>
        <v/>
      </c>
      <c r="B569" s="23" t="str">
        <f t="shared" si="114"/>
        <v/>
      </c>
      <c r="C569" s="24" t="str">
        <f t="shared" ca="1" si="115"/>
        <v>E</v>
      </c>
      <c r="D569" s="25" t="str">
        <f t="shared" ca="1" si="116"/>
        <v/>
      </c>
      <c r="E569" s="25" t="str">
        <f t="shared" si="117"/>
        <v/>
      </c>
      <c r="F569" s="23" t="str">
        <f t="shared" si="118"/>
        <v/>
      </c>
      <c r="G569" s="25" t="str">
        <f t="shared" si="119"/>
        <v/>
      </c>
      <c r="H569" s="23">
        <v>2025</v>
      </c>
      <c r="I569" s="26">
        <v>560</v>
      </c>
      <c r="J569" s="23" t="s">
        <v>95</v>
      </c>
      <c r="K569" t="s">
        <v>96</v>
      </c>
      <c r="L569" t="s">
        <v>97</v>
      </c>
      <c r="M569" t="s">
        <v>98</v>
      </c>
      <c r="N569" t="s">
        <v>99</v>
      </c>
      <c r="O569" s="23" t="s">
        <v>100</v>
      </c>
      <c r="P569" s="23" t="s">
        <v>138</v>
      </c>
      <c r="Q569" t="s">
        <v>3955</v>
      </c>
      <c r="R569" s="23" t="s">
        <v>103</v>
      </c>
      <c r="S569" s="20" t="s">
        <v>1391</v>
      </c>
      <c r="T569" s="29" t="s">
        <v>3956</v>
      </c>
      <c r="U569" s="23" t="s">
        <v>1436</v>
      </c>
      <c r="V569" s="23" t="s">
        <v>106</v>
      </c>
      <c r="W569" s="20" t="s">
        <v>183</v>
      </c>
      <c r="X569" s="20" t="s">
        <v>183</v>
      </c>
      <c r="Y569" t="s">
        <v>1704</v>
      </c>
      <c r="Z569" t="s">
        <v>3957</v>
      </c>
      <c r="AA569" t="s">
        <v>3958</v>
      </c>
      <c r="AB569" s="30">
        <v>66950000</v>
      </c>
      <c r="AC569" s="30">
        <v>66950000</v>
      </c>
      <c r="AD569" s="46">
        <v>6695000</v>
      </c>
      <c r="AE569" s="46">
        <v>0</v>
      </c>
      <c r="AF569" s="23" t="s">
        <v>112</v>
      </c>
      <c r="AG569" t="s">
        <v>106</v>
      </c>
      <c r="AH569" t="s">
        <v>113</v>
      </c>
      <c r="AI569" s="31">
        <f>+Tabla3[[#This Row],[VALOR DEL CONTRATO
(EN NUMEROS)]]-Tabla3[[#This Row],[VALOR RECURSOS (MADS/FONAM)]]</f>
        <v>0</v>
      </c>
      <c r="AJ569" s="25">
        <v>5125</v>
      </c>
      <c r="AK569" s="57">
        <v>45664</v>
      </c>
      <c r="AL569">
        <v>64625</v>
      </c>
      <c r="AM569" s="42">
        <v>45695</v>
      </c>
      <c r="AN569" s="33" t="s">
        <v>114</v>
      </c>
      <c r="AO569" t="s">
        <v>323</v>
      </c>
      <c r="AP569" s="39">
        <v>202400000000055</v>
      </c>
      <c r="AQ569" t="s">
        <v>106</v>
      </c>
      <c r="AR569" s="27">
        <v>45694</v>
      </c>
      <c r="AS569" s="23" t="s">
        <v>116</v>
      </c>
      <c r="AT569" s="23" t="s">
        <v>116</v>
      </c>
      <c r="AU569" t="s">
        <v>117</v>
      </c>
      <c r="AV569" t="s">
        <v>1707</v>
      </c>
      <c r="AW569" t="s">
        <v>1708</v>
      </c>
      <c r="AX569" t="s">
        <v>189</v>
      </c>
      <c r="AY569" s="23">
        <v>80111600</v>
      </c>
      <c r="AZ569" s="20" t="s">
        <v>3959</v>
      </c>
      <c r="BA569" s="23" t="s">
        <v>121</v>
      </c>
      <c r="BB569" s="20" t="s">
        <v>122</v>
      </c>
      <c r="BC569" s="42">
        <v>45694</v>
      </c>
      <c r="BD569" s="23" t="s">
        <v>123</v>
      </c>
      <c r="BE569" s="42">
        <v>45694</v>
      </c>
      <c r="BF569" s="27">
        <v>45695</v>
      </c>
      <c r="BG569" s="43">
        <v>45997</v>
      </c>
      <c r="BH569" s="35">
        <f>+Tabla3[[#This Row],[FECHA TERMINACION
(INICIAL)]]-Tabla3[[#This Row],[FECHA INICIO]]</f>
        <v>302</v>
      </c>
      <c r="BI569" s="35">
        <f>+Tabla3[[#This Row],[PLAZO DE EJECUCIÓN EN DÍAS (INICIAL)]]/30</f>
        <v>10.066666666666666</v>
      </c>
      <c r="BJ569" t="s">
        <v>948</v>
      </c>
      <c r="BK569" s="30">
        <f>+[1]BD_2!E567</f>
        <v>0</v>
      </c>
      <c r="BL569" s="30">
        <f>+[1]BD_2!BA567</f>
        <v>0</v>
      </c>
      <c r="BM569" s="23">
        <f>+[1]BD_2!BZ567</f>
        <v>0</v>
      </c>
      <c r="BN569" s="23">
        <f>+COUNTIF(Tabla3[[#This Row],[VALOR REDUCIDO]:[TOTAL TIEMPO PRORROGADO EN DÍAS
]],"&lt;&gt;0")</f>
        <v>0</v>
      </c>
      <c r="BO569" s="23" t="str">
        <f>+[1]BD_2!CA567</f>
        <v>2 NO</v>
      </c>
      <c r="BP569" s="27" t="str">
        <f>+[1]BD_2!CF567</f>
        <v>2 NO</v>
      </c>
      <c r="BQ569" s="23" t="s">
        <v>106</v>
      </c>
      <c r="BR569">
        <f t="shared" si="120"/>
        <v>302</v>
      </c>
      <c r="BS569" s="36">
        <f t="shared" si="121"/>
        <v>45695</v>
      </c>
      <c r="BT569" s="36">
        <f t="shared" si="122"/>
        <v>45997</v>
      </c>
      <c r="BU569" s="37">
        <f t="shared" ca="1" si="123"/>
        <v>0.83443708609271527</v>
      </c>
      <c r="BV569" s="30">
        <f t="shared" si="124"/>
        <v>66950000</v>
      </c>
      <c r="BW569" s="23" t="str">
        <f t="shared" ca="1" si="126"/>
        <v>EJECUCIÓN</v>
      </c>
      <c r="BX569" s="23">
        <v>38831000</v>
      </c>
      <c r="BY569" s="23">
        <v>28119000</v>
      </c>
      <c r="BZ569" s="23" t="s">
        <v>106</v>
      </c>
      <c r="CA569" s="23" t="str">
        <f t="shared" si="125"/>
        <v>febrero</v>
      </c>
      <c r="CB569" s="23" t="s">
        <v>121</v>
      </c>
      <c r="CC569" s="23" t="s">
        <v>121</v>
      </c>
      <c r="CD569" s="23" t="s">
        <v>121</v>
      </c>
      <c r="CE569" t="s">
        <v>125</v>
      </c>
      <c r="CF569" t="s">
        <v>126</v>
      </c>
    </row>
    <row r="570" spans="1:84" x14ac:dyDescent="0.25">
      <c r="A570" s="23" t="str">
        <f t="shared" si="113"/>
        <v/>
      </c>
      <c r="B570" s="23" t="str">
        <f t="shared" si="114"/>
        <v>C</v>
      </c>
      <c r="C570" s="24" t="str">
        <f t="shared" ca="1" si="115"/>
        <v>F</v>
      </c>
      <c r="D570" s="25" t="str">
        <f t="shared" ca="1" si="116"/>
        <v/>
      </c>
      <c r="E570" s="25" t="str">
        <f t="shared" si="117"/>
        <v/>
      </c>
      <c r="F570" s="23" t="str">
        <f t="shared" si="118"/>
        <v/>
      </c>
      <c r="G570" s="25" t="str">
        <f t="shared" si="119"/>
        <v/>
      </c>
      <c r="H570" s="23">
        <v>2025</v>
      </c>
      <c r="I570" s="26">
        <v>561</v>
      </c>
      <c r="J570" s="23" t="s">
        <v>95</v>
      </c>
      <c r="K570" t="s">
        <v>96</v>
      </c>
      <c r="L570" t="s">
        <v>97</v>
      </c>
      <c r="M570" t="s">
        <v>98</v>
      </c>
      <c r="N570" t="s">
        <v>99</v>
      </c>
      <c r="O570" s="23" t="s">
        <v>100</v>
      </c>
      <c r="P570" s="23" t="s">
        <v>138</v>
      </c>
      <c r="Q570" t="s">
        <v>3960</v>
      </c>
      <c r="R570" s="23" t="s">
        <v>103</v>
      </c>
      <c r="S570" s="20" t="s">
        <v>311</v>
      </c>
      <c r="T570" s="29" t="s">
        <v>3961</v>
      </c>
      <c r="U570" s="23" t="s">
        <v>1436</v>
      </c>
      <c r="V570" s="23" t="s">
        <v>106</v>
      </c>
      <c r="W570" s="20" t="s">
        <v>183</v>
      </c>
      <c r="X570" s="20" t="s">
        <v>183</v>
      </c>
      <c r="Y570" t="s">
        <v>3962</v>
      </c>
      <c r="Z570" t="s">
        <v>3963</v>
      </c>
      <c r="AA570" t="s">
        <v>3019</v>
      </c>
      <c r="AB570" s="30">
        <v>56650000</v>
      </c>
      <c r="AC570" s="30">
        <v>56650000</v>
      </c>
      <c r="AD570" s="46">
        <v>5665000</v>
      </c>
      <c r="AE570" s="46">
        <v>0</v>
      </c>
      <c r="AF570" s="23" t="s">
        <v>112</v>
      </c>
      <c r="AG570" t="s">
        <v>106</v>
      </c>
      <c r="AH570" t="s">
        <v>113</v>
      </c>
      <c r="AI570" s="31">
        <f>+Tabla3[[#This Row],[VALOR DEL CONTRATO
(EN NUMEROS)]]-Tabla3[[#This Row],[VALOR RECURSOS (MADS/FONAM)]]</f>
        <v>0</v>
      </c>
      <c r="AJ570" s="25">
        <v>5025</v>
      </c>
      <c r="AK570" s="32">
        <v>45664</v>
      </c>
      <c r="AL570">
        <v>68025</v>
      </c>
      <c r="AM570" s="27">
        <v>45698</v>
      </c>
      <c r="AN570" s="33" t="s">
        <v>114</v>
      </c>
      <c r="AO570" t="s">
        <v>206</v>
      </c>
      <c r="AP570" s="39">
        <v>202400000000055</v>
      </c>
      <c r="AQ570" t="s">
        <v>106</v>
      </c>
      <c r="AR570" s="27">
        <v>45694</v>
      </c>
      <c r="AS570" s="23" t="s">
        <v>116</v>
      </c>
      <c r="AT570" s="23" t="s">
        <v>116</v>
      </c>
      <c r="AU570" t="s">
        <v>117</v>
      </c>
      <c r="AV570" t="s">
        <v>197</v>
      </c>
      <c r="AW570" t="s">
        <v>198</v>
      </c>
      <c r="AX570" t="s">
        <v>189</v>
      </c>
      <c r="AY570" s="23">
        <v>80111600</v>
      </c>
      <c r="AZ570" s="20" t="s">
        <v>3964</v>
      </c>
      <c r="BA570" s="23" t="s">
        <v>121</v>
      </c>
      <c r="BB570" s="20" t="s">
        <v>122</v>
      </c>
      <c r="BC570" s="42">
        <v>45695</v>
      </c>
      <c r="BD570" s="23" t="s">
        <v>123</v>
      </c>
      <c r="BE570" s="42">
        <v>45695</v>
      </c>
      <c r="BF570" s="27">
        <v>45698</v>
      </c>
      <c r="BG570" s="43">
        <v>45782</v>
      </c>
      <c r="BH570" s="35">
        <f>+Tabla3[[#This Row],[FECHA TERMINACION
(INICIAL)]]-Tabla3[[#This Row],[FECHA INICIO]]</f>
        <v>84</v>
      </c>
      <c r="BI570" s="35">
        <f>+Tabla3[[#This Row],[PLAZO DE EJECUCIÓN EN DÍAS (INICIAL)]]/30</f>
        <v>2.8</v>
      </c>
      <c r="BJ570" t="s">
        <v>3021</v>
      </c>
      <c r="BK570" s="30">
        <f>+[1]BD_2!E568</f>
        <v>0</v>
      </c>
      <c r="BL570" s="30">
        <f>+[1]BD_2!BA568</f>
        <v>0</v>
      </c>
      <c r="BM570" s="23">
        <f>+[1]BD_2!BZ568</f>
        <v>0</v>
      </c>
      <c r="BN570" s="23">
        <f>+COUNTIF(Tabla3[[#This Row],[VALOR REDUCIDO]:[TOTAL TIEMPO PRORROGADO EN DÍAS
]],"&lt;&gt;0")</f>
        <v>0</v>
      </c>
      <c r="BO570" s="23" t="str">
        <f>+[1]BD_2!CA568</f>
        <v>2 NO</v>
      </c>
      <c r="BP570" s="27" t="str">
        <f>+[1]BD_2!CF568</f>
        <v>2 NO</v>
      </c>
      <c r="BQ570" s="23" t="s">
        <v>121</v>
      </c>
      <c r="BR570">
        <f t="shared" si="120"/>
        <v>84</v>
      </c>
      <c r="BS570" s="36">
        <f t="shared" si="121"/>
        <v>45698</v>
      </c>
      <c r="BT570" s="36">
        <f t="shared" si="122"/>
        <v>45782</v>
      </c>
      <c r="BU570" s="37">
        <f t="shared" ca="1" si="123"/>
        <v>1</v>
      </c>
      <c r="BV570" s="30">
        <f t="shared" si="124"/>
        <v>56650000</v>
      </c>
      <c r="BW570" s="23" t="str">
        <f t="shared" ca="1" si="126"/>
        <v>FINALIZADO</v>
      </c>
      <c r="BX570" s="23">
        <v>21904667</v>
      </c>
      <c r="BY570" s="23">
        <v>34745333</v>
      </c>
      <c r="BZ570" s="23" t="s">
        <v>106</v>
      </c>
      <c r="CA570" s="23" t="str">
        <f t="shared" si="125"/>
        <v>febrero</v>
      </c>
      <c r="CB570" s="23" t="s">
        <v>121</v>
      </c>
      <c r="CC570" s="23" t="s">
        <v>121</v>
      </c>
      <c r="CD570" s="23" t="s">
        <v>121</v>
      </c>
      <c r="CE570" t="s">
        <v>125</v>
      </c>
      <c r="CF570" t="s">
        <v>126</v>
      </c>
    </row>
    <row r="571" spans="1:84" x14ac:dyDescent="0.25">
      <c r="A571" s="23" t="str">
        <f t="shared" si="113"/>
        <v/>
      </c>
      <c r="B571" s="23" t="str">
        <f t="shared" si="114"/>
        <v/>
      </c>
      <c r="C571" s="24" t="str">
        <f t="shared" ca="1" si="115"/>
        <v>E</v>
      </c>
      <c r="D571" s="25" t="str">
        <f t="shared" ca="1" si="116"/>
        <v/>
      </c>
      <c r="E571" s="25" t="str">
        <f t="shared" si="117"/>
        <v/>
      </c>
      <c r="F571" s="23" t="str">
        <f t="shared" si="118"/>
        <v/>
      </c>
      <c r="G571" s="25" t="str">
        <f t="shared" si="119"/>
        <v/>
      </c>
      <c r="H571" s="23">
        <v>2025</v>
      </c>
      <c r="I571" s="26" t="s">
        <v>3965</v>
      </c>
      <c r="J571" s="23" t="s">
        <v>95</v>
      </c>
      <c r="K571" t="s">
        <v>96</v>
      </c>
      <c r="L571" t="s">
        <v>97</v>
      </c>
      <c r="M571" t="s">
        <v>98</v>
      </c>
      <c r="N571" t="s">
        <v>99</v>
      </c>
      <c r="O571" s="23" t="s">
        <v>100</v>
      </c>
      <c r="P571" s="23" t="s">
        <v>138</v>
      </c>
      <c r="Q571" t="s">
        <v>3966</v>
      </c>
      <c r="R571" s="23" t="s">
        <v>103</v>
      </c>
      <c r="S571" s="20" t="s">
        <v>311</v>
      </c>
      <c r="T571" s="29" t="s">
        <v>3967</v>
      </c>
      <c r="U571" s="23" t="s">
        <v>1436</v>
      </c>
      <c r="V571" s="23" t="s">
        <v>106</v>
      </c>
      <c r="W571" s="20" t="s">
        <v>183</v>
      </c>
      <c r="X571" s="20" t="s">
        <v>183</v>
      </c>
      <c r="Y571" t="s">
        <v>3962</v>
      </c>
      <c r="Z571" t="s">
        <v>3963</v>
      </c>
      <c r="AA571" t="s">
        <v>3968</v>
      </c>
      <c r="AB571" s="30">
        <v>40410333</v>
      </c>
      <c r="AC571" s="30">
        <v>40410333</v>
      </c>
      <c r="AD571" s="46">
        <v>5665000</v>
      </c>
      <c r="AE571" s="46">
        <v>0</v>
      </c>
      <c r="AF571" s="23" t="s">
        <v>112</v>
      </c>
      <c r="AG571" t="s">
        <v>106</v>
      </c>
      <c r="AH571" t="s">
        <v>113</v>
      </c>
      <c r="AI571" s="31">
        <f>+Tabla3[[#This Row],[VALOR DEL CONTRATO
(EN NUMEROS)]]-Tabla3[[#This Row],[VALOR RECURSOS (MADS/FONAM)]]</f>
        <v>0</v>
      </c>
      <c r="AJ571" s="25">
        <v>5025</v>
      </c>
      <c r="AK571" s="32">
        <v>45664</v>
      </c>
      <c r="AL571">
        <v>168725</v>
      </c>
      <c r="AM571" s="27">
        <v>45783</v>
      </c>
      <c r="AN571" s="33" t="s">
        <v>114</v>
      </c>
      <c r="AO571" t="s">
        <v>206</v>
      </c>
      <c r="AP571" s="39">
        <v>202400000000055</v>
      </c>
      <c r="AQ571" t="s">
        <v>106</v>
      </c>
      <c r="AR571" s="27">
        <v>45783</v>
      </c>
      <c r="AS571" s="23" t="s">
        <v>116</v>
      </c>
      <c r="AT571" s="23" t="s">
        <v>116</v>
      </c>
      <c r="AU571" t="s">
        <v>117</v>
      </c>
      <c r="AV571" t="s">
        <v>292</v>
      </c>
      <c r="AW571" t="s">
        <v>293</v>
      </c>
      <c r="AX571" t="s">
        <v>189</v>
      </c>
      <c r="AY571" s="23">
        <v>80111600</v>
      </c>
      <c r="AZ571" s="41" t="s">
        <v>3906</v>
      </c>
      <c r="BA571" s="23" t="s">
        <v>295</v>
      </c>
      <c r="BB571" s="20" t="s">
        <v>122</v>
      </c>
      <c r="BC571" s="42">
        <v>45783</v>
      </c>
      <c r="BD571" s="23" t="s">
        <v>123</v>
      </c>
      <c r="BE571" s="42">
        <v>45783</v>
      </c>
      <c r="BF571" s="42">
        <v>45783</v>
      </c>
      <c r="BG571" s="43">
        <v>46000</v>
      </c>
      <c r="BH571" s="35">
        <f>+Tabla3[[#This Row],[FECHA TERMINACION
(INICIAL)]]-Tabla3[[#This Row],[FECHA INICIO]]</f>
        <v>217</v>
      </c>
      <c r="BI571" s="35">
        <f>+Tabla3[[#This Row],[PLAZO DE EJECUCIÓN EN DÍAS (INICIAL)]]/30</f>
        <v>7.2333333333333334</v>
      </c>
      <c r="BJ571" t="s">
        <v>3969</v>
      </c>
      <c r="BK571" s="30">
        <f>+[1]BD_2!E569</f>
        <v>0</v>
      </c>
      <c r="BL571" s="30">
        <f>+[1]BD_2!BA569</f>
        <v>0</v>
      </c>
      <c r="BM571" s="23">
        <f>+[1]BD_2!BZ569</f>
        <v>0</v>
      </c>
      <c r="BN571" s="23">
        <f>+COUNTIF(Tabla3[[#This Row],[VALOR REDUCIDO]:[TOTAL TIEMPO PRORROGADO EN DÍAS
]],"&lt;&gt;0")</f>
        <v>0</v>
      </c>
      <c r="BO571" s="23" t="str">
        <f>+[1]BD_2!CA569</f>
        <v>2 NO</v>
      </c>
      <c r="BP571" s="27" t="str">
        <f>+[1]BD_2!CF569</f>
        <v>2 NO</v>
      </c>
      <c r="BQ571" s="23" t="s">
        <v>106</v>
      </c>
      <c r="BR571">
        <f t="shared" si="120"/>
        <v>217</v>
      </c>
      <c r="BS571" s="36">
        <f t="shared" si="121"/>
        <v>45783</v>
      </c>
      <c r="BT571" s="36">
        <f t="shared" si="122"/>
        <v>46000</v>
      </c>
      <c r="BU571" s="37">
        <f t="shared" ca="1" si="123"/>
        <v>0.75576036866359442</v>
      </c>
      <c r="BV571" s="30">
        <f t="shared" si="124"/>
        <v>40410333</v>
      </c>
      <c r="BW571" s="23" t="str">
        <f t="shared" ca="1" si="126"/>
        <v>EJECUCIÓN</v>
      </c>
      <c r="BX571" s="23">
        <v>16050833</v>
      </c>
      <c r="BY571" s="23">
        <v>24359500</v>
      </c>
      <c r="BZ571" s="23" t="s">
        <v>106</v>
      </c>
      <c r="CA571" s="23" t="str">
        <f t="shared" si="125"/>
        <v>mayo</v>
      </c>
      <c r="CB571" s="23" t="s">
        <v>121</v>
      </c>
      <c r="CC571" s="23" t="s">
        <v>121</v>
      </c>
      <c r="CD571" s="23" t="s">
        <v>121</v>
      </c>
      <c r="CE571" t="s">
        <v>125</v>
      </c>
      <c r="CF571" t="s">
        <v>126</v>
      </c>
    </row>
    <row r="572" spans="1:84" x14ac:dyDescent="0.25">
      <c r="A572" s="23" t="str">
        <f t="shared" si="113"/>
        <v/>
      </c>
      <c r="B572" s="23" t="str">
        <f t="shared" si="114"/>
        <v/>
      </c>
      <c r="C572" s="24" t="str">
        <f t="shared" ca="1" si="115"/>
        <v>E</v>
      </c>
      <c r="D572" s="25" t="str">
        <f t="shared" ca="1" si="116"/>
        <v/>
      </c>
      <c r="E572" s="25" t="str">
        <f t="shared" si="117"/>
        <v/>
      </c>
      <c r="F572" s="23" t="str">
        <f t="shared" si="118"/>
        <v/>
      </c>
      <c r="G572" s="25" t="str">
        <f t="shared" si="119"/>
        <v/>
      </c>
      <c r="H572" s="23">
        <v>2025</v>
      </c>
      <c r="I572" s="26">
        <v>562</v>
      </c>
      <c r="J572" s="23" t="s">
        <v>95</v>
      </c>
      <c r="K572" t="s">
        <v>96</v>
      </c>
      <c r="L572" t="s">
        <v>97</v>
      </c>
      <c r="M572" t="s">
        <v>98</v>
      </c>
      <c r="N572" t="s">
        <v>99</v>
      </c>
      <c r="O572" s="23" t="s">
        <v>100</v>
      </c>
      <c r="P572" s="23" t="s">
        <v>138</v>
      </c>
      <c r="Q572" t="s">
        <v>3970</v>
      </c>
      <c r="R572" s="23" t="s">
        <v>103</v>
      </c>
      <c r="S572" s="20" t="s">
        <v>311</v>
      </c>
      <c r="T572" s="29" t="s">
        <v>3971</v>
      </c>
      <c r="U572" s="23" t="s">
        <v>1436</v>
      </c>
      <c r="V572" s="23" t="s">
        <v>106</v>
      </c>
      <c r="W572" s="20" t="s">
        <v>183</v>
      </c>
      <c r="X572" s="20" t="s">
        <v>183</v>
      </c>
      <c r="Y572" t="s">
        <v>1704</v>
      </c>
      <c r="Z572" t="s">
        <v>3972</v>
      </c>
      <c r="AA572" t="s">
        <v>2657</v>
      </c>
      <c r="AB572" s="30">
        <v>66950000</v>
      </c>
      <c r="AC572" s="30">
        <v>66950000</v>
      </c>
      <c r="AD572" s="46">
        <v>6695000</v>
      </c>
      <c r="AE572" s="46">
        <v>0</v>
      </c>
      <c r="AF572" s="23" t="s">
        <v>112</v>
      </c>
      <c r="AG572" t="s">
        <v>106</v>
      </c>
      <c r="AH572" t="s">
        <v>113</v>
      </c>
      <c r="AI572" s="31">
        <f>+Tabla3[[#This Row],[VALOR DEL CONTRATO
(EN NUMEROS)]]-Tabla3[[#This Row],[VALOR RECURSOS (MADS/FONAM)]]</f>
        <v>0</v>
      </c>
      <c r="AJ572" s="25">
        <v>5625</v>
      </c>
      <c r="AK572" s="32">
        <v>45664</v>
      </c>
      <c r="AL572">
        <v>67125</v>
      </c>
      <c r="AM572" s="27">
        <v>45698</v>
      </c>
      <c r="AN572" s="33" t="s">
        <v>114</v>
      </c>
      <c r="AO572" t="s">
        <v>323</v>
      </c>
      <c r="AP572" s="39">
        <v>202400000000055</v>
      </c>
      <c r="AQ572" t="s">
        <v>106</v>
      </c>
      <c r="AR572" s="27">
        <v>45694</v>
      </c>
      <c r="AS572" s="23" t="s">
        <v>116</v>
      </c>
      <c r="AT572" s="23" t="s">
        <v>116</v>
      </c>
      <c r="AU572" t="s">
        <v>117</v>
      </c>
      <c r="AV572" t="s">
        <v>3155</v>
      </c>
      <c r="AW572" t="s">
        <v>3156</v>
      </c>
      <c r="AX572" t="s">
        <v>189</v>
      </c>
      <c r="AY572" s="23">
        <v>80111600</v>
      </c>
      <c r="AZ572" s="20" t="s">
        <v>3973</v>
      </c>
      <c r="BA572" s="23" t="s">
        <v>121</v>
      </c>
      <c r="BB572" s="20" t="s">
        <v>122</v>
      </c>
      <c r="BC572" s="42">
        <v>45694</v>
      </c>
      <c r="BD572" s="23" t="s">
        <v>123</v>
      </c>
      <c r="BE572" s="42">
        <v>45694</v>
      </c>
      <c r="BF572" s="27">
        <v>45698</v>
      </c>
      <c r="BG572" s="43">
        <v>46000</v>
      </c>
      <c r="BH572" s="35">
        <f>+Tabla3[[#This Row],[FECHA TERMINACION
(INICIAL)]]-Tabla3[[#This Row],[FECHA INICIO]]</f>
        <v>302</v>
      </c>
      <c r="BI572" s="35">
        <f>+Tabla3[[#This Row],[PLAZO DE EJECUCIÓN EN DÍAS (INICIAL)]]/30</f>
        <v>10.066666666666666</v>
      </c>
      <c r="BJ572" t="s">
        <v>948</v>
      </c>
      <c r="BK572" s="30">
        <f>+[1]BD_2!E570</f>
        <v>0</v>
      </c>
      <c r="BL572" s="30">
        <f>+[1]BD_2!BA570</f>
        <v>0</v>
      </c>
      <c r="BM572" s="23">
        <f>+[1]BD_2!BZ570</f>
        <v>0</v>
      </c>
      <c r="BN572" s="23">
        <f>+COUNTIF(Tabla3[[#This Row],[VALOR REDUCIDO]:[TOTAL TIEMPO PRORROGADO EN DÍAS
]],"&lt;&gt;0")</f>
        <v>0</v>
      </c>
      <c r="BO572" s="23" t="str">
        <f>+[1]BD_2!CA570</f>
        <v>2 NO</v>
      </c>
      <c r="BP572" s="27" t="str">
        <f>+[1]BD_2!CF570</f>
        <v>2 NO</v>
      </c>
      <c r="BQ572" s="23" t="s">
        <v>106</v>
      </c>
      <c r="BR572">
        <f t="shared" si="120"/>
        <v>302</v>
      </c>
      <c r="BS572" s="36">
        <f t="shared" si="121"/>
        <v>45698</v>
      </c>
      <c r="BT572" s="36">
        <f t="shared" si="122"/>
        <v>46000</v>
      </c>
      <c r="BU572" s="37">
        <f t="shared" ca="1" si="123"/>
        <v>0.82450331125827814</v>
      </c>
      <c r="BV572" s="30">
        <f t="shared" si="124"/>
        <v>66950000</v>
      </c>
      <c r="BW572" s="23" t="str">
        <f t="shared" ca="1" si="126"/>
        <v>EJECUCIÓN</v>
      </c>
      <c r="BX572" s="23">
        <v>38161500</v>
      </c>
      <c r="BY572" s="23">
        <v>28788500</v>
      </c>
      <c r="BZ572" s="23" t="s">
        <v>106</v>
      </c>
      <c r="CA572" s="23" t="str">
        <f t="shared" si="125"/>
        <v>febrero</v>
      </c>
      <c r="CB572" s="23" t="s">
        <v>121</v>
      </c>
      <c r="CC572" s="23" t="s">
        <v>121</v>
      </c>
      <c r="CD572" s="23" t="s">
        <v>121</v>
      </c>
      <c r="CE572" t="s">
        <v>125</v>
      </c>
      <c r="CF572" t="s">
        <v>126</v>
      </c>
    </row>
    <row r="573" spans="1:84" x14ac:dyDescent="0.25">
      <c r="A573" s="23" t="str">
        <f t="shared" si="113"/>
        <v/>
      </c>
      <c r="B573" s="23" t="str">
        <f t="shared" si="114"/>
        <v/>
      </c>
      <c r="C573" s="24" t="str">
        <f t="shared" ca="1" si="115"/>
        <v>E</v>
      </c>
      <c r="D573" s="25" t="str">
        <f t="shared" ca="1" si="116"/>
        <v/>
      </c>
      <c r="E573" s="25" t="str">
        <f t="shared" si="117"/>
        <v/>
      </c>
      <c r="F573" s="23" t="str">
        <f t="shared" si="118"/>
        <v/>
      </c>
      <c r="G573" s="25" t="str">
        <f t="shared" si="119"/>
        <v/>
      </c>
      <c r="H573" s="23">
        <v>2025</v>
      </c>
      <c r="I573" s="26">
        <v>563</v>
      </c>
      <c r="J573" s="23" t="s">
        <v>95</v>
      </c>
      <c r="K573" t="s">
        <v>96</v>
      </c>
      <c r="L573" t="s">
        <v>97</v>
      </c>
      <c r="M573" t="s">
        <v>98</v>
      </c>
      <c r="N573" t="s">
        <v>99</v>
      </c>
      <c r="O573" s="23" t="s">
        <v>100</v>
      </c>
      <c r="P573" s="23" t="s">
        <v>138</v>
      </c>
      <c r="Q573" t="s">
        <v>3974</v>
      </c>
      <c r="R573" s="23" t="s">
        <v>103</v>
      </c>
      <c r="S573" s="20" t="s">
        <v>311</v>
      </c>
      <c r="T573" s="29" t="s">
        <v>3975</v>
      </c>
      <c r="U573" s="23" t="s">
        <v>1436</v>
      </c>
      <c r="V573" s="23" t="s">
        <v>106</v>
      </c>
      <c r="W573" s="20" t="s">
        <v>183</v>
      </c>
      <c r="X573" s="20" t="s">
        <v>183</v>
      </c>
      <c r="Y573" t="s">
        <v>1704</v>
      </c>
      <c r="Z573" t="s">
        <v>3976</v>
      </c>
      <c r="AA573" t="s">
        <v>2657</v>
      </c>
      <c r="AB573" s="30">
        <v>66950000</v>
      </c>
      <c r="AC573" s="30">
        <v>66950000</v>
      </c>
      <c r="AD573" s="46">
        <v>6695000</v>
      </c>
      <c r="AE573" s="46">
        <v>0</v>
      </c>
      <c r="AF573" s="23" t="s">
        <v>112</v>
      </c>
      <c r="AG573" t="s">
        <v>106</v>
      </c>
      <c r="AH573" t="s">
        <v>113</v>
      </c>
      <c r="AI573" s="31">
        <f>+Tabla3[[#This Row],[VALOR DEL CONTRATO
(EN NUMEROS)]]-Tabla3[[#This Row],[VALOR RECURSOS (MADS/FONAM)]]</f>
        <v>0</v>
      </c>
      <c r="AJ573" s="25">
        <v>5125</v>
      </c>
      <c r="AK573" s="57">
        <v>45664</v>
      </c>
      <c r="AL573">
        <v>67525</v>
      </c>
      <c r="AM573" s="27">
        <v>45698</v>
      </c>
      <c r="AN573" s="33" t="s">
        <v>114</v>
      </c>
      <c r="AO573" t="s">
        <v>323</v>
      </c>
      <c r="AP573" s="39">
        <v>202400000000055</v>
      </c>
      <c r="AQ573" t="s">
        <v>106</v>
      </c>
      <c r="AR573" s="27">
        <v>45694</v>
      </c>
      <c r="AS573" s="23" t="s">
        <v>116</v>
      </c>
      <c r="AT573" s="23" t="s">
        <v>116</v>
      </c>
      <c r="AU573" t="s">
        <v>117</v>
      </c>
      <c r="AV573" t="s">
        <v>978</v>
      </c>
      <c r="AW573" t="s">
        <v>979</v>
      </c>
      <c r="AX573" t="s">
        <v>189</v>
      </c>
      <c r="AY573" s="23">
        <v>80111600</v>
      </c>
      <c r="AZ573" s="20" t="s">
        <v>3977</v>
      </c>
      <c r="BA573" s="23" t="s">
        <v>121</v>
      </c>
      <c r="BB573" s="20" t="s">
        <v>122</v>
      </c>
      <c r="BC573" s="42">
        <v>45695</v>
      </c>
      <c r="BD573" s="23" t="s">
        <v>123</v>
      </c>
      <c r="BE573" s="42">
        <v>45695</v>
      </c>
      <c r="BF573" s="27">
        <v>45698</v>
      </c>
      <c r="BG573" s="43">
        <v>46000</v>
      </c>
      <c r="BH573" s="35">
        <f>+Tabla3[[#This Row],[FECHA TERMINACION
(INICIAL)]]-Tabla3[[#This Row],[FECHA INICIO]]</f>
        <v>302</v>
      </c>
      <c r="BI573" s="35">
        <f>+Tabla3[[#This Row],[PLAZO DE EJECUCIÓN EN DÍAS (INICIAL)]]/30</f>
        <v>10.066666666666666</v>
      </c>
      <c r="BJ573" t="s">
        <v>948</v>
      </c>
      <c r="BK573" s="30">
        <f>+[1]BD_2!E571</f>
        <v>0</v>
      </c>
      <c r="BL573" s="30">
        <f>+[1]BD_2!BA571</f>
        <v>0</v>
      </c>
      <c r="BM573" s="23">
        <f>+[1]BD_2!BZ571</f>
        <v>0</v>
      </c>
      <c r="BN573" s="23">
        <f>+COUNTIF(Tabla3[[#This Row],[VALOR REDUCIDO]:[TOTAL TIEMPO PRORROGADO EN DÍAS
]],"&lt;&gt;0")</f>
        <v>0</v>
      </c>
      <c r="BO573" s="23" t="str">
        <f>+[1]BD_2!CA571</f>
        <v>2 NO</v>
      </c>
      <c r="BP573" s="27" t="str">
        <f>+[1]BD_2!CF571</f>
        <v>2 NO</v>
      </c>
      <c r="BQ573" s="23" t="s">
        <v>106</v>
      </c>
      <c r="BR573">
        <f t="shared" si="120"/>
        <v>302</v>
      </c>
      <c r="BS573" s="36">
        <f t="shared" si="121"/>
        <v>45698</v>
      </c>
      <c r="BT573" s="36">
        <f t="shared" si="122"/>
        <v>46000</v>
      </c>
      <c r="BU573" s="37">
        <f t="shared" ca="1" si="123"/>
        <v>0.82450331125827814</v>
      </c>
      <c r="BV573" s="30">
        <f t="shared" si="124"/>
        <v>66950000</v>
      </c>
      <c r="BW573" s="23" t="str">
        <f t="shared" ca="1" si="126"/>
        <v>EJECUCIÓN</v>
      </c>
      <c r="BX573" s="23">
        <v>38161500</v>
      </c>
      <c r="BY573" s="23">
        <v>28788500</v>
      </c>
      <c r="BZ573" s="23" t="s">
        <v>106</v>
      </c>
      <c r="CA573" s="23" t="str">
        <f t="shared" si="125"/>
        <v>febrero</v>
      </c>
      <c r="CB573" s="23" t="s">
        <v>121</v>
      </c>
      <c r="CC573" s="23" t="s">
        <v>121</v>
      </c>
      <c r="CD573" s="23" t="s">
        <v>121</v>
      </c>
      <c r="CE573" t="s">
        <v>125</v>
      </c>
      <c r="CF573" t="s">
        <v>126</v>
      </c>
    </row>
    <row r="574" spans="1:84" x14ac:dyDescent="0.25">
      <c r="A574" s="23" t="str">
        <f t="shared" si="113"/>
        <v/>
      </c>
      <c r="B574" s="23" t="str">
        <f t="shared" si="114"/>
        <v/>
      </c>
      <c r="C574" s="24" t="str">
        <f t="shared" ca="1" si="115"/>
        <v>E</v>
      </c>
      <c r="D574" s="25" t="str">
        <f t="shared" ca="1" si="116"/>
        <v/>
      </c>
      <c r="E574" s="25" t="str">
        <f t="shared" si="117"/>
        <v/>
      </c>
      <c r="F574" s="23" t="str">
        <f t="shared" si="118"/>
        <v/>
      </c>
      <c r="G574" s="25" t="str">
        <f t="shared" si="119"/>
        <v/>
      </c>
      <c r="H574" s="23">
        <v>2025</v>
      </c>
      <c r="I574" s="26">
        <v>564</v>
      </c>
      <c r="J574" s="23" t="s">
        <v>95</v>
      </c>
      <c r="K574" t="s">
        <v>96</v>
      </c>
      <c r="L574" t="s">
        <v>97</v>
      </c>
      <c r="M574" t="s">
        <v>98</v>
      </c>
      <c r="N574" t="s">
        <v>99</v>
      </c>
      <c r="O574" s="23" t="s">
        <v>100</v>
      </c>
      <c r="P574" s="23" t="s">
        <v>138</v>
      </c>
      <c r="Q574" t="s">
        <v>3978</v>
      </c>
      <c r="R574" s="23" t="s">
        <v>103</v>
      </c>
      <c r="S574" s="20" t="s">
        <v>305</v>
      </c>
      <c r="T574" s="29" t="s">
        <v>3979</v>
      </c>
      <c r="U574" s="23" t="s">
        <v>1436</v>
      </c>
      <c r="V574" s="23" t="s">
        <v>106</v>
      </c>
      <c r="W574" s="20" t="s">
        <v>183</v>
      </c>
      <c r="X574" s="20" t="s">
        <v>183</v>
      </c>
      <c r="Y574" t="s">
        <v>3980</v>
      </c>
      <c r="Z574" t="s">
        <v>3981</v>
      </c>
      <c r="AA574" t="s">
        <v>2657</v>
      </c>
      <c r="AB574" s="30">
        <v>66950000</v>
      </c>
      <c r="AC574" s="30">
        <v>66950000</v>
      </c>
      <c r="AD574" s="46">
        <v>6695000</v>
      </c>
      <c r="AE574" s="46">
        <v>0</v>
      </c>
      <c r="AF574" s="23" t="s">
        <v>112</v>
      </c>
      <c r="AG574" t="s">
        <v>106</v>
      </c>
      <c r="AH574" t="s">
        <v>113</v>
      </c>
      <c r="AI574" s="31">
        <f>+Tabla3[[#This Row],[VALOR DEL CONTRATO
(EN NUMEROS)]]-Tabla3[[#This Row],[VALOR RECURSOS (MADS/FONAM)]]</f>
        <v>0</v>
      </c>
      <c r="AJ574" s="25">
        <v>3425</v>
      </c>
      <c r="AK574" s="32">
        <v>45664</v>
      </c>
      <c r="AL574">
        <v>64525</v>
      </c>
      <c r="AM574" s="27">
        <v>45695</v>
      </c>
      <c r="AN574" s="33" t="s">
        <v>114</v>
      </c>
      <c r="AO574" t="s">
        <v>302</v>
      </c>
      <c r="AP574" s="39">
        <v>202400000000071</v>
      </c>
      <c r="AQ574" t="s">
        <v>106</v>
      </c>
      <c r="AR574" s="27">
        <v>45694</v>
      </c>
      <c r="AS574" s="23" t="s">
        <v>116</v>
      </c>
      <c r="AT574" s="23" t="s">
        <v>116</v>
      </c>
      <c r="AU574" t="s">
        <v>117</v>
      </c>
      <c r="AV574" t="s">
        <v>197</v>
      </c>
      <c r="AW574" t="s">
        <v>198</v>
      </c>
      <c r="AX574" t="s">
        <v>189</v>
      </c>
      <c r="AY574" s="23">
        <v>80111600</v>
      </c>
      <c r="AZ574" s="41" t="s">
        <v>3982</v>
      </c>
      <c r="BA574" s="23" t="s">
        <v>121</v>
      </c>
      <c r="BB574" s="20" t="s">
        <v>122</v>
      </c>
      <c r="BC574" s="42">
        <v>45694</v>
      </c>
      <c r="BD574" s="23" t="s">
        <v>123</v>
      </c>
      <c r="BE574" s="42">
        <v>45694</v>
      </c>
      <c r="BF574" s="27">
        <v>45695</v>
      </c>
      <c r="BG574" s="43">
        <v>45997</v>
      </c>
      <c r="BH574" s="35">
        <f>+Tabla3[[#This Row],[FECHA TERMINACION
(INICIAL)]]-Tabla3[[#This Row],[FECHA INICIO]]</f>
        <v>302</v>
      </c>
      <c r="BI574" s="35">
        <f>+Tabla3[[#This Row],[PLAZO DE EJECUCIÓN EN DÍAS (INICIAL)]]/30</f>
        <v>10.066666666666666</v>
      </c>
      <c r="BJ574" t="s">
        <v>948</v>
      </c>
      <c r="BK574" s="30">
        <f>+[1]BD_2!E572</f>
        <v>0</v>
      </c>
      <c r="BL574" s="30">
        <f>+[1]BD_2!BA572</f>
        <v>0</v>
      </c>
      <c r="BM574" s="23">
        <f>+[1]BD_2!BZ572</f>
        <v>0</v>
      </c>
      <c r="BN574" s="23">
        <f>+COUNTIF(Tabla3[[#This Row],[VALOR REDUCIDO]:[TOTAL TIEMPO PRORROGADO EN DÍAS
]],"&lt;&gt;0")</f>
        <v>0</v>
      </c>
      <c r="BO574" s="23" t="str">
        <f>+[1]BD_2!CA572</f>
        <v>2 NO</v>
      </c>
      <c r="BP574" s="27" t="str">
        <f>+[1]BD_2!CF572</f>
        <v>2 NO</v>
      </c>
      <c r="BQ574" s="23" t="s">
        <v>106</v>
      </c>
      <c r="BR574">
        <f t="shared" si="120"/>
        <v>302</v>
      </c>
      <c r="BS574" s="36">
        <f t="shared" si="121"/>
        <v>45695</v>
      </c>
      <c r="BT574" s="36">
        <f t="shared" si="122"/>
        <v>45997</v>
      </c>
      <c r="BU574" s="37">
        <f t="shared" ca="1" si="123"/>
        <v>0.83443708609271527</v>
      </c>
      <c r="BV574" s="30">
        <f t="shared" si="124"/>
        <v>66950000</v>
      </c>
      <c r="BW574" s="23" t="str">
        <f t="shared" ca="1" si="126"/>
        <v>EJECUCIÓN</v>
      </c>
      <c r="BX574" s="23">
        <v>45526000</v>
      </c>
      <c r="BY574" s="23">
        <v>21424000</v>
      </c>
      <c r="BZ574" s="23" t="s">
        <v>106</v>
      </c>
      <c r="CA574" s="23" t="str">
        <f t="shared" si="125"/>
        <v>febrero</v>
      </c>
      <c r="CB574" s="23" t="s">
        <v>121</v>
      </c>
      <c r="CC574" s="23" t="s">
        <v>121</v>
      </c>
      <c r="CD574" s="23" t="s">
        <v>121</v>
      </c>
      <c r="CE574" t="s">
        <v>125</v>
      </c>
      <c r="CF574" t="s">
        <v>126</v>
      </c>
    </row>
    <row r="575" spans="1:84" x14ac:dyDescent="0.25">
      <c r="A575" s="23" t="str">
        <f t="shared" si="113"/>
        <v/>
      </c>
      <c r="B575" s="23" t="str">
        <f t="shared" si="114"/>
        <v/>
      </c>
      <c r="C575" s="24" t="str">
        <f t="shared" ca="1" si="115"/>
        <v>E</v>
      </c>
      <c r="D575" s="25" t="str">
        <f t="shared" ca="1" si="116"/>
        <v/>
      </c>
      <c r="E575" s="25" t="str">
        <f t="shared" si="117"/>
        <v/>
      </c>
      <c r="F575" s="23" t="str">
        <f t="shared" si="118"/>
        <v/>
      </c>
      <c r="G575" s="25" t="str">
        <f t="shared" si="119"/>
        <v/>
      </c>
      <c r="H575" s="23">
        <v>2025</v>
      </c>
      <c r="I575" s="26">
        <v>565</v>
      </c>
      <c r="J575" s="23" t="s">
        <v>95</v>
      </c>
      <c r="K575" t="s">
        <v>96</v>
      </c>
      <c r="L575" t="s">
        <v>97</v>
      </c>
      <c r="M575" t="s">
        <v>98</v>
      </c>
      <c r="N575" t="s">
        <v>99</v>
      </c>
      <c r="O575" s="23" t="s">
        <v>100</v>
      </c>
      <c r="P575" s="23" t="s">
        <v>138</v>
      </c>
      <c r="Q575" t="s">
        <v>3983</v>
      </c>
      <c r="R575" s="23" t="s">
        <v>103</v>
      </c>
      <c r="S575" s="20" t="s">
        <v>3984</v>
      </c>
      <c r="T575" s="29" t="s">
        <v>3985</v>
      </c>
      <c r="U575" s="23" t="s">
        <v>1436</v>
      </c>
      <c r="V575" s="23" t="s">
        <v>106</v>
      </c>
      <c r="W575" s="20" t="s">
        <v>430</v>
      </c>
      <c r="X575" s="20" t="s">
        <v>430</v>
      </c>
      <c r="Y575" t="s">
        <v>3986</v>
      </c>
      <c r="Z575" t="s">
        <v>3987</v>
      </c>
      <c r="AA575" t="s">
        <v>3988</v>
      </c>
      <c r="AB575" s="30">
        <v>55000000</v>
      </c>
      <c r="AC575" s="30">
        <v>55000000</v>
      </c>
      <c r="AD575" s="46">
        <v>5500000</v>
      </c>
      <c r="AE575" s="46">
        <v>0</v>
      </c>
      <c r="AF575" s="23" t="s">
        <v>112</v>
      </c>
      <c r="AG575" t="s">
        <v>106</v>
      </c>
      <c r="AH575" t="s">
        <v>113</v>
      </c>
      <c r="AI575" s="31">
        <f>+Tabla3[[#This Row],[VALOR DEL CONTRATO
(EN NUMEROS)]]-Tabla3[[#This Row],[VALOR RECURSOS (MADS/FONAM)]]</f>
        <v>0</v>
      </c>
      <c r="AJ575" s="25">
        <v>4725</v>
      </c>
      <c r="AK575" s="32">
        <v>45664</v>
      </c>
      <c r="AL575">
        <v>92425</v>
      </c>
      <c r="AM575" s="27">
        <v>45706</v>
      </c>
      <c r="AN575" s="33" t="s">
        <v>114</v>
      </c>
      <c r="AO575" t="s">
        <v>485</v>
      </c>
      <c r="AP575" s="39">
        <v>202400000000074</v>
      </c>
      <c r="AQ575" t="s">
        <v>106</v>
      </c>
      <c r="AR575" s="27">
        <v>45704</v>
      </c>
      <c r="AS575" s="23" t="s">
        <v>116</v>
      </c>
      <c r="AT575" s="23" t="s">
        <v>116</v>
      </c>
      <c r="AU575" t="s">
        <v>117</v>
      </c>
      <c r="AV575" t="s">
        <v>435</v>
      </c>
      <c r="AW575" t="s">
        <v>436</v>
      </c>
      <c r="AX575" t="s">
        <v>436</v>
      </c>
      <c r="AY575" s="23">
        <v>80111600</v>
      </c>
      <c r="AZ575" s="20" t="s">
        <v>3989</v>
      </c>
      <c r="BA575" s="23" t="s">
        <v>121</v>
      </c>
      <c r="BB575" s="20" t="s">
        <v>122</v>
      </c>
      <c r="BC575" s="42">
        <v>45705</v>
      </c>
      <c r="BD575" s="23" t="s">
        <v>123</v>
      </c>
      <c r="BE575" s="42">
        <v>45705</v>
      </c>
      <c r="BF575" s="27">
        <v>45706</v>
      </c>
      <c r="BG575" s="43">
        <v>46008</v>
      </c>
      <c r="BH575" s="35">
        <f>+Tabla3[[#This Row],[FECHA TERMINACION
(INICIAL)]]-Tabla3[[#This Row],[FECHA INICIO]]</f>
        <v>302</v>
      </c>
      <c r="BI575" s="35">
        <f>+Tabla3[[#This Row],[PLAZO DE EJECUCIÓN EN DÍAS (INICIAL)]]/30</f>
        <v>10.066666666666666</v>
      </c>
      <c r="BJ575" t="s">
        <v>3990</v>
      </c>
      <c r="BK575" s="30">
        <f>+[1]BD_2!E573</f>
        <v>0</v>
      </c>
      <c r="BL575" s="30">
        <f>+[1]BD_2!BA573</f>
        <v>0</v>
      </c>
      <c r="BM575" s="23">
        <f>+[1]BD_2!BZ573</f>
        <v>0</v>
      </c>
      <c r="BN575" s="23">
        <f>+COUNTIF(Tabla3[[#This Row],[VALOR REDUCIDO]:[TOTAL TIEMPO PRORROGADO EN DÍAS
]],"&lt;&gt;0")</f>
        <v>0</v>
      </c>
      <c r="BO575" s="23" t="str">
        <f>+[1]BD_2!CA573</f>
        <v>2 NO</v>
      </c>
      <c r="BP575" s="27" t="str">
        <f>+[1]BD_2!CF573</f>
        <v>2 NO</v>
      </c>
      <c r="BQ575" s="23" t="s">
        <v>106</v>
      </c>
      <c r="BR575">
        <f t="shared" si="120"/>
        <v>302</v>
      </c>
      <c r="BS575" s="36">
        <f t="shared" si="121"/>
        <v>45706</v>
      </c>
      <c r="BT575" s="36">
        <f t="shared" si="122"/>
        <v>46008</v>
      </c>
      <c r="BU575" s="37">
        <f t="shared" ca="1" si="123"/>
        <v>0.79801324503311255</v>
      </c>
      <c r="BV575" s="30">
        <f t="shared" si="124"/>
        <v>55000000</v>
      </c>
      <c r="BW575" s="23" t="str">
        <f t="shared" ca="1" si="126"/>
        <v>EJECUCIÓN</v>
      </c>
      <c r="BX575" s="23">
        <v>29883333</v>
      </c>
      <c r="BY575" s="23">
        <v>25116667</v>
      </c>
      <c r="BZ575" s="23" t="s">
        <v>106</v>
      </c>
      <c r="CA575" s="23" t="str">
        <f t="shared" si="125"/>
        <v>febrero</v>
      </c>
      <c r="CB575" s="23" t="s">
        <v>121</v>
      </c>
      <c r="CC575" s="23" t="s">
        <v>121</v>
      </c>
      <c r="CD575" s="23" t="s">
        <v>121</v>
      </c>
      <c r="CE575" t="s">
        <v>125</v>
      </c>
      <c r="CF575" t="s">
        <v>126</v>
      </c>
    </row>
    <row r="576" spans="1:84" x14ac:dyDescent="0.25">
      <c r="A576" s="23" t="str">
        <f t="shared" si="113"/>
        <v/>
      </c>
      <c r="B576" s="23" t="str">
        <f t="shared" si="114"/>
        <v/>
      </c>
      <c r="C576" s="24" t="str">
        <f t="shared" ca="1" si="115"/>
        <v>E</v>
      </c>
      <c r="D576" s="25" t="str">
        <f t="shared" ca="1" si="116"/>
        <v/>
      </c>
      <c r="E576" s="25" t="str">
        <f t="shared" si="117"/>
        <v/>
      </c>
      <c r="F576" s="23" t="str">
        <f t="shared" si="118"/>
        <v/>
      </c>
      <c r="G576" s="25" t="str">
        <f t="shared" si="119"/>
        <v/>
      </c>
      <c r="H576" s="23">
        <v>2025</v>
      </c>
      <c r="I576" s="26">
        <v>566</v>
      </c>
      <c r="J576" s="23" t="s">
        <v>95</v>
      </c>
      <c r="K576" t="s">
        <v>96</v>
      </c>
      <c r="L576" t="s">
        <v>97</v>
      </c>
      <c r="M576" t="s">
        <v>98</v>
      </c>
      <c r="N576" t="s">
        <v>99</v>
      </c>
      <c r="O576" s="23" t="s">
        <v>100</v>
      </c>
      <c r="P576" s="23" t="s">
        <v>138</v>
      </c>
      <c r="Q576" t="s">
        <v>3991</v>
      </c>
      <c r="R576" s="23" t="s">
        <v>103</v>
      </c>
      <c r="S576" s="20" t="s">
        <v>561</v>
      </c>
      <c r="T576" s="29" t="s">
        <v>3992</v>
      </c>
      <c r="U576" s="23" t="s">
        <v>1436</v>
      </c>
      <c r="V576" s="23" t="s">
        <v>106</v>
      </c>
      <c r="W576" s="20" t="s">
        <v>543</v>
      </c>
      <c r="X576" s="20" t="s">
        <v>108</v>
      </c>
      <c r="Y576" t="s">
        <v>3230</v>
      </c>
      <c r="Z576" t="s">
        <v>3993</v>
      </c>
      <c r="AA576" t="s">
        <v>3994</v>
      </c>
      <c r="AB576" s="30">
        <v>57593333</v>
      </c>
      <c r="AC576" s="30">
        <v>57593333</v>
      </c>
      <c r="AD576" s="46">
        <v>5300000</v>
      </c>
      <c r="AE576" s="46">
        <v>0</v>
      </c>
      <c r="AF576" s="23" t="s">
        <v>112</v>
      </c>
      <c r="AG576" t="s">
        <v>106</v>
      </c>
      <c r="AH576" t="s">
        <v>113</v>
      </c>
      <c r="AI576" s="31">
        <f>+Tabla3[[#This Row],[VALOR DEL CONTRATO
(EN NUMEROS)]]-Tabla3[[#This Row],[VALOR RECURSOS (MADS/FONAM)]]</f>
        <v>0</v>
      </c>
      <c r="AJ576" s="25">
        <v>1925</v>
      </c>
      <c r="AK576" s="32">
        <v>45664</v>
      </c>
      <c r="AL576">
        <v>61825</v>
      </c>
      <c r="AM576" s="27">
        <v>45694</v>
      </c>
      <c r="AN576" s="33" t="s">
        <v>114</v>
      </c>
      <c r="AO576" t="s">
        <v>115</v>
      </c>
      <c r="AP576" s="39">
        <v>202400000000095</v>
      </c>
      <c r="AQ576" t="s">
        <v>106</v>
      </c>
      <c r="AR576" s="27">
        <v>45692</v>
      </c>
      <c r="AS576" s="23" t="s">
        <v>116</v>
      </c>
      <c r="AT576" s="23" t="s">
        <v>116</v>
      </c>
      <c r="AU576" t="s">
        <v>117</v>
      </c>
      <c r="AV576" t="s">
        <v>547</v>
      </c>
      <c r="AW576" t="s">
        <v>809</v>
      </c>
      <c r="AX576" t="s">
        <v>108</v>
      </c>
      <c r="AY576" s="23">
        <v>80111600</v>
      </c>
      <c r="AZ576" s="20" t="s">
        <v>3995</v>
      </c>
      <c r="BA576" s="23" t="s">
        <v>106</v>
      </c>
      <c r="BB576" s="20" t="s">
        <v>273</v>
      </c>
      <c r="BC576" s="42" t="s">
        <v>113</v>
      </c>
      <c r="BD576" s="23" t="s">
        <v>274</v>
      </c>
      <c r="BE576" s="27">
        <v>45694</v>
      </c>
      <c r="BF576" s="27">
        <v>45694</v>
      </c>
      <c r="BG576" s="43">
        <v>46022</v>
      </c>
      <c r="BH576" s="35">
        <f>+Tabla3[[#This Row],[FECHA TERMINACION
(INICIAL)]]-Tabla3[[#This Row],[FECHA INICIO]]</f>
        <v>328</v>
      </c>
      <c r="BI576" s="35">
        <f>+Tabla3[[#This Row],[PLAZO DE EJECUCIÓN EN DÍAS (INICIAL)]]/30</f>
        <v>10.933333333333334</v>
      </c>
      <c r="BJ576" t="s">
        <v>3996</v>
      </c>
      <c r="BK576" s="30">
        <f>+[1]BD_2!E574</f>
        <v>176666</v>
      </c>
      <c r="BL576" s="30">
        <f>+[1]BD_2!BA574</f>
        <v>0</v>
      </c>
      <c r="BM576" s="23">
        <f>+[1]BD_2!BZ574</f>
        <v>0</v>
      </c>
      <c r="BN576" s="23">
        <f>+COUNTIF(Tabla3[[#This Row],[VALOR REDUCIDO]:[TOTAL TIEMPO PRORROGADO EN DÍAS
]],"&lt;&gt;0")</f>
        <v>1</v>
      </c>
      <c r="BO576" s="23" t="str">
        <f>+[1]BD_2!CA574</f>
        <v>2 NO</v>
      </c>
      <c r="BP576" s="27" t="str">
        <f>+[1]BD_2!CF574</f>
        <v>2 NO</v>
      </c>
      <c r="BQ576" s="23" t="s">
        <v>106</v>
      </c>
      <c r="BR576">
        <f t="shared" si="120"/>
        <v>328</v>
      </c>
      <c r="BS576" s="36">
        <f t="shared" si="121"/>
        <v>45694</v>
      </c>
      <c r="BT576" s="36">
        <f t="shared" si="122"/>
        <v>46022</v>
      </c>
      <c r="BU576" s="37">
        <f t="shared" ca="1" si="123"/>
        <v>0.77134146341463417</v>
      </c>
      <c r="BV576" s="30">
        <f t="shared" si="124"/>
        <v>57416667</v>
      </c>
      <c r="BW576" s="23" t="str">
        <f t="shared" ca="1" si="126"/>
        <v>EJECUCIÓN</v>
      </c>
      <c r="BX576" s="23">
        <v>36216667</v>
      </c>
      <c r="BY576" s="23">
        <v>21200000</v>
      </c>
      <c r="BZ576" s="23" t="s">
        <v>106</v>
      </c>
      <c r="CA576" s="23" t="str">
        <f t="shared" si="125"/>
        <v>febrero</v>
      </c>
      <c r="CB576" s="23" t="s">
        <v>121</v>
      </c>
      <c r="CC576" s="23" t="s">
        <v>121</v>
      </c>
      <c r="CD576" s="23" t="s">
        <v>121</v>
      </c>
      <c r="CE576" t="s">
        <v>125</v>
      </c>
      <c r="CF576" t="s">
        <v>126</v>
      </c>
    </row>
    <row r="577" spans="1:84" x14ac:dyDescent="0.25">
      <c r="A577" s="23" t="str">
        <f t="shared" si="113"/>
        <v/>
      </c>
      <c r="B577" s="23" t="str">
        <f t="shared" si="114"/>
        <v/>
      </c>
      <c r="C577" s="24" t="str">
        <f t="shared" ca="1" si="115"/>
        <v>E</v>
      </c>
      <c r="D577" s="25" t="str">
        <f t="shared" ca="1" si="116"/>
        <v/>
      </c>
      <c r="E577" s="25" t="str">
        <f t="shared" si="117"/>
        <v/>
      </c>
      <c r="F577" s="23" t="str">
        <f t="shared" si="118"/>
        <v/>
      </c>
      <c r="G577" s="25" t="str">
        <f t="shared" si="119"/>
        <v/>
      </c>
      <c r="H577" s="23">
        <v>2025</v>
      </c>
      <c r="I577" s="26">
        <v>567</v>
      </c>
      <c r="J577" s="23" t="s">
        <v>95</v>
      </c>
      <c r="K577" t="s">
        <v>96</v>
      </c>
      <c r="L577" t="s">
        <v>97</v>
      </c>
      <c r="M577" t="s">
        <v>98</v>
      </c>
      <c r="N577" t="s">
        <v>99</v>
      </c>
      <c r="O577" s="23" t="s">
        <v>100</v>
      </c>
      <c r="P577" s="23" t="s">
        <v>101</v>
      </c>
      <c r="Q577" t="s">
        <v>3997</v>
      </c>
      <c r="R577" s="23" t="s">
        <v>103</v>
      </c>
      <c r="S577" s="20" t="s">
        <v>561</v>
      </c>
      <c r="T577" s="29" t="s">
        <v>3998</v>
      </c>
      <c r="U577" s="23" t="s">
        <v>1436</v>
      </c>
      <c r="V577" s="23" t="s">
        <v>106</v>
      </c>
      <c r="W577" s="20" t="s">
        <v>805</v>
      </c>
      <c r="X577" s="20" t="s">
        <v>108</v>
      </c>
      <c r="Y577" t="s">
        <v>3999</v>
      </c>
      <c r="Z577" t="s">
        <v>4000</v>
      </c>
      <c r="AA577" t="s">
        <v>3994</v>
      </c>
      <c r="AB577" s="30">
        <v>57593333</v>
      </c>
      <c r="AC577" s="30">
        <v>57593333</v>
      </c>
      <c r="AD577" s="46">
        <v>5300000</v>
      </c>
      <c r="AE577" s="46">
        <v>0</v>
      </c>
      <c r="AF577" s="23" t="s">
        <v>112</v>
      </c>
      <c r="AG577" t="s">
        <v>106</v>
      </c>
      <c r="AH577" t="s">
        <v>113</v>
      </c>
      <c r="AI577" s="31">
        <f>+Tabla3[[#This Row],[VALOR DEL CONTRATO
(EN NUMEROS)]]-Tabla3[[#This Row],[VALOR RECURSOS (MADS/FONAM)]]</f>
        <v>0</v>
      </c>
      <c r="AJ577" s="25">
        <v>1925</v>
      </c>
      <c r="AK577" s="32">
        <v>45664</v>
      </c>
      <c r="AL577">
        <v>61925</v>
      </c>
      <c r="AM577" s="27">
        <v>45694</v>
      </c>
      <c r="AN577" s="33" t="s">
        <v>114</v>
      </c>
      <c r="AO577" t="s">
        <v>115</v>
      </c>
      <c r="AP577" s="39">
        <v>202400000000095</v>
      </c>
      <c r="AQ577" t="s">
        <v>106</v>
      </c>
      <c r="AR577" s="27">
        <v>45692</v>
      </c>
      <c r="AS577" s="23" t="s">
        <v>116</v>
      </c>
      <c r="AT577" s="23" t="s">
        <v>116</v>
      </c>
      <c r="AU577" t="s">
        <v>117</v>
      </c>
      <c r="AV577" t="s">
        <v>547</v>
      </c>
      <c r="AW577" t="s">
        <v>809</v>
      </c>
      <c r="AX577" t="s">
        <v>108</v>
      </c>
      <c r="AY577" s="23">
        <v>80111600</v>
      </c>
      <c r="AZ577" s="20" t="s">
        <v>4001</v>
      </c>
      <c r="BA577" s="23" t="s">
        <v>106</v>
      </c>
      <c r="BB577" s="20" t="s">
        <v>273</v>
      </c>
      <c r="BC577" s="42" t="s">
        <v>113</v>
      </c>
      <c r="BD577" s="23" t="s">
        <v>274</v>
      </c>
      <c r="BE577" s="27">
        <v>45694</v>
      </c>
      <c r="BF577" s="27">
        <v>45694</v>
      </c>
      <c r="BG577" s="43">
        <v>46022</v>
      </c>
      <c r="BH577" s="35">
        <f>+Tabla3[[#This Row],[FECHA TERMINACION
(INICIAL)]]-Tabla3[[#This Row],[FECHA INICIO]]</f>
        <v>328</v>
      </c>
      <c r="BI577" s="35">
        <f>+Tabla3[[#This Row],[PLAZO DE EJECUCIÓN EN DÍAS (INICIAL)]]/30</f>
        <v>10.933333333333334</v>
      </c>
      <c r="BJ577" t="s">
        <v>3996</v>
      </c>
      <c r="BK577" s="30">
        <f>+[1]BD_2!E575</f>
        <v>176666</v>
      </c>
      <c r="BL577" s="30">
        <f>+[1]BD_2!BA575</f>
        <v>0</v>
      </c>
      <c r="BM577" s="23">
        <f>+[1]BD_2!BZ575</f>
        <v>0</v>
      </c>
      <c r="BN577" s="23">
        <f>+COUNTIF(Tabla3[[#This Row],[VALOR REDUCIDO]:[TOTAL TIEMPO PRORROGADO EN DÍAS
]],"&lt;&gt;0")</f>
        <v>1</v>
      </c>
      <c r="BO577" s="23" t="str">
        <f>+[1]BD_2!CA575</f>
        <v>2 NO</v>
      </c>
      <c r="BP577" s="27" t="str">
        <f>+[1]BD_2!CF575</f>
        <v>2 NO</v>
      </c>
      <c r="BQ577" s="23" t="s">
        <v>106</v>
      </c>
      <c r="BR577">
        <f t="shared" si="120"/>
        <v>328</v>
      </c>
      <c r="BS577" s="36">
        <f t="shared" si="121"/>
        <v>45694</v>
      </c>
      <c r="BT577" s="36">
        <f t="shared" si="122"/>
        <v>46022</v>
      </c>
      <c r="BU577" s="37">
        <f t="shared" ca="1" si="123"/>
        <v>0.77134146341463417</v>
      </c>
      <c r="BV577" s="30">
        <f t="shared" si="124"/>
        <v>57416667</v>
      </c>
      <c r="BW577" s="23" t="str">
        <f t="shared" ca="1" si="126"/>
        <v>EJECUCIÓN</v>
      </c>
      <c r="BX577" s="23">
        <v>36216667</v>
      </c>
      <c r="BY577" s="23">
        <v>21200000</v>
      </c>
      <c r="BZ577" s="23" t="s">
        <v>106</v>
      </c>
      <c r="CA577" s="23" t="str">
        <f t="shared" si="125"/>
        <v>febrero</v>
      </c>
      <c r="CB577" s="23" t="s">
        <v>121</v>
      </c>
      <c r="CC577" s="23" t="s">
        <v>121</v>
      </c>
      <c r="CD577" s="23" t="s">
        <v>121</v>
      </c>
      <c r="CE577" t="s">
        <v>125</v>
      </c>
      <c r="CF577" t="s">
        <v>126</v>
      </c>
    </row>
    <row r="578" spans="1:84" x14ac:dyDescent="0.25">
      <c r="A578" s="23" t="str">
        <f t="shared" si="113"/>
        <v/>
      </c>
      <c r="B578" s="23" t="str">
        <f t="shared" si="114"/>
        <v/>
      </c>
      <c r="C578" s="24" t="str">
        <f t="shared" ca="1" si="115"/>
        <v>E</v>
      </c>
      <c r="D578" s="25" t="str">
        <f t="shared" ca="1" si="116"/>
        <v/>
      </c>
      <c r="E578" s="25" t="str">
        <f t="shared" si="117"/>
        <v/>
      </c>
      <c r="F578" s="23" t="str">
        <f t="shared" si="118"/>
        <v/>
      </c>
      <c r="G578" s="25" t="str">
        <f t="shared" si="119"/>
        <v/>
      </c>
      <c r="H578" s="23">
        <v>2025</v>
      </c>
      <c r="I578" s="26">
        <v>568</v>
      </c>
      <c r="J578" s="23" t="s">
        <v>95</v>
      </c>
      <c r="K578" t="s">
        <v>96</v>
      </c>
      <c r="L578" t="s">
        <v>97</v>
      </c>
      <c r="M578" t="s">
        <v>98</v>
      </c>
      <c r="N578" t="s">
        <v>99</v>
      </c>
      <c r="O578" s="23" t="s">
        <v>100</v>
      </c>
      <c r="P578" s="23" t="s">
        <v>138</v>
      </c>
      <c r="Q578" t="s">
        <v>4002</v>
      </c>
      <c r="R578" s="23" t="s">
        <v>103</v>
      </c>
      <c r="S578" s="20" t="s">
        <v>525</v>
      </c>
      <c r="T578" s="29" t="s">
        <v>4003</v>
      </c>
      <c r="U578" s="23" t="s">
        <v>1436</v>
      </c>
      <c r="V578" s="23" t="s">
        <v>106</v>
      </c>
      <c r="W578" s="20" t="s">
        <v>108</v>
      </c>
      <c r="X578" s="20" t="s">
        <v>108</v>
      </c>
      <c r="Y578" t="s">
        <v>4004</v>
      </c>
      <c r="Z578" t="s">
        <v>4005</v>
      </c>
      <c r="AA578" t="s">
        <v>4006</v>
      </c>
      <c r="AB578" s="30">
        <v>86216400</v>
      </c>
      <c r="AC578" s="30">
        <v>86216400</v>
      </c>
      <c r="AD578" s="46">
        <v>7983000</v>
      </c>
      <c r="AE578" s="46">
        <v>0</v>
      </c>
      <c r="AF578" s="23" t="s">
        <v>112</v>
      </c>
      <c r="AG578" t="s">
        <v>106</v>
      </c>
      <c r="AH578" t="s">
        <v>113</v>
      </c>
      <c r="AI578" s="31">
        <f>+Tabla3[[#This Row],[VALOR DEL CONTRATO
(EN NUMEROS)]]-Tabla3[[#This Row],[VALOR RECURSOS (MADS/FONAM)]]</f>
        <v>0</v>
      </c>
      <c r="AJ578" s="25">
        <v>1225</v>
      </c>
      <c r="AK578" s="32">
        <v>45664</v>
      </c>
      <c r="AL578">
        <v>58025</v>
      </c>
      <c r="AM578" s="27">
        <v>45693</v>
      </c>
      <c r="AN578" s="33" t="s">
        <v>114</v>
      </c>
      <c r="AO578" t="s">
        <v>115</v>
      </c>
      <c r="AP578" s="39">
        <v>202400000000095</v>
      </c>
      <c r="AQ578" t="s">
        <v>106</v>
      </c>
      <c r="AR578" s="27">
        <v>45692</v>
      </c>
      <c r="AS578" s="23" t="s">
        <v>116</v>
      </c>
      <c r="AT578" s="23" t="s">
        <v>116</v>
      </c>
      <c r="AU578" t="s">
        <v>117</v>
      </c>
      <c r="AV578" t="s">
        <v>529</v>
      </c>
      <c r="AW578" t="s">
        <v>530</v>
      </c>
      <c r="AX578" t="s">
        <v>108</v>
      </c>
      <c r="AY578" s="23">
        <v>80111600</v>
      </c>
      <c r="AZ578" s="20" t="s">
        <v>4007</v>
      </c>
      <c r="BA578" s="23" t="s">
        <v>121</v>
      </c>
      <c r="BB578" s="20" t="s">
        <v>122</v>
      </c>
      <c r="BC578" s="42">
        <v>45692</v>
      </c>
      <c r="BD578" s="23" t="s">
        <v>123</v>
      </c>
      <c r="BE578" s="42">
        <v>45692</v>
      </c>
      <c r="BF578" s="27">
        <v>45693</v>
      </c>
      <c r="BG578" s="43">
        <v>46019</v>
      </c>
      <c r="BH578" s="35">
        <f>+Tabla3[[#This Row],[FECHA TERMINACION
(INICIAL)]]-Tabla3[[#This Row],[FECHA INICIO]]</f>
        <v>326</v>
      </c>
      <c r="BI578" s="35">
        <f>+Tabla3[[#This Row],[PLAZO DE EJECUCIÓN EN DÍAS (INICIAL)]]/30</f>
        <v>10.866666666666667</v>
      </c>
      <c r="BJ578" t="s">
        <v>4008</v>
      </c>
      <c r="BK578" s="30">
        <f>+[1]BD_2!E576</f>
        <v>0</v>
      </c>
      <c r="BL578" s="30">
        <f>+[1]BD_2!BA576</f>
        <v>0</v>
      </c>
      <c r="BM578" s="23">
        <f>+[1]BD_2!BZ576</f>
        <v>0</v>
      </c>
      <c r="BN578" s="23">
        <f>+COUNTIF(Tabla3[[#This Row],[VALOR REDUCIDO]:[TOTAL TIEMPO PRORROGADO EN DÍAS
]],"&lt;&gt;0")</f>
        <v>0</v>
      </c>
      <c r="BO578" s="23" t="str">
        <f>+[1]BD_2!CA576</f>
        <v>2 NO</v>
      </c>
      <c r="BP578" s="27" t="str">
        <f>+[1]BD_2!CF576</f>
        <v>2 NO</v>
      </c>
      <c r="BQ578" s="23" t="s">
        <v>106</v>
      </c>
      <c r="BR578">
        <f t="shared" si="120"/>
        <v>326</v>
      </c>
      <c r="BS578" s="36">
        <f t="shared" si="121"/>
        <v>45693</v>
      </c>
      <c r="BT578" s="36">
        <f t="shared" si="122"/>
        <v>46019</v>
      </c>
      <c r="BU578" s="37">
        <f t="shared" ca="1" si="123"/>
        <v>0.77914110429447858</v>
      </c>
      <c r="BV578" s="30">
        <f t="shared" si="124"/>
        <v>86216400</v>
      </c>
      <c r="BW578" s="23" t="str">
        <f t="shared" ca="1" si="126"/>
        <v>EJECUCIÓN</v>
      </c>
      <c r="BX578" s="23">
        <v>46833600</v>
      </c>
      <c r="BY578" s="23">
        <v>39382800</v>
      </c>
      <c r="BZ578" s="23" t="s">
        <v>106</v>
      </c>
      <c r="CA578" s="23" t="str">
        <f t="shared" si="125"/>
        <v>febrero</v>
      </c>
      <c r="CB578" s="23" t="s">
        <v>121</v>
      </c>
      <c r="CC578" s="23" t="s">
        <v>121</v>
      </c>
      <c r="CD578" s="23" t="s">
        <v>121</v>
      </c>
      <c r="CE578" t="s">
        <v>125</v>
      </c>
      <c r="CF578" t="s">
        <v>126</v>
      </c>
    </row>
    <row r="579" spans="1:84" x14ac:dyDescent="0.25">
      <c r="A579" s="23" t="str">
        <f t="shared" si="113"/>
        <v/>
      </c>
      <c r="B579" s="23" t="str">
        <f t="shared" si="114"/>
        <v/>
      </c>
      <c r="C579" s="24" t="str">
        <f t="shared" ca="1" si="115"/>
        <v>F</v>
      </c>
      <c r="D579" s="25" t="str">
        <f t="shared" ca="1" si="116"/>
        <v/>
      </c>
      <c r="E579" s="25" t="str">
        <f t="shared" si="117"/>
        <v/>
      </c>
      <c r="F579" s="23" t="str">
        <f t="shared" si="118"/>
        <v/>
      </c>
      <c r="G579" s="25" t="str">
        <f t="shared" si="119"/>
        <v/>
      </c>
      <c r="H579" s="23">
        <v>2025</v>
      </c>
      <c r="I579" s="26">
        <v>569</v>
      </c>
      <c r="J579" s="23" t="s">
        <v>95</v>
      </c>
      <c r="K579" t="s">
        <v>96</v>
      </c>
      <c r="L579" t="s">
        <v>97</v>
      </c>
      <c r="M579" t="s">
        <v>98</v>
      </c>
      <c r="N579" t="s">
        <v>99</v>
      </c>
      <c r="O579" s="23" t="s">
        <v>100</v>
      </c>
      <c r="P579" s="23" t="s">
        <v>138</v>
      </c>
      <c r="Q579" t="s">
        <v>4009</v>
      </c>
      <c r="R579" s="23" t="s">
        <v>103</v>
      </c>
      <c r="S579" s="20" t="s">
        <v>202</v>
      </c>
      <c r="T579" s="29" t="s">
        <v>4010</v>
      </c>
      <c r="U579" s="23" t="s">
        <v>1436</v>
      </c>
      <c r="V579" s="23" t="s">
        <v>106</v>
      </c>
      <c r="W579" s="20" t="s">
        <v>711</v>
      </c>
      <c r="X579" s="20" t="s">
        <v>108</v>
      </c>
      <c r="Y579" t="s">
        <v>4011</v>
      </c>
      <c r="Z579" t="s">
        <v>4012</v>
      </c>
      <c r="AA579" t="s">
        <v>4013</v>
      </c>
      <c r="AB579" s="30">
        <v>42000000</v>
      </c>
      <c r="AC579" s="30">
        <v>42000000</v>
      </c>
      <c r="AD579" s="46">
        <v>7000000</v>
      </c>
      <c r="AE579" s="46">
        <v>0</v>
      </c>
      <c r="AF579" s="23" t="s">
        <v>112</v>
      </c>
      <c r="AG579" t="s">
        <v>106</v>
      </c>
      <c r="AH579" t="s">
        <v>113</v>
      </c>
      <c r="AI579" s="31">
        <f>+Tabla3[[#This Row],[VALOR DEL CONTRATO
(EN NUMEROS)]]-Tabla3[[#This Row],[VALOR RECURSOS (MADS/FONAM)]]</f>
        <v>0</v>
      </c>
      <c r="AJ579" s="25">
        <v>9525</v>
      </c>
      <c r="AK579" s="57">
        <v>45665</v>
      </c>
      <c r="AL579">
        <v>77625</v>
      </c>
      <c r="AM579" s="27">
        <v>45701</v>
      </c>
      <c r="AN579" s="33" t="s">
        <v>114</v>
      </c>
      <c r="AO579" t="s">
        <v>115</v>
      </c>
      <c r="AP579" s="39">
        <v>202400000000095</v>
      </c>
      <c r="AQ579" t="s">
        <v>106</v>
      </c>
      <c r="AR579" s="27">
        <v>45698</v>
      </c>
      <c r="AS579" s="23" t="s">
        <v>116</v>
      </c>
      <c r="AT579" s="23" t="s">
        <v>116</v>
      </c>
      <c r="AU579" t="s">
        <v>117</v>
      </c>
      <c r="AV579" t="s">
        <v>529</v>
      </c>
      <c r="AW579" t="s">
        <v>620</v>
      </c>
      <c r="AX579" t="s">
        <v>108</v>
      </c>
      <c r="AY579" s="23">
        <v>80111600</v>
      </c>
      <c r="AZ579" s="41" t="s">
        <v>4014</v>
      </c>
      <c r="BA579" s="23" t="s">
        <v>295</v>
      </c>
      <c r="BB579" s="20" t="s">
        <v>122</v>
      </c>
      <c r="BC579" s="27">
        <v>45698</v>
      </c>
      <c r="BD579" s="23" t="s">
        <v>123</v>
      </c>
      <c r="BE579" s="27">
        <v>45698</v>
      </c>
      <c r="BF579" s="27">
        <v>45701</v>
      </c>
      <c r="BG579" s="43">
        <v>45881</v>
      </c>
      <c r="BH579" s="35">
        <f>+Tabla3[[#This Row],[FECHA TERMINACION
(INICIAL)]]-Tabla3[[#This Row],[FECHA INICIO]]</f>
        <v>180</v>
      </c>
      <c r="BI579" s="35">
        <f>+Tabla3[[#This Row],[PLAZO DE EJECUCIÓN EN DÍAS (INICIAL)]]/30</f>
        <v>6</v>
      </c>
      <c r="BJ579" t="s">
        <v>4015</v>
      </c>
      <c r="BK579" s="30">
        <f>+[1]BD_2!E577</f>
        <v>0</v>
      </c>
      <c r="BL579" s="30">
        <f>+[1]BD_2!BA577</f>
        <v>0</v>
      </c>
      <c r="BM579" s="23">
        <f>+[1]BD_2!BZ577</f>
        <v>0</v>
      </c>
      <c r="BN579" s="23">
        <f>+COUNTIF(Tabla3[[#This Row],[VALOR REDUCIDO]:[TOTAL TIEMPO PRORROGADO EN DÍAS
]],"&lt;&gt;0")</f>
        <v>0</v>
      </c>
      <c r="BO579" s="23" t="str">
        <f>+[1]BD_2!CA577</f>
        <v>2 NO</v>
      </c>
      <c r="BP579" s="27" t="str">
        <f>+[1]BD_2!CF577</f>
        <v>2 NO</v>
      </c>
      <c r="BQ579" s="23" t="s">
        <v>106</v>
      </c>
      <c r="BR579">
        <f t="shared" si="120"/>
        <v>180</v>
      </c>
      <c r="BS579" s="36">
        <f t="shared" si="121"/>
        <v>45701</v>
      </c>
      <c r="BT579" s="36">
        <f t="shared" si="122"/>
        <v>45881</v>
      </c>
      <c r="BU579" s="37">
        <f t="shared" ca="1" si="123"/>
        <v>1</v>
      </c>
      <c r="BV579" s="30">
        <f t="shared" si="124"/>
        <v>42000000</v>
      </c>
      <c r="BW579" s="23" t="str">
        <f t="shared" ca="1" si="126"/>
        <v>FINALIZADO</v>
      </c>
      <c r="BX579" s="23">
        <v>39200000</v>
      </c>
      <c r="BY579" s="23">
        <v>2800000</v>
      </c>
      <c r="BZ579" s="23" t="s">
        <v>106</v>
      </c>
      <c r="CA579" s="23" t="str">
        <f t="shared" si="125"/>
        <v>febrero</v>
      </c>
      <c r="CB579" s="23" t="s">
        <v>121</v>
      </c>
      <c r="CC579" s="23" t="s">
        <v>121</v>
      </c>
      <c r="CD579" s="23" t="s">
        <v>121</v>
      </c>
      <c r="CE579" t="s">
        <v>125</v>
      </c>
      <c r="CF579" t="s">
        <v>126</v>
      </c>
    </row>
    <row r="580" spans="1:84" x14ac:dyDescent="0.25">
      <c r="A580" s="23" t="str">
        <f t="shared" ref="A580:A643" si="127">+IF($BO580="1 SI","S","")</f>
        <v/>
      </c>
      <c r="B580" s="23" t="str">
        <f t="shared" ref="B580:B643" si="128">+IF(BQ580="1 SI","C","")</f>
        <v/>
      </c>
      <c r="C580" s="24" t="str">
        <f t="shared" ref="C580:C643" ca="1" si="129">+IF($BT580&lt;=$C$1,"F","E")</f>
        <v>F</v>
      </c>
      <c r="D580" s="25" t="str">
        <f t="shared" ref="D580:D643" ca="1" si="130">+IF($BW580="MUTUO ACUERDO", "L","")</f>
        <v/>
      </c>
      <c r="E580" s="25" t="str">
        <f t="shared" ref="E580:E643" si="131">IF($CB580="1 SI","","NE")</f>
        <v/>
      </c>
      <c r="F580" s="23" t="str">
        <f t="shared" ref="F580:F643" si="132">IF(BZ580="1. SI","ANU","")</f>
        <v/>
      </c>
      <c r="G580" s="25" t="str">
        <f t="shared" ref="G580:G643" si="133">IF($CC580="1 SI","","NE")</f>
        <v/>
      </c>
      <c r="H580" s="23">
        <v>2025</v>
      </c>
      <c r="I580" s="26">
        <v>570</v>
      </c>
      <c r="J580" s="23" t="s">
        <v>95</v>
      </c>
      <c r="K580" t="s">
        <v>96</v>
      </c>
      <c r="L580" t="s">
        <v>97</v>
      </c>
      <c r="M580" t="s">
        <v>98</v>
      </c>
      <c r="N580" t="s">
        <v>99</v>
      </c>
      <c r="O580" s="23" t="s">
        <v>100</v>
      </c>
      <c r="P580" s="23" t="s">
        <v>138</v>
      </c>
      <c r="Q580" t="s">
        <v>4016</v>
      </c>
      <c r="R580" s="23" t="s">
        <v>103</v>
      </c>
      <c r="S580" s="20" t="s">
        <v>467</v>
      </c>
      <c r="T580" s="29" t="s">
        <v>4017</v>
      </c>
      <c r="U580" s="23" t="s">
        <v>1436</v>
      </c>
      <c r="V580" s="23" t="s">
        <v>106</v>
      </c>
      <c r="W580" s="20" t="s">
        <v>711</v>
      </c>
      <c r="X580" s="20" t="s">
        <v>108</v>
      </c>
      <c r="Y580" t="s">
        <v>4011</v>
      </c>
      <c r="Z580" t="s">
        <v>4018</v>
      </c>
      <c r="AA580" t="s">
        <v>4013</v>
      </c>
      <c r="AB580" s="30">
        <v>42000000</v>
      </c>
      <c r="AC580" s="30">
        <v>42000000</v>
      </c>
      <c r="AD580" s="46">
        <v>7000000</v>
      </c>
      <c r="AE580" s="46">
        <v>0</v>
      </c>
      <c r="AF580" s="23" t="s">
        <v>112</v>
      </c>
      <c r="AG580" t="s">
        <v>106</v>
      </c>
      <c r="AH580" t="s">
        <v>113</v>
      </c>
      <c r="AI580" s="31">
        <f>+Tabla3[[#This Row],[VALOR DEL CONTRATO
(EN NUMEROS)]]-Tabla3[[#This Row],[VALOR RECURSOS (MADS/FONAM)]]</f>
        <v>0</v>
      </c>
      <c r="AJ580" s="25">
        <v>9525</v>
      </c>
      <c r="AK580" s="57">
        <v>45665</v>
      </c>
      <c r="AL580">
        <v>66525</v>
      </c>
      <c r="AM580" s="27">
        <v>45699</v>
      </c>
      <c r="AN580" s="33" t="s">
        <v>114</v>
      </c>
      <c r="AO580" t="s">
        <v>115</v>
      </c>
      <c r="AP580" s="39">
        <v>202400000000095</v>
      </c>
      <c r="AQ580" t="s">
        <v>106</v>
      </c>
      <c r="AR580" s="27">
        <v>45694</v>
      </c>
      <c r="AS580" s="23" t="s">
        <v>116</v>
      </c>
      <c r="AT580" s="23" t="s">
        <v>116</v>
      </c>
      <c r="AU580" t="s">
        <v>117</v>
      </c>
      <c r="AV580" t="s">
        <v>529</v>
      </c>
      <c r="AW580" t="s">
        <v>620</v>
      </c>
      <c r="AX580" t="s">
        <v>108</v>
      </c>
      <c r="AY580" s="23">
        <v>80111600</v>
      </c>
      <c r="AZ580" s="20" t="s">
        <v>4019</v>
      </c>
      <c r="BA580" s="23" t="s">
        <v>295</v>
      </c>
      <c r="BB580" s="20" t="s">
        <v>122</v>
      </c>
      <c r="BC580" s="42">
        <v>45695</v>
      </c>
      <c r="BD580" s="23" t="s">
        <v>123</v>
      </c>
      <c r="BE580" s="42">
        <v>45695</v>
      </c>
      <c r="BF580" s="27">
        <v>45699</v>
      </c>
      <c r="BG580" s="43">
        <v>45879</v>
      </c>
      <c r="BH580" s="35">
        <f>+Tabla3[[#This Row],[FECHA TERMINACION
(INICIAL)]]-Tabla3[[#This Row],[FECHA INICIO]]</f>
        <v>180</v>
      </c>
      <c r="BI580" s="35">
        <f>+Tabla3[[#This Row],[PLAZO DE EJECUCIÓN EN DÍAS (INICIAL)]]/30</f>
        <v>6</v>
      </c>
      <c r="BJ580" t="s">
        <v>4015</v>
      </c>
      <c r="BK580" s="30">
        <f>+[1]BD_2!E578</f>
        <v>0</v>
      </c>
      <c r="BL580" s="30">
        <f>+[1]BD_2!BA578</f>
        <v>0</v>
      </c>
      <c r="BM580" s="23">
        <f>+[1]BD_2!BZ578</f>
        <v>0</v>
      </c>
      <c r="BN580" s="23">
        <f>+COUNTIF(Tabla3[[#This Row],[VALOR REDUCIDO]:[TOTAL TIEMPO PRORROGADO EN DÍAS
]],"&lt;&gt;0")</f>
        <v>0</v>
      </c>
      <c r="BO580" s="23" t="str">
        <f>+[1]BD_2!CA578</f>
        <v>2 NO</v>
      </c>
      <c r="BP580" s="27" t="str">
        <f>+[1]BD_2!CF578</f>
        <v>2 NO</v>
      </c>
      <c r="BQ580" s="23" t="s">
        <v>106</v>
      </c>
      <c r="BR580">
        <f t="shared" ref="BR580:BR643" si="134">$BT580-$BS580</f>
        <v>180</v>
      </c>
      <c r="BS580" s="36">
        <f t="shared" ref="BS580:BS643" si="135">$BF580</f>
        <v>45699</v>
      </c>
      <c r="BT580" s="36">
        <f t="shared" ref="BT580:BT643" si="136">$BG580+$BM580</f>
        <v>45879</v>
      </c>
      <c r="BU580" s="37">
        <f t="shared" ref="BU580:BU643" ca="1" si="137">IF((($C$1-$BS580)/($BT580-$BS580))&gt;=100%,100%,(($C$1-$BS580)/($BT580-$BS580)))</f>
        <v>1</v>
      </c>
      <c r="BV580" s="30">
        <f t="shared" ref="BV580:BV643" si="138">$AC580+$BL580-$BK580</f>
        <v>42000000</v>
      </c>
      <c r="BW580" s="23" t="str">
        <f t="shared" ca="1" si="126"/>
        <v>FINALIZADO</v>
      </c>
      <c r="BX580" s="23">
        <v>39666667</v>
      </c>
      <c r="BY580" s="23">
        <v>2333333</v>
      </c>
      <c r="BZ580" s="23" t="s">
        <v>106</v>
      </c>
      <c r="CA580" s="23" t="str">
        <f t="shared" ref="CA580:CA643" si="139">TEXT(AR580,"MMMM")</f>
        <v>febrero</v>
      </c>
      <c r="CB580" s="23" t="s">
        <v>121</v>
      </c>
      <c r="CC580" s="23" t="s">
        <v>121</v>
      </c>
      <c r="CD580" s="23" t="s">
        <v>121</v>
      </c>
      <c r="CE580" t="s">
        <v>125</v>
      </c>
      <c r="CF580" t="s">
        <v>126</v>
      </c>
    </row>
    <row r="581" spans="1:84" x14ac:dyDescent="0.25">
      <c r="A581" s="23" t="str">
        <f t="shared" si="127"/>
        <v/>
      </c>
      <c r="B581" s="23" t="str">
        <f t="shared" si="128"/>
        <v/>
      </c>
      <c r="C581" s="24" t="str">
        <f t="shared" ca="1" si="129"/>
        <v>E</v>
      </c>
      <c r="D581" s="25" t="str">
        <f t="shared" ca="1" si="130"/>
        <v/>
      </c>
      <c r="E581" s="25" t="str">
        <f t="shared" si="131"/>
        <v/>
      </c>
      <c r="F581" s="23" t="str">
        <f t="shared" si="132"/>
        <v/>
      </c>
      <c r="G581" s="25" t="str">
        <f t="shared" si="133"/>
        <v/>
      </c>
      <c r="H581" s="23">
        <v>2025</v>
      </c>
      <c r="I581" s="26">
        <v>571</v>
      </c>
      <c r="J581" s="23" t="s">
        <v>95</v>
      </c>
      <c r="K581" t="s">
        <v>96</v>
      </c>
      <c r="L581" t="s">
        <v>97</v>
      </c>
      <c r="M581" t="s">
        <v>98</v>
      </c>
      <c r="N581" t="s">
        <v>99</v>
      </c>
      <c r="O581" s="23" t="s">
        <v>100</v>
      </c>
      <c r="P581" s="23" t="s">
        <v>138</v>
      </c>
      <c r="Q581" t="s">
        <v>4020</v>
      </c>
      <c r="R581" s="23" t="s">
        <v>103</v>
      </c>
      <c r="S581" s="20" t="s">
        <v>173</v>
      </c>
      <c r="T581" s="29" t="s">
        <v>4021</v>
      </c>
      <c r="U581" s="23" t="s">
        <v>1436</v>
      </c>
      <c r="V581" s="23" t="s">
        <v>106</v>
      </c>
      <c r="W581" s="20" t="s">
        <v>776</v>
      </c>
      <c r="X581" s="20" t="s">
        <v>776</v>
      </c>
      <c r="Y581" t="s">
        <v>4022</v>
      </c>
      <c r="Z581" t="s">
        <v>4023</v>
      </c>
      <c r="AA581" s="30" t="s">
        <v>4024</v>
      </c>
      <c r="AB581" s="30">
        <v>77188200</v>
      </c>
      <c r="AC581" s="30">
        <v>77188200</v>
      </c>
      <c r="AD581" s="46">
        <v>7718820</v>
      </c>
      <c r="AE581" s="46">
        <v>0</v>
      </c>
      <c r="AF581" s="23" t="s">
        <v>112</v>
      </c>
      <c r="AG581" t="s">
        <v>106</v>
      </c>
      <c r="AH581" t="s">
        <v>113</v>
      </c>
      <c r="AI581" s="31">
        <f>+Tabla3[[#This Row],[VALOR DEL CONTRATO
(EN NUMEROS)]]-Tabla3[[#This Row],[VALOR RECURSOS (MADS/FONAM)]]</f>
        <v>0</v>
      </c>
      <c r="AJ581" s="25">
        <v>7325</v>
      </c>
      <c r="AK581" s="32">
        <v>45665</v>
      </c>
      <c r="AL581">
        <v>73225</v>
      </c>
      <c r="AM581" s="27">
        <v>45700</v>
      </c>
      <c r="AN581" s="33" t="s">
        <v>114</v>
      </c>
      <c r="AO581" t="s">
        <v>911</v>
      </c>
      <c r="AP581" s="39">
        <v>202400000000078</v>
      </c>
      <c r="AQ581" t="s">
        <v>106</v>
      </c>
      <c r="AR581" s="27">
        <v>45695</v>
      </c>
      <c r="AS581" s="23" t="s">
        <v>116</v>
      </c>
      <c r="AT581" s="23" t="s">
        <v>116</v>
      </c>
      <c r="AU581" t="s">
        <v>117</v>
      </c>
      <c r="AV581" t="s">
        <v>781</v>
      </c>
      <c r="AW581" t="s">
        <v>782</v>
      </c>
      <c r="AX581" t="s">
        <v>783</v>
      </c>
      <c r="AY581" s="23">
        <v>80111600</v>
      </c>
      <c r="AZ581" s="20" t="s">
        <v>4025</v>
      </c>
      <c r="BA581" s="23" t="s">
        <v>121</v>
      </c>
      <c r="BB581" s="20" t="s">
        <v>122</v>
      </c>
      <c r="BC581" s="42">
        <v>45695</v>
      </c>
      <c r="BD581" s="23" t="s">
        <v>123</v>
      </c>
      <c r="BE581" s="42">
        <v>45695</v>
      </c>
      <c r="BF581" s="27">
        <v>45700</v>
      </c>
      <c r="BG581" s="43">
        <v>46002</v>
      </c>
      <c r="BH581" s="35">
        <f>+Tabla3[[#This Row],[FECHA TERMINACION
(INICIAL)]]-Tabla3[[#This Row],[FECHA INICIO]]</f>
        <v>302</v>
      </c>
      <c r="BI581" s="35">
        <f>+Tabla3[[#This Row],[PLAZO DE EJECUCIÓN EN DÍAS (INICIAL)]]/30</f>
        <v>10.066666666666666</v>
      </c>
      <c r="BJ581" t="s">
        <v>2839</v>
      </c>
      <c r="BK581" s="30">
        <f>+[1]BD_2!E579</f>
        <v>0</v>
      </c>
      <c r="BL581" s="30">
        <f>+[1]BD_2!BA579</f>
        <v>0</v>
      </c>
      <c r="BM581" s="23">
        <f>+[1]BD_2!BZ579</f>
        <v>0</v>
      </c>
      <c r="BN581" s="23">
        <f>+COUNTIF(Tabla3[[#This Row],[VALOR REDUCIDO]:[TOTAL TIEMPO PRORROGADO EN DÍAS
]],"&lt;&gt;0")</f>
        <v>0</v>
      </c>
      <c r="BO581" s="23" t="str">
        <f>+[1]BD_2!CA579</f>
        <v>2 NO</v>
      </c>
      <c r="BP581" s="27" t="str">
        <f>+[1]BD_2!CF579</f>
        <v>2 NO</v>
      </c>
      <c r="BQ581" s="23" t="s">
        <v>106</v>
      </c>
      <c r="BR581">
        <f t="shared" si="134"/>
        <v>302</v>
      </c>
      <c r="BS581" s="36">
        <f t="shared" si="135"/>
        <v>45700</v>
      </c>
      <c r="BT581" s="36">
        <f t="shared" si="136"/>
        <v>46002</v>
      </c>
      <c r="BU581" s="37">
        <f t="shared" ca="1" si="137"/>
        <v>0.81788079470198671</v>
      </c>
      <c r="BV581" s="30">
        <f t="shared" si="138"/>
        <v>77188200</v>
      </c>
      <c r="BW581" s="23" t="str">
        <f t="shared" ca="1" si="126"/>
        <v>EJECUCIÓN</v>
      </c>
      <c r="BX581" s="23">
        <v>43482686</v>
      </c>
      <c r="BY581" s="23">
        <v>33705514</v>
      </c>
      <c r="BZ581" s="23" t="s">
        <v>106</v>
      </c>
      <c r="CA581" s="23" t="str">
        <f t="shared" si="139"/>
        <v>febrero</v>
      </c>
      <c r="CB581" s="23" t="s">
        <v>121</v>
      </c>
      <c r="CC581" s="23" t="s">
        <v>121</v>
      </c>
      <c r="CD581" s="23" t="s">
        <v>121</v>
      </c>
      <c r="CE581" t="s">
        <v>125</v>
      </c>
      <c r="CF581" t="s">
        <v>126</v>
      </c>
    </row>
    <row r="582" spans="1:84" x14ac:dyDescent="0.25">
      <c r="A582" s="23" t="str">
        <f t="shared" si="127"/>
        <v/>
      </c>
      <c r="B582" s="23" t="str">
        <f t="shared" si="128"/>
        <v/>
      </c>
      <c r="C582" s="24" t="str">
        <f t="shared" ca="1" si="129"/>
        <v>E</v>
      </c>
      <c r="D582" s="25" t="str">
        <f t="shared" ca="1" si="130"/>
        <v/>
      </c>
      <c r="E582" s="25" t="str">
        <f t="shared" si="131"/>
        <v/>
      </c>
      <c r="F582" s="23" t="str">
        <f t="shared" si="132"/>
        <v/>
      </c>
      <c r="G582" s="25" t="str">
        <f t="shared" si="133"/>
        <v/>
      </c>
      <c r="H582" s="23">
        <v>2025</v>
      </c>
      <c r="I582" s="26">
        <v>572</v>
      </c>
      <c r="J582" s="23" t="s">
        <v>95</v>
      </c>
      <c r="K582" t="s">
        <v>96</v>
      </c>
      <c r="L582" t="s">
        <v>97</v>
      </c>
      <c r="M582" t="s">
        <v>98</v>
      </c>
      <c r="N582" t="s">
        <v>99</v>
      </c>
      <c r="O582" s="23" t="s">
        <v>100</v>
      </c>
      <c r="P582" s="23" t="s">
        <v>2708</v>
      </c>
      <c r="Q582" t="s">
        <v>4026</v>
      </c>
      <c r="R582" s="23" t="s">
        <v>103</v>
      </c>
      <c r="S582" s="20" t="s">
        <v>926</v>
      </c>
      <c r="T582" s="29" t="s">
        <v>4027</v>
      </c>
      <c r="U582" s="23" t="s">
        <v>1436</v>
      </c>
      <c r="V582" s="23" t="s">
        <v>106</v>
      </c>
      <c r="W582" s="20" t="s">
        <v>516</v>
      </c>
      <c r="X582" s="20" t="s">
        <v>516</v>
      </c>
      <c r="Y582" t="s">
        <v>1846</v>
      </c>
      <c r="Z582" t="s">
        <v>4028</v>
      </c>
      <c r="AA582" s="30" t="s">
        <v>4029</v>
      </c>
      <c r="AB582" s="30">
        <v>115500000</v>
      </c>
      <c r="AC582" s="30">
        <v>115500000</v>
      </c>
      <c r="AD582" s="46">
        <v>11550000</v>
      </c>
      <c r="AE582" s="46">
        <v>0</v>
      </c>
      <c r="AF582" s="23" t="s">
        <v>112</v>
      </c>
      <c r="AG582" t="s">
        <v>106</v>
      </c>
      <c r="AH582" t="s">
        <v>113</v>
      </c>
      <c r="AI582" s="31">
        <f>+Tabla3[[#This Row],[VALOR DEL CONTRATO
(EN NUMEROS)]]-Tabla3[[#This Row],[VALOR RECURSOS (MADS/FONAM)]]</f>
        <v>0</v>
      </c>
      <c r="AJ582" s="25">
        <v>8825</v>
      </c>
      <c r="AK582" s="57">
        <v>45665</v>
      </c>
      <c r="AL582">
        <v>71425</v>
      </c>
      <c r="AM582" s="27">
        <v>45699</v>
      </c>
      <c r="AN582" s="33" t="s">
        <v>114</v>
      </c>
      <c r="AO582" t="s">
        <v>1574</v>
      </c>
      <c r="AP582" s="39">
        <v>202300000000177</v>
      </c>
      <c r="AQ582" t="s">
        <v>106</v>
      </c>
      <c r="AR582" s="27">
        <v>45692</v>
      </c>
      <c r="AS582" s="23" t="s">
        <v>116</v>
      </c>
      <c r="AT582" s="23" t="s">
        <v>116</v>
      </c>
      <c r="AU582" t="s">
        <v>117</v>
      </c>
      <c r="AV582" t="s">
        <v>1113</v>
      </c>
      <c r="AW582" t="s">
        <v>1114</v>
      </c>
      <c r="AX582" t="s">
        <v>516</v>
      </c>
      <c r="AY582" s="23">
        <v>80111600</v>
      </c>
      <c r="AZ582" s="20" t="s">
        <v>4030</v>
      </c>
      <c r="BA582" s="23" t="s">
        <v>121</v>
      </c>
      <c r="BB582" s="20" t="s">
        <v>122</v>
      </c>
      <c r="BC582" s="42">
        <v>45692</v>
      </c>
      <c r="BD582" s="23" t="s">
        <v>136</v>
      </c>
      <c r="BE582" s="42">
        <v>45692</v>
      </c>
      <c r="BF582" s="27">
        <v>45699</v>
      </c>
      <c r="BG582" s="43">
        <v>46001</v>
      </c>
      <c r="BH582" s="35">
        <f>+Tabla3[[#This Row],[FECHA TERMINACION
(INICIAL)]]-Tabla3[[#This Row],[FECHA INICIO]]</f>
        <v>302</v>
      </c>
      <c r="BI582" s="35">
        <f>+Tabla3[[#This Row],[PLAZO DE EJECUCIÓN EN DÍAS (INICIAL)]]/30</f>
        <v>10.066666666666666</v>
      </c>
      <c r="BJ582" t="s">
        <v>1116</v>
      </c>
      <c r="BK582" s="30">
        <f>+[1]BD_2!E580</f>
        <v>0</v>
      </c>
      <c r="BL582" s="30">
        <f>+[1]BD_2!BA580</f>
        <v>0</v>
      </c>
      <c r="BM582" s="23">
        <f>+[1]BD_2!BZ580</f>
        <v>0</v>
      </c>
      <c r="BN582" s="23">
        <f>+COUNTIF(Tabla3[[#This Row],[VALOR REDUCIDO]:[TOTAL TIEMPO PRORROGADO EN DÍAS
]],"&lt;&gt;0")</f>
        <v>0</v>
      </c>
      <c r="BO582" s="23" t="str">
        <f>+[1]BD_2!CA580</f>
        <v>2 NO</v>
      </c>
      <c r="BP582" s="27" t="str">
        <f>+[1]BD_2!CF580</f>
        <v>2 NO</v>
      </c>
      <c r="BQ582" s="23" t="s">
        <v>106</v>
      </c>
      <c r="BR582">
        <f t="shared" si="134"/>
        <v>302</v>
      </c>
      <c r="BS582" s="36">
        <f t="shared" si="135"/>
        <v>45699</v>
      </c>
      <c r="BT582" s="36">
        <f t="shared" si="136"/>
        <v>46001</v>
      </c>
      <c r="BU582" s="37">
        <f t="shared" ca="1" si="137"/>
        <v>0.82119205298013243</v>
      </c>
      <c r="BV582" s="30">
        <f t="shared" si="138"/>
        <v>115500000</v>
      </c>
      <c r="BW582" s="23" t="str">
        <f t="shared" ca="1" si="126"/>
        <v>EJECUCIÓN</v>
      </c>
      <c r="BX582" s="23">
        <v>65450000</v>
      </c>
      <c r="BY582" s="23">
        <v>50050000</v>
      </c>
      <c r="BZ582" s="23" t="s">
        <v>106</v>
      </c>
      <c r="CA582" s="23" t="str">
        <f t="shared" si="139"/>
        <v>febrero</v>
      </c>
      <c r="CB582" s="23" t="s">
        <v>121</v>
      </c>
      <c r="CC582" s="23" t="s">
        <v>121</v>
      </c>
      <c r="CD582" s="23" t="s">
        <v>121</v>
      </c>
      <c r="CE582" t="s">
        <v>125</v>
      </c>
      <c r="CF582" t="s">
        <v>126</v>
      </c>
    </row>
    <row r="583" spans="1:84" x14ac:dyDescent="0.25">
      <c r="A583" s="23" t="str">
        <f t="shared" si="127"/>
        <v/>
      </c>
      <c r="B583" s="23" t="str">
        <f t="shared" si="128"/>
        <v/>
      </c>
      <c r="C583" s="24" t="str">
        <f t="shared" ca="1" si="129"/>
        <v>E</v>
      </c>
      <c r="D583" s="25" t="str">
        <f t="shared" ca="1" si="130"/>
        <v/>
      </c>
      <c r="E583" s="25" t="str">
        <f t="shared" si="131"/>
        <v/>
      </c>
      <c r="F583" s="23" t="str">
        <f t="shared" si="132"/>
        <v/>
      </c>
      <c r="G583" s="25" t="str">
        <f t="shared" si="133"/>
        <v/>
      </c>
      <c r="H583" s="23">
        <v>2025</v>
      </c>
      <c r="I583" s="26">
        <v>573</v>
      </c>
      <c r="J583" s="23" t="s">
        <v>95</v>
      </c>
      <c r="K583" t="s">
        <v>96</v>
      </c>
      <c r="L583" t="s">
        <v>97</v>
      </c>
      <c r="M583" t="s">
        <v>98</v>
      </c>
      <c r="N583" t="s">
        <v>99</v>
      </c>
      <c r="O583" s="23" t="s">
        <v>100</v>
      </c>
      <c r="P583" s="23" t="s">
        <v>138</v>
      </c>
      <c r="Q583" t="s">
        <v>4031</v>
      </c>
      <c r="R583" s="23" t="s">
        <v>103</v>
      </c>
      <c r="S583" s="20" t="s">
        <v>1035</v>
      </c>
      <c r="T583" s="29" t="s">
        <v>4032</v>
      </c>
      <c r="U583" s="23" t="s">
        <v>1436</v>
      </c>
      <c r="V583" s="23" t="s">
        <v>106</v>
      </c>
      <c r="W583" s="20" t="s">
        <v>516</v>
      </c>
      <c r="X583" s="20" t="s">
        <v>516</v>
      </c>
      <c r="Y583" t="s">
        <v>4033</v>
      </c>
      <c r="Z583" t="s">
        <v>4034</v>
      </c>
      <c r="AA583" t="s">
        <v>1610</v>
      </c>
      <c r="AB583" s="30">
        <v>105000000</v>
      </c>
      <c r="AC583" s="30">
        <v>105000000</v>
      </c>
      <c r="AD583" s="46">
        <v>10500000</v>
      </c>
      <c r="AE583" s="46">
        <v>0</v>
      </c>
      <c r="AF583" s="23" t="s">
        <v>112</v>
      </c>
      <c r="AG583" t="s">
        <v>106</v>
      </c>
      <c r="AH583" t="s">
        <v>113</v>
      </c>
      <c r="AI583" s="31">
        <f>+Tabla3[[#This Row],[VALOR DEL CONTRATO
(EN NUMEROS)]]-Tabla3[[#This Row],[VALOR RECURSOS (MADS/FONAM)]]</f>
        <v>0</v>
      </c>
      <c r="AJ583" s="25">
        <v>8825</v>
      </c>
      <c r="AK583" s="57">
        <v>45665</v>
      </c>
      <c r="AL583">
        <v>67025</v>
      </c>
      <c r="AM583" s="27">
        <v>45698</v>
      </c>
      <c r="AN583" s="33" t="s">
        <v>114</v>
      </c>
      <c r="AO583" t="s">
        <v>1574</v>
      </c>
      <c r="AP583" s="39">
        <v>202300000000177</v>
      </c>
      <c r="AQ583" t="s">
        <v>106</v>
      </c>
      <c r="AR583" s="27">
        <v>45693</v>
      </c>
      <c r="AS583" s="23" t="s">
        <v>116</v>
      </c>
      <c r="AT583" s="23" t="s">
        <v>116</v>
      </c>
      <c r="AU583" t="s">
        <v>117</v>
      </c>
      <c r="AV583" t="s">
        <v>965</v>
      </c>
      <c r="AW583" t="s">
        <v>966</v>
      </c>
      <c r="AX583" t="s">
        <v>516</v>
      </c>
      <c r="AY583" s="23">
        <v>80111600</v>
      </c>
      <c r="AZ583" s="20" t="s">
        <v>4035</v>
      </c>
      <c r="BA583" s="23" t="s">
        <v>121</v>
      </c>
      <c r="BB583" s="20" t="s">
        <v>122</v>
      </c>
      <c r="BC583" s="42">
        <v>45694</v>
      </c>
      <c r="BD583" s="23" t="s">
        <v>136</v>
      </c>
      <c r="BE583" s="42">
        <v>45694</v>
      </c>
      <c r="BF583" s="27">
        <v>45698</v>
      </c>
      <c r="BG583" s="43">
        <v>46000</v>
      </c>
      <c r="BH583" s="35">
        <f>+Tabla3[[#This Row],[FECHA TERMINACION
(INICIAL)]]-Tabla3[[#This Row],[FECHA INICIO]]</f>
        <v>302</v>
      </c>
      <c r="BI583" s="35">
        <f>+Tabla3[[#This Row],[PLAZO DE EJECUCIÓN EN DÍAS (INICIAL)]]/30</f>
        <v>10.066666666666666</v>
      </c>
      <c r="BJ583" t="s">
        <v>4036</v>
      </c>
      <c r="BK583" s="30">
        <f>+[1]BD_2!E581</f>
        <v>0</v>
      </c>
      <c r="BL583" s="30">
        <f>+[1]BD_2!BA581</f>
        <v>0</v>
      </c>
      <c r="BM583" s="23">
        <f>+[1]BD_2!BZ581</f>
        <v>0</v>
      </c>
      <c r="BN583" s="23">
        <f>+COUNTIF(Tabla3[[#This Row],[VALOR REDUCIDO]:[TOTAL TIEMPO PRORROGADO EN DÍAS
]],"&lt;&gt;0")</f>
        <v>0</v>
      </c>
      <c r="BO583" s="23" t="str">
        <f>+[1]BD_2!CA581</f>
        <v>2 NO</v>
      </c>
      <c r="BP583" s="27" t="str">
        <f>+[1]BD_2!CF581</f>
        <v>2 NO</v>
      </c>
      <c r="BQ583" s="23" t="s">
        <v>106</v>
      </c>
      <c r="BR583">
        <f t="shared" si="134"/>
        <v>302</v>
      </c>
      <c r="BS583" s="36">
        <f t="shared" si="135"/>
        <v>45698</v>
      </c>
      <c r="BT583" s="36">
        <f t="shared" si="136"/>
        <v>46000</v>
      </c>
      <c r="BU583" s="37">
        <f t="shared" ca="1" si="137"/>
        <v>0.82450331125827814</v>
      </c>
      <c r="BV583" s="30">
        <f t="shared" si="138"/>
        <v>105000000</v>
      </c>
      <c r="BW583" s="23" t="str">
        <f t="shared" ca="1" si="126"/>
        <v>EJECUCIÓN</v>
      </c>
      <c r="BX583" s="23">
        <v>59850000</v>
      </c>
      <c r="BY583" s="23">
        <v>45150000</v>
      </c>
      <c r="BZ583" s="23" t="s">
        <v>106</v>
      </c>
      <c r="CA583" s="23" t="str">
        <f t="shared" si="139"/>
        <v>febrero</v>
      </c>
      <c r="CB583" s="23" t="s">
        <v>121</v>
      </c>
      <c r="CC583" s="23" t="s">
        <v>121</v>
      </c>
      <c r="CD583" s="23" t="s">
        <v>121</v>
      </c>
      <c r="CE583" t="s">
        <v>125</v>
      </c>
      <c r="CF583" t="s">
        <v>126</v>
      </c>
    </row>
    <row r="584" spans="1:84" x14ac:dyDescent="0.25">
      <c r="A584" s="23" t="str">
        <f t="shared" si="127"/>
        <v/>
      </c>
      <c r="B584" s="23" t="str">
        <f t="shared" si="128"/>
        <v/>
      </c>
      <c r="C584" s="24" t="str">
        <f t="shared" ca="1" si="129"/>
        <v>E</v>
      </c>
      <c r="D584" s="25" t="str">
        <f t="shared" ca="1" si="130"/>
        <v/>
      </c>
      <c r="E584" s="25" t="str">
        <f t="shared" si="131"/>
        <v/>
      </c>
      <c r="F584" s="23" t="str">
        <f t="shared" si="132"/>
        <v/>
      </c>
      <c r="G584" s="25" t="str">
        <f t="shared" si="133"/>
        <v/>
      </c>
      <c r="H584" s="23">
        <v>2025</v>
      </c>
      <c r="I584" s="26">
        <v>574</v>
      </c>
      <c r="J584" s="23" t="s">
        <v>95</v>
      </c>
      <c r="K584" t="s">
        <v>96</v>
      </c>
      <c r="L584" t="s">
        <v>97</v>
      </c>
      <c r="M584" t="s">
        <v>98</v>
      </c>
      <c r="N584" t="s">
        <v>99</v>
      </c>
      <c r="O584" s="23" t="s">
        <v>100</v>
      </c>
      <c r="P584" s="23" t="s">
        <v>138</v>
      </c>
      <c r="Q584" t="s">
        <v>4037</v>
      </c>
      <c r="R584" s="23" t="s">
        <v>103</v>
      </c>
      <c r="S584" s="20" t="s">
        <v>926</v>
      </c>
      <c r="T584" s="29" t="s">
        <v>4038</v>
      </c>
      <c r="U584" s="23" t="s">
        <v>1436</v>
      </c>
      <c r="V584" s="23" t="s">
        <v>106</v>
      </c>
      <c r="W584" s="20" t="s">
        <v>907</v>
      </c>
      <c r="X584" s="20" t="s">
        <v>907</v>
      </c>
      <c r="Y584" t="s">
        <v>4039</v>
      </c>
      <c r="Z584" t="s">
        <v>4040</v>
      </c>
      <c r="AA584" t="s">
        <v>4041</v>
      </c>
      <c r="AB584" s="30">
        <v>110210000</v>
      </c>
      <c r="AC584" s="30">
        <v>110210000</v>
      </c>
      <c r="AD584" s="46">
        <v>11021000</v>
      </c>
      <c r="AE584" s="46">
        <v>0</v>
      </c>
      <c r="AF584" s="23" t="s">
        <v>112</v>
      </c>
      <c r="AG584" t="s">
        <v>106</v>
      </c>
      <c r="AH584" t="s">
        <v>113</v>
      </c>
      <c r="AI584" s="31">
        <f>+Tabla3[[#This Row],[VALOR DEL CONTRATO
(EN NUMEROS)]]-Tabla3[[#This Row],[VALOR RECURSOS (MADS/FONAM)]]</f>
        <v>0</v>
      </c>
      <c r="AJ584" s="25">
        <v>10125</v>
      </c>
      <c r="AK584" s="32">
        <v>45665</v>
      </c>
      <c r="AL584">
        <v>66325</v>
      </c>
      <c r="AM584" s="27">
        <v>45698</v>
      </c>
      <c r="AN584" s="33" t="s">
        <v>114</v>
      </c>
      <c r="AO584" t="s">
        <v>931</v>
      </c>
      <c r="AP584" s="39">
        <v>202400000000078</v>
      </c>
      <c r="AQ584" t="s">
        <v>106</v>
      </c>
      <c r="AR584" s="27">
        <v>45694</v>
      </c>
      <c r="AS584" s="23" t="s">
        <v>116</v>
      </c>
      <c r="AT584" s="23" t="s">
        <v>116</v>
      </c>
      <c r="AU584" t="s">
        <v>117</v>
      </c>
      <c r="AV584" t="s">
        <v>932</v>
      </c>
      <c r="AW584" t="s">
        <v>933</v>
      </c>
      <c r="AX584" t="s">
        <v>934</v>
      </c>
      <c r="AY584" s="23">
        <v>80111600</v>
      </c>
      <c r="AZ584" s="41" t="s">
        <v>4042</v>
      </c>
      <c r="BA584" s="23" t="s">
        <v>121</v>
      </c>
      <c r="BB584" s="20" t="s">
        <v>122</v>
      </c>
      <c r="BC584" s="42">
        <v>45694</v>
      </c>
      <c r="BD584" s="23" t="s">
        <v>123</v>
      </c>
      <c r="BE584" s="42">
        <v>45694</v>
      </c>
      <c r="BF584" s="27">
        <v>45698</v>
      </c>
      <c r="BG584" s="43">
        <v>46000</v>
      </c>
      <c r="BH584" s="35">
        <f>+Tabla3[[#This Row],[FECHA TERMINACION
(INICIAL)]]-Tabla3[[#This Row],[FECHA INICIO]]</f>
        <v>302</v>
      </c>
      <c r="BI584" s="35">
        <f>+Tabla3[[#This Row],[PLAZO DE EJECUCIÓN EN DÍAS (INICIAL)]]/30</f>
        <v>10.066666666666666</v>
      </c>
      <c r="BJ584" t="s">
        <v>4043</v>
      </c>
      <c r="BK584" s="30">
        <f>+[1]BD_2!E582</f>
        <v>0</v>
      </c>
      <c r="BL584" s="30">
        <f>+[1]BD_2!BA582</f>
        <v>0</v>
      </c>
      <c r="BM584" s="23">
        <f>+[1]BD_2!BZ582</f>
        <v>0</v>
      </c>
      <c r="BN584" s="23">
        <f>+COUNTIF(Tabla3[[#This Row],[VALOR REDUCIDO]:[TOTAL TIEMPO PRORROGADO EN DÍAS
]],"&lt;&gt;0")</f>
        <v>0</v>
      </c>
      <c r="BO584" s="23" t="str">
        <f>+[1]BD_2!CA582</f>
        <v>2 NO</v>
      </c>
      <c r="BP584" s="27" t="str">
        <f>+[1]BD_2!CF582</f>
        <v>2 NO</v>
      </c>
      <c r="BQ584" s="23" t="s">
        <v>106</v>
      </c>
      <c r="BR584">
        <f t="shared" si="134"/>
        <v>302</v>
      </c>
      <c r="BS584" s="36">
        <f t="shared" si="135"/>
        <v>45698</v>
      </c>
      <c r="BT584" s="36">
        <f t="shared" si="136"/>
        <v>46000</v>
      </c>
      <c r="BU584" s="37">
        <f t="shared" ca="1" si="137"/>
        <v>0.82450331125827814</v>
      </c>
      <c r="BV584" s="30">
        <f t="shared" si="138"/>
        <v>110210000</v>
      </c>
      <c r="BW584" s="23" t="str">
        <f t="shared" ca="1" si="126"/>
        <v>EJECUCIÓN</v>
      </c>
      <c r="BX584" s="23">
        <v>62819700</v>
      </c>
      <c r="BY584" s="23">
        <v>47390300</v>
      </c>
      <c r="BZ584" s="23" t="s">
        <v>106</v>
      </c>
      <c r="CA584" s="23" t="str">
        <f t="shared" si="139"/>
        <v>febrero</v>
      </c>
      <c r="CB584" s="23" t="s">
        <v>121</v>
      </c>
      <c r="CC584" s="23" t="s">
        <v>121</v>
      </c>
      <c r="CD584" s="23" t="s">
        <v>121</v>
      </c>
      <c r="CE584" t="s">
        <v>125</v>
      </c>
      <c r="CF584" t="s">
        <v>126</v>
      </c>
    </row>
    <row r="585" spans="1:84" x14ac:dyDescent="0.25">
      <c r="A585" s="23" t="str">
        <f t="shared" si="127"/>
        <v/>
      </c>
      <c r="B585" s="23" t="str">
        <f t="shared" si="128"/>
        <v/>
      </c>
      <c r="C585" s="24" t="str">
        <f t="shared" ca="1" si="129"/>
        <v>E</v>
      </c>
      <c r="D585" s="25" t="str">
        <f t="shared" ca="1" si="130"/>
        <v/>
      </c>
      <c r="E585" s="25" t="str">
        <f t="shared" si="131"/>
        <v/>
      </c>
      <c r="F585" s="23" t="str">
        <f t="shared" si="132"/>
        <v/>
      </c>
      <c r="G585" s="25" t="str">
        <f t="shared" si="133"/>
        <v/>
      </c>
      <c r="H585" s="23">
        <v>2025</v>
      </c>
      <c r="I585" s="26">
        <v>575</v>
      </c>
      <c r="J585" s="23" t="s">
        <v>95</v>
      </c>
      <c r="K585" t="s">
        <v>96</v>
      </c>
      <c r="L585" t="s">
        <v>97</v>
      </c>
      <c r="M585" t="s">
        <v>98</v>
      </c>
      <c r="N585" t="s">
        <v>99</v>
      </c>
      <c r="O585" s="23" t="s">
        <v>100</v>
      </c>
      <c r="P585" s="23" t="s">
        <v>138</v>
      </c>
      <c r="Q585" t="s">
        <v>4044</v>
      </c>
      <c r="R585" s="23" t="s">
        <v>103</v>
      </c>
      <c r="S585" s="20" t="s">
        <v>2129</v>
      </c>
      <c r="T585" s="29" t="s">
        <v>4045</v>
      </c>
      <c r="U585" s="23" t="s">
        <v>1436</v>
      </c>
      <c r="V585" s="23" t="s">
        <v>106</v>
      </c>
      <c r="W585" s="20" t="s">
        <v>430</v>
      </c>
      <c r="X585" s="20" t="s">
        <v>430</v>
      </c>
      <c r="Y585" t="s">
        <v>4046</v>
      </c>
      <c r="Z585" t="s">
        <v>4047</v>
      </c>
      <c r="AA585" t="s">
        <v>4048</v>
      </c>
      <c r="AB585" s="30">
        <v>49500000</v>
      </c>
      <c r="AC585" s="30">
        <v>49500000</v>
      </c>
      <c r="AD585" s="46">
        <v>5500000</v>
      </c>
      <c r="AE585" s="46">
        <v>0</v>
      </c>
      <c r="AF585" s="23" t="s">
        <v>112</v>
      </c>
      <c r="AG585" t="s">
        <v>106</v>
      </c>
      <c r="AH585" t="s">
        <v>113</v>
      </c>
      <c r="AI585" s="31">
        <f>+Tabla3[[#This Row],[VALOR DEL CONTRATO
(EN NUMEROS)]]-Tabla3[[#This Row],[VALOR RECURSOS (MADS/FONAM)]]</f>
        <v>0</v>
      </c>
      <c r="AJ585" s="25">
        <v>4825</v>
      </c>
      <c r="AK585" s="32">
        <v>45664</v>
      </c>
      <c r="AL585">
        <v>69925</v>
      </c>
      <c r="AM585" s="27">
        <v>45698</v>
      </c>
      <c r="AN585" s="33" t="s">
        <v>114</v>
      </c>
      <c r="AO585" t="s">
        <v>1265</v>
      </c>
      <c r="AP585" s="39">
        <v>202400000000074</v>
      </c>
      <c r="AQ585" t="s">
        <v>106</v>
      </c>
      <c r="AR585" s="27">
        <v>45695</v>
      </c>
      <c r="AS585" s="23" t="s">
        <v>3162</v>
      </c>
      <c r="AT585" s="23" t="s">
        <v>4049</v>
      </c>
      <c r="AU585" t="s">
        <v>117</v>
      </c>
      <c r="AV585" t="s">
        <v>435</v>
      </c>
      <c r="AW585" t="s">
        <v>436</v>
      </c>
      <c r="AX585" t="s">
        <v>436</v>
      </c>
      <c r="AY585" s="23">
        <v>80111600</v>
      </c>
      <c r="AZ585" s="41" t="s">
        <v>4050</v>
      </c>
      <c r="BA585" s="23" t="s">
        <v>121</v>
      </c>
      <c r="BB585" s="20" t="s">
        <v>122</v>
      </c>
      <c r="BC585" s="42">
        <v>45694</v>
      </c>
      <c r="BD585" s="23" t="s">
        <v>123</v>
      </c>
      <c r="BE585" s="42">
        <v>45694</v>
      </c>
      <c r="BF585" s="42">
        <v>45698</v>
      </c>
      <c r="BG585" s="43">
        <v>45970</v>
      </c>
      <c r="BH585" s="35">
        <f>+Tabla3[[#This Row],[FECHA TERMINACION
(INICIAL)]]-Tabla3[[#This Row],[FECHA INICIO]]</f>
        <v>272</v>
      </c>
      <c r="BI585" s="35">
        <f>+Tabla3[[#This Row],[PLAZO DE EJECUCIÓN EN DÍAS (INICIAL)]]/30</f>
        <v>9.0666666666666664</v>
      </c>
      <c r="BJ585" t="s">
        <v>4051</v>
      </c>
      <c r="BK585" s="30">
        <f>+[1]BD_2!E583</f>
        <v>0</v>
      </c>
      <c r="BL585" s="30">
        <f>+[1]BD_2!BA583</f>
        <v>0</v>
      </c>
      <c r="BM585" s="23">
        <f>+[1]BD_2!BZ583</f>
        <v>0</v>
      </c>
      <c r="BN585" s="23">
        <f>+COUNTIF(Tabla3[[#This Row],[VALOR REDUCIDO]:[TOTAL TIEMPO PRORROGADO EN DÍAS
]],"&lt;&gt;0")</f>
        <v>0</v>
      </c>
      <c r="BO585" s="23" t="str">
        <f>+[1]BD_2!CA583</f>
        <v>2 NO</v>
      </c>
      <c r="BP585" s="27" t="str">
        <f>+[1]BD_2!CF583</f>
        <v>2 NO</v>
      </c>
      <c r="BQ585" s="23" t="s">
        <v>106</v>
      </c>
      <c r="BR585">
        <f t="shared" si="134"/>
        <v>272</v>
      </c>
      <c r="BS585" s="36">
        <f t="shared" si="135"/>
        <v>45698</v>
      </c>
      <c r="BT585" s="36">
        <f t="shared" si="136"/>
        <v>45970</v>
      </c>
      <c r="BU585" s="37">
        <f t="shared" ca="1" si="137"/>
        <v>0.9154411764705882</v>
      </c>
      <c r="BV585" s="30">
        <f t="shared" si="138"/>
        <v>49500000</v>
      </c>
      <c r="BW585" s="23" t="str">
        <f t="shared" ca="1" si="126"/>
        <v>EJECUCIÓN</v>
      </c>
      <c r="BX585" s="23">
        <v>31350000</v>
      </c>
      <c r="BY585" s="23">
        <v>18150000</v>
      </c>
      <c r="BZ585" s="23" t="s">
        <v>106</v>
      </c>
      <c r="CA585" s="23" t="str">
        <f t="shared" si="139"/>
        <v>febrero</v>
      </c>
      <c r="CB585" s="23" t="s">
        <v>121</v>
      </c>
      <c r="CC585" s="23" t="s">
        <v>121</v>
      </c>
      <c r="CD585" s="23" t="s">
        <v>121</v>
      </c>
      <c r="CE585" t="s">
        <v>125</v>
      </c>
      <c r="CF585" t="s">
        <v>126</v>
      </c>
    </row>
    <row r="586" spans="1:84" x14ac:dyDescent="0.25">
      <c r="A586" s="23" t="str">
        <f t="shared" si="127"/>
        <v/>
      </c>
      <c r="B586" s="23" t="str">
        <f t="shared" si="128"/>
        <v/>
      </c>
      <c r="C586" s="24" t="str">
        <f t="shared" ca="1" si="129"/>
        <v>E</v>
      </c>
      <c r="D586" s="25" t="str">
        <f t="shared" ca="1" si="130"/>
        <v/>
      </c>
      <c r="E586" s="25" t="str">
        <f t="shared" si="131"/>
        <v/>
      </c>
      <c r="F586" s="23" t="str">
        <f t="shared" si="132"/>
        <v/>
      </c>
      <c r="G586" s="25" t="str">
        <f t="shared" si="133"/>
        <v/>
      </c>
      <c r="H586" s="23">
        <v>2025</v>
      </c>
      <c r="I586" s="26">
        <v>576</v>
      </c>
      <c r="J586" s="23" t="s">
        <v>95</v>
      </c>
      <c r="K586" t="s">
        <v>96</v>
      </c>
      <c r="L586" t="s">
        <v>97</v>
      </c>
      <c r="M586" t="s">
        <v>98</v>
      </c>
      <c r="N586" t="s">
        <v>99</v>
      </c>
      <c r="O586" s="23" t="s">
        <v>100</v>
      </c>
      <c r="P586" s="23" t="s">
        <v>138</v>
      </c>
      <c r="Q586" t="s">
        <v>4052</v>
      </c>
      <c r="R586" s="23" t="s">
        <v>103</v>
      </c>
      <c r="S586" s="20" t="s">
        <v>158</v>
      </c>
      <c r="T586" s="29" t="s">
        <v>4053</v>
      </c>
      <c r="U586" s="23" t="s">
        <v>1436</v>
      </c>
      <c r="V586" s="23" t="s">
        <v>106</v>
      </c>
      <c r="W586" s="20" t="s">
        <v>430</v>
      </c>
      <c r="X586" s="20" t="s">
        <v>430</v>
      </c>
      <c r="Y586" t="s">
        <v>4054</v>
      </c>
      <c r="Z586" t="s">
        <v>4055</v>
      </c>
      <c r="AA586" t="s">
        <v>4056</v>
      </c>
      <c r="AB586" s="30">
        <v>51000000</v>
      </c>
      <c r="AC586" s="30">
        <v>51000000</v>
      </c>
      <c r="AD586" s="46">
        <v>8500000</v>
      </c>
      <c r="AE586" s="46">
        <v>0</v>
      </c>
      <c r="AF586" s="23" t="s">
        <v>112</v>
      </c>
      <c r="AG586" t="s">
        <v>106</v>
      </c>
      <c r="AH586" t="s">
        <v>113</v>
      </c>
      <c r="AI586" s="31">
        <f>+Tabla3[[#This Row],[VALOR DEL CONTRATO
(EN NUMEROS)]]-Tabla3[[#This Row],[VALOR RECURSOS (MADS/FONAM)]]</f>
        <v>0</v>
      </c>
      <c r="AJ586" s="25">
        <v>4425</v>
      </c>
      <c r="AK586" s="32">
        <v>45664</v>
      </c>
      <c r="AL586">
        <v>65325</v>
      </c>
      <c r="AM586" s="27">
        <v>45698</v>
      </c>
      <c r="AN586" s="33" t="s">
        <v>114</v>
      </c>
      <c r="AO586" t="s">
        <v>434</v>
      </c>
      <c r="AP586" s="39">
        <v>202400000000074</v>
      </c>
      <c r="AQ586" t="s">
        <v>106</v>
      </c>
      <c r="AR586" s="27">
        <v>45694</v>
      </c>
      <c r="AS586" s="23" t="s">
        <v>116</v>
      </c>
      <c r="AT586" s="23" t="s">
        <v>116</v>
      </c>
      <c r="AU586" t="s">
        <v>117</v>
      </c>
      <c r="AV586" t="s">
        <v>435</v>
      </c>
      <c r="AW586" t="s">
        <v>436</v>
      </c>
      <c r="AX586" t="s">
        <v>436</v>
      </c>
      <c r="AY586" s="23">
        <v>80111600</v>
      </c>
      <c r="AZ586" s="41" t="s">
        <v>4057</v>
      </c>
      <c r="BA586" s="23" t="s">
        <v>121</v>
      </c>
      <c r="BB586" s="20" t="s">
        <v>122</v>
      </c>
      <c r="BC586" s="27">
        <v>45694</v>
      </c>
      <c r="BD586" s="23" t="s">
        <v>123</v>
      </c>
      <c r="BE586" s="27">
        <v>45694</v>
      </c>
      <c r="BF586" s="42">
        <v>45698</v>
      </c>
      <c r="BG586" s="43">
        <v>45878</v>
      </c>
      <c r="BH586" s="35">
        <f>+Tabla3[[#This Row],[FECHA TERMINACION
(INICIAL)]]-Tabla3[[#This Row],[FECHA INICIO]]</f>
        <v>180</v>
      </c>
      <c r="BI586" s="35">
        <f>+Tabla3[[#This Row],[PLAZO DE EJECUCIÓN EN DÍAS (INICIAL)]]/30</f>
        <v>6</v>
      </c>
      <c r="BJ586" t="s">
        <v>4058</v>
      </c>
      <c r="BK586" s="30">
        <f>+[1]BD_2!E584</f>
        <v>0</v>
      </c>
      <c r="BL586" s="30">
        <f>+[1]BD_2!BA584</f>
        <v>25500000</v>
      </c>
      <c r="BM586" s="23">
        <f>+[1]BD_2!BZ584</f>
        <v>92</v>
      </c>
      <c r="BN586" s="23">
        <f>+COUNTIF(Tabla3[[#This Row],[VALOR REDUCIDO]:[TOTAL TIEMPO PRORROGADO EN DÍAS
]],"&lt;&gt;0")</f>
        <v>2</v>
      </c>
      <c r="BO586" s="23" t="str">
        <f>+[1]BD_2!CA584</f>
        <v>2 NO</v>
      </c>
      <c r="BP586" s="27" t="str">
        <f>+[1]BD_2!CF584</f>
        <v>2 NO</v>
      </c>
      <c r="BQ586" s="23" t="s">
        <v>106</v>
      </c>
      <c r="BR586">
        <f t="shared" si="134"/>
        <v>272</v>
      </c>
      <c r="BS586" s="36">
        <f t="shared" si="135"/>
        <v>45698</v>
      </c>
      <c r="BT586" s="36">
        <f t="shared" si="136"/>
        <v>45970</v>
      </c>
      <c r="BU586" s="37">
        <f t="shared" ca="1" si="137"/>
        <v>0.9154411764705882</v>
      </c>
      <c r="BV586" s="30">
        <f t="shared" si="138"/>
        <v>76500000</v>
      </c>
      <c r="BW586" s="23" t="str">
        <f t="shared" ca="1" si="126"/>
        <v>EJECUCIÓN</v>
      </c>
      <c r="BX586" s="23">
        <v>48450000</v>
      </c>
      <c r="BY586" s="23">
        <v>28050000</v>
      </c>
      <c r="BZ586" s="23" t="s">
        <v>106</v>
      </c>
      <c r="CA586" s="23" t="str">
        <f t="shared" si="139"/>
        <v>febrero</v>
      </c>
      <c r="CB586" s="23" t="s">
        <v>121</v>
      </c>
      <c r="CC586" s="23" t="s">
        <v>121</v>
      </c>
      <c r="CD586" s="23" t="s">
        <v>121</v>
      </c>
      <c r="CE586" t="s">
        <v>125</v>
      </c>
      <c r="CF586" t="s">
        <v>126</v>
      </c>
    </row>
    <row r="587" spans="1:84" x14ac:dyDescent="0.25">
      <c r="A587" s="23" t="str">
        <f t="shared" si="127"/>
        <v/>
      </c>
      <c r="B587" s="23" t="str">
        <f t="shared" si="128"/>
        <v/>
      </c>
      <c r="C587" s="24" t="str">
        <f t="shared" ca="1" si="129"/>
        <v>E</v>
      </c>
      <c r="D587" s="25" t="str">
        <f t="shared" ca="1" si="130"/>
        <v/>
      </c>
      <c r="E587" s="25" t="str">
        <f t="shared" si="131"/>
        <v/>
      </c>
      <c r="F587" s="23" t="str">
        <f t="shared" si="132"/>
        <v/>
      </c>
      <c r="G587" s="25" t="str">
        <f t="shared" si="133"/>
        <v/>
      </c>
      <c r="H587" s="23">
        <v>2025</v>
      </c>
      <c r="I587" s="26">
        <v>577</v>
      </c>
      <c r="J587" s="23" t="s">
        <v>95</v>
      </c>
      <c r="K587" t="s">
        <v>96</v>
      </c>
      <c r="L587" t="s">
        <v>97</v>
      </c>
      <c r="M587" t="s">
        <v>98</v>
      </c>
      <c r="N587" t="s">
        <v>99</v>
      </c>
      <c r="O587" s="23" t="s">
        <v>100</v>
      </c>
      <c r="P587" s="23" t="s">
        <v>138</v>
      </c>
      <c r="Q587" t="s">
        <v>4059</v>
      </c>
      <c r="R587" s="23" t="s">
        <v>103</v>
      </c>
      <c r="S587" s="20" t="s">
        <v>4060</v>
      </c>
      <c r="T587" s="29" t="s">
        <v>4061</v>
      </c>
      <c r="U587" s="23" t="s">
        <v>1436</v>
      </c>
      <c r="V587" s="23" t="s">
        <v>106</v>
      </c>
      <c r="W587" s="20" t="s">
        <v>516</v>
      </c>
      <c r="X587" s="20" t="s">
        <v>516</v>
      </c>
      <c r="Y587" t="s">
        <v>4062</v>
      </c>
      <c r="Z587" t="s">
        <v>4063</v>
      </c>
      <c r="AA587" t="s">
        <v>4064</v>
      </c>
      <c r="AB587" s="30">
        <v>75000000</v>
      </c>
      <c r="AC587" s="30">
        <v>75000000</v>
      </c>
      <c r="AD587" s="46">
        <v>7500000</v>
      </c>
      <c r="AE587" s="46">
        <v>0</v>
      </c>
      <c r="AF587" s="23" t="s">
        <v>112</v>
      </c>
      <c r="AG587" t="s">
        <v>106</v>
      </c>
      <c r="AH587" t="s">
        <v>113</v>
      </c>
      <c r="AI587" s="31">
        <f>+Tabla3[[#This Row],[VALOR DEL CONTRATO
(EN NUMEROS)]]-Tabla3[[#This Row],[VALOR RECURSOS (MADS/FONAM)]]</f>
        <v>0</v>
      </c>
      <c r="AJ587" s="25">
        <v>8825</v>
      </c>
      <c r="AK587" s="57">
        <v>45665</v>
      </c>
      <c r="AL587">
        <v>69125</v>
      </c>
      <c r="AM587" s="27">
        <v>45698</v>
      </c>
      <c r="AN587" s="33" t="s">
        <v>114</v>
      </c>
      <c r="AO587" t="s">
        <v>1574</v>
      </c>
      <c r="AP587" s="39">
        <v>202300000000177</v>
      </c>
      <c r="AQ587" t="s">
        <v>106</v>
      </c>
      <c r="AR587" s="27">
        <v>45695</v>
      </c>
      <c r="AS587" s="23" t="s">
        <v>116</v>
      </c>
      <c r="AT587" s="23" t="s">
        <v>116</v>
      </c>
      <c r="AU587" t="s">
        <v>117</v>
      </c>
      <c r="AV587" t="s">
        <v>521</v>
      </c>
      <c r="AW587" t="s">
        <v>522</v>
      </c>
      <c r="AX587" t="s">
        <v>516</v>
      </c>
      <c r="AY587" s="23">
        <v>80111600</v>
      </c>
      <c r="AZ587" s="20" t="s">
        <v>4065</v>
      </c>
      <c r="BA587" s="23" t="s">
        <v>121</v>
      </c>
      <c r="BB587" s="20" t="s">
        <v>122</v>
      </c>
      <c r="BC587" s="42">
        <v>45695</v>
      </c>
      <c r="BD587" s="23" t="s">
        <v>136</v>
      </c>
      <c r="BE587" s="42">
        <v>45695</v>
      </c>
      <c r="BF587" s="27">
        <v>45698</v>
      </c>
      <c r="BG587" s="43">
        <v>46000</v>
      </c>
      <c r="BH587" s="35">
        <f>+Tabla3[[#This Row],[FECHA TERMINACION
(INICIAL)]]-Tabla3[[#This Row],[FECHA INICIO]]</f>
        <v>302</v>
      </c>
      <c r="BI587" s="35">
        <f>+Tabla3[[#This Row],[PLAZO DE EJECUCIÓN EN DÍAS (INICIAL)]]/30</f>
        <v>10.066666666666666</v>
      </c>
      <c r="BJ587" t="s">
        <v>1116</v>
      </c>
      <c r="BK587" s="30">
        <f>+[1]BD_2!E585</f>
        <v>0</v>
      </c>
      <c r="BL587" s="30">
        <f>+[1]BD_2!BA585</f>
        <v>0</v>
      </c>
      <c r="BM587" s="23">
        <f>+[1]BD_2!BZ585</f>
        <v>0</v>
      </c>
      <c r="BN587" s="23">
        <f>+COUNTIF(Tabla3[[#This Row],[VALOR REDUCIDO]:[TOTAL TIEMPO PRORROGADO EN DÍAS
]],"&lt;&gt;0")</f>
        <v>0</v>
      </c>
      <c r="BO587" s="23" t="str">
        <f>+[1]BD_2!CA585</f>
        <v>2 NO</v>
      </c>
      <c r="BP587" s="27" t="str">
        <f>+[1]BD_2!CF585</f>
        <v>2 NO</v>
      </c>
      <c r="BQ587" s="23" t="s">
        <v>106</v>
      </c>
      <c r="BR587">
        <f t="shared" si="134"/>
        <v>302</v>
      </c>
      <c r="BS587" s="36">
        <f t="shared" si="135"/>
        <v>45698</v>
      </c>
      <c r="BT587" s="36">
        <f t="shared" si="136"/>
        <v>46000</v>
      </c>
      <c r="BU587" s="37">
        <f t="shared" ca="1" si="137"/>
        <v>0.82450331125827814</v>
      </c>
      <c r="BV587" s="30">
        <f t="shared" si="138"/>
        <v>75000000</v>
      </c>
      <c r="BW587" s="23" t="str">
        <f t="shared" ca="1" si="126"/>
        <v>EJECUCIÓN</v>
      </c>
      <c r="BX587" s="23">
        <v>42750000</v>
      </c>
      <c r="BY587" s="23">
        <v>32250000</v>
      </c>
      <c r="BZ587" s="23" t="s">
        <v>106</v>
      </c>
      <c r="CA587" s="23" t="str">
        <f t="shared" si="139"/>
        <v>febrero</v>
      </c>
      <c r="CB587" s="23" t="s">
        <v>121</v>
      </c>
      <c r="CC587" s="23" t="s">
        <v>121</v>
      </c>
      <c r="CD587" s="23" t="s">
        <v>121</v>
      </c>
      <c r="CE587" t="s">
        <v>125</v>
      </c>
      <c r="CF587" t="s">
        <v>126</v>
      </c>
    </row>
    <row r="588" spans="1:84" x14ac:dyDescent="0.25">
      <c r="A588" s="23" t="str">
        <f t="shared" si="127"/>
        <v/>
      </c>
      <c r="B588" s="23" t="str">
        <f t="shared" si="128"/>
        <v/>
      </c>
      <c r="C588" s="24" t="str">
        <f t="shared" ca="1" si="129"/>
        <v>E</v>
      </c>
      <c r="D588" s="25" t="str">
        <f t="shared" si="130"/>
        <v/>
      </c>
      <c r="E588" s="25" t="str">
        <f t="shared" si="131"/>
        <v/>
      </c>
      <c r="F588" s="23" t="str">
        <f t="shared" si="132"/>
        <v/>
      </c>
      <c r="G588" s="25" t="str">
        <f t="shared" si="133"/>
        <v/>
      </c>
      <c r="H588" s="23">
        <v>2025</v>
      </c>
      <c r="I588" s="26">
        <v>578</v>
      </c>
      <c r="J588" s="23" t="s">
        <v>95</v>
      </c>
      <c r="K588" t="s">
        <v>96</v>
      </c>
      <c r="L588" t="s">
        <v>97</v>
      </c>
      <c r="M588" t="s">
        <v>98</v>
      </c>
      <c r="N588" t="s">
        <v>99</v>
      </c>
      <c r="O588" s="23" t="s">
        <v>100</v>
      </c>
      <c r="P588" s="23" t="s">
        <v>138</v>
      </c>
      <c r="Q588" t="s">
        <v>4066</v>
      </c>
      <c r="R588" s="23" t="s">
        <v>103</v>
      </c>
      <c r="S588" s="20" t="s">
        <v>305</v>
      </c>
      <c r="T588" s="29" t="s">
        <v>4067</v>
      </c>
      <c r="U588" s="23" t="s">
        <v>1436</v>
      </c>
      <c r="V588" s="23" t="s">
        <v>106</v>
      </c>
      <c r="W588" s="20" t="s">
        <v>430</v>
      </c>
      <c r="X588" s="20" t="s">
        <v>430</v>
      </c>
      <c r="Y588" t="s">
        <v>4068</v>
      </c>
      <c r="Z588" t="s">
        <v>4069</v>
      </c>
      <c r="AA588" t="s">
        <v>2133</v>
      </c>
      <c r="AB588" s="30">
        <v>85000000</v>
      </c>
      <c r="AC588" s="30">
        <v>85000000</v>
      </c>
      <c r="AD588" s="46">
        <v>8500000</v>
      </c>
      <c r="AE588" s="46">
        <v>0</v>
      </c>
      <c r="AF588" s="23" t="s">
        <v>112</v>
      </c>
      <c r="AG588" t="s">
        <v>106</v>
      </c>
      <c r="AH588" t="s">
        <v>113</v>
      </c>
      <c r="AI588" s="31">
        <f>+Tabla3[[#This Row],[VALOR DEL CONTRATO
(EN NUMEROS)]]-Tabla3[[#This Row],[VALOR RECURSOS (MADS/FONAM)]]</f>
        <v>0</v>
      </c>
      <c r="AJ588" s="25">
        <v>4825</v>
      </c>
      <c r="AK588" s="32">
        <v>45664</v>
      </c>
      <c r="AL588">
        <v>68425</v>
      </c>
      <c r="AM588" s="27">
        <v>45698</v>
      </c>
      <c r="AN588" s="33" t="s">
        <v>114</v>
      </c>
      <c r="AO588" t="s">
        <v>1265</v>
      </c>
      <c r="AP588" s="39">
        <v>202400000000074</v>
      </c>
      <c r="AQ588" t="s">
        <v>106</v>
      </c>
      <c r="AR588" s="27">
        <v>45694</v>
      </c>
      <c r="AS588" s="23" t="s">
        <v>116</v>
      </c>
      <c r="AT588" s="23" t="s">
        <v>116</v>
      </c>
      <c r="AU588" t="s">
        <v>117</v>
      </c>
      <c r="AV588" t="s">
        <v>435</v>
      </c>
      <c r="AW588" t="s">
        <v>436</v>
      </c>
      <c r="AX588" t="s">
        <v>436</v>
      </c>
      <c r="AY588" s="23">
        <v>80111600</v>
      </c>
      <c r="AZ588" s="41" t="s">
        <v>4070</v>
      </c>
      <c r="BA588" s="23" t="s">
        <v>295</v>
      </c>
      <c r="BB588" s="20" t="s">
        <v>122</v>
      </c>
      <c r="BC588" s="42">
        <v>45695</v>
      </c>
      <c r="BD588" s="23" t="s">
        <v>123</v>
      </c>
      <c r="BE588" s="42">
        <v>45695</v>
      </c>
      <c r="BF588" s="27">
        <v>45699</v>
      </c>
      <c r="BG588" s="43">
        <v>46001</v>
      </c>
      <c r="BH588" s="35">
        <f>+Tabla3[[#This Row],[FECHA TERMINACION
(INICIAL)]]-Tabla3[[#This Row],[FECHA INICIO]]</f>
        <v>302</v>
      </c>
      <c r="BI588" s="35">
        <f>+Tabla3[[#This Row],[PLAZO DE EJECUCIÓN EN DÍAS (INICIAL)]]/30</f>
        <v>10.066666666666666</v>
      </c>
      <c r="BJ588" t="s">
        <v>2064</v>
      </c>
      <c r="BK588" s="30">
        <f>+[1]BD_2!E586</f>
        <v>0</v>
      </c>
      <c r="BL588" s="30">
        <f>+[1]BD_2!BA586</f>
        <v>0</v>
      </c>
      <c r="BM588" s="23">
        <f>+[1]BD_2!BZ586</f>
        <v>0</v>
      </c>
      <c r="BN588" s="23">
        <f>+COUNTIF(Tabla3[[#This Row],[VALOR REDUCIDO]:[TOTAL TIEMPO PRORROGADO EN DÍAS
]],"&lt;&gt;0")</f>
        <v>0</v>
      </c>
      <c r="BO588" s="23" t="str">
        <f>+[1]BD_2!CA586</f>
        <v>2 NO</v>
      </c>
      <c r="BP588" s="27" t="str">
        <f>+[1]BD_2!CF586</f>
        <v>1 SI</v>
      </c>
      <c r="BQ588" s="23" t="s">
        <v>106</v>
      </c>
      <c r="BR588">
        <f t="shared" si="134"/>
        <v>302</v>
      </c>
      <c r="BS588" s="36">
        <f t="shared" si="135"/>
        <v>45699</v>
      </c>
      <c r="BT588" s="36">
        <f t="shared" si="136"/>
        <v>46001</v>
      </c>
      <c r="BU588" s="37">
        <f t="shared" ca="1" si="137"/>
        <v>0.82119205298013243</v>
      </c>
      <c r="BV588" s="30">
        <f t="shared" si="138"/>
        <v>85000000</v>
      </c>
      <c r="BW588" s="23" t="str">
        <f t="shared" si="126"/>
        <v>FINALIZADO</v>
      </c>
      <c r="BX588" s="23">
        <v>30033334</v>
      </c>
      <c r="BY588" s="23">
        <v>54966666</v>
      </c>
      <c r="BZ588" s="23" t="s">
        <v>106</v>
      </c>
      <c r="CA588" s="23" t="str">
        <f t="shared" si="139"/>
        <v>febrero</v>
      </c>
      <c r="CB588" s="23" t="s">
        <v>121</v>
      </c>
      <c r="CC588" s="23" t="s">
        <v>121</v>
      </c>
      <c r="CD588" s="23" t="s">
        <v>121</v>
      </c>
      <c r="CE588" t="s">
        <v>125</v>
      </c>
      <c r="CF588" t="s">
        <v>126</v>
      </c>
    </row>
    <row r="589" spans="1:84" x14ac:dyDescent="0.25">
      <c r="A589" s="23" t="str">
        <f t="shared" si="127"/>
        <v/>
      </c>
      <c r="B589" s="23" t="str">
        <f t="shared" si="128"/>
        <v/>
      </c>
      <c r="C589" s="24" t="str">
        <f t="shared" ca="1" si="129"/>
        <v>E</v>
      </c>
      <c r="D589" s="25" t="str">
        <f t="shared" ca="1" si="130"/>
        <v/>
      </c>
      <c r="E589" s="25" t="str">
        <f t="shared" si="131"/>
        <v/>
      </c>
      <c r="F589" s="23" t="str">
        <f t="shared" si="132"/>
        <v/>
      </c>
      <c r="G589" s="25" t="str">
        <f t="shared" si="133"/>
        <v/>
      </c>
      <c r="H589" s="23">
        <v>2025</v>
      </c>
      <c r="I589" s="26">
        <v>579</v>
      </c>
      <c r="J589" s="23" t="s">
        <v>95</v>
      </c>
      <c r="K589" t="s">
        <v>96</v>
      </c>
      <c r="L589" t="s">
        <v>97</v>
      </c>
      <c r="M589" t="s">
        <v>98</v>
      </c>
      <c r="N589" t="s">
        <v>99</v>
      </c>
      <c r="O589" s="23" t="s">
        <v>100</v>
      </c>
      <c r="P589" s="23" t="s">
        <v>138</v>
      </c>
      <c r="Q589" t="s">
        <v>4071</v>
      </c>
      <c r="R589" s="23" t="s">
        <v>103</v>
      </c>
      <c r="S589" s="20" t="s">
        <v>4072</v>
      </c>
      <c r="T589" s="29" t="s">
        <v>4073</v>
      </c>
      <c r="U589" s="23" t="s">
        <v>1436</v>
      </c>
      <c r="V589" s="23" t="s">
        <v>106</v>
      </c>
      <c r="W589" s="20" t="s">
        <v>907</v>
      </c>
      <c r="X589" s="20" t="s">
        <v>907</v>
      </c>
      <c r="Y589" t="s">
        <v>4074</v>
      </c>
      <c r="Z589" t="s">
        <v>4075</v>
      </c>
      <c r="AA589" t="s">
        <v>4076</v>
      </c>
      <c r="AB589" s="30">
        <v>95481000</v>
      </c>
      <c r="AC589" s="30">
        <v>95481000</v>
      </c>
      <c r="AD589" s="46">
        <v>10609000</v>
      </c>
      <c r="AE589" s="46">
        <v>0</v>
      </c>
      <c r="AF589" s="23" t="s">
        <v>112</v>
      </c>
      <c r="AG589" t="s">
        <v>106</v>
      </c>
      <c r="AH589" t="s">
        <v>113</v>
      </c>
      <c r="AI589" s="31">
        <f>+Tabla3[[#This Row],[VALOR DEL CONTRATO
(EN NUMEROS)]]-Tabla3[[#This Row],[VALOR RECURSOS (MADS/FONAM)]]</f>
        <v>0</v>
      </c>
      <c r="AJ589" s="25">
        <v>10125</v>
      </c>
      <c r="AK589" s="32">
        <v>45665</v>
      </c>
      <c r="AL589">
        <v>63625</v>
      </c>
      <c r="AM589" s="27">
        <v>45694</v>
      </c>
      <c r="AN589" s="33" t="s">
        <v>114</v>
      </c>
      <c r="AO589" t="s">
        <v>911</v>
      </c>
      <c r="AP589" s="39">
        <v>202400000000078</v>
      </c>
      <c r="AQ589" t="s">
        <v>106</v>
      </c>
      <c r="AR589" s="27">
        <v>45692</v>
      </c>
      <c r="AS589" s="23" t="s">
        <v>116</v>
      </c>
      <c r="AT589" s="23" t="s">
        <v>116</v>
      </c>
      <c r="AU589" t="s">
        <v>117</v>
      </c>
      <c r="AV589" t="s">
        <v>932</v>
      </c>
      <c r="AW589" t="s">
        <v>933</v>
      </c>
      <c r="AX589" t="s">
        <v>934</v>
      </c>
      <c r="AY589" s="23">
        <v>80111600</v>
      </c>
      <c r="AZ589" s="20" t="s">
        <v>4077</v>
      </c>
      <c r="BA589" s="23" t="s">
        <v>121</v>
      </c>
      <c r="BB589" s="20" t="s">
        <v>122</v>
      </c>
      <c r="BC589" s="42">
        <v>45693</v>
      </c>
      <c r="BD589" s="23" t="s">
        <v>123</v>
      </c>
      <c r="BE589" s="42">
        <v>45693</v>
      </c>
      <c r="BF589" s="27">
        <v>45694</v>
      </c>
      <c r="BG589" s="43">
        <v>45966</v>
      </c>
      <c r="BH589" s="35">
        <f>+Tabla3[[#This Row],[FECHA TERMINACION
(INICIAL)]]-Tabla3[[#This Row],[FECHA INICIO]]</f>
        <v>272</v>
      </c>
      <c r="BI589" s="35">
        <f>+Tabla3[[#This Row],[PLAZO DE EJECUCIÓN EN DÍAS (INICIAL)]]/30</f>
        <v>9.0666666666666664</v>
      </c>
      <c r="BJ589" t="s">
        <v>4078</v>
      </c>
      <c r="BK589" s="30">
        <f>+[1]BD_2!E587</f>
        <v>0</v>
      </c>
      <c r="BL589" s="30">
        <f>+[1]BD_2!BA587</f>
        <v>0</v>
      </c>
      <c r="BM589" s="23">
        <f>+[1]BD_2!BZ587</f>
        <v>0</v>
      </c>
      <c r="BN589" s="23">
        <f>+COUNTIF(Tabla3[[#This Row],[VALOR REDUCIDO]:[TOTAL TIEMPO PRORROGADO EN DÍAS
]],"&lt;&gt;0")</f>
        <v>0</v>
      </c>
      <c r="BO589" s="23" t="str">
        <f>+[1]BD_2!CA587</f>
        <v>2 NO</v>
      </c>
      <c r="BP589" s="27" t="str">
        <f>+[1]BD_2!CF587</f>
        <v>2 NO</v>
      </c>
      <c r="BQ589" s="23" t="s">
        <v>106</v>
      </c>
      <c r="BR589">
        <f t="shared" si="134"/>
        <v>272</v>
      </c>
      <c r="BS589" s="36">
        <f t="shared" si="135"/>
        <v>45694</v>
      </c>
      <c r="BT589" s="36">
        <f t="shared" si="136"/>
        <v>45966</v>
      </c>
      <c r="BU589" s="37">
        <f t="shared" ca="1" si="137"/>
        <v>0.93014705882352944</v>
      </c>
      <c r="BV589" s="30">
        <f t="shared" si="138"/>
        <v>95481000</v>
      </c>
      <c r="BW589" s="23" t="str">
        <f t="shared" ca="1" si="126"/>
        <v>EJECUCIÓN</v>
      </c>
      <c r="BX589" s="23">
        <v>51276833</v>
      </c>
      <c r="BY589" s="23">
        <v>44204167</v>
      </c>
      <c r="BZ589" s="23" t="s">
        <v>106</v>
      </c>
      <c r="CA589" s="23" t="str">
        <f t="shared" si="139"/>
        <v>febrero</v>
      </c>
      <c r="CB589" s="23" t="s">
        <v>121</v>
      </c>
      <c r="CC589" s="23" t="s">
        <v>121</v>
      </c>
      <c r="CD589" s="23" t="s">
        <v>121</v>
      </c>
      <c r="CE589" t="s">
        <v>125</v>
      </c>
      <c r="CF589" t="s">
        <v>126</v>
      </c>
    </row>
    <row r="590" spans="1:84" x14ac:dyDescent="0.25">
      <c r="A590" s="23" t="str">
        <f t="shared" si="127"/>
        <v/>
      </c>
      <c r="B590" s="23" t="str">
        <f t="shared" si="128"/>
        <v/>
      </c>
      <c r="C590" s="24" t="str">
        <f t="shared" ca="1" si="129"/>
        <v>E</v>
      </c>
      <c r="D590" s="25" t="str">
        <f t="shared" si="130"/>
        <v/>
      </c>
      <c r="E590" s="25" t="str">
        <f t="shared" si="131"/>
        <v/>
      </c>
      <c r="F590" s="23" t="str">
        <f t="shared" si="132"/>
        <v/>
      </c>
      <c r="G590" s="25" t="str">
        <f t="shared" si="133"/>
        <v/>
      </c>
      <c r="H590" s="23">
        <v>2025</v>
      </c>
      <c r="I590" s="26">
        <v>580</v>
      </c>
      <c r="J590" s="23" t="s">
        <v>95</v>
      </c>
      <c r="K590" t="s">
        <v>96</v>
      </c>
      <c r="L590" t="s">
        <v>97</v>
      </c>
      <c r="M590" t="s">
        <v>98</v>
      </c>
      <c r="N590" t="s">
        <v>99</v>
      </c>
      <c r="O590" s="23" t="s">
        <v>100</v>
      </c>
      <c r="P590" s="23" t="s">
        <v>138</v>
      </c>
      <c r="Q590" t="s">
        <v>4079</v>
      </c>
      <c r="R590" s="23" t="s">
        <v>103</v>
      </c>
      <c r="S590" s="20" t="s">
        <v>2129</v>
      </c>
      <c r="T590" s="29" t="s">
        <v>4080</v>
      </c>
      <c r="U590" s="23" t="s">
        <v>1436</v>
      </c>
      <c r="V590" s="23" t="s">
        <v>106</v>
      </c>
      <c r="W590" s="20" t="s">
        <v>430</v>
      </c>
      <c r="X590" s="20" t="s">
        <v>430</v>
      </c>
      <c r="Y590" t="s">
        <v>4068</v>
      </c>
      <c r="Z590" t="s">
        <v>4069</v>
      </c>
      <c r="AA590" t="s">
        <v>2133</v>
      </c>
      <c r="AB590" s="30">
        <v>85000000</v>
      </c>
      <c r="AC590" s="30">
        <v>85000000</v>
      </c>
      <c r="AD590" s="46">
        <v>8500000</v>
      </c>
      <c r="AE590" s="46">
        <v>0</v>
      </c>
      <c r="AF590" s="23" t="s">
        <v>112</v>
      </c>
      <c r="AG590" t="s">
        <v>106</v>
      </c>
      <c r="AH590" t="s">
        <v>113</v>
      </c>
      <c r="AI590" s="31">
        <f>+Tabla3[[#This Row],[VALOR DEL CONTRATO
(EN NUMEROS)]]-Tabla3[[#This Row],[VALOR RECURSOS (MADS/FONAM)]]</f>
        <v>0</v>
      </c>
      <c r="AJ590" s="25">
        <v>4825</v>
      </c>
      <c r="AK590" s="32">
        <v>45664</v>
      </c>
      <c r="AL590">
        <v>74825</v>
      </c>
      <c r="AM590" s="27">
        <v>45700</v>
      </c>
      <c r="AN590" s="33" t="s">
        <v>114</v>
      </c>
      <c r="AO590" t="s">
        <v>1265</v>
      </c>
      <c r="AP590" s="39">
        <v>202400000000074</v>
      </c>
      <c r="AQ590" t="s">
        <v>106</v>
      </c>
      <c r="AR590" s="27">
        <v>45698</v>
      </c>
      <c r="AS590" s="23" t="s">
        <v>116</v>
      </c>
      <c r="AT590" s="23" t="s">
        <v>116</v>
      </c>
      <c r="AU590" t="s">
        <v>117</v>
      </c>
      <c r="AV590" t="s">
        <v>435</v>
      </c>
      <c r="AW590" t="s">
        <v>436</v>
      </c>
      <c r="AX590" t="s">
        <v>436</v>
      </c>
      <c r="AY590" s="23">
        <v>80111600</v>
      </c>
      <c r="AZ590" s="41" t="s">
        <v>4081</v>
      </c>
      <c r="BA590" s="23" t="s">
        <v>121</v>
      </c>
      <c r="BB590" s="20" t="s">
        <v>122</v>
      </c>
      <c r="BC590" s="42">
        <v>45699</v>
      </c>
      <c r="BD590" s="23" t="s">
        <v>123</v>
      </c>
      <c r="BE590" s="42">
        <v>45699</v>
      </c>
      <c r="BF590" s="27">
        <v>45700</v>
      </c>
      <c r="BG590" s="43">
        <v>46002</v>
      </c>
      <c r="BH590" s="35">
        <f>+Tabla3[[#This Row],[FECHA TERMINACION
(INICIAL)]]-Tabla3[[#This Row],[FECHA INICIO]]</f>
        <v>302</v>
      </c>
      <c r="BI590" s="35">
        <f>+Tabla3[[#This Row],[PLAZO DE EJECUCIÓN EN DÍAS (INICIAL)]]/30</f>
        <v>10.066666666666666</v>
      </c>
      <c r="BJ590" t="s">
        <v>2064</v>
      </c>
      <c r="BK590" s="30">
        <f>+[1]BD_2!E588</f>
        <v>0</v>
      </c>
      <c r="BL590" s="30">
        <f>+[1]BD_2!BA588</f>
        <v>0</v>
      </c>
      <c r="BM590" s="23">
        <f>+[1]BD_2!BZ588</f>
        <v>0</v>
      </c>
      <c r="BN590" s="23">
        <f>+COUNTIF(Tabla3[[#This Row],[VALOR REDUCIDO]:[TOTAL TIEMPO PRORROGADO EN DÍAS
]],"&lt;&gt;0")</f>
        <v>0</v>
      </c>
      <c r="BO590" s="23" t="str">
        <f>+[1]BD_2!CA588</f>
        <v>2 NO</v>
      </c>
      <c r="BP590" s="27" t="str">
        <f>+[1]BD_2!CF588</f>
        <v>1 SI</v>
      </c>
      <c r="BQ590" s="23" t="s">
        <v>106</v>
      </c>
      <c r="BR590">
        <f t="shared" si="134"/>
        <v>302</v>
      </c>
      <c r="BS590" s="36">
        <f t="shared" si="135"/>
        <v>45700</v>
      </c>
      <c r="BT590" s="36">
        <f t="shared" si="136"/>
        <v>46002</v>
      </c>
      <c r="BU590" s="37">
        <f t="shared" ca="1" si="137"/>
        <v>0.81788079470198671</v>
      </c>
      <c r="BV590" s="30">
        <f t="shared" si="138"/>
        <v>85000000</v>
      </c>
      <c r="BW590" s="23" t="str">
        <f t="shared" si="126"/>
        <v>FINALIZADO</v>
      </c>
      <c r="BX590" s="23">
        <v>3966667</v>
      </c>
      <c r="BY590" s="23">
        <v>81033333</v>
      </c>
      <c r="BZ590" s="23" t="s">
        <v>106</v>
      </c>
      <c r="CA590" s="23" t="str">
        <f t="shared" si="139"/>
        <v>febrero</v>
      </c>
      <c r="CB590" s="23" t="s">
        <v>121</v>
      </c>
      <c r="CC590" s="23" t="s">
        <v>121</v>
      </c>
      <c r="CD590" s="23" t="s">
        <v>121</v>
      </c>
      <c r="CE590" t="s">
        <v>125</v>
      </c>
      <c r="CF590" t="s">
        <v>126</v>
      </c>
    </row>
    <row r="591" spans="1:84" x14ac:dyDescent="0.25">
      <c r="A591" s="23" t="str">
        <f t="shared" si="127"/>
        <v/>
      </c>
      <c r="B591" s="23" t="str">
        <f t="shared" si="128"/>
        <v/>
      </c>
      <c r="C591" s="24" t="str">
        <f t="shared" ca="1" si="129"/>
        <v>E</v>
      </c>
      <c r="D591" s="25" t="str">
        <f t="shared" ca="1" si="130"/>
        <v/>
      </c>
      <c r="E591" s="25" t="str">
        <f t="shared" si="131"/>
        <v/>
      </c>
      <c r="F591" s="23" t="str">
        <f t="shared" si="132"/>
        <v/>
      </c>
      <c r="G591" s="25" t="str">
        <f t="shared" si="133"/>
        <v/>
      </c>
      <c r="H591" s="23">
        <v>2025</v>
      </c>
      <c r="I591" s="26">
        <v>581</v>
      </c>
      <c r="J591" s="23" t="s">
        <v>95</v>
      </c>
      <c r="K591" t="s">
        <v>96</v>
      </c>
      <c r="L591" t="s">
        <v>97</v>
      </c>
      <c r="M591" t="s">
        <v>98</v>
      </c>
      <c r="N591" t="s">
        <v>99</v>
      </c>
      <c r="O591" s="23" t="s">
        <v>100</v>
      </c>
      <c r="P591" s="23" t="s">
        <v>101</v>
      </c>
      <c r="Q591" t="s">
        <v>4082</v>
      </c>
      <c r="R591" s="23" t="s">
        <v>103</v>
      </c>
      <c r="S591" s="20" t="s">
        <v>158</v>
      </c>
      <c r="T591" s="29" t="s">
        <v>4083</v>
      </c>
      <c r="U591" s="23" t="s">
        <v>1436</v>
      </c>
      <c r="V591" s="23" t="s">
        <v>106</v>
      </c>
      <c r="W591" s="20" t="s">
        <v>183</v>
      </c>
      <c r="X591" s="20" t="s">
        <v>183</v>
      </c>
      <c r="Y591" t="s">
        <v>4084</v>
      </c>
      <c r="Z591" t="s">
        <v>4085</v>
      </c>
      <c r="AA591" t="s">
        <v>4086</v>
      </c>
      <c r="AB591" s="30">
        <v>32100000</v>
      </c>
      <c r="AC591" s="30">
        <v>32100000</v>
      </c>
      <c r="AD591" s="46">
        <v>3000000</v>
      </c>
      <c r="AE591" s="46">
        <v>0</v>
      </c>
      <c r="AF591" s="23" t="s">
        <v>112</v>
      </c>
      <c r="AG591" t="s">
        <v>106</v>
      </c>
      <c r="AH591" t="s">
        <v>113</v>
      </c>
      <c r="AI591" s="31">
        <f>+Tabla3[[#This Row],[VALOR DEL CONTRATO
(EN NUMEROS)]]-Tabla3[[#This Row],[VALOR RECURSOS (MADS/FONAM)]]</f>
        <v>0</v>
      </c>
      <c r="AJ591" s="25">
        <v>2425</v>
      </c>
      <c r="AK591" s="32">
        <v>45664</v>
      </c>
      <c r="AL591">
        <v>74325</v>
      </c>
      <c r="AM591" s="27">
        <v>45700</v>
      </c>
      <c r="AN591" s="33" t="s">
        <v>114</v>
      </c>
      <c r="AO591" t="s">
        <v>186</v>
      </c>
      <c r="AP591" s="39">
        <v>202400000000054</v>
      </c>
      <c r="AQ591" t="s">
        <v>106</v>
      </c>
      <c r="AR591" s="27">
        <v>45698</v>
      </c>
      <c r="AS591" s="23" t="s">
        <v>116</v>
      </c>
      <c r="AT591" s="23" t="s">
        <v>116</v>
      </c>
      <c r="AU591" t="s">
        <v>117</v>
      </c>
      <c r="AV591" t="s">
        <v>197</v>
      </c>
      <c r="AW591" t="s">
        <v>198</v>
      </c>
      <c r="AX591" t="s">
        <v>189</v>
      </c>
      <c r="AY591" s="23">
        <v>80111600</v>
      </c>
      <c r="AZ591" s="41" t="s">
        <v>4087</v>
      </c>
      <c r="BA591" s="23" t="s">
        <v>272</v>
      </c>
      <c r="BB591" s="20" t="s">
        <v>273</v>
      </c>
      <c r="BC591" s="42" t="s">
        <v>113</v>
      </c>
      <c r="BD591" s="23" t="s">
        <v>274</v>
      </c>
      <c r="BE591" s="27">
        <v>45700</v>
      </c>
      <c r="BF591" s="27">
        <v>45700</v>
      </c>
      <c r="BG591" s="43">
        <v>46021</v>
      </c>
      <c r="BH591" s="35">
        <f>+Tabla3[[#This Row],[FECHA TERMINACION
(INICIAL)]]-Tabla3[[#This Row],[FECHA INICIO]]</f>
        <v>321</v>
      </c>
      <c r="BI591" s="35">
        <f>+Tabla3[[#This Row],[PLAZO DE EJECUCIÓN EN DÍAS (INICIAL)]]/30</f>
        <v>10.7</v>
      </c>
      <c r="BJ591" t="s">
        <v>4088</v>
      </c>
      <c r="BK591" s="30">
        <f>+[1]BD_2!E589</f>
        <v>200000</v>
      </c>
      <c r="BL591" s="30">
        <f>+[1]BD_2!BA589</f>
        <v>0</v>
      </c>
      <c r="BM591" s="23">
        <f>+[1]BD_2!BZ589</f>
        <v>0</v>
      </c>
      <c r="BN591" s="23">
        <f>+COUNTIF(Tabla3[[#This Row],[VALOR REDUCIDO]:[TOTAL TIEMPO PRORROGADO EN DÍAS
]],"&lt;&gt;0")</f>
        <v>1</v>
      </c>
      <c r="BO591" s="23" t="str">
        <f>+[1]BD_2!CA589</f>
        <v>2 NO</v>
      </c>
      <c r="BP591" s="27" t="str">
        <f>+[1]BD_2!CF589</f>
        <v>2 NO</v>
      </c>
      <c r="BQ591" s="23" t="s">
        <v>106</v>
      </c>
      <c r="BR591">
        <f t="shared" si="134"/>
        <v>321</v>
      </c>
      <c r="BS591" s="36">
        <f t="shared" si="135"/>
        <v>45700</v>
      </c>
      <c r="BT591" s="36">
        <f t="shared" si="136"/>
        <v>46021</v>
      </c>
      <c r="BU591" s="37">
        <f t="shared" ca="1" si="137"/>
        <v>0.76947040498442365</v>
      </c>
      <c r="BV591" s="30">
        <f t="shared" si="138"/>
        <v>31900000</v>
      </c>
      <c r="BW591" s="23" t="str">
        <f t="shared" ca="1" si="126"/>
        <v>EJECUCIÓN</v>
      </c>
      <c r="BX591" s="23">
        <v>16900000</v>
      </c>
      <c r="BY591" s="23">
        <v>15000000</v>
      </c>
      <c r="BZ591" s="23" t="s">
        <v>106</v>
      </c>
      <c r="CA591" s="23" t="str">
        <f t="shared" si="139"/>
        <v>febrero</v>
      </c>
      <c r="CB591" s="23" t="s">
        <v>121</v>
      </c>
      <c r="CC591" s="23" t="s">
        <v>121</v>
      </c>
      <c r="CD591" s="23" t="s">
        <v>121</v>
      </c>
      <c r="CE591" t="s">
        <v>125</v>
      </c>
      <c r="CF591" t="s">
        <v>126</v>
      </c>
    </row>
    <row r="592" spans="1:84" x14ac:dyDescent="0.25">
      <c r="A592" s="23" t="str">
        <f t="shared" si="127"/>
        <v/>
      </c>
      <c r="B592" s="23" t="str">
        <f t="shared" si="128"/>
        <v/>
      </c>
      <c r="C592" s="24" t="str">
        <f t="shared" ca="1" si="129"/>
        <v>F</v>
      </c>
      <c r="D592" s="25" t="str">
        <f t="shared" ca="1" si="130"/>
        <v/>
      </c>
      <c r="E592" s="25" t="str">
        <f t="shared" si="131"/>
        <v/>
      </c>
      <c r="F592" s="23" t="str">
        <f t="shared" si="132"/>
        <v/>
      </c>
      <c r="G592" s="25" t="str">
        <f t="shared" si="133"/>
        <v/>
      </c>
      <c r="H592" s="23">
        <v>2025</v>
      </c>
      <c r="I592" s="26">
        <v>582</v>
      </c>
      <c r="J592" s="23" t="s">
        <v>95</v>
      </c>
      <c r="K592" t="s">
        <v>96</v>
      </c>
      <c r="L592" t="s">
        <v>97</v>
      </c>
      <c r="M592" t="s">
        <v>98</v>
      </c>
      <c r="N592" t="s">
        <v>99</v>
      </c>
      <c r="O592" s="23" t="s">
        <v>100</v>
      </c>
      <c r="P592" s="23" t="s">
        <v>138</v>
      </c>
      <c r="Q592" t="s">
        <v>4089</v>
      </c>
      <c r="R592" s="23" t="s">
        <v>103</v>
      </c>
      <c r="S592" s="20" t="s">
        <v>165</v>
      </c>
      <c r="T592" s="29" t="s">
        <v>873</v>
      </c>
      <c r="U592" s="23" t="s">
        <v>1436</v>
      </c>
      <c r="V592" s="23" t="s">
        <v>106</v>
      </c>
      <c r="W592" s="20" t="s">
        <v>430</v>
      </c>
      <c r="X592" s="20" t="s">
        <v>430</v>
      </c>
      <c r="Y592" t="s">
        <v>4046</v>
      </c>
      <c r="Z592" t="s">
        <v>4047</v>
      </c>
      <c r="AA592" t="s">
        <v>4090</v>
      </c>
      <c r="AB592" s="30">
        <v>16500000</v>
      </c>
      <c r="AC592" s="30">
        <v>16500000</v>
      </c>
      <c r="AD592" s="46">
        <v>5500000</v>
      </c>
      <c r="AE592" s="46">
        <v>0</v>
      </c>
      <c r="AF592" s="23" t="s">
        <v>112</v>
      </c>
      <c r="AG592" t="s">
        <v>106</v>
      </c>
      <c r="AH592" t="s">
        <v>113</v>
      </c>
      <c r="AI592" s="31">
        <f>+Tabla3[[#This Row],[VALOR DEL CONTRATO
(EN NUMEROS)]]-Tabla3[[#This Row],[VALOR RECURSOS (MADS/FONAM)]]</f>
        <v>0</v>
      </c>
      <c r="AJ592" s="25">
        <v>4825</v>
      </c>
      <c r="AK592" s="32">
        <v>45664</v>
      </c>
      <c r="AL592">
        <v>69425</v>
      </c>
      <c r="AM592" s="27">
        <v>45698</v>
      </c>
      <c r="AN592" s="33" t="s">
        <v>114</v>
      </c>
      <c r="AO592" t="s">
        <v>1265</v>
      </c>
      <c r="AP592" s="39">
        <v>202400000000074</v>
      </c>
      <c r="AQ592" t="s">
        <v>106</v>
      </c>
      <c r="AR592" s="27">
        <v>45694</v>
      </c>
      <c r="AS592" s="23" t="s">
        <v>4091</v>
      </c>
      <c r="AT592" s="23" t="s">
        <v>4092</v>
      </c>
      <c r="AU592" t="s">
        <v>117</v>
      </c>
      <c r="AV592" t="s">
        <v>435</v>
      </c>
      <c r="AW592" t="s">
        <v>436</v>
      </c>
      <c r="AX592" t="s">
        <v>436</v>
      </c>
      <c r="AY592" s="23">
        <v>80111600</v>
      </c>
      <c r="AZ592" s="20" t="s">
        <v>4093</v>
      </c>
      <c r="BA592" s="23" t="s">
        <v>121</v>
      </c>
      <c r="BB592" s="20" t="s">
        <v>122</v>
      </c>
      <c r="BC592" s="42">
        <v>45695</v>
      </c>
      <c r="BD592" s="23" t="s">
        <v>123</v>
      </c>
      <c r="BE592" s="42">
        <v>45695</v>
      </c>
      <c r="BF592" s="58">
        <v>45699</v>
      </c>
      <c r="BG592" s="59">
        <v>45787</v>
      </c>
      <c r="BH592" s="35">
        <f>+Tabla3[[#This Row],[FECHA TERMINACION
(INICIAL)]]-Tabla3[[#This Row],[FECHA INICIO]]</f>
        <v>88</v>
      </c>
      <c r="BI592" s="35">
        <f>+Tabla3[[#This Row],[PLAZO DE EJECUCIÓN EN DÍAS (INICIAL)]]/30</f>
        <v>2.9333333333333331</v>
      </c>
      <c r="BJ592" t="s">
        <v>4094</v>
      </c>
      <c r="BK592" s="30">
        <f>+[1]BD_2!E590</f>
        <v>0</v>
      </c>
      <c r="BL592" s="30">
        <f>+[1]BD_2!BA590</f>
        <v>0</v>
      </c>
      <c r="BM592" s="23">
        <f>+[1]BD_2!BZ590</f>
        <v>0</v>
      </c>
      <c r="BN592" s="23">
        <f>+COUNTIF(Tabla3[[#This Row],[VALOR REDUCIDO]:[TOTAL TIEMPO PRORROGADO EN DÍAS
]],"&lt;&gt;0")</f>
        <v>0</v>
      </c>
      <c r="BO592" s="23" t="str">
        <f>+[1]BD_2!CA590</f>
        <v>2 NO</v>
      </c>
      <c r="BP592" s="27" t="str">
        <f>+[1]BD_2!CF590</f>
        <v>2 NO</v>
      </c>
      <c r="BQ592" s="23" t="s">
        <v>106</v>
      </c>
      <c r="BR592">
        <f t="shared" si="134"/>
        <v>88</v>
      </c>
      <c r="BS592" s="36">
        <f t="shared" si="135"/>
        <v>45699</v>
      </c>
      <c r="BT592" s="36">
        <f t="shared" si="136"/>
        <v>45787</v>
      </c>
      <c r="BU592" s="37">
        <f t="shared" ca="1" si="137"/>
        <v>1</v>
      </c>
      <c r="BV592" s="30">
        <f t="shared" si="138"/>
        <v>16500000</v>
      </c>
      <c r="BW592" s="23" t="str">
        <f t="shared" ca="1" si="126"/>
        <v>FINALIZADO</v>
      </c>
      <c r="BX592" s="23">
        <v>3666667</v>
      </c>
      <c r="BY592" s="23">
        <v>12833333</v>
      </c>
      <c r="BZ592" s="23" t="s">
        <v>106</v>
      </c>
      <c r="CA592" s="23" t="str">
        <f t="shared" si="139"/>
        <v>febrero</v>
      </c>
      <c r="CB592" s="23" t="s">
        <v>121</v>
      </c>
      <c r="CC592" s="23" t="s">
        <v>121</v>
      </c>
      <c r="CD592" s="23" t="s">
        <v>121</v>
      </c>
      <c r="CE592" t="s">
        <v>125</v>
      </c>
      <c r="CF592" t="s">
        <v>126</v>
      </c>
    </row>
    <row r="593" spans="1:84" x14ac:dyDescent="0.25">
      <c r="A593" s="23" t="str">
        <f t="shared" si="127"/>
        <v/>
      </c>
      <c r="B593" s="23" t="str">
        <f t="shared" si="128"/>
        <v/>
      </c>
      <c r="C593" s="24" t="str">
        <f t="shared" ca="1" si="129"/>
        <v>E</v>
      </c>
      <c r="D593" s="25" t="str">
        <f t="shared" ca="1" si="130"/>
        <v/>
      </c>
      <c r="E593" s="25" t="str">
        <f t="shared" si="131"/>
        <v/>
      </c>
      <c r="F593" s="23" t="str">
        <f t="shared" si="132"/>
        <v/>
      </c>
      <c r="G593" s="25" t="str">
        <f t="shared" si="133"/>
        <v/>
      </c>
      <c r="H593" s="23">
        <v>20225</v>
      </c>
      <c r="I593" s="26">
        <v>583</v>
      </c>
      <c r="J593" s="23" t="s">
        <v>95</v>
      </c>
      <c r="K593" t="s">
        <v>96</v>
      </c>
      <c r="L593" t="s">
        <v>97</v>
      </c>
      <c r="M593" t="s">
        <v>98</v>
      </c>
      <c r="N593" t="s">
        <v>99</v>
      </c>
      <c r="O593" s="23" t="s">
        <v>100</v>
      </c>
      <c r="P593" s="23" t="s">
        <v>138</v>
      </c>
      <c r="Q593" t="s">
        <v>4095</v>
      </c>
      <c r="R593" s="23" t="s">
        <v>103</v>
      </c>
      <c r="S593" s="20" t="s">
        <v>4096</v>
      </c>
      <c r="T593" s="29" t="s">
        <v>4097</v>
      </c>
      <c r="U593" s="23" t="s">
        <v>1436</v>
      </c>
      <c r="V593" s="23" t="s">
        <v>106</v>
      </c>
      <c r="W593" s="20" t="s">
        <v>1369</v>
      </c>
      <c r="X593" s="20" t="s">
        <v>1369</v>
      </c>
      <c r="Y593" t="s">
        <v>4098</v>
      </c>
      <c r="Z593" t="s">
        <v>4099</v>
      </c>
      <c r="AA593" t="s">
        <v>4100</v>
      </c>
      <c r="AB593" s="30">
        <v>85834020</v>
      </c>
      <c r="AC593" s="30">
        <v>85834020</v>
      </c>
      <c r="AD593" s="46">
        <v>9035160</v>
      </c>
      <c r="AE593" s="46">
        <v>0</v>
      </c>
      <c r="AF593" s="23" t="s">
        <v>112</v>
      </c>
      <c r="AG593" t="s">
        <v>106</v>
      </c>
      <c r="AH593" t="s">
        <v>113</v>
      </c>
      <c r="AI593" s="31">
        <f>+Tabla3[[#This Row],[VALOR DEL CONTRATO
(EN NUMEROS)]]-Tabla3[[#This Row],[VALOR RECURSOS (MADS/FONAM)]]</f>
        <v>0</v>
      </c>
      <c r="AJ593" s="25">
        <v>11125</v>
      </c>
      <c r="AK593" s="57">
        <v>45665</v>
      </c>
      <c r="AL593">
        <v>70725</v>
      </c>
      <c r="AM593" s="27">
        <v>45699</v>
      </c>
      <c r="AN593" s="33" t="s">
        <v>114</v>
      </c>
      <c r="AO593" t="s">
        <v>931</v>
      </c>
      <c r="AP593" s="39">
        <v>202400000000078</v>
      </c>
      <c r="AQ593" t="s">
        <v>106</v>
      </c>
      <c r="AR593" s="27">
        <v>45694</v>
      </c>
      <c r="AS593" s="23" t="s">
        <v>4101</v>
      </c>
      <c r="AT593" s="23" t="s">
        <v>3939</v>
      </c>
      <c r="AU593" t="s">
        <v>117</v>
      </c>
      <c r="AV593" t="s">
        <v>3771</v>
      </c>
      <c r="AW593" t="s">
        <v>801</v>
      </c>
      <c r="AX593" t="s">
        <v>1375</v>
      </c>
      <c r="AY593" s="23">
        <v>80111600</v>
      </c>
      <c r="AZ593" s="41" t="s">
        <v>4102</v>
      </c>
      <c r="BA593" s="23" t="s">
        <v>121</v>
      </c>
      <c r="BB593" s="20" t="s">
        <v>122</v>
      </c>
      <c r="BC593" s="42">
        <v>45695</v>
      </c>
      <c r="BD593" s="23" t="s">
        <v>136</v>
      </c>
      <c r="BE593" s="42">
        <v>45695</v>
      </c>
      <c r="BF593" s="27">
        <v>45699</v>
      </c>
      <c r="BG593" s="43">
        <v>45986</v>
      </c>
      <c r="BH593" s="35">
        <f>+Tabla3[[#This Row],[FECHA TERMINACION
(INICIAL)]]-Tabla3[[#This Row],[FECHA INICIO]]</f>
        <v>287</v>
      </c>
      <c r="BI593" s="35">
        <f>+Tabla3[[#This Row],[PLAZO DE EJECUCIÓN EN DÍAS (INICIAL)]]/30</f>
        <v>9.5666666666666664</v>
      </c>
      <c r="BJ593" t="s">
        <v>3941</v>
      </c>
      <c r="BK593" s="30">
        <f>+[1]BD_2!E591</f>
        <v>0</v>
      </c>
      <c r="BL593" s="30">
        <f>+[1]BD_2!BA591</f>
        <v>0</v>
      </c>
      <c r="BM593" s="23">
        <f>+[1]BD_2!BZ591</f>
        <v>0</v>
      </c>
      <c r="BN593" s="23">
        <f>+COUNTIF(Tabla3[[#This Row],[VALOR REDUCIDO]:[TOTAL TIEMPO PRORROGADO EN DÍAS
]],"&lt;&gt;0")</f>
        <v>0</v>
      </c>
      <c r="BO593" s="23" t="str">
        <f>+[1]BD_2!CA591</f>
        <v>2 NO</v>
      </c>
      <c r="BP593" s="27" t="str">
        <f>+[1]BD_2!CF591</f>
        <v>2 NO</v>
      </c>
      <c r="BQ593" s="23" t="s">
        <v>106</v>
      </c>
      <c r="BR593">
        <f t="shared" si="134"/>
        <v>287</v>
      </c>
      <c r="BS593" s="36">
        <f t="shared" si="135"/>
        <v>45699</v>
      </c>
      <c r="BT593" s="36">
        <f t="shared" si="136"/>
        <v>45986</v>
      </c>
      <c r="BU593" s="37">
        <f t="shared" ca="1" si="137"/>
        <v>0.86411149825783973</v>
      </c>
      <c r="BV593" s="30">
        <f t="shared" si="138"/>
        <v>85834020</v>
      </c>
      <c r="BW593" s="23" t="str">
        <f t="shared" ca="1" si="126"/>
        <v>EJECUCIÓN</v>
      </c>
      <c r="BX593" s="23">
        <v>51199240</v>
      </c>
      <c r="BY593" s="23">
        <v>34634780</v>
      </c>
      <c r="BZ593" s="23" t="s">
        <v>106</v>
      </c>
      <c r="CA593" s="23" t="str">
        <f t="shared" si="139"/>
        <v>febrero</v>
      </c>
      <c r="CB593" s="23" t="s">
        <v>121</v>
      </c>
      <c r="CC593" s="23" t="s">
        <v>121</v>
      </c>
      <c r="CD593" s="23" t="s">
        <v>121</v>
      </c>
      <c r="CE593" t="s">
        <v>125</v>
      </c>
      <c r="CF593" t="s">
        <v>126</v>
      </c>
    </row>
    <row r="594" spans="1:84" x14ac:dyDescent="0.25">
      <c r="A594" s="23" t="str">
        <f t="shared" si="127"/>
        <v/>
      </c>
      <c r="B594" s="23" t="str">
        <f t="shared" si="128"/>
        <v/>
      </c>
      <c r="C594" s="24" t="str">
        <f t="shared" ca="1" si="129"/>
        <v>E</v>
      </c>
      <c r="D594" s="25" t="str">
        <f t="shared" ca="1" si="130"/>
        <v/>
      </c>
      <c r="E594" s="25" t="str">
        <f t="shared" si="131"/>
        <v/>
      </c>
      <c r="F594" s="23" t="str">
        <f t="shared" si="132"/>
        <v/>
      </c>
      <c r="G594" s="25" t="str">
        <f t="shared" si="133"/>
        <v/>
      </c>
      <c r="H594" s="23">
        <v>2025</v>
      </c>
      <c r="I594" s="26">
        <v>584</v>
      </c>
      <c r="J594" s="23" t="s">
        <v>95</v>
      </c>
      <c r="K594" t="s">
        <v>96</v>
      </c>
      <c r="L594" t="s">
        <v>97</v>
      </c>
      <c r="M594" t="s">
        <v>98</v>
      </c>
      <c r="N594" t="s">
        <v>99</v>
      </c>
      <c r="O594" s="23" t="s">
        <v>100</v>
      </c>
      <c r="P594" s="23" t="s">
        <v>138</v>
      </c>
      <c r="Q594" t="s">
        <v>4103</v>
      </c>
      <c r="R594" s="23" t="s">
        <v>103</v>
      </c>
      <c r="S594" s="20" t="s">
        <v>2029</v>
      </c>
      <c r="T594" s="29" t="s">
        <v>4104</v>
      </c>
      <c r="U594" s="23" t="s">
        <v>1436</v>
      </c>
      <c r="V594" s="23" t="s">
        <v>106</v>
      </c>
      <c r="W594" s="20" t="s">
        <v>907</v>
      </c>
      <c r="X594" s="20" t="s">
        <v>907</v>
      </c>
      <c r="Y594" t="s">
        <v>4105</v>
      </c>
      <c r="Z594" t="s">
        <v>4106</v>
      </c>
      <c r="AA594" t="s">
        <v>4107</v>
      </c>
      <c r="AB594" s="30">
        <v>83496000</v>
      </c>
      <c r="AC594" s="30">
        <v>83496000</v>
      </c>
      <c r="AD594" s="46">
        <v>8946000</v>
      </c>
      <c r="AE594" s="46">
        <v>0</v>
      </c>
      <c r="AF594" s="23" t="s">
        <v>112</v>
      </c>
      <c r="AG594" t="s">
        <v>106</v>
      </c>
      <c r="AH594" t="s">
        <v>113</v>
      </c>
      <c r="AI594" s="31">
        <f>+Tabla3[[#This Row],[VALOR DEL CONTRATO
(EN NUMEROS)]]-Tabla3[[#This Row],[VALOR RECURSOS (MADS/FONAM)]]</f>
        <v>0</v>
      </c>
      <c r="AJ594" s="25">
        <v>10125</v>
      </c>
      <c r="AK594" s="32">
        <v>45665</v>
      </c>
      <c r="AL594">
        <v>73125</v>
      </c>
      <c r="AM594" s="27">
        <v>45700</v>
      </c>
      <c r="AN594" s="33" t="s">
        <v>114</v>
      </c>
      <c r="AO594" t="s">
        <v>911</v>
      </c>
      <c r="AP594" s="39">
        <v>202400000000078</v>
      </c>
      <c r="AQ594" t="s">
        <v>106</v>
      </c>
      <c r="AR594" s="27">
        <v>45698</v>
      </c>
      <c r="AS594" s="23" t="s">
        <v>116</v>
      </c>
      <c r="AT594" s="23" t="s">
        <v>116</v>
      </c>
      <c r="AU594" t="s">
        <v>117</v>
      </c>
      <c r="AV594" t="s">
        <v>3265</v>
      </c>
      <c r="AW594" t="s">
        <v>3266</v>
      </c>
      <c r="AX594" t="s">
        <v>914</v>
      </c>
      <c r="AY594" s="23">
        <v>80111600</v>
      </c>
      <c r="AZ594" s="20" t="s">
        <v>4108</v>
      </c>
      <c r="BA594" s="23" t="s">
        <v>121</v>
      </c>
      <c r="BB594" s="20" t="s">
        <v>122</v>
      </c>
      <c r="BC594" s="42">
        <v>45699</v>
      </c>
      <c r="BD594" s="23" t="s">
        <v>123</v>
      </c>
      <c r="BE594" s="42">
        <v>45699</v>
      </c>
      <c r="BF594" s="27">
        <v>45700</v>
      </c>
      <c r="BG594" s="43">
        <v>45982</v>
      </c>
      <c r="BH594" s="35">
        <f>+Tabla3[[#This Row],[FECHA TERMINACION
(INICIAL)]]-Tabla3[[#This Row],[FECHA INICIO]]</f>
        <v>282</v>
      </c>
      <c r="BI594" s="35">
        <f>+Tabla3[[#This Row],[PLAZO DE EJECUCIÓN EN DÍAS (INICIAL)]]/30</f>
        <v>9.4</v>
      </c>
      <c r="BJ594" t="s">
        <v>4109</v>
      </c>
      <c r="BK594" s="30">
        <f>+[1]BD_2!E592</f>
        <v>0</v>
      </c>
      <c r="BL594" s="30">
        <f>+[1]BD_2!BA592</f>
        <v>0</v>
      </c>
      <c r="BM594" s="23">
        <f>+[1]BD_2!BZ592</f>
        <v>0</v>
      </c>
      <c r="BN594" s="23">
        <f>+COUNTIF(Tabla3[[#This Row],[VALOR REDUCIDO]:[TOTAL TIEMPO PRORROGADO EN DÍAS
]],"&lt;&gt;0")</f>
        <v>0</v>
      </c>
      <c r="BO594" s="23" t="str">
        <f>+[1]BD_2!CA592</f>
        <v>2 NO</v>
      </c>
      <c r="BP594" s="27" t="str">
        <f>+[1]BD_2!CF592</f>
        <v>2 NO</v>
      </c>
      <c r="BQ594" s="23" t="s">
        <v>106</v>
      </c>
      <c r="BR594">
        <f t="shared" si="134"/>
        <v>282</v>
      </c>
      <c r="BS594" s="36">
        <f t="shared" si="135"/>
        <v>45700</v>
      </c>
      <c r="BT594" s="36">
        <f t="shared" si="136"/>
        <v>45982</v>
      </c>
      <c r="BU594" s="37">
        <f t="shared" ca="1" si="137"/>
        <v>0.87588652482269502</v>
      </c>
      <c r="BV594" s="30">
        <f t="shared" si="138"/>
        <v>83496000</v>
      </c>
      <c r="BW594" s="23" t="str">
        <f t="shared" ca="1" si="126"/>
        <v>EJECUCIÓN</v>
      </c>
      <c r="BX594" s="23">
        <v>50395800</v>
      </c>
      <c r="BY594" s="23">
        <v>33100200</v>
      </c>
      <c r="BZ594" s="23" t="s">
        <v>106</v>
      </c>
      <c r="CA594" s="23" t="str">
        <f t="shared" si="139"/>
        <v>febrero</v>
      </c>
      <c r="CB594" s="23" t="s">
        <v>121</v>
      </c>
      <c r="CC594" s="23" t="s">
        <v>121</v>
      </c>
      <c r="CD594" s="23" t="s">
        <v>121</v>
      </c>
      <c r="CE594" t="s">
        <v>125</v>
      </c>
      <c r="CF594" t="s">
        <v>126</v>
      </c>
    </row>
    <row r="595" spans="1:84" x14ac:dyDescent="0.25">
      <c r="A595" s="23" t="str">
        <f t="shared" si="127"/>
        <v/>
      </c>
      <c r="B595" s="23" t="str">
        <f t="shared" si="128"/>
        <v/>
      </c>
      <c r="C595" s="24" t="str">
        <f t="shared" ca="1" si="129"/>
        <v>E</v>
      </c>
      <c r="D595" s="25" t="str">
        <f t="shared" ca="1" si="130"/>
        <v/>
      </c>
      <c r="E595" s="25" t="str">
        <f t="shared" si="131"/>
        <v/>
      </c>
      <c r="F595" s="23" t="str">
        <f t="shared" si="132"/>
        <v/>
      </c>
      <c r="G595" s="25" t="str">
        <f t="shared" si="133"/>
        <v/>
      </c>
      <c r="H595" s="23">
        <v>2025</v>
      </c>
      <c r="I595" s="26">
        <v>585</v>
      </c>
      <c r="J595" s="23" t="s">
        <v>95</v>
      </c>
      <c r="K595" t="s">
        <v>96</v>
      </c>
      <c r="L595" t="s">
        <v>97</v>
      </c>
      <c r="M595" t="s">
        <v>98</v>
      </c>
      <c r="N595" t="s">
        <v>99</v>
      </c>
      <c r="O595" s="23" t="s">
        <v>100</v>
      </c>
      <c r="P595" s="23" t="s">
        <v>138</v>
      </c>
      <c r="Q595" t="s">
        <v>4110</v>
      </c>
      <c r="R595" s="23" t="s">
        <v>103</v>
      </c>
      <c r="S595" s="20" t="s">
        <v>369</v>
      </c>
      <c r="T595" s="29" t="s">
        <v>4111</v>
      </c>
      <c r="U595" s="23" t="s">
        <v>1436</v>
      </c>
      <c r="V595" s="23" t="s">
        <v>106</v>
      </c>
      <c r="W595" s="20" t="s">
        <v>907</v>
      </c>
      <c r="X595" s="20" t="s">
        <v>907</v>
      </c>
      <c r="Y595" t="s">
        <v>4112</v>
      </c>
      <c r="Z595" t="s">
        <v>4113</v>
      </c>
      <c r="AA595" t="s">
        <v>4114</v>
      </c>
      <c r="AB595" s="30">
        <v>120000000</v>
      </c>
      <c r="AC595" s="30">
        <v>120000000</v>
      </c>
      <c r="AD595" s="46">
        <v>12000000</v>
      </c>
      <c r="AE595" s="46">
        <v>0</v>
      </c>
      <c r="AF595" s="23" t="s">
        <v>112</v>
      </c>
      <c r="AG595" t="s">
        <v>106</v>
      </c>
      <c r="AH595" t="s">
        <v>113</v>
      </c>
      <c r="AI595" s="31">
        <f>+Tabla3[[#This Row],[VALOR DEL CONTRATO
(EN NUMEROS)]]-Tabla3[[#This Row],[VALOR RECURSOS (MADS/FONAM)]]</f>
        <v>0</v>
      </c>
      <c r="AJ595" s="25">
        <v>10125</v>
      </c>
      <c r="AK595" s="32">
        <v>45665</v>
      </c>
      <c r="AL595">
        <v>86825</v>
      </c>
      <c r="AM595" s="27">
        <v>45705</v>
      </c>
      <c r="AN595" s="33" t="s">
        <v>114</v>
      </c>
      <c r="AO595" t="s">
        <v>911</v>
      </c>
      <c r="AP595" s="39">
        <v>202400000000078</v>
      </c>
      <c r="AQ595" t="s">
        <v>106</v>
      </c>
      <c r="AR595" s="27">
        <v>45694</v>
      </c>
      <c r="AS595" s="23" t="s">
        <v>116</v>
      </c>
      <c r="AT595" s="23" t="s">
        <v>116</v>
      </c>
      <c r="AU595" t="s">
        <v>117</v>
      </c>
      <c r="AV595" t="s">
        <v>912</v>
      </c>
      <c r="AW595" t="s">
        <v>913</v>
      </c>
      <c r="AX595" t="s">
        <v>914</v>
      </c>
      <c r="AY595" s="23">
        <v>80111600</v>
      </c>
      <c r="AZ595" s="20" t="s">
        <v>4115</v>
      </c>
      <c r="BA595" s="23" t="s">
        <v>121</v>
      </c>
      <c r="BB595" s="20" t="s">
        <v>122</v>
      </c>
      <c r="BC595" s="42">
        <v>45695</v>
      </c>
      <c r="BD595" s="23" t="s">
        <v>123</v>
      </c>
      <c r="BE595" s="42">
        <v>45695</v>
      </c>
      <c r="BF595" s="27">
        <v>45705</v>
      </c>
      <c r="BG595" s="43">
        <v>46007</v>
      </c>
      <c r="BH595" s="35">
        <f>+Tabla3[[#This Row],[FECHA TERMINACION
(INICIAL)]]-Tabla3[[#This Row],[FECHA INICIO]]</f>
        <v>302</v>
      </c>
      <c r="BI595" s="35">
        <f>+Tabla3[[#This Row],[PLAZO DE EJECUCIÓN EN DÍAS (INICIAL)]]/30</f>
        <v>10.066666666666666</v>
      </c>
      <c r="BJ595" t="s">
        <v>4116</v>
      </c>
      <c r="BK595" s="30">
        <f>+[1]BD_2!E593</f>
        <v>0</v>
      </c>
      <c r="BL595" s="30">
        <f>+[1]BD_2!BA593</f>
        <v>0</v>
      </c>
      <c r="BM595" s="23">
        <f>+[1]BD_2!BZ593</f>
        <v>0</v>
      </c>
      <c r="BN595" s="23">
        <f>+COUNTIF(Tabla3[[#This Row],[VALOR REDUCIDO]:[TOTAL TIEMPO PRORROGADO EN DÍAS
]],"&lt;&gt;0")</f>
        <v>0</v>
      </c>
      <c r="BO595" s="23" t="str">
        <f>+[1]BD_2!CA593</f>
        <v>2 NO</v>
      </c>
      <c r="BP595" s="27" t="str">
        <f>+[1]BD_2!CF593</f>
        <v>2 NO</v>
      </c>
      <c r="BQ595" s="23" t="s">
        <v>106</v>
      </c>
      <c r="BR595">
        <f t="shared" si="134"/>
        <v>302</v>
      </c>
      <c r="BS595" s="36">
        <f t="shared" si="135"/>
        <v>45705</v>
      </c>
      <c r="BT595" s="36">
        <f t="shared" si="136"/>
        <v>46007</v>
      </c>
      <c r="BU595" s="37">
        <f t="shared" ca="1" si="137"/>
        <v>0.80132450331125826</v>
      </c>
      <c r="BV595" s="30">
        <f t="shared" si="138"/>
        <v>120000000</v>
      </c>
      <c r="BW595" s="23" t="str">
        <f t="shared" ca="1" si="126"/>
        <v>EJECUCIÓN</v>
      </c>
      <c r="BX595" s="23">
        <v>65600000</v>
      </c>
      <c r="BY595" s="23">
        <v>54400000</v>
      </c>
      <c r="BZ595" s="23" t="s">
        <v>106</v>
      </c>
      <c r="CA595" s="23" t="str">
        <f t="shared" si="139"/>
        <v>febrero</v>
      </c>
      <c r="CB595" s="23" t="s">
        <v>121</v>
      </c>
      <c r="CC595" s="23" t="s">
        <v>121</v>
      </c>
      <c r="CD595" s="23" t="s">
        <v>121</v>
      </c>
      <c r="CE595" t="s">
        <v>125</v>
      </c>
      <c r="CF595" t="s">
        <v>126</v>
      </c>
    </row>
    <row r="596" spans="1:84" x14ac:dyDescent="0.25">
      <c r="A596" s="23" t="str">
        <f t="shared" si="127"/>
        <v/>
      </c>
      <c r="B596" s="23" t="str">
        <f t="shared" si="128"/>
        <v/>
      </c>
      <c r="C596" s="24" t="str">
        <f t="shared" ca="1" si="129"/>
        <v>E</v>
      </c>
      <c r="D596" s="25" t="str">
        <f t="shared" ca="1" si="130"/>
        <v/>
      </c>
      <c r="E596" s="25" t="str">
        <f t="shared" si="131"/>
        <v/>
      </c>
      <c r="F596" s="23" t="str">
        <f t="shared" si="132"/>
        <v/>
      </c>
      <c r="G596" s="25" t="str">
        <f t="shared" si="133"/>
        <v/>
      </c>
      <c r="H596" s="23">
        <v>2025</v>
      </c>
      <c r="I596" s="26">
        <v>586</v>
      </c>
      <c r="J596" s="23" t="s">
        <v>95</v>
      </c>
      <c r="K596" t="s">
        <v>96</v>
      </c>
      <c r="L596" t="s">
        <v>97</v>
      </c>
      <c r="M596" t="s">
        <v>98</v>
      </c>
      <c r="N596" t="s">
        <v>99</v>
      </c>
      <c r="O596" s="23" t="s">
        <v>100</v>
      </c>
      <c r="P596" s="23" t="s">
        <v>101</v>
      </c>
      <c r="Q596" t="s">
        <v>4117</v>
      </c>
      <c r="R596" s="23" t="s">
        <v>103</v>
      </c>
      <c r="S596" s="20" t="s">
        <v>1451</v>
      </c>
      <c r="T596" s="29" t="s">
        <v>4118</v>
      </c>
      <c r="U596" s="23" t="s">
        <v>1436</v>
      </c>
      <c r="V596" s="23" t="s">
        <v>106</v>
      </c>
      <c r="W596" s="20" t="s">
        <v>516</v>
      </c>
      <c r="X596" s="20" t="s">
        <v>516</v>
      </c>
      <c r="Y596" t="s">
        <v>4119</v>
      </c>
      <c r="Z596" t="s">
        <v>4120</v>
      </c>
      <c r="AA596" t="s">
        <v>4121</v>
      </c>
      <c r="AB596" s="30">
        <v>42420000</v>
      </c>
      <c r="AC596" s="30">
        <v>42420000</v>
      </c>
      <c r="AD596" s="46">
        <v>4242000</v>
      </c>
      <c r="AE596" s="46">
        <v>0</v>
      </c>
      <c r="AF596" s="23" t="s">
        <v>112</v>
      </c>
      <c r="AG596" t="s">
        <v>106</v>
      </c>
      <c r="AH596" t="s">
        <v>113</v>
      </c>
      <c r="AI596" s="31">
        <f>+Tabla3[[#This Row],[VALOR DEL CONTRATO
(EN NUMEROS)]]-Tabla3[[#This Row],[VALOR RECURSOS (MADS/FONAM)]]</f>
        <v>0</v>
      </c>
      <c r="AJ596" s="25">
        <v>8825</v>
      </c>
      <c r="AK596" s="57">
        <v>45665</v>
      </c>
      <c r="AL596">
        <v>65425</v>
      </c>
      <c r="AM596" s="27">
        <v>45698</v>
      </c>
      <c r="AN596" s="33" t="s">
        <v>114</v>
      </c>
      <c r="AO596" t="s">
        <v>1574</v>
      </c>
      <c r="AP596" s="39">
        <v>202300000000177</v>
      </c>
      <c r="AQ596" t="s">
        <v>106</v>
      </c>
      <c r="AR596" s="27">
        <v>45694</v>
      </c>
      <c r="AS596" s="23" t="s">
        <v>116</v>
      </c>
      <c r="AT596" s="23" t="s">
        <v>116</v>
      </c>
      <c r="AU596" t="s">
        <v>117</v>
      </c>
      <c r="AV596" t="s">
        <v>965</v>
      </c>
      <c r="AW596" t="s">
        <v>966</v>
      </c>
      <c r="AX596" t="s">
        <v>516</v>
      </c>
      <c r="AY596" s="23">
        <v>80111600</v>
      </c>
      <c r="AZ596" s="41" t="s">
        <v>4122</v>
      </c>
      <c r="BA596" s="23" t="s">
        <v>121</v>
      </c>
      <c r="BB596" s="20" t="s">
        <v>122</v>
      </c>
      <c r="BC596" s="42">
        <v>45694</v>
      </c>
      <c r="BD596" s="23" t="s">
        <v>123</v>
      </c>
      <c r="BE596" s="42">
        <v>45694</v>
      </c>
      <c r="BF596" s="27">
        <v>45698</v>
      </c>
      <c r="BG596" s="43">
        <v>46000</v>
      </c>
      <c r="BH596" s="35">
        <f>+Tabla3[[#This Row],[FECHA TERMINACION
(INICIAL)]]-Tabla3[[#This Row],[FECHA INICIO]]</f>
        <v>302</v>
      </c>
      <c r="BI596" s="35">
        <f>+Tabla3[[#This Row],[PLAZO DE EJECUCIÓN EN DÍAS (INICIAL)]]/30</f>
        <v>10.066666666666666</v>
      </c>
      <c r="BJ596" t="s">
        <v>1612</v>
      </c>
      <c r="BK596" s="30">
        <f>+[1]BD_2!E594</f>
        <v>0</v>
      </c>
      <c r="BL596" s="30">
        <f>+[1]BD_2!BA594</f>
        <v>0</v>
      </c>
      <c r="BM596" s="23">
        <f>+[1]BD_2!BZ594</f>
        <v>0</v>
      </c>
      <c r="BN596" s="23">
        <f>+COUNTIF(Tabla3[[#This Row],[VALOR REDUCIDO]:[TOTAL TIEMPO PRORROGADO EN DÍAS
]],"&lt;&gt;0")</f>
        <v>0</v>
      </c>
      <c r="BO596" s="23" t="str">
        <f>+[1]BD_2!CA594</f>
        <v>2 NO</v>
      </c>
      <c r="BP596" s="27" t="str">
        <f>+[1]BD_2!CF594</f>
        <v>2 NO</v>
      </c>
      <c r="BQ596" s="23" t="s">
        <v>106</v>
      </c>
      <c r="BR596">
        <f t="shared" si="134"/>
        <v>302</v>
      </c>
      <c r="BS596" s="36">
        <f t="shared" si="135"/>
        <v>45698</v>
      </c>
      <c r="BT596" s="36">
        <f t="shared" si="136"/>
        <v>46000</v>
      </c>
      <c r="BU596" s="37">
        <f t="shared" ca="1" si="137"/>
        <v>0.82450331125827814</v>
      </c>
      <c r="BV596" s="30">
        <f t="shared" si="138"/>
        <v>42420000</v>
      </c>
      <c r="BW596" s="23" t="str">
        <f t="shared" ca="1" si="126"/>
        <v>EJECUCIÓN</v>
      </c>
      <c r="BX596" s="23">
        <v>24179400</v>
      </c>
      <c r="BY596" s="23">
        <v>18240600</v>
      </c>
      <c r="BZ596" s="23" t="s">
        <v>106</v>
      </c>
      <c r="CA596" s="23" t="str">
        <f t="shared" si="139"/>
        <v>febrero</v>
      </c>
      <c r="CB596" s="23" t="s">
        <v>121</v>
      </c>
      <c r="CC596" s="23" t="s">
        <v>121</v>
      </c>
      <c r="CD596" s="23" t="s">
        <v>121</v>
      </c>
      <c r="CE596" t="s">
        <v>125</v>
      </c>
      <c r="CF596" t="s">
        <v>126</v>
      </c>
    </row>
    <row r="597" spans="1:84" x14ac:dyDescent="0.25">
      <c r="A597" s="23" t="str">
        <f t="shared" si="127"/>
        <v/>
      </c>
      <c r="B597" s="23" t="str">
        <f t="shared" si="128"/>
        <v/>
      </c>
      <c r="C597" s="24" t="str">
        <f t="shared" ca="1" si="129"/>
        <v>E</v>
      </c>
      <c r="D597" s="25" t="str">
        <f t="shared" ca="1" si="130"/>
        <v/>
      </c>
      <c r="E597" s="25" t="str">
        <f t="shared" si="131"/>
        <v/>
      </c>
      <c r="F597" s="23" t="str">
        <f t="shared" si="132"/>
        <v/>
      </c>
      <c r="G597" s="25" t="str">
        <f t="shared" si="133"/>
        <v/>
      </c>
      <c r="H597" s="23">
        <v>2025</v>
      </c>
      <c r="I597" s="26">
        <v>587</v>
      </c>
      <c r="J597" s="23" t="s">
        <v>95</v>
      </c>
      <c r="K597" t="s">
        <v>96</v>
      </c>
      <c r="L597" t="s">
        <v>97</v>
      </c>
      <c r="M597" t="s">
        <v>98</v>
      </c>
      <c r="N597" t="s">
        <v>99</v>
      </c>
      <c r="O597" s="23" t="s">
        <v>100</v>
      </c>
      <c r="P597" s="23" t="s">
        <v>138</v>
      </c>
      <c r="Q597" t="s">
        <v>4123</v>
      </c>
      <c r="R597" s="23" t="s">
        <v>103</v>
      </c>
      <c r="S597" s="20" t="s">
        <v>1325</v>
      </c>
      <c r="T597" s="29" t="s">
        <v>4124</v>
      </c>
      <c r="U597" s="23" t="s">
        <v>1436</v>
      </c>
      <c r="V597" s="23" t="s">
        <v>106</v>
      </c>
      <c r="W597" s="20" t="s">
        <v>516</v>
      </c>
      <c r="X597" s="20" t="s">
        <v>516</v>
      </c>
      <c r="Y597" t="s">
        <v>4125</v>
      </c>
      <c r="Z597" t="s">
        <v>4126</v>
      </c>
      <c r="AA597" t="s">
        <v>4127</v>
      </c>
      <c r="AB597" s="30">
        <v>65100000</v>
      </c>
      <c r="AC597" s="30">
        <v>65100000</v>
      </c>
      <c r="AD597" s="46">
        <v>6510000</v>
      </c>
      <c r="AE597" s="46">
        <v>0</v>
      </c>
      <c r="AF597" s="23" t="s">
        <v>112</v>
      </c>
      <c r="AG597" t="s">
        <v>106</v>
      </c>
      <c r="AH597" t="s">
        <v>113</v>
      </c>
      <c r="AI597" s="31">
        <f>+Tabla3[[#This Row],[VALOR DEL CONTRATO
(EN NUMEROS)]]-Tabla3[[#This Row],[VALOR RECURSOS (MADS/FONAM)]]</f>
        <v>0</v>
      </c>
      <c r="AJ597" s="25">
        <v>8825</v>
      </c>
      <c r="AK597" s="57">
        <v>45665</v>
      </c>
      <c r="AL597">
        <v>65725</v>
      </c>
      <c r="AM597" s="27">
        <v>45698</v>
      </c>
      <c r="AN597" s="33" t="s">
        <v>114</v>
      </c>
      <c r="AO597" t="s">
        <v>1574</v>
      </c>
      <c r="AP597" s="39">
        <v>202300000000177</v>
      </c>
      <c r="AQ597" t="s">
        <v>106</v>
      </c>
      <c r="AR597" s="27">
        <v>45694</v>
      </c>
      <c r="AS597" s="23" t="s">
        <v>116</v>
      </c>
      <c r="AT597" s="23" t="s">
        <v>116</v>
      </c>
      <c r="AU597" t="s">
        <v>117</v>
      </c>
      <c r="AV597" t="s">
        <v>1124</v>
      </c>
      <c r="AW597" t="s">
        <v>1125</v>
      </c>
      <c r="AX597" t="s">
        <v>516</v>
      </c>
      <c r="AY597" s="23">
        <v>80111600</v>
      </c>
      <c r="AZ597" s="20" t="s">
        <v>4128</v>
      </c>
      <c r="BA597" s="23" t="s">
        <v>121</v>
      </c>
      <c r="BB597" s="20" t="s">
        <v>122</v>
      </c>
      <c r="BC597" s="42">
        <v>45694</v>
      </c>
      <c r="BD597" s="23" t="s">
        <v>136</v>
      </c>
      <c r="BE597" s="42">
        <v>45694</v>
      </c>
      <c r="BF597" s="27">
        <v>45698</v>
      </c>
      <c r="BG597" s="43">
        <v>46000</v>
      </c>
      <c r="BH597" s="35">
        <f>+Tabla3[[#This Row],[FECHA TERMINACION
(INICIAL)]]-Tabla3[[#This Row],[FECHA INICIO]]</f>
        <v>302</v>
      </c>
      <c r="BI597" s="35">
        <f>+Tabla3[[#This Row],[PLAZO DE EJECUCIÓN EN DÍAS (INICIAL)]]/30</f>
        <v>10.066666666666666</v>
      </c>
      <c r="BJ597" t="s">
        <v>1612</v>
      </c>
      <c r="BK597" s="30">
        <f>+[1]BD_2!E595</f>
        <v>0</v>
      </c>
      <c r="BL597" s="30">
        <f>+[1]BD_2!BA595</f>
        <v>0</v>
      </c>
      <c r="BM597" s="23">
        <f>+[1]BD_2!BZ595</f>
        <v>0</v>
      </c>
      <c r="BN597" s="23">
        <f>+COUNTIF(Tabla3[[#This Row],[VALOR REDUCIDO]:[TOTAL TIEMPO PRORROGADO EN DÍAS
]],"&lt;&gt;0")</f>
        <v>0</v>
      </c>
      <c r="BO597" s="23" t="str">
        <f>+[1]BD_2!CA595</f>
        <v>2 NO</v>
      </c>
      <c r="BP597" s="27" t="str">
        <f>+[1]BD_2!CF595</f>
        <v>2 NO</v>
      </c>
      <c r="BQ597" s="23" t="s">
        <v>106</v>
      </c>
      <c r="BR597">
        <f t="shared" si="134"/>
        <v>302</v>
      </c>
      <c r="BS597" s="36">
        <f t="shared" si="135"/>
        <v>45698</v>
      </c>
      <c r="BT597" s="36">
        <f t="shared" si="136"/>
        <v>46000</v>
      </c>
      <c r="BU597" s="37">
        <f t="shared" ca="1" si="137"/>
        <v>0.82450331125827814</v>
      </c>
      <c r="BV597" s="30">
        <f t="shared" si="138"/>
        <v>65100000</v>
      </c>
      <c r="BW597" s="23" t="str">
        <f t="shared" ca="1" si="126"/>
        <v>EJECUCIÓN</v>
      </c>
      <c r="BX597" s="23">
        <v>37107000</v>
      </c>
      <c r="BY597" s="23">
        <v>27993000</v>
      </c>
      <c r="BZ597" s="23" t="s">
        <v>106</v>
      </c>
      <c r="CA597" s="23" t="str">
        <f t="shared" si="139"/>
        <v>febrero</v>
      </c>
      <c r="CB597" s="23" t="s">
        <v>121</v>
      </c>
      <c r="CC597" s="23" t="s">
        <v>121</v>
      </c>
      <c r="CD597" s="23" t="s">
        <v>121</v>
      </c>
      <c r="CE597" t="s">
        <v>125</v>
      </c>
      <c r="CF597" t="s">
        <v>126</v>
      </c>
    </row>
    <row r="598" spans="1:84" x14ac:dyDescent="0.25">
      <c r="A598" s="23" t="str">
        <f t="shared" si="127"/>
        <v/>
      </c>
      <c r="B598" s="23" t="str">
        <f t="shared" si="128"/>
        <v/>
      </c>
      <c r="C598" s="24" t="str">
        <f t="shared" ca="1" si="129"/>
        <v>E</v>
      </c>
      <c r="D598" s="25" t="str">
        <f t="shared" ca="1" si="130"/>
        <v/>
      </c>
      <c r="E598" s="25" t="str">
        <f t="shared" si="131"/>
        <v/>
      </c>
      <c r="F598" s="23" t="str">
        <f t="shared" si="132"/>
        <v/>
      </c>
      <c r="G598" s="25" t="str">
        <f t="shared" si="133"/>
        <v/>
      </c>
      <c r="H598" s="23">
        <v>2025</v>
      </c>
      <c r="I598" s="26">
        <v>588</v>
      </c>
      <c r="J598" s="23" t="s">
        <v>95</v>
      </c>
      <c r="K598" t="s">
        <v>96</v>
      </c>
      <c r="L598" t="s">
        <v>97</v>
      </c>
      <c r="M598" t="s">
        <v>98</v>
      </c>
      <c r="N598" t="s">
        <v>99</v>
      </c>
      <c r="O598" s="23" t="s">
        <v>100</v>
      </c>
      <c r="P598" s="23" t="s">
        <v>138</v>
      </c>
      <c r="Q598" t="s">
        <v>4129</v>
      </c>
      <c r="R598" s="23" t="s">
        <v>103</v>
      </c>
      <c r="S598" s="20" t="s">
        <v>165</v>
      </c>
      <c r="T598" s="29" t="s">
        <v>4130</v>
      </c>
      <c r="U598" s="23" t="s">
        <v>1436</v>
      </c>
      <c r="V598" s="23" t="s">
        <v>106</v>
      </c>
      <c r="W598" s="20" t="s">
        <v>516</v>
      </c>
      <c r="X598" s="20" t="s">
        <v>516</v>
      </c>
      <c r="Y598" t="s">
        <v>4131</v>
      </c>
      <c r="Z598" t="s">
        <v>4132</v>
      </c>
      <c r="AA598" t="s">
        <v>484</v>
      </c>
      <c r="AB598" s="30">
        <v>89250000</v>
      </c>
      <c r="AC598" s="30">
        <v>89250000</v>
      </c>
      <c r="AD598" s="46">
        <v>8925000</v>
      </c>
      <c r="AE598" s="46">
        <v>0</v>
      </c>
      <c r="AF598" s="23" t="s">
        <v>112</v>
      </c>
      <c r="AG598" t="s">
        <v>106</v>
      </c>
      <c r="AH598" t="s">
        <v>113</v>
      </c>
      <c r="AI598" s="31">
        <f>+Tabla3[[#This Row],[VALOR DEL CONTRATO
(EN NUMEROS)]]-Tabla3[[#This Row],[VALOR RECURSOS (MADS/FONAM)]]</f>
        <v>0</v>
      </c>
      <c r="AJ598" s="25">
        <v>8825</v>
      </c>
      <c r="AK598" s="57">
        <v>45665</v>
      </c>
      <c r="AL598">
        <v>75925</v>
      </c>
      <c r="AM598" s="27">
        <v>45700</v>
      </c>
      <c r="AN598" s="33" t="s">
        <v>114</v>
      </c>
      <c r="AO598" t="s">
        <v>1574</v>
      </c>
      <c r="AP598" s="39">
        <v>202300000000177</v>
      </c>
      <c r="AQ598" t="s">
        <v>106</v>
      </c>
      <c r="AR598" s="27">
        <v>45698</v>
      </c>
      <c r="AS598" s="23" t="s">
        <v>116</v>
      </c>
      <c r="AT598" s="23" t="s">
        <v>116</v>
      </c>
      <c r="AU598" t="s">
        <v>117</v>
      </c>
      <c r="AV598" t="s">
        <v>965</v>
      </c>
      <c r="AW598" t="s">
        <v>966</v>
      </c>
      <c r="AX598" t="s">
        <v>516</v>
      </c>
      <c r="AY598" s="23">
        <v>80111600</v>
      </c>
      <c r="AZ598" s="41" t="s">
        <v>4133</v>
      </c>
      <c r="BA598" s="23" t="s">
        <v>121</v>
      </c>
      <c r="BB598" s="20" t="s">
        <v>122</v>
      </c>
      <c r="BC598" s="42">
        <v>45699</v>
      </c>
      <c r="BD598" s="23" t="s">
        <v>136</v>
      </c>
      <c r="BE598" s="42">
        <v>45699</v>
      </c>
      <c r="BF598" s="27">
        <v>45700</v>
      </c>
      <c r="BG598" s="43">
        <v>46002</v>
      </c>
      <c r="BH598" s="35">
        <f>+Tabla3[[#This Row],[FECHA TERMINACION
(INICIAL)]]-Tabla3[[#This Row],[FECHA INICIO]]</f>
        <v>302</v>
      </c>
      <c r="BI598" s="35">
        <f>+Tabla3[[#This Row],[PLAZO DE EJECUCIÓN EN DÍAS (INICIAL)]]/30</f>
        <v>10.066666666666666</v>
      </c>
      <c r="BJ598" t="s">
        <v>1612</v>
      </c>
      <c r="BK598" s="30">
        <f>+[1]BD_2!E596</f>
        <v>0</v>
      </c>
      <c r="BL598" s="30">
        <f>+[1]BD_2!BA596</f>
        <v>0</v>
      </c>
      <c r="BM598" s="23">
        <f>+[1]BD_2!BZ596</f>
        <v>0</v>
      </c>
      <c r="BN598" s="23">
        <f>+COUNTIF(Tabla3[[#This Row],[VALOR REDUCIDO]:[TOTAL TIEMPO PRORROGADO EN DÍAS
]],"&lt;&gt;0")</f>
        <v>0</v>
      </c>
      <c r="BO598" s="23" t="str">
        <f>+[1]BD_2!CA596</f>
        <v>2 NO</v>
      </c>
      <c r="BP598" s="27" t="str">
        <f>+[1]BD_2!CF596</f>
        <v>2 NO</v>
      </c>
      <c r="BQ598" s="23" t="s">
        <v>106</v>
      </c>
      <c r="BR598">
        <f t="shared" si="134"/>
        <v>302</v>
      </c>
      <c r="BS598" s="36">
        <f t="shared" si="135"/>
        <v>45700</v>
      </c>
      <c r="BT598" s="36">
        <f t="shared" si="136"/>
        <v>46002</v>
      </c>
      <c r="BU598" s="37">
        <f t="shared" ca="1" si="137"/>
        <v>0.81788079470198671</v>
      </c>
      <c r="BV598" s="30">
        <f t="shared" si="138"/>
        <v>89250000</v>
      </c>
      <c r="BW598" s="23" t="str">
        <f t="shared" ca="1" si="126"/>
        <v>EJECUCIÓN</v>
      </c>
      <c r="BX598" s="23">
        <v>50277500</v>
      </c>
      <c r="BY598" s="23">
        <v>38972500</v>
      </c>
      <c r="BZ598" s="23" t="s">
        <v>106</v>
      </c>
      <c r="CA598" s="23" t="str">
        <f t="shared" si="139"/>
        <v>febrero</v>
      </c>
      <c r="CB598" s="23" t="s">
        <v>121</v>
      </c>
      <c r="CC598" s="23" t="s">
        <v>121</v>
      </c>
      <c r="CD598" s="23" t="s">
        <v>121</v>
      </c>
      <c r="CE598" t="s">
        <v>125</v>
      </c>
      <c r="CF598" t="s">
        <v>126</v>
      </c>
    </row>
    <row r="599" spans="1:84" x14ac:dyDescent="0.25">
      <c r="A599" s="23" t="str">
        <f t="shared" si="127"/>
        <v/>
      </c>
      <c r="B599" s="23" t="str">
        <f t="shared" si="128"/>
        <v/>
      </c>
      <c r="C599" s="24" t="str">
        <f t="shared" ca="1" si="129"/>
        <v>E</v>
      </c>
      <c r="D599" s="25" t="str">
        <f t="shared" ca="1" si="130"/>
        <v/>
      </c>
      <c r="E599" s="25" t="str">
        <f t="shared" si="131"/>
        <v/>
      </c>
      <c r="F599" s="23" t="str">
        <f t="shared" si="132"/>
        <v/>
      </c>
      <c r="G599" s="25" t="str">
        <f t="shared" si="133"/>
        <v/>
      </c>
      <c r="H599" s="23">
        <v>2025</v>
      </c>
      <c r="I599" s="26">
        <v>589</v>
      </c>
      <c r="J599" s="23" t="s">
        <v>95</v>
      </c>
      <c r="K599" t="s">
        <v>96</v>
      </c>
      <c r="L599" t="s">
        <v>97</v>
      </c>
      <c r="M599" t="s">
        <v>98</v>
      </c>
      <c r="N599" t="s">
        <v>99</v>
      </c>
      <c r="O599" s="23" t="s">
        <v>100</v>
      </c>
      <c r="P599" s="23" t="s">
        <v>138</v>
      </c>
      <c r="Q599" t="s">
        <v>4134</v>
      </c>
      <c r="R599" s="23" t="s">
        <v>103</v>
      </c>
      <c r="S599" s="20" t="s">
        <v>1066</v>
      </c>
      <c r="T599" s="29" t="s">
        <v>4135</v>
      </c>
      <c r="U599" s="23" t="s">
        <v>1436</v>
      </c>
      <c r="V599" s="23" t="s">
        <v>106</v>
      </c>
      <c r="W599" s="20" t="s">
        <v>129</v>
      </c>
      <c r="X599" s="20" t="s">
        <v>108</v>
      </c>
      <c r="Y599" t="s">
        <v>4136</v>
      </c>
      <c r="Z599" t="s">
        <v>4137</v>
      </c>
      <c r="AA599" t="s">
        <v>4138</v>
      </c>
      <c r="AB599" s="30">
        <v>66660000</v>
      </c>
      <c r="AC599" s="30">
        <v>66660000</v>
      </c>
      <c r="AD599" s="46">
        <v>6600000</v>
      </c>
      <c r="AE599" s="46">
        <v>0</v>
      </c>
      <c r="AF599" s="23" t="s">
        <v>112</v>
      </c>
      <c r="AG599" t="s">
        <v>106</v>
      </c>
      <c r="AH599" t="s">
        <v>113</v>
      </c>
      <c r="AI599" s="31">
        <f>+Tabla3[[#This Row],[VALOR DEL CONTRATO
(EN NUMEROS)]]-Tabla3[[#This Row],[VALOR RECURSOS (MADS/FONAM)]]</f>
        <v>0</v>
      </c>
      <c r="AJ599" s="25">
        <v>1625</v>
      </c>
      <c r="AK599" s="32">
        <v>45664</v>
      </c>
      <c r="AL599">
        <v>72925</v>
      </c>
      <c r="AM599" s="27">
        <v>45700</v>
      </c>
      <c r="AN599" s="33" t="s">
        <v>114</v>
      </c>
      <c r="AO599" t="s">
        <v>115</v>
      </c>
      <c r="AP599" s="39">
        <v>202400000000095</v>
      </c>
      <c r="AQ599" t="s">
        <v>106</v>
      </c>
      <c r="AR599" s="27">
        <v>45698</v>
      </c>
      <c r="AS599" s="23" t="s">
        <v>116</v>
      </c>
      <c r="AT599" s="23" t="s">
        <v>1291</v>
      </c>
      <c r="AU599" t="s">
        <v>117</v>
      </c>
      <c r="AV599" t="s">
        <v>133</v>
      </c>
      <c r="AW599" t="s">
        <v>134</v>
      </c>
      <c r="AX599" t="s">
        <v>108</v>
      </c>
      <c r="AY599" s="23">
        <v>80111600</v>
      </c>
      <c r="AZ599" s="41" t="s">
        <v>4139</v>
      </c>
      <c r="BA599" s="23" t="s">
        <v>121</v>
      </c>
      <c r="BB599" s="20" t="s">
        <v>122</v>
      </c>
      <c r="BC599" s="42">
        <v>45699</v>
      </c>
      <c r="BD599" s="23" t="s">
        <v>136</v>
      </c>
      <c r="BE599" s="42">
        <v>45699</v>
      </c>
      <c r="BF599" s="27">
        <v>45700</v>
      </c>
      <c r="BG599" s="43">
        <v>46005</v>
      </c>
      <c r="BH599" s="35">
        <f>+Tabla3[[#This Row],[FECHA TERMINACION
(INICIAL)]]-Tabla3[[#This Row],[FECHA INICIO]]</f>
        <v>305</v>
      </c>
      <c r="BI599" s="35">
        <f>+Tabla3[[#This Row],[PLAZO DE EJECUCIÓN EN DÍAS (INICIAL)]]/30</f>
        <v>10.166666666666666</v>
      </c>
      <c r="BJ599" t="s">
        <v>4140</v>
      </c>
      <c r="BK599" s="30">
        <f>+[1]BD_2!E597</f>
        <v>0</v>
      </c>
      <c r="BL599" s="30">
        <f>+[1]BD_2!BA597</f>
        <v>0</v>
      </c>
      <c r="BM599" s="23">
        <f>+[1]BD_2!BZ597</f>
        <v>0</v>
      </c>
      <c r="BN599" s="23">
        <f>+COUNTIF(Tabla3[[#This Row],[VALOR REDUCIDO]:[TOTAL TIEMPO PRORROGADO EN DÍAS
]],"&lt;&gt;0")</f>
        <v>0</v>
      </c>
      <c r="BO599" s="23" t="str">
        <f>+[1]BD_2!CA597</f>
        <v>2 NO</v>
      </c>
      <c r="BP599" s="27" t="str">
        <f>+[1]BD_2!CF597</f>
        <v>2 NO</v>
      </c>
      <c r="BQ599" s="23" t="s">
        <v>106</v>
      </c>
      <c r="BR599">
        <f t="shared" si="134"/>
        <v>305</v>
      </c>
      <c r="BS599" s="36">
        <f t="shared" si="135"/>
        <v>45700</v>
      </c>
      <c r="BT599" s="36">
        <f t="shared" si="136"/>
        <v>46005</v>
      </c>
      <c r="BU599" s="37">
        <f t="shared" ca="1" si="137"/>
        <v>0.80983606557377052</v>
      </c>
      <c r="BV599" s="30">
        <f t="shared" si="138"/>
        <v>66660000</v>
      </c>
      <c r="BW599" s="23" t="str">
        <f t="shared" ca="1" si="126"/>
        <v>EJECUCIÓN</v>
      </c>
      <c r="BX599" s="23">
        <v>37180000</v>
      </c>
      <c r="BY599" s="23">
        <v>29480000</v>
      </c>
      <c r="BZ599" s="23" t="s">
        <v>106</v>
      </c>
      <c r="CA599" s="23" t="str">
        <f t="shared" si="139"/>
        <v>febrero</v>
      </c>
      <c r="CB599" s="23" t="s">
        <v>121</v>
      </c>
      <c r="CC599" s="23" t="s">
        <v>121</v>
      </c>
      <c r="CD599" s="23" t="s">
        <v>121</v>
      </c>
      <c r="CE599" t="s">
        <v>125</v>
      </c>
      <c r="CF599" t="s">
        <v>126</v>
      </c>
    </row>
    <row r="600" spans="1:84" x14ac:dyDescent="0.25">
      <c r="A600" s="23" t="str">
        <f t="shared" si="127"/>
        <v/>
      </c>
      <c r="B600" s="23" t="str">
        <f t="shared" si="128"/>
        <v/>
      </c>
      <c r="C600" s="24" t="str">
        <f t="shared" ca="1" si="129"/>
        <v>E</v>
      </c>
      <c r="D600" s="25" t="str">
        <f t="shared" ca="1" si="130"/>
        <v/>
      </c>
      <c r="E600" s="25" t="str">
        <f t="shared" si="131"/>
        <v/>
      </c>
      <c r="F600" s="23" t="str">
        <f t="shared" si="132"/>
        <v/>
      </c>
      <c r="G600" s="25" t="str">
        <f t="shared" si="133"/>
        <v/>
      </c>
      <c r="H600" s="23">
        <v>2025</v>
      </c>
      <c r="I600" s="26">
        <v>590</v>
      </c>
      <c r="J600" s="23" t="s">
        <v>95</v>
      </c>
      <c r="K600" t="s">
        <v>96</v>
      </c>
      <c r="L600" t="s">
        <v>97</v>
      </c>
      <c r="M600" t="s">
        <v>98</v>
      </c>
      <c r="N600" t="s">
        <v>99</v>
      </c>
      <c r="O600" s="23" t="s">
        <v>100</v>
      </c>
      <c r="P600" s="23" t="s">
        <v>101</v>
      </c>
      <c r="Q600" t="s">
        <v>4141</v>
      </c>
      <c r="R600" s="23" t="s">
        <v>103</v>
      </c>
      <c r="S600" s="20" t="s">
        <v>351</v>
      </c>
      <c r="T600" s="29" t="s">
        <v>4142</v>
      </c>
      <c r="U600" s="23" t="s">
        <v>1436</v>
      </c>
      <c r="V600" s="23" t="s">
        <v>106</v>
      </c>
      <c r="W600" s="20" t="s">
        <v>821</v>
      </c>
      <c r="X600" s="20" t="s">
        <v>108</v>
      </c>
      <c r="Y600" t="s">
        <v>4143</v>
      </c>
      <c r="Z600" t="s">
        <v>4144</v>
      </c>
      <c r="AA600" t="s">
        <v>4145</v>
      </c>
      <c r="AB600" s="30">
        <v>36720000</v>
      </c>
      <c r="AC600" s="30">
        <v>36720000</v>
      </c>
      <c r="AD600" s="46">
        <v>3400000</v>
      </c>
      <c r="AE600" s="46">
        <v>0</v>
      </c>
      <c r="AF600" s="23" t="s">
        <v>112</v>
      </c>
      <c r="AG600" t="s">
        <v>106</v>
      </c>
      <c r="AH600" t="s">
        <v>113</v>
      </c>
      <c r="AI600" s="31">
        <f>+Tabla3[[#This Row],[VALOR DEL CONTRATO
(EN NUMEROS)]]-Tabla3[[#This Row],[VALOR RECURSOS (MADS/FONAM)]]</f>
        <v>0</v>
      </c>
      <c r="AJ600" s="25">
        <v>9325</v>
      </c>
      <c r="AK600" s="32">
        <v>45665</v>
      </c>
      <c r="AL600">
        <v>66825</v>
      </c>
      <c r="AM600" s="27">
        <v>45698</v>
      </c>
      <c r="AN600" s="33" t="s">
        <v>114</v>
      </c>
      <c r="AO600" t="s">
        <v>1192</v>
      </c>
      <c r="AP600" s="39">
        <v>202400000000095</v>
      </c>
      <c r="AQ600" t="s">
        <v>106</v>
      </c>
      <c r="AR600" s="27">
        <v>45694</v>
      </c>
      <c r="AS600" s="23" t="s">
        <v>116</v>
      </c>
      <c r="AT600" s="23" t="s">
        <v>116</v>
      </c>
      <c r="AU600" t="s">
        <v>117</v>
      </c>
      <c r="AV600" t="s">
        <v>1193</v>
      </c>
      <c r="AW600" t="s">
        <v>1194</v>
      </c>
      <c r="AX600" t="s">
        <v>543</v>
      </c>
      <c r="AY600" s="23">
        <v>80111600</v>
      </c>
      <c r="AZ600" s="41" t="s">
        <v>4146</v>
      </c>
      <c r="BA600" s="23" t="s">
        <v>121</v>
      </c>
      <c r="BB600" s="20" t="s">
        <v>122</v>
      </c>
      <c r="BC600" s="42">
        <v>45695</v>
      </c>
      <c r="BD600" s="23" t="s">
        <v>136</v>
      </c>
      <c r="BE600" s="42">
        <v>45695</v>
      </c>
      <c r="BF600" s="27">
        <v>45698</v>
      </c>
      <c r="BG600" s="43">
        <v>46021</v>
      </c>
      <c r="BH600" s="35">
        <f>+Tabla3[[#This Row],[FECHA TERMINACION
(INICIAL)]]-Tabla3[[#This Row],[FECHA INICIO]]</f>
        <v>323</v>
      </c>
      <c r="BI600" s="35">
        <f>+Tabla3[[#This Row],[PLAZO DE EJECUCIÓN EN DÍAS (INICIAL)]]/30</f>
        <v>10.766666666666667</v>
      </c>
      <c r="BJ600" t="s">
        <v>4147</v>
      </c>
      <c r="BK600" s="30">
        <f>+[1]BD_2!E598</f>
        <v>340000</v>
      </c>
      <c r="BL600" s="30">
        <f>+[1]BD_2!BA598</f>
        <v>0</v>
      </c>
      <c r="BM600" s="23">
        <f>+[1]BD_2!BZ598</f>
        <v>0</v>
      </c>
      <c r="BN600" s="23">
        <f>+COUNTIF(Tabla3[[#This Row],[VALOR REDUCIDO]:[TOTAL TIEMPO PRORROGADO EN DÍAS
]],"&lt;&gt;0")</f>
        <v>1</v>
      </c>
      <c r="BO600" s="23" t="str">
        <f>+[1]BD_2!CA598</f>
        <v>2 NO</v>
      </c>
      <c r="BP600" s="27" t="str">
        <f>+[1]BD_2!CF598</f>
        <v>2 NO</v>
      </c>
      <c r="BQ600" s="23" t="s">
        <v>106</v>
      </c>
      <c r="BR600">
        <f t="shared" si="134"/>
        <v>323</v>
      </c>
      <c r="BS600" s="36">
        <f t="shared" si="135"/>
        <v>45698</v>
      </c>
      <c r="BT600" s="36">
        <f t="shared" si="136"/>
        <v>46021</v>
      </c>
      <c r="BU600" s="37">
        <f t="shared" ca="1" si="137"/>
        <v>0.77089783281733748</v>
      </c>
      <c r="BV600" s="30">
        <f t="shared" si="138"/>
        <v>36380000</v>
      </c>
      <c r="BW600" s="23" t="str">
        <f t="shared" ca="1" si="126"/>
        <v>EJECUCIÓN</v>
      </c>
      <c r="BX600" s="23">
        <v>19380000</v>
      </c>
      <c r="BY600" s="23">
        <v>17000000</v>
      </c>
      <c r="BZ600" s="23" t="s">
        <v>106</v>
      </c>
      <c r="CA600" s="23" t="str">
        <f t="shared" si="139"/>
        <v>febrero</v>
      </c>
      <c r="CB600" s="23" t="s">
        <v>121</v>
      </c>
      <c r="CC600" s="23" t="s">
        <v>121</v>
      </c>
      <c r="CD600" s="23" t="s">
        <v>121</v>
      </c>
      <c r="CE600" t="s">
        <v>125</v>
      </c>
      <c r="CF600" t="s">
        <v>126</v>
      </c>
    </row>
    <row r="601" spans="1:84" x14ac:dyDescent="0.25">
      <c r="A601" s="23" t="str">
        <f t="shared" si="127"/>
        <v/>
      </c>
      <c r="B601" s="23" t="str">
        <f t="shared" si="128"/>
        <v/>
      </c>
      <c r="C601" s="24" t="str">
        <f t="shared" ca="1" si="129"/>
        <v>E</v>
      </c>
      <c r="D601" s="25" t="str">
        <f t="shared" ca="1" si="130"/>
        <v/>
      </c>
      <c r="E601" s="25" t="str">
        <f t="shared" si="131"/>
        <v/>
      </c>
      <c r="F601" s="23" t="str">
        <f t="shared" si="132"/>
        <v/>
      </c>
      <c r="G601" s="25" t="str">
        <f t="shared" si="133"/>
        <v/>
      </c>
      <c r="H601" s="23">
        <v>2025</v>
      </c>
      <c r="I601" s="26">
        <v>591</v>
      </c>
      <c r="J601" s="23" t="s">
        <v>95</v>
      </c>
      <c r="K601" t="s">
        <v>96</v>
      </c>
      <c r="L601" t="s">
        <v>97</v>
      </c>
      <c r="M601" t="s">
        <v>98</v>
      </c>
      <c r="N601" t="s">
        <v>99</v>
      </c>
      <c r="O601" s="23" t="s">
        <v>100</v>
      </c>
      <c r="P601" s="23" t="s">
        <v>138</v>
      </c>
      <c r="Q601" t="s">
        <v>4148</v>
      </c>
      <c r="R601" s="23" t="s">
        <v>103</v>
      </c>
      <c r="S601" s="20" t="s">
        <v>440</v>
      </c>
      <c r="T601" s="29" t="s">
        <v>4149</v>
      </c>
      <c r="U601" s="23" t="s">
        <v>1436</v>
      </c>
      <c r="V601" s="23" t="s">
        <v>106</v>
      </c>
      <c r="W601" s="20" t="s">
        <v>2302</v>
      </c>
      <c r="X601" s="20" t="s">
        <v>108</v>
      </c>
      <c r="Y601" t="s">
        <v>4150</v>
      </c>
      <c r="Z601" t="s">
        <v>4151</v>
      </c>
      <c r="AA601" t="s">
        <v>4152</v>
      </c>
      <c r="AB601" s="30">
        <v>57130667</v>
      </c>
      <c r="AC601" s="30">
        <v>57130667</v>
      </c>
      <c r="AD601" s="46">
        <v>5356000</v>
      </c>
      <c r="AE601" s="46">
        <v>0</v>
      </c>
      <c r="AF601" s="23" t="s">
        <v>112</v>
      </c>
      <c r="AG601" t="s">
        <v>106</v>
      </c>
      <c r="AH601" t="s">
        <v>113</v>
      </c>
      <c r="AI601" s="31">
        <f>+Tabla3[[#This Row],[VALOR DEL CONTRATO
(EN NUMEROS)]]-Tabla3[[#This Row],[VALOR RECURSOS (MADS/FONAM)]]</f>
        <v>0</v>
      </c>
      <c r="AJ601" s="25">
        <v>1925</v>
      </c>
      <c r="AK601" s="32">
        <v>45664</v>
      </c>
      <c r="AL601">
        <v>70825</v>
      </c>
      <c r="AM601" s="27">
        <v>45699</v>
      </c>
      <c r="AN601" s="33" t="s">
        <v>114</v>
      </c>
      <c r="AO601" t="s">
        <v>115</v>
      </c>
      <c r="AP601" s="39">
        <v>202400000000095</v>
      </c>
      <c r="AQ601" t="s">
        <v>106</v>
      </c>
      <c r="AR601" s="27">
        <v>45698</v>
      </c>
      <c r="AS601" s="23" t="s">
        <v>116</v>
      </c>
      <c r="AT601" s="23" t="s">
        <v>116</v>
      </c>
      <c r="AU601" t="s">
        <v>117</v>
      </c>
      <c r="AV601" t="s">
        <v>547</v>
      </c>
      <c r="AW601" t="s">
        <v>809</v>
      </c>
      <c r="AX601" t="s">
        <v>108</v>
      </c>
      <c r="AY601" s="23">
        <v>80111600</v>
      </c>
      <c r="AZ601" s="20" t="s">
        <v>4153</v>
      </c>
      <c r="BA601" s="23" t="s">
        <v>121</v>
      </c>
      <c r="BB601" s="20" t="s">
        <v>122</v>
      </c>
      <c r="BC601" s="42">
        <v>45698</v>
      </c>
      <c r="BD601" s="23" t="s">
        <v>123</v>
      </c>
      <c r="BE601" s="42">
        <v>45698</v>
      </c>
      <c r="BF601" s="27">
        <v>45699</v>
      </c>
      <c r="BG601" s="43">
        <v>46021</v>
      </c>
      <c r="BH601" s="35">
        <f>+Tabla3[[#This Row],[FECHA TERMINACION
(INICIAL)]]-Tabla3[[#This Row],[FECHA INICIO]]</f>
        <v>322</v>
      </c>
      <c r="BI601" s="35">
        <f>+Tabla3[[#This Row],[PLAZO DE EJECUCIÓN EN DÍAS (INICIAL)]]/30</f>
        <v>10.733333333333333</v>
      </c>
      <c r="BJ601" t="s">
        <v>3444</v>
      </c>
      <c r="BK601" s="30">
        <f>+[1]BD_2!E599</f>
        <v>0</v>
      </c>
      <c r="BL601" s="30">
        <f>+[1]BD_2!BA599</f>
        <v>0</v>
      </c>
      <c r="BM601" s="23">
        <f>+[1]BD_2!BZ599</f>
        <v>0</v>
      </c>
      <c r="BN601" s="23">
        <f>+COUNTIF(Tabla3[[#This Row],[VALOR REDUCIDO]:[TOTAL TIEMPO PRORROGADO EN DÍAS
]],"&lt;&gt;0")</f>
        <v>0</v>
      </c>
      <c r="BO601" s="23" t="str">
        <f>+[1]BD_2!CA599</f>
        <v>2 NO</v>
      </c>
      <c r="BP601" s="27" t="str">
        <f>+[1]BD_2!CF599</f>
        <v>2 NO</v>
      </c>
      <c r="BQ601" s="23" t="s">
        <v>106</v>
      </c>
      <c r="BR601">
        <f t="shared" si="134"/>
        <v>322</v>
      </c>
      <c r="BS601" s="36">
        <f t="shared" si="135"/>
        <v>45699</v>
      </c>
      <c r="BT601" s="36">
        <f t="shared" si="136"/>
        <v>46021</v>
      </c>
      <c r="BU601" s="37">
        <f t="shared" ca="1" si="137"/>
        <v>0.77018633540372672</v>
      </c>
      <c r="BV601" s="30">
        <f t="shared" si="138"/>
        <v>57130667</v>
      </c>
      <c r="BW601" s="23" t="str">
        <f t="shared" ca="1" si="126"/>
        <v>EJECUCIÓN</v>
      </c>
      <c r="BX601" s="23">
        <v>30350667</v>
      </c>
      <c r="BY601" s="23">
        <v>26780000</v>
      </c>
      <c r="BZ601" s="23" t="s">
        <v>106</v>
      </c>
      <c r="CA601" s="23" t="str">
        <f t="shared" si="139"/>
        <v>febrero</v>
      </c>
      <c r="CB601" s="23" t="s">
        <v>121</v>
      </c>
      <c r="CC601" s="23" t="s">
        <v>121</v>
      </c>
      <c r="CD601" s="23" t="s">
        <v>121</v>
      </c>
      <c r="CE601" t="s">
        <v>125</v>
      </c>
      <c r="CF601" t="s">
        <v>126</v>
      </c>
    </row>
    <row r="602" spans="1:84" x14ac:dyDescent="0.25">
      <c r="A602" s="23" t="str">
        <f t="shared" si="127"/>
        <v/>
      </c>
      <c r="B602" s="23" t="str">
        <f t="shared" si="128"/>
        <v/>
      </c>
      <c r="C602" s="24" t="str">
        <f t="shared" ca="1" si="129"/>
        <v>E</v>
      </c>
      <c r="D602" s="25" t="str">
        <f t="shared" ca="1" si="130"/>
        <v/>
      </c>
      <c r="E602" s="25" t="str">
        <f t="shared" si="131"/>
        <v/>
      </c>
      <c r="F602" s="23" t="str">
        <f t="shared" si="132"/>
        <v/>
      </c>
      <c r="G602" s="25" t="str">
        <f t="shared" si="133"/>
        <v/>
      </c>
      <c r="H602" s="23">
        <v>2025</v>
      </c>
      <c r="I602" s="26">
        <v>592</v>
      </c>
      <c r="J602" s="23" t="s">
        <v>95</v>
      </c>
      <c r="K602" t="s">
        <v>96</v>
      </c>
      <c r="L602" t="s">
        <v>97</v>
      </c>
      <c r="M602" t="s">
        <v>98</v>
      </c>
      <c r="N602" t="s">
        <v>99</v>
      </c>
      <c r="O602" s="23" t="s">
        <v>100</v>
      </c>
      <c r="P602" s="23" t="s">
        <v>138</v>
      </c>
      <c r="Q602" t="s">
        <v>4154</v>
      </c>
      <c r="R602" s="23" t="s">
        <v>103</v>
      </c>
      <c r="S602" s="20" t="s">
        <v>525</v>
      </c>
      <c r="T602" s="29" t="s">
        <v>4155</v>
      </c>
      <c r="U602" s="23" t="s">
        <v>1436</v>
      </c>
      <c r="V602" s="23" t="s">
        <v>106</v>
      </c>
      <c r="W602" s="20" t="s">
        <v>805</v>
      </c>
      <c r="X602" s="20" t="s">
        <v>108</v>
      </c>
      <c r="Y602" t="s">
        <v>4156</v>
      </c>
      <c r="Z602" t="s">
        <v>4157</v>
      </c>
      <c r="AA602" t="s">
        <v>4158</v>
      </c>
      <c r="AB602" s="30">
        <v>50058000</v>
      </c>
      <c r="AC602" s="30">
        <v>50058000</v>
      </c>
      <c r="AD602" s="46">
        <v>4635000</v>
      </c>
      <c r="AE602" s="46"/>
      <c r="AF602" s="23" t="s">
        <v>112</v>
      </c>
      <c r="AG602" t="s">
        <v>106</v>
      </c>
      <c r="AH602" t="s">
        <v>113</v>
      </c>
      <c r="AI602" s="31">
        <f>+Tabla3[[#This Row],[VALOR DEL CONTRATO
(EN NUMEROS)]]-Tabla3[[#This Row],[VALOR RECURSOS (MADS/FONAM)]]</f>
        <v>0</v>
      </c>
      <c r="AJ602" s="25">
        <v>1925</v>
      </c>
      <c r="AK602" s="32">
        <v>45664</v>
      </c>
      <c r="AL602">
        <v>63825</v>
      </c>
      <c r="AM602" s="27">
        <v>45695</v>
      </c>
      <c r="AN602" s="33" t="s">
        <v>114</v>
      </c>
      <c r="AO602" t="s">
        <v>115</v>
      </c>
      <c r="AP602" s="39">
        <v>202400000000095</v>
      </c>
      <c r="AQ602" t="s">
        <v>106</v>
      </c>
      <c r="AR602" s="27">
        <v>45694</v>
      </c>
      <c r="AS602" s="23" t="s">
        <v>116</v>
      </c>
      <c r="AT602" s="23" t="s">
        <v>116</v>
      </c>
      <c r="AU602" t="s">
        <v>117</v>
      </c>
      <c r="AV602" t="s">
        <v>547</v>
      </c>
      <c r="AW602" t="s">
        <v>809</v>
      </c>
      <c r="AX602" t="s">
        <v>108</v>
      </c>
      <c r="AY602" s="23">
        <v>80111600</v>
      </c>
      <c r="AZ602" s="20" t="s">
        <v>4159</v>
      </c>
      <c r="BA602" s="23" t="s">
        <v>272</v>
      </c>
      <c r="BB602" s="20" t="s">
        <v>273</v>
      </c>
      <c r="BC602" s="42" t="s">
        <v>113</v>
      </c>
      <c r="BD602" s="23" t="s">
        <v>274</v>
      </c>
      <c r="BE602" s="42">
        <v>45695</v>
      </c>
      <c r="BF602" s="27">
        <v>45695</v>
      </c>
      <c r="BG602" s="43">
        <v>46021</v>
      </c>
      <c r="BH602" s="35">
        <f>+Tabla3[[#This Row],[FECHA TERMINACION
(INICIAL)]]-Tabla3[[#This Row],[FECHA INICIO]]</f>
        <v>326</v>
      </c>
      <c r="BI602" s="35">
        <f>+Tabla3[[#This Row],[PLAZO DE EJECUCIÓN EN DÍAS (INICIAL)]]/30</f>
        <v>10.866666666666667</v>
      </c>
      <c r="BJ602" t="s">
        <v>4160</v>
      </c>
      <c r="BK602" s="30">
        <f>+[1]BD_2!E600</f>
        <v>0</v>
      </c>
      <c r="BL602" s="30">
        <f>+[1]BD_2!BA600</f>
        <v>0</v>
      </c>
      <c r="BM602" s="23">
        <f>+[1]BD_2!BZ600</f>
        <v>0</v>
      </c>
      <c r="BN602" s="23">
        <f>+COUNTIF(Tabla3[[#This Row],[VALOR REDUCIDO]:[TOTAL TIEMPO PRORROGADO EN DÍAS
]],"&lt;&gt;0")</f>
        <v>0</v>
      </c>
      <c r="BO602" s="23" t="str">
        <f>+[1]BD_2!CA600</f>
        <v>2 NO</v>
      </c>
      <c r="BP602" s="27" t="str">
        <f>+[1]BD_2!CF600</f>
        <v>2 NO</v>
      </c>
      <c r="BQ602" s="23" t="s">
        <v>106</v>
      </c>
      <c r="BR602">
        <f t="shared" si="134"/>
        <v>326</v>
      </c>
      <c r="BS602" s="36">
        <f t="shared" si="135"/>
        <v>45695</v>
      </c>
      <c r="BT602" s="36">
        <f t="shared" si="136"/>
        <v>46021</v>
      </c>
      <c r="BU602" s="37">
        <f t="shared" ca="1" si="137"/>
        <v>0.77300613496932513</v>
      </c>
      <c r="BV602" s="30">
        <f t="shared" si="138"/>
        <v>50058000</v>
      </c>
      <c r="BW602" s="23" t="str">
        <f t="shared" ca="1" si="126"/>
        <v>EJECUCIÓN</v>
      </c>
      <c r="BX602" s="23">
        <v>26883000</v>
      </c>
      <c r="BY602" s="23">
        <v>23175000</v>
      </c>
      <c r="BZ602" s="23" t="s">
        <v>106</v>
      </c>
      <c r="CA602" s="23" t="str">
        <f t="shared" si="139"/>
        <v>febrero</v>
      </c>
      <c r="CB602" s="23" t="s">
        <v>121</v>
      </c>
      <c r="CC602" s="23" t="s">
        <v>121</v>
      </c>
      <c r="CD602" s="23" t="s">
        <v>121</v>
      </c>
      <c r="CE602" t="s">
        <v>125</v>
      </c>
      <c r="CF602" t="s">
        <v>126</v>
      </c>
    </row>
    <row r="603" spans="1:84" x14ac:dyDescent="0.25">
      <c r="A603" s="23" t="str">
        <f t="shared" si="127"/>
        <v/>
      </c>
      <c r="B603" s="23" t="str">
        <f t="shared" si="128"/>
        <v/>
      </c>
      <c r="C603" s="24" t="str">
        <f t="shared" ca="1" si="129"/>
        <v>E</v>
      </c>
      <c r="D603" s="25" t="str">
        <f t="shared" ca="1" si="130"/>
        <v/>
      </c>
      <c r="E603" s="25" t="str">
        <f t="shared" si="131"/>
        <v/>
      </c>
      <c r="F603" s="23" t="str">
        <f t="shared" si="132"/>
        <v/>
      </c>
      <c r="G603" s="25" t="str">
        <f t="shared" si="133"/>
        <v/>
      </c>
      <c r="H603" s="23">
        <v>2025</v>
      </c>
      <c r="I603" s="26">
        <v>593</v>
      </c>
      <c r="J603" s="23" t="s">
        <v>95</v>
      </c>
      <c r="K603" t="s">
        <v>96</v>
      </c>
      <c r="L603" t="s">
        <v>97</v>
      </c>
      <c r="M603" t="s">
        <v>98</v>
      </c>
      <c r="N603" t="s">
        <v>99</v>
      </c>
      <c r="O603" s="23" t="s">
        <v>100</v>
      </c>
      <c r="P603" s="23" t="s">
        <v>138</v>
      </c>
      <c r="Q603" t="s">
        <v>4161</v>
      </c>
      <c r="R603" s="23" t="s">
        <v>103</v>
      </c>
      <c r="S603" s="20" t="s">
        <v>982</v>
      </c>
      <c r="T603" s="29" t="s">
        <v>4162</v>
      </c>
      <c r="U603" s="23" t="s">
        <v>1436</v>
      </c>
      <c r="V603" s="23" t="s">
        <v>106</v>
      </c>
      <c r="W603" s="20" t="s">
        <v>245</v>
      </c>
      <c r="X603" s="20" t="s">
        <v>245</v>
      </c>
      <c r="Y603" t="s">
        <v>4163</v>
      </c>
      <c r="Z603" t="s">
        <v>4164</v>
      </c>
      <c r="AA603" t="s">
        <v>4165</v>
      </c>
      <c r="AB603" s="30">
        <v>99792000</v>
      </c>
      <c r="AC603" s="30">
        <v>99792000</v>
      </c>
      <c r="AD603" s="46">
        <v>9240000</v>
      </c>
      <c r="AE603" s="46">
        <v>0</v>
      </c>
      <c r="AF603" s="23" t="s">
        <v>112</v>
      </c>
      <c r="AG603" t="s">
        <v>106</v>
      </c>
      <c r="AH603" t="s">
        <v>113</v>
      </c>
      <c r="AI603" s="31">
        <f>+Tabla3[[#This Row],[VALOR DEL CONTRATO
(EN NUMEROS)]]-Tabla3[[#This Row],[VALOR RECURSOS (MADS/FONAM)]]</f>
        <v>0</v>
      </c>
      <c r="AJ603" s="25">
        <v>6525</v>
      </c>
      <c r="AK603" s="57">
        <v>45665</v>
      </c>
      <c r="AL603">
        <v>65125</v>
      </c>
      <c r="AM603" s="27">
        <v>45695</v>
      </c>
      <c r="AN603" s="33" t="s">
        <v>114</v>
      </c>
      <c r="AO603" t="s">
        <v>248</v>
      </c>
      <c r="AP603" s="39">
        <v>202400000000095</v>
      </c>
      <c r="AQ603" t="s">
        <v>106</v>
      </c>
      <c r="AR603" s="27">
        <v>45694</v>
      </c>
      <c r="AS603" s="23" t="s">
        <v>116</v>
      </c>
      <c r="AT603" s="23" t="s">
        <v>116</v>
      </c>
      <c r="AU603" t="s">
        <v>117</v>
      </c>
      <c r="AV603" t="s">
        <v>249</v>
      </c>
      <c r="AW603" t="s">
        <v>250</v>
      </c>
      <c r="AX603" t="s">
        <v>245</v>
      </c>
      <c r="AY603" s="23">
        <v>80111600</v>
      </c>
      <c r="AZ603" s="41" t="s">
        <v>4166</v>
      </c>
      <c r="BA603" s="23" t="s">
        <v>121</v>
      </c>
      <c r="BB603" s="20" t="s">
        <v>122</v>
      </c>
      <c r="BC603" s="42">
        <v>45694</v>
      </c>
      <c r="BD603" s="23" t="s">
        <v>136</v>
      </c>
      <c r="BE603" s="42">
        <v>45694</v>
      </c>
      <c r="BF603" s="27">
        <v>45698</v>
      </c>
      <c r="BG603" s="43">
        <v>46021</v>
      </c>
      <c r="BH603" s="35">
        <f>+Tabla3[[#This Row],[FECHA TERMINACION
(INICIAL)]]-Tabla3[[#This Row],[FECHA INICIO]]</f>
        <v>323</v>
      </c>
      <c r="BI603" s="35">
        <f>+Tabla3[[#This Row],[PLAZO DE EJECUCIÓN EN DÍAS (INICIAL)]]/30</f>
        <v>10.766666666666667</v>
      </c>
      <c r="BJ603" t="s">
        <v>4167</v>
      </c>
      <c r="BK603" s="30">
        <f>+[1]BD_2!E601</f>
        <v>924000</v>
      </c>
      <c r="BL603" s="30">
        <f>+[1]BD_2!BA601</f>
        <v>0</v>
      </c>
      <c r="BM603" s="23">
        <f>+[1]BD_2!BZ601</f>
        <v>0</v>
      </c>
      <c r="BN603" s="23">
        <f>+COUNTIF(Tabla3[[#This Row],[VALOR REDUCIDO]:[TOTAL TIEMPO PRORROGADO EN DÍAS
]],"&lt;&gt;0")</f>
        <v>1</v>
      </c>
      <c r="BO603" s="23" t="str">
        <f>+[1]BD_2!CA601</f>
        <v>2 NO</v>
      </c>
      <c r="BP603" s="27" t="str">
        <f>+[1]BD_2!CF601</f>
        <v>2 NO</v>
      </c>
      <c r="BQ603" s="23" t="s">
        <v>106</v>
      </c>
      <c r="BR603">
        <f t="shared" si="134"/>
        <v>323</v>
      </c>
      <c r="BS603" s="36">
        <f t="shared" si="135"/>
        <v>45698</v>
      </c>
      <c r="BT603" s="36">
        <f t="shared" si="136"/>
        <v>46021</v>
      </c>
      <c r="BU603" s="37">
        <f t="shared" ca="1" si="137"/>
        <v>0.77089783281733748</v>
      </c>
      <c r="BV603" s="30">
        <f t="shared" si="138"/>
        <v>98868000</v>
      </c>
      <c r="BW603" s="23" t="str">
        <f t="shared" ca="1" si="126"/>
        <v>EJECUCIÓN</v>
      </c>
      <c r="BX603" s="23">
        <v>52668000</v>
      </c>
      <c r="BY603" s="23">
        <v>46200000</v>
      </c>
      <c r="BZ603" s="23" t="s">
        <v>106</v>
      </c>
      <c r="CA603" s="23" t="str">
        <f t="shared" si="139"/>
        <v>febrero</v>
      </c>
      <c r="CB603" s="23" t="s">
        <v>121</v>
      </c>
      <c r="CC603" s="23" t="s">
        <v>121</v>
      </c>
      <c r="CD603" s="23" t="s">
        <v>121</v>
      </c>
      <c r="CE603" t="s">
        <v>125</v>
      </c>
      <c r="CF603" t="s">
        <v>126</v>
      </c>
    </row>
    <row r="604" spans="1:84" x14ac:dyDescent="0.25">
      <c r="A604" s="23" t="str">
        <f t="shared" si="127"/>
        <v/>
      </c>
      <c r="B604" s="23" t="str">
        <f t="shared" si="128"/>
        <v/>
      </c>
      <c r="C604" s="24" t="str">
        <f t="shared" ca="1" si="129"/>
        <v>E</v>
      </c>
      <c r="D604" s="25" t="str">
        <f t="shared" ca="1" si="130"/>
        <v/>
      </c>
      <c r="E604" s="25" t="str">
        <f t="shared" si="131"/>
        <v/>
      </c>
      <c r="F604" s="23" t="str">
        <f t="shared" si="132"/>
        <v/>
      </c>
      <c r="G604" s="25" t="str">
        <f t="shared" si="133"/>
        <v/>
      </c>
      <c r="H604" s="23">
        <v>2025</v>
      </c>
      <c r="I604" s="26">
        <v>594</v>
      </c>
      <c r="J604" s="23" t="s">
        <v>95</v>
      </c>
      <c r="K604" t="s">
        <v>96</v>
      </c>
      <c r="L604" t="s">
        <v>97</v>
      </c>
      <c r="M604" t="s">
        <v>98</v>
      </c>
      <c r="N604" t="s">
        <v>99</v>
      </c>
      <c r="O604" s="23" t="s">
        <v>100</v>
      </c>
      <c r="P604" s="23" t="s">
        <v>138</v>
      </c>
      <c r="Q604" t="s">
        <v>4168</v>
      </c>
      <c r="R604" s="23" t="s">
        <v>103</v>
      </c>
      <c r="S604" s="20" t="s">
        <v>2723</v>
      </c>
      <c r="T604" s="29" t="s">
        <v>4169</v>
      </c>
      <c r="U604" s="23" t="s">
        <v>1436</v>
      </c>
      <c r="V604" s="23" t="s">
        <v>106</v>
      </c>
      <c r="W604" s="20" t="s">
        <v>516</v>
      </c>
      <c r="X604" s="20" t="s">
        <v>516</v>
      </c>
      <c r="Y604" t="s">
        <v>4170</v>
      </c>
      <c r="Z604" t="s">
        <v>4171</v>
      </c>
      <c r="AA604" t="s">
        <v>1610</v>
      </c>
      <c r="AB604" s="30">
        <v>105000000</v>
      </c>
      <c r="AC604" s="30">
        <v>105000000</v>
      </c>
      <c r="AD604" s="46">
        <v>10500000</v>
      </c>
      <c r="AE604" s="46">
        <v>0</v>
      </c>
      <c r="AF604" s="23" t="s">
        <v>112</v>
      </c>
      <c r="AG604" t="s">
        <v>106</v>
      </c>
      <c r="AH604" t="s">
        <v>113</v>
      </c>
      <c r="AI604" s="31">
        <f>+Tabla3[[#This Row],[VALOR DEL CONTRATO
(EN NUMEROS)]]-Tabla3[[#This Row],[VALOR RECURSOS (MADS/FONAM)]]</f>
        <v>0</v>
      </c>
      <c r="AJ604" s="25">
        <v>8825</v>
      </c>
      <c r="AK604" s="57">
        <v>45665</v>
      </c>
      <c r="AL604">
        <v>73525</v>
      </c>
      <c r="AM604" s="27">
        <v>45700</v>
      </c>
      <c r="AN604" s="33" t="s">
        <v>114</v>
      </c>
      <c r="AO604" t="s">
        <v>1574</v>
      </c>
      <c r="AP604" s="39">
        <v>202300000000177</v>
      </c>
      <c r="AQ604" t="s">
        <v>106</v>
      </c>
      <c r="AR604" s="27">
        <v>45694</v>
      </c>
      <c r="AS604" s="23" t="s">
        <v>116</v>
      </c>
      <c r="AT604" s="23" t="s">
        <v>116</v>
      </c>
      <c r="AU604" t="s">
        <v>117</v>
      </c>
      <c r="AV604" t="s">
        <v>965</v>
      </c>
      <c r="AW604" t="s">
        <v>966</v>
      </c>
      <c r="AX604" t="s">
        <v>516</v>
      </c>
      <c r="AY604" s="23">
        <v>80111600</v>
      </c>
      <c r="AZ604" s="41" t="s">
        <v>4172</v>
      </c>
      <c r="BA604" s="23" t="s">
        <v>121</v>
      </c>
      <c r="BB604" s="20" t="s">
        <v>122</v>
      </c>
      <c r="BC604" s="42">
        <v>45694</v>
      </c>
      <c r="BD604" s="23" t="s">
        <v>136</v>
      </c>
      <c r="BE604" s="42">
        <v>45694</v>
      </c>
      <c r="BF604" s="42">
        <v>45700</v>
      </c>
      <c r="BG604" s="43">
        <v>46002</v>
      </c>
      <c r="BH604" s="35">
        <f>+Tabla3[[#This Row],[FECHA TERMINACION
(INICIAL)]]-Tabla3[[#This Row],[FECHA INICIO]]</f>
        <v>302</v>
      </c>
      <c r="BI604" s="35">
        <f>+Tabla3[[#This Row],[PLAZO DE EJECUCIÓN EN DÍAS (INICIAL)]]/30</f>
        <v>10.066666666666666</v>
      </c>
      <c r="BJ604" t="s">
        <v>4036</v>
      </c>
      <c r="BK604" s="30">
        <f>+[1]BD_2!E602</f>
        <v>0</v>
      </c>
      <c r="BL604" s="30">
        <f>+[1]BD_2!BA602</f>
        <v>0</v>
      </c>
      <c r="BM604" s="23">
        <f>+[1]BD_2!BZ602</f>
        <v>0</v>
      </c>
      <c r="BN604" s="23">
        <f>+COUNTIF(Tabla3[[#This Row],[VALOR REDUCIDO]:[TOTAL TIEMPO PRORROGADO EN DÍAS
]],"&lt;&gt;0")</f>
        <v>0</v>
      </c>
      <c r="BO604" s="23" t="str">
        <f>+[1]BD_2!CA602</f>
        <v>2 NO</v>
      </c>
      <c r="BP604" s="27" t="str">
        <f>+[1]BD_2!CF602</f>
        <v>2 NO</v>
      </c>
      <c r="BQ604" s="23" t="s">
        <v>106</v>
      </c>
      <c r="BR604">
        <f t="shared" si="134"/>
        <v>302</v>
      </c>
      <c r="BS604" s="36">
        <f t="shared" si="135"/>
        <v>45700</v>
      </c>
      <c r="BT604" s="36">
        <f t="shared" si="136"/>
        <v>46002</v>
      </c>
      <c r="BU604" s="37">
        <f t="shared" ca="1" si="137"/>
        <v>0.81788079470198671</v>
      </c>
      <c r="BV604" s="30">
        <f t="shared" si="138"/>
        <v>105000000</v>
      </c>
      <c r="BW604" s="23" t="str">
        <f t="shared" ca="1" si="126"/>
        <v>EJECUCIÓN</v>
      </c>
      <c r="BX604" s="23">
        <v>59150000</v>
      </c>
      <c r="BY604" s="23">
        <v>45850000</v>
      </c>
      <c r="BZ604" s="23" t="s">
        <v>106</v>
      </c>
      <c r="CA604" s="23" t="str">
        <f t="shared" si="139"/>
        <v>febrero</v>
      </c>
      <c r="CB604" s="23" t="s">
        <v>121</v>
      </c>
      <c r="CC604" s="23" t="s">
        <v>121</v>
      </c>
      <c r="CD604" s="23" t="s">
        <v>121</v>
      </c>
      <c r="CE604" t="s">
        <v>125</v>
      </c>
      <c r="CF604" t="s">
        <v>126</v>
      </c>
    </row>
    <row r="605" spans="1:84" x14ac:dyDescent="0.25">
      <c r="A605" s="23" t="str">
        <f t="shared" si="127"/>
        <v/>
      </c>
      <c r="B605" s="23" t="str">
        <f t="shared" si="128"/>
        <v/>
      </c>
      <c r="C605" s="24" t="str">
        <f t="shared" ca="1" si="129"/>
        <v>E</v>
      </c>
      <c r="D605" s="25" t="str">
        <f t="shared" ca="1" si="130"/>
        <v/>
      </c>
      <c r="E605" s="25" t="str">
        <f t="shared" si="131"/>
        <v/>
      </c>
      <c r="F605" s="23" t="str">
        <f t="shared" si="132"/>
        <v/>
      </c>
      <c r="G605" s="25" t="str">
        <f t="shared" si="133"/>
        <v/>
      </c>
      <c r="H605" s="23">
        <v>2025</v>
      </c>
      <c r="I605" s="26">
        <v>595</v>
      </c>
      <c r="J605" s="23" t="s">
        <v>95</v>
      </c>
      <c r="K605" t="s">
        <v>96</v>
      </c>
      <c r="L605" t="s">
        <v>97</v>
      </c>
      <c r="M605" t="s">
        <v>98</v>
      </c>
      <c r="N605" t="s">
        <v>99</v>
      </c>
      <c r="O605" s="23" t="s">
        <v>100</v>
      </c>
      <c r="P605" s="23" t="s">
        <v>138</v>
      </c>
      <c r="Q605" t="s">
        <v>4173</v>
      </c>
      <c r="R605" s="23" t="s">
        <v>103</v>
      </c>
      <c r="S605" s="20" t="s">
        <v>4174</v>
      </c>
      <c r="T605" s="29" t="s">
        <v>4175</v>
      </c>
      <c r="U605" s="23" t="s">
        <v>1436</v>
      </c>
      <c r="V605" s="23" t="s">
        <v>106</v>
      </c>
      <c r="W605" s="20" t="s">
        <v>418</v>
      </c>
      <c r="X605" s="20" t="s">
        <v>418</v>
      </c>
      <c r="Y605" t="s">
        <v>4176</v>
      </c>
      <c r="Z605" t="s">
        <v>4177</v>
      </c>
      <c r="AA605" t="s">
        <v>4178</v>
      </c>
      <c r="AB605" s="30">
        <v>59583333</v>
      </c>
      <c r="AC605" s="30">
        <v>59583333</v>
      </c>
      <c r="AD605" s="46">
        <v>5500000</v>
      </c>
      <c r="AE605" s="46">
        <v>0</v>
      </c>
      <c r="AF605" s="23" t="s">
        <v>112</v>
      </c>
      <c r="AG605" t="s">
        <v>106</v>
      </c>
      <c r="AH605" t="s">
        <v>113</v>
      </c>
      <c r="AI605" s="31">
        <f>+Tabla3[[#This Row],[VALOR DEL CONTRATO
(EN NUMEROS)]]-Tabla3[[#This Row],[VALOR RECURSOS (MADS/FONAM)]]</f>
        <v>0</v>
      </c>
      <c r="AJ605" s="25">
        <v>8025</v>
      </c>
      <c r="AK605" s="32">
        <v>45665</v>
      </c>
      <c r="AL605">
        <v>62124</v>
      </c>
      <c r="AM605" s="27">
        <v>45694</v>
      </c>
      <c r="AN605" s="33" t="s">
        <v>114</v>
      </c>
      <c r="AO605" t="s">
        <v>2393</v>
      </c>
      <c r="AP605" s="39">
        <v>202300000000267</v>
      </c>
      <c r="AQ605" t="s">
        <v>106</v>
      </c>
      <c r="AR605" s="27">
        <v>45693</v>
      </c>
      <c r="AS605" s="23" t="s">
        <v>116</v>
      </c>
      <c r="AT605" s="23" t="s">
        <v>116</v>
      </c>
      <c r="AU605" t="s">
        <v>117</v>
      </c>
      <c r="AV605" t="s">
        <v>423</v>
      </c>
      <c r="AW605" t="s">
        <v>424</v>
      </c>
      <c r="AX605" t="s">
        <v>425</v>
      </c>
      <c r="AY605" s="23">
        <v>80111600</v>
      </c>
      <c r="AZ605" s="20" t="s">
        <v>4179</v>
      </c>
      <c r="BA605" s="23" t="s">
        <v>121</v>
      </c>
      <c r="BB605" s="20" t="s">
        <v>122</v>
      </c>
      <c r="BC605" s="42">
        <v>45693</v>
      </c>
      <c r="BD605" s="23" t="s">
        <v>123</v>
      </c>
      <c r="BE605" s="42">
        <v>45693</v>
      </c>
      <c r="BF605" s="27">
        <v>45694</v>
      </c>
      <c r="BG605" s="43">
        <v>46021</v>
      </c>
      <c r="BH605" s="35">
        <f>+Tabla3[[#This Row],[FECHA TERMINACION
(INICIAL)]]-Tabla3[[#This Row],[FECHA INICIO]]</f>
        <v>327</v>
      </c>
      <c r="BI605" s="35">
        <f>+Tabla3[[#This Row],[PLAZO DE EJECUCIÓN EN DÍAS (INICIAL)]]/30</f>
        <v>10.9</v>
      </c>
      <c r="BJ605" t="s">
        <v>4180</v>
      </c>
      <c r="BK605" s="30">
        <f>+[1]BD_2!E603</f>
        <v>0</v>
      </c>
      <c r="BL605" s="30">
        <f>+[1]BD_2!BA603</f>
        <v>0</v>
      </c>
      <c r="BM605" s="23">
        <f>+[1]BD_2!BZ603</f>
        <v>0</v>
      </c>
      <c r="BN605" s="23">
        <f>+COUNTIF(Tabla3[[#This Row],[VALOR REDUCIDO]:[TOTAL TIEMPO PRORROGADO EN DÍAS
]],"&lt;&gt;0")</f>
        <v>0</v>
      </c>
      <c r="BO605" s="23" t="str">
        <f>+[1]BD_2!CA603</f>
        <v>2 NO</v>
      </c>
      <c r="BP605" s="27" t="str">
        <f>+[1]BD_2!CF603</f>
        <v>2 NO</v>
      </c>
      <c r="BQ605" s="23" t="s">
        <v>106</v>
      </c>
      <c r="BR605">
        <f t="shared" si="134"/>
        <v>327</v>
      </c>
      <c r="BS605" s="36">
        <f t="shared" si="135"/>
        <v>45694</v>
      </c>
      <c r="BT605" s="36">
        <f t="shared" si="136"/>
        <v>46021</v>
      </c>
      <c r="BU605" s="37">
        <f t="shared" ca="1" si="137"/>
        <v>0.7737003058103975</v>
      </c>
      <c r="BV605" s="30">
        <f t="shared" si="138"/>
        <v>59583333</v>
      </c>
      <c r="BW605" s="23" t="str">
        <f t="shared" ca="1" si="126"/>
        <v>EJECUCIÓN</v>
      </c>
      <c r="BX605" s="23">
        <v>32083333</v>
      </c>
      <c r="BY605" s="23">
        <v>27500000</v>
      </c>
      <c r="BZ605" s="23" t="s">
        <v>106</v>
      </c>
      <c r="CA605" s="23" t="str">
        <f t="shared" si="139"/>
        <v>febrero</v>
      </c>
      <c r="CB605" s="23" t="s">
        <v>121</v>
      </c>
      <c r="CC605" s="23" t="s">
        <v>121</v>
      </c>
      <c r="CD605" s="23" t="s">
        <v>121</v>
      </c>
      <c r="CE605" t="s">
        <v>125</v>
      </c>
      <c r="CF605" t="s">
        <v>126</v>
      </c>
    </row>
    <row r="606" spans="1:84" x14ac:dyDescent="0.25">
      <c r="A606" s="23" t="str">
        <f t="shared" si="127"/>
        <v/>
      </c>
      <c r="B606" s="23" t="str">
        <f t="shared" si="128"/>
        <v/>
      </c>
      <c r="C606" s="24" t="str">
        <f t="shared" ca="1" si="129"/>
        <v>E</v>
      </c>
      <c r="D606" s="25" t="str">
        <f t="shared" ca="1" si="130"/>
        <v/>
      </c>
      <c r="E606" s="25" t="str">
        <f t="shared" si="131"/>
        <v/>
      </c>
      <c r="F606" s="23" t="str">
        <f t="shared" si="132"/>
        <v/>
      </c>
      <c r="G606" s="25" t="str">
        <f t="shared" si="133"/>
        <v/>
      </c>
      <c r="H606" s="23">
        <v>2025</v>
      </c>
      <c r="I606" s="26">
        <v>596</v>
      </c>
      <c r="J606" s="23" t="s">
        <v>95</v>
      </c>
      <c r="K606" t="s">
        <v>96</v>
      </c>
      <c r="L606" t="s">
        <v>97</v>
      </c>
      <c r="M606" t="s">
        <v>98</v>
      </c>
      <c r="N606" t="s">
        <v>99</v>
      </c>
      <c r="O606" s="23" t="s">
        <v>100</v>
      </c>
      <c r="P606" s="23" t="s">
        <v>138</v>
      </c>
      <c r="Q606" t="s">
        <v>4181</v>
      </c>
      <c r="R606" s="23" t="s">
        <v>103</v>
      </c>
      <c r="S606" s="20" t="s">
        <v>1066</v>
      </c>
      <c r="T606" s="29" t="s">
        <v>4182</v>
      </c>
      <c r="U606" s="23" t="s">
        <v>1436</v>
      </c>
      <c r="V606" s="23" t="s">
        <v>106</v>
      </c>
      <c r="W606" s="20" t="s">
        <v>543</v>
      </c>
      <c r="X606" s="20" t="s">
        <v>543</v>
      </c>
      <c r="Y606" t="s">
        <v>4183</v>
      </c>
      <c r="Z606" t="s">
        <v>4184</v>
      </c>
      <c r="AA606" t="s">
        <v>1329</v>
      </c>
      <c r="AB606" s="30">
        <v>53000000</v>
      </c>
      <c r="AC606" s="30">
        <v>53000000</v>
      </c>
      <c r="AD606" s="46">
        <v>5300000</v>
      </c>
      <c r="AE606" s="46">
        <v>0</v>
      </c>
      <c r="AF606" s="23" t="s">
        <v>112</v>
      </c>
      <c r="AG606" t="s">
        <v>106</v>
      </c>
      <c r="AH606" t="s">
        <v>113</v>
      </c>
      <c r="AI606" s="31">
        <f>+Tabla3[[#This Row],[VALOR DEL CONTRATO
(EN NUMEROS)]]-Tabla3[[#This Row],[VALOR RECURSOS (MADS/FONAM)]]</f>
        <v>0</v>
      </c>
      <c r="AJ606" s="25">
        <v>1225</v>
      </c>
      <c r="AK606" s="32">
        <v>45664</v>
      </c>
      <c r="AL606">
        <v>82425</v>
      </c>
      <c r="AM606" s="27">
        <v>45702</v>
      </c>
      <c r="AN606" s="33" t="s">
        <v>114</v>
      </c>
      <c r="AO606" t="s">
        <v>115</v>
      </c>
      <c r="AP606" s="39">
        <v>202400000000095</v>
      </c>
      <c r="AQ606" t="s">
        <v>106</v>
      </c>
      <c r="AR606" s="27">
        <v>45700</v>
      </c>
      <c r="AS606" s="23" t="s">
        <v>116</v>
      </c>
      <c r="AT606" s="23" t="s">
        <v>116</v>
      </c>
      <c r="AU606" t="s">
        <v>117</v>
      </c>
      <c r="AV606" t="s">
        <v>529</v>
      </c>
      <c r="AW606" t="s">
        <v>530</v>
      </c>
      <c r="AX606" t="s">
        <v>108</v>
      </c>
      <c r="AY606" s="23">
        <v>80111600</v>
      </c>
      <c r="AZ606" s="20" t="s">
        <v>4185</v>
      </c>
      <c r="BA606" s="23" t="s">
        <v>121</v>
      </c>
      <c r="BB606" s="20" t="s">
        <v>122</v>
      </c>
      <c r="BC606" s="42">
        <v>45701</v>
      </c>
      <c r="BD606" s="23" t="s">
        <v>123</v>
      </c>
      <c r="BE606" s="42">
        <v>45701</v>
      </c>
      <c r="BF606" s="27">
        <v>45702</v>
      </c>
      <c r="BG606" s="43">
        <v>46004</v>
      </c>
      <c r="BH606" s="35">
        <f>+Tabla3[[#This Row],[FECHA TERMINACION
(INICIAL)]]-Tabla3[[#This Row],[FECHA INICIO]]</f>
        <v>302</v>
      </c>
      <c r="BI606" s="35">
        <f>+Tabla3[[#This Row],[PLAZO DE EJECUCIÓN EN DÍAS (INICIAL)]]/30</f>
        <v>10.066666666666666</v>
      </c>
      <c r="BJ606" t="s">
        <v>4180</v>
      </c>
      <c r="BK606" s="30">
        <f>+[1]BD_2!E604</f>
        <v>0</v>
      </c>
      <c r="BL606" s="30">
        <f>+[1]BD_2!BA604</f>
        <v>0</v>
      </c>
      <c r="BM606" s="23">
        <f>+[1]BD_2!BZ604</f>
        <v>0</v>
      </c>
      <c r="BN606" s="23">
        <f>+COUNTIF(Tabla3[[#This Row],[VALOR REDUCIDO]:[TOTAL TIEMPO PRORROGADO EN DÍAS
]],"&lt;&gt;0")</f>
        <v>0</v>
      </c>
      <c r="BO606" s="23" t="str">
        <f>+[1]BD_2!CA604</f>
        <v>2 NO</v>
      </c>
      <c r="BP606" s="27" t="str">
        <f>+[1]BD_2!CF604</f>
        <v>2 NO</v>
      </c>
      <c r="BQ606" s="23" t="s">
        <v>106</v>
      </c>
      <c r="BR606">
        <f t="shared" si="134"/>
        <v>302</v>
      </c>
      <c r="BS606" s="36">
        <f t="shared" si="135"/>
        <v>45702</v>
      </c>
      <c r="BT606" s="36">
        <f t="shared" si="136"/>
        <v>46004</v>
      </c>
      <c r="BU606" s="37">
        <f t="shared" ca="1" si="137"/>
        <v>0.8112582781456954</v>
      </c>
      <c r="BV606" s="30">
        <f t="shared" si="138"/>
        <v>53000000</v>
      </c>
      <c r="BW606" s="23" t="str">
        <f t="shared" ca="1" si="126"/>
        <v>EJECUCIÓN</v>
      </c>
      <c r="BX606" s="23">
        <v>29503333</v>
      </c>
      <c r="BY606" s="23">
        <v>23496667</v>
      </c>
      <c r="BZ606" s="23" t="s">
        <v>106</v>
      </c>
      <c r="CA606" s="23" t="str">
        <f t="shared" si="139"/>
        <v>febrero</v>
      </c>
      <c r="CB606" s="23" t="s">
        <v>121</v>
      </c>
      <c r="CC606" s="23" t="s">
        <v>121</v>
      </c>
      <c r="CD606" s="23" t="s">
        <v>121</v>
      </c>
      <c r="CE606" t="s">
        <v>125</v>
      </c>
      <c r="CF606" t="s">
        <v>126</v>
      </c>
    </row>
    <row r="607" spans="1:84" x14ac:dyDescent="0.25">
      <c r="A607" s="23" t="str">
        <f t="shared" si="127"/>
        <v/>
      </c>
      <c r="B607" s="23" t="str">
        <f t="shared" si="128"/>
        <v/>
      </c>
      <c r="C607" s="24" t="str">
        <f t="shared" ca="1" si="129"/>
        <v>E</v>
      </c>
      <c r="D607" s="25" t="str">
        <f t="shared" ca="1" si="130"/>
        <v/>
      </c>
      <c r="E607" s="25" t="str">
        <f t="shared" si="131"/>
        <v/>
      </c>
      <c r="F607" s="23" t="str">
        <f t="shared" si="132"/>
        <v/>
      </c>
      <c r="G607" s="25" t="str">
        <f t="shared" si="133"/>
        <v/>
      </c>
      <c r="H607" s="23">
        <v>2025</v>
      </c>
      <c r="I607" s="26">
        <v>597</v>
      </c>
      <c r="J607" s="23" t="s">
        <v>95</v>
      </c>
      <c r="K607" t="s">
        <v>96</v>
      </c>
      <c r="L607" t="s">
        <v>97</v>
      </c>
      <c r="M607" t="s">
        <v>98</v>
      </c>
      <c r="N607" t="s">
        <v>99</v>
      </c>
      <c r="O607" s="23" t="s">
        <v>100</v>
      </c>
      <c r="P607" s="23" t="s">
        <v>138</v>
      </c>
      <c r="Q607" t="s">
        <v>4186</v>
      </c>
      <c r="R607" s="23" t="s">
        <v>103</v>
      </c>
      <c r="S607" s="20" t="s">
        <v>165</v>
      </c>
      <c r="T607" s="29" t="s">
        <v>4187</v>
      </c>
      <c r="U607" s="23" t="s">
        <v>1436</v>
      </c>
      <c r="V607" s="23" t="s">
        <v>106</v>
      </c>
      <c r="W607" s="20" t="s">
        <v>516</v>
      </c>
      <c r="X607" s="20" t="s">
        <v>516</v>
      </c>
      <c r="Y607" t="s">
        <v>4188</v>
      </c>
      <c r="Z607" t="s">
        <v>4189</v>
      </c>
      <c r="AA607" t="s">
        <v>4190</v>
      </c>
      <c r="AB607" s="30">
        <v>80325000</v>
      </c>
      <c r="AC607" s="30">
        <v>80325000</v>
      </c>
      <c r="AD607" s="46">
        <v>8925000</v>
      </c>
      <c r="AE607" s="46">
        <v>0</v>
      </c>
      <c r="AF607" s="23" t="s">
        <v>112</v>
      </c>
      <c r="AG607" t="s">
        <v>106</v>
      </c>
      <c r="AH607" t="s">
        <v>113</v>
      </c>
      <c r="AI607" s="31">
        <f>+Tabla3[[#This Row],[VALOR DEL CONTRATO
(EN NUMEROS)]]-Tabla3[[#This Row],[VALOR RECURSOS (MADS/FONAM)]]</f>
        <v>0</v>
      </c>
      <c r="AJ607" s="25">
        <v>8825</v>
      </c>
      <c r="AK607" s="57">
        <v>45665</v>
      </c>
      <c r="AL607">
        <v>66025</v>
      </c>
      <c r="AM607" s="42">
        <v>45698</v>
      </c>
      <c r="AN607" s="33" t="s">
        <v>114</v>
      </c>
      <c r="AO607" t="s">
        <v>1574</v>
      </c>
      <c r="AP607" s="39">
        <v>202300000000177</v>
      </c>
      <c r="AQ607" t="s">
        <v>106</v>
      </c>
      <c r="AR607" s="27">
        <v>45694</v>
      </c>
      <c r="AS607" s="23" t="s">
        <v>116</v>
      </c>
      <c r="AT607" s="23" t="s">
        <v>116</v>
      </c>
      <c r="AU607" t="s">
        <v>117</v>
      </c>
      <c r="AV607" t="s">
        <v>521</v>
      </c>
      <c r="AW607" t="s">
        <v>522</v>
      </c>
      <c r="AX607" t="s">
        <v>516</v>
      </c>
      <c r="AY607" s="23">
        <v>80111600</v>
      </c>
      <c r="AZ607" s="41" t="s">
        <v>4191</v>
      </c>
      <c r="BA607" s="23" t="s">
        <v>121</v>
      </c>
      <c r="BB607" s="20" t="s">
        <v>122</v>
      </c>
      <c r="BC607" s="42">
        <v>45693</v>
      </c>
      <c r="BD607" s="23" t="s">
        <v>136</v>
      </c>
      <c r="BE607" s="42">
        <v>45693</v>
      </c>
      <c r="BF607" s="27">
        <v>45698</v>
      </c>
      <c r="BG607" s="43">
        <v>45970</v>
      </c>
      <c r="BH607" s="35">
        <f>+Tabla3[[#This Row],[FECHA TERMINACION
(INICIAL)]]-Tabla3[[#This Row],[FECHA INICIO]]</f>
        <v>272</v>
      </c>
      <c r="BI607" s="35">
        <f>+Tabla3[[#This Row],[PLAZO DE EJECUCIÓN EN DÍAS (INICIAL)]]/30</f>
        <v>9.0666666666666664</v>
      </c>
      <c r="BJ607" t="s">
        <v>4192</v>
      </c>
      <c r="BK607" s="30">
        <f>+[1]BD_2!E605</f>
        <v>0</v>
      </c>
      <c r="BL607" s="30">
        <f>+[1]BD_2!BA605</f>
        <v>0</v>
      </c>
      <c r="BM607" s="23">
        <f>+[1]BD_2!BZ605</f>
        <v>0</v>
      </c>
      <c r="BN607" s="23">
        <f>+COUNTIF(Tabla3[[#This Row],[VALOR REDUCIDO]:[TOTAL TIEMPO PRORROGADO EN DÍAS
]],"&lt;&gt;0")</f>
        <v>0</v>
      </c>
      <c r="BO607" s="23" t="str">
        <f>+[1]BD_2!CA605</f>
        <v>2 NO</v>
      </c>
      <c r="BP607" s="27" t="str">
        <f>+[1]BD_2!CF605</f>
        <v>2 NO</v>
      </c>
      <c r="BQ607" s="23" t="s">
        <v>106</v>
      </c>
      <c r="BR607">
        <f t="shared" si="134"/>
        <v>272</v>
      </c>
      <c r="BS607" s="36">
        <f t="shared" si="135"/>
        <v>45698</v>
      </c>
      <c r="BT607" s="36">
        <f t="shared" si="136"/>
        <v>45970</v>
      </c>
      <c r="BU607" s="37">
        <f t="shared" ca="1" si="137"/>
        <v>0.9154411764705882</v>
      </c>
      <c r="BV607" s="30">
        <f t="shared" si="138"/>
        <v>80325000</v>
      </c>
      <c r="BW607" s="23" t="str">
        <f t="shared" ca="1" si="126"/>
        <v>EJECUCIÓN</v>
      </c>
      <c r="BX607" s="23">
        <v>50872500</v>
      </c>
      <c r="BY607" s="23">
        <v>29452500</v>
      </c>
      <c r="BZ607" s="23" t="s">
        <v>106</v>
      </c>
      <c r="CA607" s="23" t="str">
        <f t="shared" si="139"/>
        <v>febrero</v>
      </c>
      <c r="CB607" s="23" t="s">
        <v>121</v>
      </c>
      <c r="CC607" s="23" t="s">
        <v>121</v>
      </c>
      <c r="CD607" s="23" t="s">
        <v>121</v>
      </c>
      <c r="CE607" t="s">
        <v>125</v>
      </c>
      <c r="CF607" t="s">
        <v>126</v>
      </c>
    </row>
    <row r="608" spans="1:84" x14ac:dyDescent="0.25">
      <c r="A608" s="23" t="str">
        <f t="shared" si="127"/>
        <v/>
      </c>
      <c r="B608" s="23" t="str">
        <f t="shared" si="128"/>
        <v/>
      </c>
      <c r="C608" s="24" t="str">
        <f t="shared" ca="1" si="129"/>
        <v>E</v>
      </c>
      <c r="D608" s="25" t="str">
        <f t="shared" ca="1" si="130"/>
        <v/>
      </c>
      <c r="E608" s="25" t="str">
        <f t="shared" si="131"/>
        <v/>
      </c>
      <c r="F608" s="23" t="str">
        <f t="shared" si="132"/>
        <v/>
      </c>
      <c r="G608" s="25" t="str">
        <f t="shared" si="133"/>
        <v/>
      </c>
      <c r="H608" s="23">
        <v>2025</v>
      </c>
      <c r="I608" s="26">
        <v>598</v>
      </c>
      <c r="J608" s="23" t="s">
        <v>95</v>
      </c>
      <c r="K608" t="s">
        <v>96</v>
      </c>
      <c r="L608" t="s">
        <v>97</v>
      </c>
      <c r="M608" t="s">
        <v>98</v>
      </c>
      <c r="N608" t="s">
        <v>99</v>
      </c>
      <c r="O608" s="23" t="s">
        <v>100</v>
      </c>
      <c r="P608" s="23" t="s">
        <v>2708</v>
      </c>
      <c r="Q608" t="s">
        <v>4193</v>
      </c>
      <c r="R608" s="23" t="s">
        <v>103</v>
      </c>
      <c r="S608" s="20" t="s">
        <v>982</v>
      </c>
      <c r="T608" s="29" t="s">
        <v>4194</v>
      </c>
      <c r="U608" s="23" t="s">
        <v>1436</v>
      </c>
      <c r="V608" s="23" t="s">
        <v>106</v>
      </c>
      <c r="W608" s="20" t="s">
        <v>516</v>
      </c>
      <c r="X608" s="20" t="s">
        <v>516</v>
      </c>
      <c r="Y608" t="s">
        <v>4195</v>
      </c>
      <c r="Z608" t="s">
        <v>4196</v>
      </c>
      <c r="AA608" t="s">
        <v>4197</v>
      </c>
      <c r="AB608" s="30">
        <v>85050000</v>
      </c>
      <c r="AC608" s="30">
        <v>85050000</v>
      </c>
      <c r="AD608" s="46">
        <v>9450000</v>
      </c>
      <c r="AE608" s="46">
        <v>0</v>
      </c>
      <c r="AF608" s="23" t="s">
        <v>112</v>
      </c>
      <c r="AG608" t="s">
        <v>106</v>
      </c>
      <c r="AH608" t="s">
        <v>113</v>
      </c>
      <c r="AI608" s="31">
        <f>+Tabla3[[#This Row],[VALOR DEL CONTRATO
(EN NUMEROS)]]-Tabla3[[#This Row],[VALOR RECURSOS (MADS/FONAM)]]</f>
        <v>0</v>
      </c>
      <c r="AJ608" s="25">
        <v>8825</v>
      </c>
      <c r="AK608" s="57">
        <v>45665</v>
      </c>
      <c r="AL608">
        <v>74225</v>
      </c>
      <c r="AM608" s="42">
        <v>45700</v>
      </c>
      <c r="AN608" s="33" t="s">
        <v>114</v>
      </c>
      <c r="AO608" t="s">
        <v>1574</v>
      </c>
      <c r="AP608" s="39">
        <v>202300000000177</v>
      </c>
      <c r="AQ608" t="s">
        <v>106</v>
      </c>
      <c r="AR608" s="27">
        <v>45698</v>
      </c>
      <c r="AS608" s="23" t="s">
        <v>116</v>
      </c>
      <c r="AT608" s="23" t="s">
        <v>116</v>
      </c>
      <c r="AU608" t="s">
        <v>117</v>
      </c>
      <c r="AV608" t="s">
        <v>521</v>
      </c>
      <c r="AW608" t="s">
        <v>522</v>
      </c>
      <c r="AX608" t="s">
        <v>516</v>
      </c>
      <c r="AY608" s="23">
        <v>80111600</v>
      </c>
      <c r="AZ608" s="41" t="s">
        <v>4198</v>
      </c>
      <c r="BA608" s="23" t="s">
        <v>121</v>
      </c>
      <c r="BB608" s="20" t="s">
        <v>122</v>
      </c>
      <c r="BC608" s="27">
        <v>45699</v>
      </c>
      <c r="BD608" s="23" t="s">
        <v>136</v>
      </c>
      <c r="BE608" s="27">
        <v>45699</v>
      </c>
      <c r="BF608" s="27">
        <v>45700</v>
      </c>
      <c r="BG608" s="43">
        <v>45972</v>
      </c>
      <c r="BH608" s="35">
        <f>+Tabla3[[#This Row],[FECHA TERMINACION
(INICIAL)]]-Tabla3[[#This Row],[FECHA INICIO]]</f>
        <v>272</v>
      </c>
      <c r="BI608" s="35">
        <f>+Tabla3[[#This Row],[PLAZO DE EJECUCIÓN EN DÍAS (INICIAL)]]/30</f>
        <v>9.0666666666666664</v>
      </c>
      <c r="BJ608" t="s">
        <v>4192</v>
      </c>
      <c r="BK608" s="30">
        <f>+[1]BD_2!E606</f>
        <v>0</v>
      </c>
      <c r="BL608" s="30">
        <f>+[1]BD_2!BA606</f>
        <v>0</v>
      </c>
      <c r="BM608" s="23">
        <f>+[1]BD_2!BZ606</f>
        <v>0</v>
      </c>
      <c r="BN608" s="23">
        <f>+COUNTIF(Tabla3[[#This Row],[VALOR REDUCIDO]:[TOTAL TIEMPO PRORROGADO EN DÍAS
]],"&lt;&gt;0")</f>
        <v>0</v>
      </c>
      <c r="BO608" s="23" t="str">
        <f>+[1]BD_2!CA606</f>
        <v>2 NO</v>
      </c>
      <c r="BP608" s="27" t="str">
        <f>+[1]BD_2!CF606</f>
        <v>2 NO</v>
      </c>
      <c r="BQ608" s="23" t="s">
        <v>106</v>
      </c>
      <c r="BR608">
        <f t="shared" si="134"/>
        <v>272</v>
      </c>
      <c r="BS608" s="36">
        <f t="shared" si="135"/>
        <v>45700</v>
      </c>
      <c r="BT608" s="36">
        <f t="shared" si="136"/>
        <v>45972</v>
      </c>
      <c r="BU608" s="37">
        <f t="shared" ca="1" si="137"/>
        <v>0.90808823529411764</v>
      </c>
      <c r="BV608" s="30">
        <f t="shared" si="138"/>
        <v>85050000</v>
      </c>
      <c r="BW608" s="23" t="str">
        <f t="shared" ca="1" si="126"/>
        <v>EJECUCIÓN</v>
      </c>
      <c r="BX608" s="23">
        <v>53235000</v>
      </c>
      <c r="BY608" s="23">
        <v>31815000</v>
      </c>
      <c r="BZ608" s="23" t="s">
        <v>106</v>
      </c>
      <c r="CA608" s="23" t="str">
        <f t="shared" si="139"/>
        <v>febrero</v>
      </c>
      <c r="CB608" s="23" t="s">
        <v>121</v>
      </c>
      <c r="CC608" s="23" t="s">
        <v>121</v>
      </c>
      <c r="CD608" s="23" t="s">
        <v>121</v>
      </c>
      <c r="CE608" t="s">
        <v>125</v>
      </c>
      <c r="CF608" t="s">
        <v>126</v>
      </c>
    </row>
    <row r="609" spans="1:84" x14ac:dyDescent="0.25">
      <c r="A609" s="23" t="str">
        <f t="shared" si="127"/>
        <v/>
      </c>
      <c r="B609" s="23" t="str">
        <f t="shared" si="128"/>
        <v/>
      </c>
      <c r="C609" s="24" t="str">
        <f t="shared" ca="1" si="129"/>
        <v>E</v>
      </c>
      <c r="D609" s="25" t="str">
        <f t="shared" ca="1" si="130"/>
        <v/>
      </c>
      <c r="E609" s="25" t="str">
        <f t="shared" si="131"/>
        <v/>
      </c>
      <c r="F609" s="23" t="str">
        <f t="shared" si="132"/>
        <v/>
      </c>
      <c r="G609" s="25" t="str">
        <f t="shared" si="133"/>
        <v/>
      </c>
      <c r="H609" s="23">
        <v>2025</v>
      </c>
      <c r="I609" s="26">
        <v>599</v>
      </c>
      <c r="J609" s="23" t="s">
        <v>95</v>
      </c>
      <c r="K609" t="s">
        <v>96</v>
      </c>
      <c r="L609" t="s">
        <v>97</v>
      </c>
      <c r="M609" t="s">
        <v>98</v>
      </c>
      <c r="N609" t="s">
        <v>99</v>
      </c>
      <c r="O609" s="23" t="s">
        <v>100</v>
      </c>
      <c r="P609" s="23" t="s">
        <v>138</v>
      </c>
      <c r="Q609" t="s">
        <v>4199</v>
      </c>
      <c r="R609" s="23" t="s">
        <v>103</v>
      </c>
      <c r="S609" s="20" t="s">
        <v>165</v>
      </c>
      <c r="T609" s="29" t="s">
        <v>4200</v>
      </c>
      <c r="U609" s="23" t="s">
        <v>1436</v>
      </c>
      <c r="V609" s="23" t="s">
        <v>106</v>
      </c>
      <c r="W609" s="20" t="s">
        <v>418</v>
      </c>
      <c r="X609" s="20" t="s">
        <v>418</v>
      </c>
      <c r="Y609" t="s">
        <v>4201</v>
      </c>
      <c r="Z609" t="s">
        <v>4202</v>
      </c>
      <c r="AA609" t="s">
        <v>4203</v>
      </c>
      <c r="AB609" s="30">
        <v>108333333</v>
      </c>
      <c r="AC609" s="30">
        <v>108333333</v>
      </c>
      <c r="AD609" s="46">
        <v>10000000</v>
      </c>
      <c r="AE609" s="46">
        <v>0</v>
      </c>
      <c r="AF609" s="23" t="s">
        <v>112</v>
      </c>
      <c r="AG609" t="s">
        <v>106</v>
      </c>
      <c r="AH609" t="s">
        <v>113</v>
      </c>
      <c r="AI609" s="31">
        <f>+Tabla3[[#This Row],[VALOR DEL CONTRATO
(EN NUMEROS)]]-Tabla3[[#This Row],[VALOR RECURSOS (MADS/FONAM)]]</f>
        <v>0</v>
      </c>
      <c r="AJ609" s="25">
        <v>8425</v>
      </c>
      <c r="AK609" s="32">
        <v>45665</v>
      </c>
      <c r="AL609">
        <v>61725</v>
      </c>
      <c r="AM609" s="42">
        <v>45694</v>
      </c>
      <c r="AN609" s="33" t="s">
        <v>114</v>
      </c>
      <c r="AO609" t="s">
        <v>3144</v>
      </c>
      <c r="AP609" s="39">
        <v>202300000000267</v>
      </c>
      <c r="AQ609" t="s">
        <v>106</v>
      </c>
      <c r="AR609" s="27">
        <v>45693</v>
      </c>
      <c r="AS609" s="23" t="s">
        <v>116</v>
      </c>
      <c r="AT609" s="23" t="s">
        <v>116</v>
      </c>
      <c r="AU609" t="s">
        <v>117</v>
      </c>
      <c r="AV609" t="s">
        <v>423</v>
      </c>
      <c r="AW609" t="s">
        <v>424</v>
      </c>
      <c r="AX609" t="s">
        <v>425</v>
      </c>
      <c r="AY609" s="23">
        <v>80111600</v>
      </c>
      <c r="AZ609" s="20" t="s">
        <v>4204</v>
      </c>
      <c r="BA609" s="23" t="s">
        <v>121</v>
      </c>
      <c r="BB609" s="20" t="s">
        <v>122</v>
      </c>
      <c r="BC609" s="42">
        <v>45693</v>
      </c>
      <c r="BD609" s="23" t="s">
        <v>123</v>
      </c>
      <c r="BE609" s="42">
        <v>45693</v>
      </c>
      <c r="BF609" s="27">
        <v>45694</v>
      </c>
      <c r="BG609" s="43">
        <v>46021</v>
      </c>
      <c r="BH609" s="35">
        <f>+Tabla3[[#This Row],[FECHA TERMINACION
(INICIAL)]]-Tabla3[[#This Row],[FECHA INICIO]]</f>
        <v>327</v>
      </c>
      <c r="BI609" s="35">
        <f>+Tabla3[[#This Row],[PLAZO DE EJECUCIÓN EN DÍAS (INICIAL)]]/30</f>
        <v>10.9</v>
      </c>
      <c r="BJ609" t="s">
        <v>4205</v>
      </c>
      <c r="BK609" s="30">
        <f>+[1]BD_2!E607</f>
        <v>0</v>
      </c>
      <c r="BL609" s="30">
        <f>+[1]BD_2!BA607</f>
        <v>0</v>
      </c>
      <c r="BM609" s="23">
        <f>+[1]BD_2!BZ607</f>
        <v>0</v>
      </c>
      <c r="BN609" s="23">
        <f>+COUNTIF(Tabla3[[#This Row],[VALOR REDUCIDO]:[TOTAL TIEMPO PRORROGADO EN DÍAS
]],"&lt;&gt;0")</f>
        <v>0</v>
      </c>
      <c r="BO609" s="23" t="str">
        <f>+[1]BD_2!CA607</f>
        <v>2 NO</v>
      </c>
      <c r="BP609" s="27" t="str">
        <f>+[1]BD_2!CF607</f>
        <v>2 NO</v>
      </c>
      <c r="BQ609" s="23" t="s">
        <v>106</v>
      </c>
      <c r="BR609">
        <f t="shared" si="134"/>
        <v>327</v>
      </c>
      <c r="BS609" s="36">
        <f t="shared" si="135"/>
        <v>45694</v>
      </c>
      <c r="BT609" s="36">
        <f t="shared" si="136"/>
        <v>46021</v>
      </c>
      <c r="BU609" s="37">
        <f t="shared" ca="1" si="137"/>
        <v>0.7737003058103975</v>
      </c>
      <c r="BV609" s="30">
        <f t="shared" si="138"/>
        <v>108333333</v>
      </c>
      <c r="BW609" s="23" t="str">
        <f t="shared" ca="1" si="126"/>
        <v>EJECUCIÓN</v>
      </c>
      <c r="BX609" s="23">
        <v>58333333</v>
      </c>
      <c r="BY609" s="23">
        <v>50000000</v>
      </c>
      <c r="BZ609" s="23" t="s">
        <v>106</v>
      </c>
      <c r="CA609" s="23" t="str">
        <f t="shared" si="139"/>
        <v>febrero</v>
      </c>
      <c r="CB609" s="23" t="s">
        <v>121</v>
      </c>
      <c r="CC609" s="23" t="s">
        <v>121</v>
      </c>
      <c r="CD609" s="23" t="s">
        <v>121</v>
      </c>
      <c r="CE609" t="s">
        <v>125</v>
      </c>
      <c r="CF609" t="s">
        <v>126</v>
      </c>
    </row>
    <row r="610" spans="1:84" x14ac:dyDescent="0.25">
      <c r="A610" s="23" t="str">
        <f t="shared" si="127"/>
        <v/>
      </c>
      <c r="B610" s="23" t="str">
        <f t="shared" si="128"/>
        <v/>
      </c>
      <c r="C610" s="24" t="str">
        <f t="shared" ca="1" si="129"/>
        <v>E</v>
      </c>
      <c r="D610" s="25" t="str">
        <f t="shared" ca="1" si="130"/>
        <v/>
      </c>
      <c r="E610" s="25" t="str">
        <f t="shared" si="131"/>
        <v/>
      </c>
      <c r="F610" s="23" t="str">
        <f t="shared" si="132"/>
        <v/>
      </c>
      <c r="G610" s="25" t="str">
        <f t="shared" si="133"/>
        <v/>
      </c>
      <c r="H610" s="23">
        <v>2025</v>
      </c>
      <c r="I610" s="26">
        <v>600</v>
      </c>
      <c r="J610" s="23" t="s">
        <v>95</v>
      </c>
      <c r="K610" t="s">
        <v>96</v>
      </c>
      <c r="L610" t="s">
        <v>97</v>
      </c>
      <c r="M610" t="s">
        <v>98</v>
      </c>
      <c r="N610" t="s">
        <v>99</v>
      </c>
      <c r="O610" s="23" t="s">
        <v>100</v>
      </c>
      <c r="P610" s="23" t="s">
        <v>138</v>
      </c>
      <c r="Q610" t="s">
        <v>4206</v>
      </c>
      <c r="R610" s="23" t="s">
        <v>103</v>
      </c>
      <c r="S610" s="20" t="s">
        <v>298</v>
      </c>
      <c r="T610" s="29" t="s">
        <v>4207</v>
      </c>
      <c r="U610" s="23" t="s">
        <v>1436</v>
      </c>
      <c r="V610" s="23" t="s">
        <v>106</v>
      </c>
      <c r="W610" s="20" t="s">
        <v>183</v>
      </c>
      <c r="X610" s="20" t="s">
        <v>183</v>
      </c>
      <c r="Y610" t="s">
        <v>3914</v>
      </c>
      <c r="Z610" t="s">
        <v>3915</v>
      </c>
      <c r="AA610" t="s">
        <v>4208</v>
      </c>
      <c r="AB610" s="30">
        <v>60426667</v>
      </c>
      <c r="AC610" s="30">
        <v>60426667</v>
      </c>
      <c r="AD610" s="46">
        <v>5665000</v>
      </c>
      <c r="AE610" s="46">
        <v>0</v>
      </c>
      <c r="AF610" s="23" t="s">
        <v>112</v>
      </c>
      <c r="AG610" t="s">
        <v>106</v>
      </c>
      <c r="AH610" t="s">
        <v>113</v>
      </c>
      <c r="AI610" s="31">
        <f>+Tabla3[[#This Row],[VALOR DEL CONTRATO
(EN NUMEROS)]]-Tabla3[[#This Row],[VALOR RECURSOS (MADS/FONAM)]]</f>
        <v>0</v>
      </c>
      <c r="AJ610" s="25">
        <v>2425</v>
      </c>
      <c r="AK610" s="32">
        <v>45664</v>
      </c>
      <c r="AL610">
        <v>71825</v>
      </c>
      <c r="AM610" s="27">
        <v>45699</v>
      </c>
      <c r="AN610" s="33" t="s">
        <v>114</v>
      </c>
      <c r="AO610" t="s">
        <v>186</v>
      </c>
      <c r="AP610" s="39">
        <v>202400000000054</v>
      </c>
      <c r="AQ610" t="s">
        <v>106</v>
      </c>
      <c r="AR610" s="27">
        <v>45694</v>
      </c>
      <c r="AS610" s="23" t="s">
        <v>116</v>
      </c>
      <c r="AT610" s="23" t="s">
        <v>116</v>
      </c>
      <c r="AU610" t="s">
        <v>117</v>
      </c>
      <c r="AV610" t="s">
        <v>978</v>
      </c>
      <c r="AW610" t="s">
        <v>979</v>
      </c>
      <c r="AX610" t="s">
        <v>189</v>
      </c>
      <c r="AY610" s="23">
        <v>80111600</v>
      </c>
      <c r="AZ610" s="20" t="s">
        <v>4209</v>
      </c>
      <c r="BA610" s="23" t="s">
        <v>121</v>
      </c>
      <c r="BB610" s="20" t="s">
        <v>122</v>
      </c>
      <c r="BC610" s="42">
        <v>45695</v>
      </c>
      <c r="BD610" s="23" t="s">
        <v>123</v>
      </c>
      <c r="BE610" s="42">
        <v>45695</v>
      </c>
      <c r="BF610" s="27">
        <v>45699</v>
      </c>
      <c r="BG610" s="43">
        <v>46021</v>
      </c>
      <c r="BH610" s="35">
        <f>+Tabla3[[#This Row],[FECHA TERMINACION
(INICIAL)]]-Tabla3[[#This Row],[FECHA INICIO]]</f>
        <v>322</v>
      </c>
      <c r="BI610" s="35">
        <f>+Tabla3[[#This Row],[PLAZO DE EJECUCIÓN EN DÍAS (INICIAL)]]/30</f>
        <v>10.733333333333333</v>
      </c>
      <c r="BJ610" t="s">
        <v>4210</v>
      </c>
      <c r="BK610" s="30">
        <f>+[1]BD_2!E608</f>
        <v>0</v>
      </c>
      <c r="BL610" s="30">
        <f>+[1]BD_2!BA608</f>
        <v>0</v>
      </c>
      <c r="BM610" s="23">
        <f>+[1]BD_2!BZ608</f>
        <v>0</v>
      </c>
      <c r="BN610" s="23">
        <f>+COUNTIF(Tabla3[[#This Row],[VALOR REDUCIDO]:[TOTAL TIEMPO PRORROGADO EN DÍAS
]],"&lt;&gt;0")</f>
        <v>0</v>
      </c>
      <c r="BO610" s="23" t="str">
        <f>+[1]BD_2!CA608</f>
        <v>2 NO</v>
      </c>
      <c r="BP610" s="27" t="str">
        <f>+[1]BD_2!CF608</f>
        <v>2 NO</v>
      </c>
      <c r="BQ610" s="23" t="s">
        <v>106</v>
      </c>
      <c r="BR610">
        <f t="shared" si="134"/>
        <v>322</v>
      </c>
      <c r="BS610" s="36">
        <f t="shared" si="135"/>
        <v>45699</v>
      </c>
      <c r="BT610" s="36">
        <f t="shared" si="136"/>
        <v>46021</v>
      </c>
      <c r="BU610" s="37">
        <f t="shared" ca="1" si="137"/>
        <v>0.77018633540372672</v>
      </c>
      <c r="BV610" s="30">
        <f t="shared" si="138"/>
        <v>60426667</v>
      </c>
      <c r="BW610" s="23" t="str">
        <f t="shared" ca="1" si="126"/>
        <v>EJECUCIÓN</v>
      </c>
      <c r="BX610" s="23">
        <v>32101667</v>
      </c>
      <c r="BY610" s="23">
        <v>28325000</v>
      </c>
      <c r="BZ610" s="23" t="s">
        <v>106</v>
      </c>
      <c r="CA610" s="23" t="str">
        <f t="shared" si="139"/>
        <v>febrero</v>
      </c>
      <c r="CB610" s="23" t="s">
        <v>121</v>
      </c>
      <c r="CC610" s="23" t="s">
        <v>121</v>
      </c>
      <c r="CD610" s="23" t="s">
        <v>121</v>
      </c>
      <c r="CE610" t="s">
        <v>125</v>
      </c>
      <c r="CF610" t="s">
        <v>126</v>
      </c>
    </row>
    <row r="611" spans="1:84" x14ac:dyDescent="0.25">
      <c r="A611" s="23" t="str">
        <f t="shared" si="127"/>
        <v/>
      </c>
      <c r="B611" s="23" t="str">
        <f t="shared" si="128"/>
        <v/>
      </c>
      <c r="C611" s="24" t="str">
        <f t="shared" ca="1" si="129"/>
        <v>E</v>
      </c>
      <c r="D611" s="25" t="str">
        <f t="shared" ca="1" si="130"/>
        <v/>
      </c>
      <c r="E611" s="25" t="str">
        <f t="shared" si="131"/>
        <v/>
      </c>
      <c r="F611" s="23" t="str">
        <f t="shared" si="132"/>
        <v/>
      </c>
      <c r="G611" s="25" t="str">
        <f t="shared" si="133"/>
        <v/>
      </c>
      <c r="H611" s="23">
        <v>2025</v>
      </c>
      <c r="I611" s="26">
        <v>601</v>
      </c>
      <c r="J611" s="23" t="s">
        <v>95</v>
      </c>
      <c r="K611" t="s">
        <v>96</v>
      </c>
      <c r="L611" t="s">
        <v>97</v>
      </c>
      <c r="M611" t="s">
        <v>98</v>
      </c>
      <c r="N611" t="s">
        <v>99</v>
      </c>
      <c r="O611" s="23" t="s">
        <v>100</v>
      </c>
      <c r="P611" s="23" t="s">
        <v>138</v>
      </c>
      <c r="Q611" t="s">
        <v>4211</v>
      </c>
      <c r="R611" s="23" t="s">
        <v>103</v>
      </c>
      <c r="S611" s="20" t="s">
        <v>1325</v>
      </c>
      <c r="T611" s="29" t="s">
        <v>4212</v>
      </c>
      <c r="U611" s="23" t="s">
        <v>1436</v>
      </c>
      <c r="V611" s="23" t="s">
        <v>106</v>
      </c>
      <c r="W611" s="20" t="s">
        <v>418</v>
      </c>
      <c r="X611" s="20" t="s">
        <v>418</v>
      </c>
      <c r="Y611" t="s">
        <v>4213</v>
      </c>
      <c r="Z611" t="s">
        <v>4214</v>
      </c>
      <c r="AA611" t="s">
        <v>4215</v>
      </c>
      <c r="AB611" s="30">
        <v>68250000</v>
      </c>
      <c r="AC611" s="30">
        <v>68250000</v>
      </c>
      <c r="AD611" s="46">
        <v>6500000</v>
      </c>
      <c r="AE611" s="46">
        <v>0</v>
      </c>
      <c r="AF611" s="23" t="s">
        <v>112</v>
      </c>
      <c r="AG611" t="s">
        <v>106</v>
      </c>
      <c r="AH611" t="s">
        <v>113</v>
      </c>
      <c r="AI611" s="31">
        <f>+Tabla3[[#This Row],[VALOR DEL CONTRATO
(EN NUMEROS)]]-Tabla3[[#This Row],[VALOR RECURSOS (MADS/FONAM)]]</f>
        <v>0</v>
      </c>
      <c r="AJ611" s="25">
        <v>8025</v>
      </c>
      <c r="AK611" s="32">
        <v>45665</v>
      </c>
      <c r="AL611">
        <v>75225</v>
      </c>
      <c r="AM611" s="27">
        <v>45700</v>
      </c>
      <c r="AN611" s="33" t="s">
        <v>114</v>
      </c>
      <c r="AO611" t="s">
        <v>2393</v>
      </c>
      <c r="AP611" s="39">
        <v>202300000000267</v>
      </c>
      <c r="AQ611" t="s">
        <v>106</v>
      </c>
      <c r="AR611" s="27">
        <v>45698</v>
      </c>
      <c r="AS611" s="23" t="s">
        <v>116</v>
      </c>
      <c r="AT611" s="23" t="s">
        <v>116</v>
      </c>
      <c r="AU611" t="s">
        <v>117</v>
      </c>
      <c r="AV611" t="s">
        <v>423</v>
      </c>
      <c r="AW611" t="s">
        <v>424</v>
      </c>
      <c r="AX611" t="s">
        <v>425</v>
      </c>
      <c r="AY611" s="23">
        <v>80111600</v>
      </c>
      <c r="AZ611" s="20" t="s">
        <v>4216</v>
      </c>
      <c r="BA611" s="23" t="s">
        <v>121</v>
      </c>
      <c r="BB611" s="20" t="s">
        <v>122</v>
      </c>
      <c r="BC611" s="42">
        <v>45699</v>
      </c>
      <c r="BD611" s="23" t="s">
        <v>123</v>
      </c>
      <c r="BE611" s="42">
        <v>45699</v>
      </c>
      <c r="BF611" s="42">
        <v>45700</v>
      </c>
      <c r="BG611" s="43">
        <v>46017</v>
      </c>
      <c r="BH611" s="35">
        <f>+Tabla3[[#This Row],[FECHA TERMINACION
(INICIAL)]]-Tabla3[[#This Row],[FECHA INICIO]]</f>
        <v>317</v>
      </c>
      <c r="BI611" s="35">
        <f>+Tabla3[[#This Row],[PLAZO DE EJECUCIÓN EN DÍAS (INICIAL)]]/30</f>
        <v>10.566666666666666</v>
      </c>
      <c r="BJ611" t="s">
        <v>4217</v>
      </c>
      <c r="BK611" s="30">
        <f>+[1]BD_2!E609</f>
        <v>0</v>
      </c>
      <c r="BL611" s="30">
        <f>+[1]BD_2!BA609</f>
        <v>0</v>
      </c>
      <c r="BM611" s="23">
        <f>+[1]BD_2!BZ609</f>
        <v>0</v>
      </c>
      <c r="BN611" s="23">
        <f>+COUNTIF(Tabla3[[#This Row],[VALOR REDUCIDO]:[TOTAL TIEMPO PRORROGADO EN DÍAS
]],"&lt;&gt;0")</f>
        <v>0</v>
      </c>
      <c r="BO611" s="23" t="str">
        <f>+[1]BD_2!CA609</f>
        <v>2 NO</v>
      </c>
      <c r="BP611" s="27" t="str">
        <f>+[1]BD_2!CF609</f>
        <v>2 NO</v>
      </c>
      <c r="BQ611" s="23" t="s">
        <v>106</v>
      </c>
      <c r="BR611">
        <f t="shared" si="134"/>
        <v>317</v>
      </c>
      <c r="BS611" s="36">
        <f t="shared" si="135"/>
        <v>45700</v>
      </c>
      <c r="BT611" s="36">
        <f t="shared" si="136"/>
        <v>46017</v>
      </c>
      <c r="BU611" s="37">
        <f t="shared" ca="1" si="137"/>
        <v>0.77917981072555209</v>
      </c>
      <c r="BV611" s="30">
        <f t="shared" si="138"/>
        <v>68250000</v>
      </c>
      <c r="BW611" s="23" t="str">
        <f t="shared" ca="1" si="126"/>
        <v>EJECUCIÓN</v>
      </c>
      <c r="BX611" s="23">
        <v>36616667</v>
      </c>
      <c r="BY611" s="23">
        <v>31633333</v>
      </c>
      <c r="BZ611" s="23" t="s">
        <v>106</v>
      </c>
      <c r="CA611" s="23" t="str">
        <f t="shared" si="139"/>
        <v>febrero</v>
      </c>
      <c r="CB611" s="23" t="s">
        <v>121</v>
      </c>
      <c r="CC611" s="23" t="s">
        <v>121</v>
      </c>
      <c r="CD611" s="23" t="s">
        <v>121</v>
      </c>
      <c r="CE611" t="s">
        <v>125</v>
      </c>
      <c r="CF611" t="s">
        <v>126</v>
      </c>
    </row>
    <row r="612" spans="1:84" x14ac:dyDescent="0.25">
      <c r="A612" s="23" t="str">
        <f t="shared" si="127"/>
        <v/>
      </c>
      <c r="B612" s="23" t="str">
        <f t="shared" si="128"/>
        <v/>
      </c>
      <c r="C612" s="24" t="str">
        <f t="shared" ca="1" si="129"/>
        <v>E</v>
      </c>
      <c r="D612" s="25" t="str">
        <f t="shared" ca="1" si="130"/>
        <v/>
      </c>
      <c r="E612" s="25" t="str">
        <f t="shared" si="131"/>
        <v/>
      </c>
      <c r="F612" s="23" t="str">
        <f t="shared" si="132"/>
        <v/>
      </c>
      <c r="G612" s="25" t="str">
        <f t="shared" si="133"/>
        <v/>
      </c>
      <c r="H612" s="23">
        <v>2025</v>
      </c>
      <c r="I612" s="26">
        <v>602</v>
      </c>
      <c r="J612" s="23" t="s">
        <v>95</v>
      </c>
      <c r="K612" t="s">
        <v>96</v>
      </c>
      <c r="L612" t="s">
        <v>97</v>
      </c>
      <c r="M612" t="s">
        <v>98</v>
      </c>
      <c r="N612" t="s">
        <v>99</v>
      </c>
      <c r="O612" s="23" t="s">
        <v>100</v>
      </c>
      <c r="P612" s="23" t="s">
        <v>138</v>
      </c>
      <c r="Q612" t="s">
        <v>4218</v>
      </c>
      <c r="R612" s="23" t="s">
        <v>103</v>
      </c>
      <c r="S612" s="20" t="s">
        <v>158</v>
      </c>
      <c r="T612" s="29" t="s">
        <v>4219</v>
      </c>
      <c r="U612" s="23" t="s">
        <v>1436</v>
      </c>
      <c r="V612" s="23" t="s">
        <v>106</v>
      </c>
      <c r="W612" s="20" t="s">
        <v>1369</v>
      </c>
      <c r="X612" s="20" t="s">
        <v>1369</v>
      </c>
      <c r="Y612" t="s">
        <v>4220</v>
      </c>
      <c r="Z612" t="s">
        <v>4221</v>
      </c>
      <c r="AA612" t="s">
        <v>4222</v>
      </c>
      <c r="AB612" s="30">
        <v>67830000</v>
      </c>
      <c r="AC612" s="30">
        <v>67830000</v>
      </c>
      <c r="AD612" s="46">
        <v>7140000</v>
      </c>
      <c r="AE612" s="46">
        <v>0</v>
      </c>
      <c r="AF612" s="23" t="s">
        <v>112</v>
      </c>
      <c r="AG612" t="s">
        <v>106</v>
      </c>
      <c r="AH612" t="s">
        <v>113</v>
      </c>
      <c r="AI612" s="31">
        <f>+Tabla3[[#This Row],[VALOR DEL CONTRATO
(EN NUMEROS)]]-Tabla3[[#This Row],[VALOR RECURSOS (MADS/FONAM)]]</f>
        <v>0</v>
      </c>
      <c r="AJ612" s="25">
        <v>10925</v>
      </c>
      <c r="AK612" s="32">
        <v>45665</v>
      </c>
      <c r="AL612">
        <v>67925</v>
      </c>
      <c r="AM612" s="27">
        <v>45698</v>
      </c>
      <c r="AN612" s="33" t="s">
        <v>114</v>
      </c>
      <c r="AO612" t="s">
        <v>911</v>
      </c>
      <c r="AP612" s="39">
        <v>202400000000078</v>
      </c>
      <c r="AQ612" t="s">
        <v>106</v>
      </c>
      <c r="AR612" s="27">
        <v>45694</v>
      </c>
      <c r="AS612" s="23" t="s">
        <v>116</v>
      </c>
      <c r="AT612" s="23" t="s">
        <v>116</v>
      </c>
      <c r="AU612" t="s">
        <v>117</v>
      </c>
      <c r="AV612" t="s">
        <v>2168</v>
      </c>
      <c r="AW612" t="s">
        <v>2169</v>
      </c>
      <c r="AX612" t="s">
        <v>1375</v>
      </c>
      <c r="AY612" s="23">
        <v>80111600</v>
      </c>
      <c r="AZ612" s="20" t="s">
        <v>4223</v>
      </c>
      <c r="BA612" s="23" t="s">
        <v>121</v>
      </c>
      <c r="BB612" s="20" t="s">
        <v>122</v>
      </c>
      <c r="BC612" s="42">
        <v>45695</v>
      </c>
      <c r="BD612" s="23" t="s">
        <v>123</v>
      </c>
      <c r="BE612" s="42">
        <v>45695</v>
      </c>
      <c r="BF612" s="27">
        <v>45698</v>
      </c>
      <c r="BG612" s="43">
        <v>45985</v>
      </c>
      <c r="BH612" s="35">
        <f>+Tabla3[[#This Row],[FECHA TERMINACION
(INICIAL)]]-Tabla3[[#This Row],[FECHA INICIO]]</f>
        <v>287</v>
      </c>
      <c r="BI612" s="35">
        <f>+Tabla3[[#This Row],[PLAZO DE EJECUCIÓN EN DÍAS (INICIAL)]]/30</f>
        <v>9.5666666666666664</v>
      </c>
      <c r="BJ612" t="s">
        <v>3941</v>
      </c>
      <c r="BK612" s="30">
        <f>+[1]BD_2!E610</f>
        <v>0</v>
      </c>
      <c r="BL612" s="30">
        <f>+[1]BD_2!BA610</f>
        <v>0</v>
      </c>
      <c r="BM612" s="23">
        <f>+[1]BD_2!BZ610</f>
        <v>0</v>
      </c>
      <c r="BN612" s="23">
        <f>+COUNTIF(Tabla3[[#This Row],[VALOR REDUCIDO]:[TOTAL TIEMPO PRORROGADO EN DÍAS
]],"&lt;&gt;0")</f>
        <v>0</v>
      </c>
      <c r="BO612" s="23" t="str">
        <f>+[1]BD_2!CA610</f>
        <v>2 NO</v>
      </c>
      <c r="BP612" s="27" t="str">
        <f>+[1]BD_2!CF610</f>
        <v>2 NO</v>
      </c>
      <c r="BQ612" s="23" t="s">
        <v>106</v>
      </c>
      <c r="BR612">
        <f t="shared" si="134"/>
        <v>287</v>
      </c>
      <c r="BS612" s="36">
        <f t="shared" si="135"/>
        <v>45698</v>
      </c>
      <c r="BT612" s="36">
        <f t="shared" si="136"/>
        <v>45985</v>
      </c>
      <c r="BU612" s="37">
        <f t="shared" ca="1" si="137"/>
        <v>0.86759581881533099</v>
      </c>
      <c r="BV612" s="30">
        <f t="shared" si="138"/>
        <v>67830000</v>
      </c>
      <c r="BW612" s="23" t="str">
        <f t="shared" ca="1" si="126"/>
        <v>EJECUCIÓN</v>
      </c>
      <c r="BX612" s="23">
        <v>40698000</v>
      </c>
      <c r="BY612" s="23">
        <v>27132000</v>
      </c>
      <c r="BZ612" s="23" t="s">
        <v>106</v>
      </c>
      <c r="CA612" s="23" t="str">
        <f t="shared" si="139"/>
        <v>febrero</v>
      </c>
      <c r="CB612" s="23" t="s">
        <v>121</v>
      </c>
      <c r="CC612" s="23" t="s">
        <v>121</v>
      </c>
      <c r="CD612" s="23" t="s">
        <v>121</v>
      </c>
      <c r="CE612" t="s">
        <v>125</v>
      </c>
      <c r="CF612" t="s">
        <v>126</v>
      </c>
    </row>
    <row r="613" spans="1:84" x14ac:dyDescent="0.25">
      <c r="A613" s="23" t="str">
        <f t="shared" si="127"/>
        <v/>
      </c>
      <c r="B613" s="23" t="str">
        <f t="shared" si="128"/>
        <v/>
      </c>
      <c r="C613" s="24" t="str">
        <f t="shared" ca="1" si="129"/>
        <v>E</v>
      </c>
      <c r="D613" s="25" t="str">
        <f t="shared" ca="1" si="130"/>
        <v/>
      </c>
      <c r="E613" s="25" t="str">
        <f t="shared" si="131"/>
        <v/>
      </c>
      <c r="F613" s="23" t="str">
        <f t="shared" si="132"/>
        <v/>
      </c>
      <c r="G613" s="25" t="str">
        <f t="shared" si="133"/>
        <v/>
      </c>
      <c r="H613" s="23">
        <v>2025</v>
      </c>
      <c r="I613" s="26">
        <v>603</v>
      </c>
      <c r="J613" s="23" t="s">
        <v>95</v>
      </c>
      <c r="K613" t="s">
        <v>96</v>
      </c>
      <c r="L613" t="s">
        <v>97</v>
      </c>
      <c r="M613" t="s">
        <v>98</v>
      </c>
      <c r="N613" t="s">
        <v>99</v>
      </c>
      <c r="O613" s="23" t="s">
        <v>100</v>
      </c>
      <c r="P613" s="23" t="s">
        <v>138</v>
      </c>
      <c r="Q613" t="s">
        <v>4224</v>
      </c>
      <c r="R613" s="23" t="s">
        <v>103</v>
      </c>
      <c r="S613" s="20" t="s">
        <v>3749</v>
      </c>
      <c r="T613" s="29" t="s">
        <v>4225</v>
      </c>
      <c r="U613" s="23" t="s">
        <v>1436</v>
      </c>
      <c r="V613" s="23" t="s">
        <v>106</v>
      </c>
      <c r="W613" s="20" t="s">
        <v>776</v>
      </c>
      <c r="X613" s="20" t="s">
        <v>776</v>
      </c>
      <c r="Y613" t="s">
        <v>4226</v>
      </c>
      <c r="Z613" t="s">
        <v>4227</v>
      </c>
      <c r="AA613" t="s">
        <v>4228</v>
      </c>
      <c r="AB613" s="30">
        <v>59482500</v>
      </c>
      <c r="AC613" s="30">
        <v>59482500</v>
      </c>
      <c r="AD613" s="46">
        <v>5948250</v>
      </c>
      <c r="AE613" s="46">
        <v>0</v>
      </c>
      <c r="AF613" s="23" t="s">
        <v>112</v>
      </c>
      <c r="AG613" t="s">
        <v>106</v>
      </c>
      <c r="AH613" t="s">
        <v>113</v>
      </c>
      <c r="AI613" s="31">
        <f>+Tabla3[[#This Row],[VALOR DEL CONTRATO
(EN NUMEROS)]]-Tabla3[[#This Row],[VALOR RECURSOS (MADS/FONAM)]]</f>
        <v>0</v>
      </c>
      <c r="AJ613" s="25">
        <v>7325</v>
      </c>
      <c r="AK613" s="32">
        <v>45665</v>
      </c>
      <c r="AL613">
        <v>78125</v>
      </c>
      <c r="AM613" s="27">
        <v>45701</v>
      </c>
      <c r="AN613" s="33" t="s">
        <v>114</v>
      </c>
      <c r="AO613" t="s">
        <v>911</v>
      </c>
      <c r="AP613" s="39">
        <v>202400000000078</v>
      </c>
      <c r="AQ613" t="s">
        <v>106</v>
      </c>
      <c r="AR613" s="27">
        <v>45699</v>
      </c>
      <c r="AS613" s="23" t="s">
        <v>116</v>
      </c>
      <c r="AT613" s="23" t="s">
        <v>116</v>
      </c>
      <c r="AU613" t="s">
        <v>117</v>
      </c>
      <c r="AV613" t="s">
        <v>781</v>
      </c>
      <c r="AW613" t="s">
        <v>782</v>
      </c>
      <c r="AX613" t="s">
        <v>783</v>
      </c>
      <c r="AY613" s="23">
        <v>80111600</v>
      </c>
      <c r="AZ613" s="20" t="s">
        <v>4229</v>
      </c>
      <c r="BA613" s="23" t="s">
        <v>121</v>
      </c>
      <c r="BB613" s="20" t="s">
        <v>122</v>
      </c>
      <c r="BC613" s="42">
        <v>45699</v>
      </c>
      <c r="BD613" s="23" t="s">
        <v>123</v>
      </c>
      <c r="BE613" s="42">
        <v>45699</v>
      </c>
      <c r="BF613" s="27">
        <v>45701</v>
      </c>
      <c r="BG613" s="43">
        <v>46003</v>
      </c>
      <c r="BH613" s="35">
        <f>+Tabla3[[#This Row],[FECHA TERMINACION
(INICIAL)]]-Tabla3[[#This Row],[FECHA INICIO]]</f>
        <v>302</v>
      </c>
      <c r="BI613" s="35">
        <f>+Tabla3[[#This Row],[PLAZO DE EJECUCIÓN EN DÍAS (INICIAL)]]/30</f>
        <v>10.066666666666666</v>
      </c>
      <c r="BJ613" t="s">
        <v>2839</v>
      </c>
      <c r="BK613" s="30">
        <f>+[1]BD_2!E611</f>
        <v>0</v>
      </c>
      <c r="BL613" s="30">
        <f>+[1]BD_2!BA611</f>
        <v>0</v>
      </c>
      <c r="BM613" s="23">
        <f>+[1]BD_2!BZ611</f>
        <v>0</v>
      </c>
      <c r="BN613" s="23">
        <f>+COUNTIF(Tabla3[[#This Row],[VALOR REDUCIDO]:[TOTAL TIEMPO PRORROGADO EN DÍAS
]],"&lt;&gt;0")</f>
        <v>0</v>
      </c>
      <c r="BO613" s="23" t="str">
        <f>+[1]BD_2!CA611</f>
        <v>2 NO</v>
      </c>
      <c r="BP613" s="27" t="str">
        <f>+[1]BD_2!CF611</f>
        <v>2 NO</v>
      </c>
      <c r="BQ613" s="23" t="s">
        <v>106</v>
      </c>
      <c r="BR613">
        <f t="shared" si="134"/>
        <v>302</v>
      </c>
      <c r="BS613" s="36">
        <f t="shared" si="135"/>
        <v>45701</v>
      </c>
      <c r="BT613" s="36">
        <f t="shared" si="136"/>
        <v>46003</v>
      </c>
      <c r="BU613" s="37">
        <f t="shared" ca="1" si="137"/>
        <v>0.81456953642384111</v>
      </c>
      <c r="BV613" s="30">
        <f t="shared" si="138"/>
        <v>59482500</v>
      </c>
      <c r="BW613" s="23" t="str">
        <f t="shared" ca="1" si="126"/>
        <v>EJECUCIÓN</v>
      </c>
      <c r="BX613" s="23">
        <v>33310200</v>
      </c>
      <c r="BY613" s="23">
        <v>26172300</v>
      </c>
      <c r="BZ613" s="23" t="s">
        <v>106</v>
      </c>
      <c r="CA613" s="23" t="str">
        <f t="shared" si="139"/>
        <v>febrero</v>
      </c>
      <c r="CB613" s="23" t="s">
        <v>121</v>
      </c>
      <c r="CC613" s="23" t="s">
        <v>121</v>
      </c>
      <c r="CD613" s="23" t="s">
        <v>121</v>
      </c>
      <c r="CE613" t="s">
        <v>125</v>
      </c>
      <c r="CF613" t="s">
        <v>126</v>
      </c>
    </row>
    <row r="614" spans="1:84" x14ac:dyDescent="0.25">
      <c r="A614" s="23" t="str">
        <f t="shared" si="127"/>
        <v/>
      </c>
      <c r="B614" s="23" t="str">
        <f t="shared" si="128"/>
        <v/>
      </c>
      <c r="C614" s="24" t="str">
        <f t="shared" ca="1" si="129"/>
        <v>E</v>
      </c>
      <c r="D614" s="25" t="str">
        <f t="shared" ca="1" si="130"/>
        <v/>
      </c>
      <c r="E614" s="25" t="str">
        <f t="shared" si="131"/>
        <v/>
      </c>
      <c r="F614" s="23" t="str">
        <f t="shared" si="132"/>
        <v/>
      </c>
      <c r="G614" s="25" t="str">
        <f t="shared" si="133"/>
        <v/>
      </c>
      <c r="H614" s="23">
        <v>2025</v>
      </c>
      <c r="I614" s="26">
        <v>604</v>
      </c>
      <c r="J614" s="23" t="s">
        <v>95</v>
      </c>
      <c r="K614" t="s">
        <v>96</v>
      </c>
      <c r="L614" t="s">
        <v>97</v>
      </c>
      <c r="M614" t="s">
        <v>98</v>
      </c>
      <c r="N614" t="s">
        <v>99</v>
      </c>
      <c r="O614" s="23" t="s">
        <v>100</v>
      </c>
      <c r="P614" s="23" t="s">
        <v>138</v>
      </c>
      <c r="Q614" t="s">
        <v>4230</v>
      </c>
      <c r="R614" s="23" t="s">
        <v>103</v>
      </c>
      <c r="S614" s="20" t="s">
        <v>158</v>
      </c>
      <c r="T614" s="29" t="s">
        <v>4231</v>
      </c>
      <c r="U614" s="23" t="s">
        <v>1436</v>
      </c>
      <c r="V614" s="23" t="s">
        <v>106</v>
      </c>
      <c r="W614" s="20" t="s">
        <v>4232</v>
      </c>
      <c r="X614" s="20" t="s">
        <v>4232</v>
      </c>
      <c r="Y614" t="s">
        <v>4233</v>
      </c>
      <c r="Z614" t="s">
        <v>4234</v>
      </c>
      <c r="AA614" t="s">
        <v>4235</v>
      </c>
      <c r="AB614" s="30">
        <v>96900000</v>
      </c>
      <c r="AC614" s="30">
        <v>96900000</v>
      </c>
      <c r="AD614" s="46">
        <v>9000000</v>
      </c>
      <c r="AE614" s="46">
        <v>0</v>
      </c>
      <c r="AF614" s="23" t="s">
        <v>112</v>
      </c>
      <c r="AG614" t="s">
        <v>106</v>
      </c>
      <c r="AH614" t="s">
        <v>113</v>
      </c>
      <c r="AI614" s="31">
        <f>+Tabla3[[#This Row],[VALOR DEL CONTRATO
(EN NUMEROS)]]-Tabla3[[#This Row],[VALOR RECURSOS (MADS/FONAM)]]</f>
        <v>0</v>
      </c>
      <c r="AJ614" s="25">
        <v>9025</v>
      </c>
      <c r="AK614" s="32">
        <v>45665</v>
      </c>
      <c r="AL614">
        <v>71625</v>
      </c>
      <c r="AM614" s="27">
        <v>45699</v>
      </c>
      <c r="AN614" s="33" t="s">
        <v>114</v>
      </c>
      <c r="AO614" t="s">
        <v>986</v>
      </c>
      <c r="AP614" s="39">
        <v>202300000000041</v>
      </c>
      <c r="AQ614" t="s">
        <v>106</v>
      </c>
      <c r="AR614" s="27">
        <v>45695</v>
      </c>
      <c r="AS614" s="23" t="s">
        <v>116</v>
      </c>
      <c r="AT614" s="23" t="s">
        <v>116</v>
      </c>
      <c r="AU614" t="s">
        <v>117</v>
      </c>
      <c r="AV614" t="s">
        <v>1266</v>
      </c>
      <c r="AW614" t="s">
        <v>1267</v>
      </c>
      <c r="AX614" t="s">
        <v>1268</v>
      </c>
      <c r="AY614" s="23">
        <v>80111600</v>
      </c>
      <c r="AZ614" s="20" t="s">
        <v>4236</v>
      </c>
      <c r="BA614" s="23" t="s">
        <v>295</v>
      </c>
      <c r="BB614" s="20" t="s">
        <v>122</v>
      </c>
      <c r="BC614" s="42">
        <v>45695</v>
      </c>
      <c r="BD614" s="23" t="s">
        <v>123</v>
      </c>
      <c r="BE614" s="42">
        <v>45695</v>
      </c>
      <c r="BF614" s="27">
        <v>45699</v>
      </c>
      <c r="BG614" s="43">
        <v>46021</v>
      </c>
      <c r="BH614" s="35">
        <f>+Tabla3[[#This Row],[FECHA TERMINACION
(INICIAL)]]-Tabla3[[#This Row],[FECHA INICIO]]</f>
        <v>322</v>
      </c>
      <c r="BI614" s="35">
        <f>+Tabla3[[#This Row],[PLAZO DE EJECUCIÓN EN DÍAS (INICIAL)]]/30</f>
        <v>10.733333333333333</v>
      </c>
      <c r="BJ614" t="s">
        <v>4237</v>
      </c>
      <c r="BK614" s="30">
        <f>+[1]BD_2!E612</f>
        <v>900000</v>
      </c>
      <c r="BL614" s="30">
        <f>+[1]BD_2!BA612</f>
        <v>0</v>
      </c>
      <c r="BM614" s="23">
        <f>+[1]BD_2!BZ612</f>
        <v>0</v>
      </c>
      <c r="BN614" s="23">
        <f>+COUNTIF(Tabla3[[#This Row],[VALOR REDUCIDO]:[TOTAL TIEMPO PRORROGADO EN DÍAS
]],"&lt;&gt;0")</f>
        <v>1</v>
      </c>
      <c r="BO614" s="23" t="str">
        <f>+[1]BD_2!CA612</f>
        <v>2 NO</v>
      </c>
      <c r="BP614" s="27" t="str">
        <f>+[1]BD_2!CF612</f>
        <v>2 NO</v>
      </c>
      <c r="BQ614" s="23" t="s">
        <v>106</v>
      </c>
      <c r="BR614">
        <f t="shared" si="134"/>
        <v>322</v>
      </c>
      <c r="BS614" s="36">
        <f t="shared" si="135"/>
        <v>45699</v>
      </c>
      <c r="BT614" s="36">
        <f t="shared" si="136"/>
        <v>46021</v>
      </c>
      <c r="BU614" s="37">
        <f t="shared" ca="1" si="137"/>
        <v>0.77018633540372672</v>
      </c>
      <c r="BV614" s="30">
        <f t="shared" si="138"/>
        <v>96000000</v>
      </c>
      <c r="BW614" s="23" t="str">
        <f t="shared" ref="BW614:BW677" ca="1" si="140">+IF(BP614="1 SI","FINALIZADO",IF($BT614&lt;=$C$1,"FINALIZADO","EJECUCIÓN"))</f>
        <v>EJECUCIÓN</v>
      </c>
      <c r="BX614" s="23">
        <v>51000000</v>
      </c>
      <c r="BY614" s="23">
        <v>45000000</v>
      </c>
      <c r="BZ614" s="23" t="s">
        <v>106</v>
      </c>
      <c r="CA614" s="23" t="str">
        <f t="shared" si="139"/>
        <v>febrero</v>
      </c>
      <c r="CB614" s="23" t="s">
        <v>121</v>
      </c>
      <c r="CC614" s="23" t="s">
        <v>121</v>
      </c>
      <c r="CD614" s="23" t="s">
        <v>121</v>
      </c>
      <c r="CE614" t="s">
        <v>125</v>
      </c>
      <c r="CF614" t="s">
        <v>126</v>
      </c>
    </row>
    <row r="615" spans="1:84" x14ac:dyDescent="0.25">
      <c r="A615" s="23" t="str">
        <f t="shared" si="127"/>
        <v/>
      </c>
      <c r="B615" s="23" t="str">
        <f t="shared" si="128"/>
        <v/>
      </c>
      <c r="C615" s="24" t="str">
        <f t="shared" ca="1" si="129"/>
        <v>E</v>
      </c>
      <c r="D615" s="25" t="str">
        <f t="shared" ca="1" si="130"/>
        <v/>
      </c>
      <c r="E615" s="25" t="str">
        <f t="shared" si="131"/>
        <v/>
      </c>
      <c r="F615" s="23" t="str">
        <f t="shared" si="132"/>
        <v/>
      </c>
      <c r="G615" s="25" t="str">
        <f t="shared" si="133"/>
        <v/>
      </c>
      <c r="H615" s="23">
        <v>2025</v>
      </c>
      <c r="I615" s="26">
        <v>605</v>
      </c>
      <c r="J615" s="23" t="s">
        <v>95</v>
      </c>
      <c r="K615" t="s">
        <v>96</v>
      </c>
      <c r="L615" t="s">
        <v>97</v>
      </c>
      <c r="M615" t="s">
        <v>98</v>
      </c>
      <c r="N615" t="s">
        <v>99</v>
      </c>
      <c r="O615" s="23" t="s">
        <v>100</v>
      </c>
      <c r="P615" s="23" t="s">
        <v>138</v>
      </c>
      <c r="Q615" t="s">
        <v>4238</v>
      </c>
      <c r="R615" s="23" t="s">
        <v>103</v>
      </c>
      <c r="S615" s="20" t="s">
        <v>2223</v>
      </c>
      <c r="T615" s="29" t="s">
        <v>4239</v>
      </c>
      <c r="U615" s="23" t="s">
        <v>1436</v>
      </c>
      <c r="V615" s="23" t="s">
        <v>106</v>
      </c>
      <c r="W615" s="20" t="s">
        <v>516</v>
      </c>
      <c r="X615" s="20" t="s">
        <v>516</v>
      </c>
      <c r="Y615" t="s">
        <v>4240</v>
      </c>
      <c r="Z615" t="s">
        <v>4241</v>
      </c>
      <c r="AA615" t="s">
        <v>4242</v>
      </c>
      <c r="AB615" s="30">
        <v>59850000</v>
      </c>
      <c r="AC615" s="30">
        <v>59850000</v>
      </c>
      <c r="AD615" s="46">
        <v>5985000</v>
      </c>
      <c r="AE615" s="46">
        <v>0</v>
      </c>
      <c r="AF615" s="23" t="s">
        <v>112</v>
      </c>
      <c r="AG615" t="s">
        <v>106</v>
      </c>
      <c r="AH615" t="s">
        <v>113</v>
      </c>
      <c r="AI615" s="31">
        <f>+Tabla3[[#This Row],[VALOR DEL CONTRATO
(EN NUMEROS)]]-Tabla3[[#This Row],[VALOR RECURSOS (MADS/FONAM)]]</f>
        <v>0</v>
      </c>
      <c r="AJ615" s="25">
        <v>8825</v>
      </c>
      <c r="AK615" s="57">
        <v>45665</v>
      </c>
      <c r="AL615">
        <v>71325</v>
      </c>
      <c r="AM615" s="27">
        <v>45699</v>
      </c>
      <c r="AN615" s="33" t="s">
        <v>114</v>
      </c>
      <c r="AO615" t="s">
        <v>1574</v>
      </c>
      <c r="AP615" s="39">
        <v>202300000000177</v>
      </c>
      <c r="AQ615" t="s">
        <v>106</v>
      </c>
      <c r="AR615" s="27">
        <v>45694</v>
      </c>
      <c r="AS615" s="23" t="s">
        <v>116</v>
      </c>
      <c r="AT615" s="23" t="s">
        <v>116</v>
      </c>
      <c r="AU615" t="s">
        <v>117</v>
      </c>
      <c r="AV615" t="s">
        <v>1124</v>
      </c>
      <c r="AW615" t="s">
        <v>1125</v>
      </c>
      <c r="AX615" t="s">
        <v>516</v>
      </c>
      <c r="AY615" s="23">
        <v>80111600</v>
      </c>
      <c r="AZ615" s="20" t="s">
        <v>4243</v>
      </c>
      <c r="BA615" s="23" t="s">
        <v>121</v>
      </c>
      <c r="BB615" s="20" t="s">
        <v>122</v>
      </c>
      <c r="BC615" s="42">
        <v>45695</v>
      </c>
      <c r="BD615" s="23" t="s">
        <v>136</v>
      </c>
      <c r="BE615" s="42">
        <v>45695</v>
      </c>
      <c r="BF615" s="27">
        <v>45699</v>
      </c>
      <c r="BG615" s="43">
        <v>46001</v>
      </c>
      <c r="BH615" s="35">
        <f>+Tabla3[[#This Row],[FECHA TERMINACION
(INICIAL)]]-Tabla3[[#This Row],[FECHA INICIO]]</f>
        <v>302</v>
      </c>
      <c r="BI615" s="35">
        <f>+Tabla3[[#This Row],[PLAZO DE EJECUCIÓN EN DÍAS (INICIAL)]]/30</f>
        <v>10.066666666666666</v>
      </c>
      <c r="BJ615" t="s">
        <v>948</v>
      </c>
      <c r="BK615" s="30">
        <f>+[1]BD_2!E613</f>
        <v>0</v>
      </c>
      <c r="BL615" s="30">
        <f>+[1]BD_2!BA613</f>
        <v>0</v>
      </c>
      <c r="BM615" s="23">
        <f>+[1]BD_2!BZ613</f>
        <v>0</v>
      </c>
      <c r="BN615" s="23">
        <f>+COUNTIF(Tabla3[[#This Row],[VALOR REDUCIDO]:[TOTAL TIEMPO PRORROGADO EN DÍAS
]],"&lt;&gt;0")</f>
        <v>0</v>
      </c>
      <c r="BO615" s="23" t="str">
        <f>+[1]BD_2!CA613</f>
        <v>2 NO</v>
      </c>
      <c r="BP615" s="27" t="str">
        <f>+[1]BD_2!CF613</f>
        <v>2 NO</v>
      </c>
      <c r="BQ615" s="23" t="s">
        <v>106</v>
      </c>
      <c r="BR615">
        <f t="shared" si="134"/>
        <v>302</v>
      </c>
      <c r="BS615" s="36">
        <f t="shared" si="135"/>
        <v>45699</v>
      </c>
      <c r="BT615" s="36">
        <f t="shared" si="136"/>
        <v>46001</v>
      </c>
      <c r="BU615" s="37">
        <f t="shared" ca="1" si="137"/>
        <v>0.82119205298013243</v>
      </c>
      <c r="BV615" s="30">
        <f t="shared" si="138"/>
        <v>59850000</v>
      </c>
      <c r="BW615" s="23" t="str">
        <f t="shared" ca="1" si="140"/>
        <v>EJECUCIÓN</v>
      </c>
      <c r="BX615" s="23">
        <v>33915000</v>
      </c>
      <c r="BY615" s="23">
        <v>25935000</v>
      </c>
      <c r="BZ615" s="23" t="s">
        <v>106</v>
      </c>
      <c r="CA615" s="23" t="str">
        <f t="shared" si="139"/>
        <v>febrero</v>
      </c>
      <c r="CB615" s="23" t="s">
        <v>121</v>
      </c>
      <c r="CC615" s="23" t="s">
        <v>121</v>
      </c>
      <c r="CD615" s="23" t="s">
        <v>121</v>
      </c>
      <c r="CE615" t="s">
        <v>125</v>
      </c>
      <c r="CF615" t="s">
        <v>126</v>
      </c>
    </row>
    <row r="616" spans="1:84" x14ac:dyDescent="0.25">
      <c r="A616" s="23" t="str">
        <f t="shared" si="127"/>
        <v/>
      </c>
      <c r="B616" s="23" t="str">
        <f t="shared" si="128"/>
        <v/>
      </c>
      <c r="C616" s="24" t="str">
        <f t="shared" ca="1" si="129"/>
        <v>E</v>
      </c>
      <c r="D616" s="25" t="str">
        <f t="shared" ca="1" si="130"/>
        <v/>
      </c>
      <c r="E616" s="25" t="str">
        <f t="shared" si="131"/>
        <v/>
      </c>
      <c r="F616" s="23" t="str">
        <f t="shared" si="132"/>
        <v/>
      </c>
      <c r="G616" s="25" t="str">
        <f t="shared" si="133"/>
        <v/>
      </c>
      <c r="H616" s="23">
        <v>2025</v>
      </c>
      <c r="I616" s="26">
        <v>606</v>
      </c>
      <c r="J616" s="23" t="s">
        <v>95</v>
      </c>
      <c r="K616" t="s">
        <v>96</v>
      </c>
      <c r="L616" t="s">
        <v>97</v>
      </c>
      <c r="M616" t="s">
        <v>98</v>
      </c>
      <c r="N616" t="s">
        <v>99</v>
      </c>
      <c r="O616" s="23" t="s">
        <v>100</v>
      </c>
      <c r="P616" s="23" t="s">
        <v>138</v>
      </c>
      <c r="Q616" t="s">
        <v>4244</v>
      </c>
      <c r="R616" s="23" t="s">
        <v>103</v>
      </c>
      <c r="S616" s="20" t="s">
        <v>165</v>
      </c>
      <c r="T616" s="29" t="s">
        <v>4245</v>
      </c>
      <c r="U616" s="23" t="s">
        <v>1436</v>
      </c>
      <c r="V616" s="23" t="s">
        <v>106</v>
      </c>
      <c r="W616" s="20" t="s">
        <v>516</v>
      </c>
      <c r="X616" s="20" t="s">
        <v>516</v>
      </c>
      <c r="Y616" t="s">
        <v>4246</v>
      </c>
      <c r="Z616" t="s">
        <v>4247</v>
      </c>
      <c r="AA616" t="s">
        <v>4248</v>
      </c>
      <c r="AB616" s="30">
        <v>44887500</v>
      </c>
      <c r="AC616" s="30">
        <v>44887500</v>
      </c>
      <c r="AD616" s="46">
        <v>4725000</v>
      </c>
      <c r="AE616" s="46">
        <v>0</v>
      </c>
      <c r="AF616" s="23" t="s">
        <v>112</v>
      </c>
      <c r="AG616" t="s">
        <v>106</v>
      </c>
      <c r="AH616" t="s">
        <v>113</v>
      </c>
      <c r="AI616" s="31">
        <f>+Tabla3[[#This Row],[VALOR DEL CONTRATO
(EN NUMEROS)]]-Tabla3[[#This Row],[VALOR RECURSOS (MADS/FONAM)]]</f>
        <v>0</v>
      </c>
      <c r="AJ616" s="25">
        <v>8825</v>
      </c>
      <c r="AK616" s="57">
        <v>45665</v>
      </c>
      <c r="AL616">
        <v>66125</v>
      </c>
      <c r="AM616" s="42">
        <v>45698</v>
      </c>
      <c r="AN616" s="33" t="s">
        <v>114</v>
      </c>
      <c r="AO616" t="s">
        <v>1574</v>
      </c>
      <c r="AP616" s="39">
        <v>202300000000177</v>
      </c>
      <c r="AQ616" t="s">
        <v>106</v>
      </c>
      <c r="AR616" s="27">
        <v>45694</v>
      </c>
      <c r="AS616" s="23" t="s">
        <v>116</v>
      </c>
      <c r="AT616" s="23" t="s">
        <v>116</v>
      </c>
      <c r="AU616" t="s">
        <v>117</v>
      </c>
      <c r="AV616" t="s">
        <v>2550</v>
      </c>
      <c r="AW616" t="s">
        <v>2551</v>
      </c>
      <c r="AX616" t="s">
        <v>516</v>
      </c>
      <c r="AY616" s="23">
        <v>80111600</v>
      </c>
      <c r="AZ616" s="20" t="s">
        <v>4249</v>
      </c>
      <c r="BA616" s="23" t="s">
        <v>121</v>
      </c>
      <c r="BB616" s="20" t="s">
        <v>122</v>
      </c>
      <c r="BC616" s="42">
        <v>45694</v>
      </c>
      <c r="BD616" s="23" t="s">
        <v>136</v>
      </c>
      <c r="BE616" s="42">
        <v>45694</v>
      </c>
      <c r="BF616" s="27">
        <v>45698</v>
      </c>
      <c r="BG616" s="43">
        <v>45985</v>
      </c>
      <c r="BH616" s="35">
        <f>+Tabla3[[#This Row],[FECHA TERMINACION
(INICIAL)]]-Tabla3[[#This Row],[FECHA INICIO]]</f>
        <v>287</v>
      </c>
      <c r="BI616" s="35">
        <f>+Tabla3[[#This Row],[PLAZO DE EJECUCIÓN EN DÍAS (INICIAL)]]/30</f>
        <v>9.5666666666666664</v>
      </c>
      <c r="BJ616" t="s">
        <v>4250</v>
      </c>
      <c r="BK616" s="30">
        <f>+[1]BD_2!E614</f>
        <v>0</v>
      </c>
      <c r="BL616" s="30">
        <f>+[1]BD_2!BA614</f>
        <v>0</v>
      </c>
      <c r="BM616" s="23">
        <f>+[1]BD_2!BZ614</f>
        <v>0</v>
      </c>
      <c r="BN616" s="23">
        <f>+COUNTIF(Tabla3[[#This Row],[VALOR REDUCIDO]:[TOTAL TIEMPO PRORROGADO EN DÍAS
]],"&lt;&gt;0")</f>
        <v>0</v>
      </c>
      <c r="BO616" s="23" t="str">
        <f>+[1]BD_2!CA614</f>
        <v>2 NO</v>
      </c>
      <c r="BP616" s="27" t="str">
        <f>+[1]BD_2!CF614</f>
        <v>2 NO</v>
      </c>
      <c r="BQ616" s="23" t="s">
        <v>106</v>
      </c>
      <c r="BR616">
        <f t="shared" si="134"/>
        <v>287</v>
      </c>
      <c r="BS616" s="36">
        <f t="shared" si="135"/>
        <v>45698</v>
      </c>
      <c r="BT616" s="36">
        <f t="shared" si="136"/>
        <v>45985</v>
      </c>
      <c r="BU616" s="37">
        <f t="shared" ca="1" si="137"/>
        <v>0.86759581881533099</v>
      </c>
      <c r="BV616" s="30">
        <f t="shared" si="138"/>
        <v>44887500</v>
      </c>
      <c r="BW616" s="23" t="str">
        <f t="shared" ca="1" si="140"/>
        <v>EJECUCIÓN</v>
      </c>
      <c r="BX616" s="23">
        <v>26932500</v>
      </c>
      <c r="BY616" s="23">
        <v>17955000</v>
      </c>
      <c r="BZ616" s="23" t="s">
        <v>106</v>
      </c>
      <c r="CA616" s="23" t="str">
        <f t="shared" si="139"/>
        <v>febrero</v>
      </c>
      <c r="CB616" s="23" t="s">
        <v>121</v>
      </c>
      <c r="CC616" s="23" t="s">
        <v>121</v>
      </c>
      <c r="CD616" s="23" t="s">
        <v>121</v>
      </c>
      <c r="CE616" t="s">
        <v>125</v>
      </c>
      <c r="CF616" t="s">
        <v>126</v>
      </c>
    </row>
    <row r="617" spans="1:84" x14ac:dyDescent="0.25">
      <c r="A617" s="23" t="str">
        <f t="shared" si="127"/>
        <v/>
      </c>
      <c r="B617" s="23" t="str">
        <f t="shared" si="128"/>
        <v/>
      </c>
      <c r="C617" s="24" t="str">
        <f t="shared" ca="1" si="129"/>
        <v>E</v>
      </c>
      <c r="D617" s="25" t="str">
        <f t="shared" ca="1" si="130"/>
        <v/>
      </c>
      <c r="E617" s="25" t="str">
        <f t="shared" si="131"/>
        <v/>
      </c>
      <c r="F617" s="23" t="str">
        <f t="shared" si="132"/>
        <v/>
      </c>
      <c r="G617" s="25" t="str">
        <f t="shared" si="133"/>
        <v/>
      </c>
      <c r="H617" s="23">
        <v>2025</v>
      </c>
      <c r="I617" s="26">
        <v>607</v>
      </c>
      <c r="J617" s="23" t="s">
        <v>95</v>
      </c>
      <c r="K617" t="s">
        <v>96</v>
      </c>
      <c r="L617" t="s">
        <v>97</v>
      </c>
      <c r="M617" t="s">
        <v>98</v>
      </c>
      <c r="N617" t="s">
        <v>99</v>
      </c>
      <c r="O617" s="23" t="s">
        <v>100</v>
      </c>
      <c r="P617" s="23" t="s">
        <v>138</v>
      </c>
      <c r="Q617" t="s">
        <v>4251</v>
      </c>
      <c r="R617" s="23" t="s">
        <v>103</v>
      </c>
      <c r="S617" s="20" t="s">
        <v>389</v>
      </c>
      <c r="T617" s="29" t="s">
        <v>4252</v>
      </c>
      <c r="U617" s="23" t="s">
        <v>1436</v>
      </c>
      <c r="V617" s="23" t="s">
        <v>106</v>
      </c>
      <c r="W617" s="20" t="s">
        <v>888</v>
      </c>
      <c r="X617" s="20" t="s">
        <v>888</v>
      </c>
      <c r="Y617" t="s">
        <v>4253</v>
      </c>
      <c r="Z617" t="s">
        <v>4254</v>
      </c>
      <c r="AA617" t="s">
        <v>4255</v>
      </c>
      <c r="AB617" s="30">
        <v>85600000</v>
      </c>
      <c r="AC617" s="30">
        <v>85600000</v>
      </c>
      <c r="AD617" s="46">
        <v>8000000</v>
      </c>
      <c r="AE617" s="46">
        <v>0</v>
      </c>
      <c r="AF617" s="23" t="s">
        <v>112</v>
      </c>
      <c r="AG617" t="s">
        <v>106</v>
      </c>
      <c r="AH617" t="s">
        <v>113</v>
      </c>
      <c r="AI617" s="31">
        <f>+Tabla3[[#This Row],[VALOR DEL CONTRATO
(EN NUMEROS)]]-Tabla3[[#This Row],[VALOR RECURSOS (MADS/FONAM)]]</f>
        <v>0</v>
      </c>
      <c r="AJ617" s="25">
        <v>7625</v>
      </c>
      <c r="AK617" s="32">
        <v>45665</v>
      </c>
      <c r="AL617">
        <v>72325</v>
      </c>
      <c r="AM617" s="27">
        <v>45699</v>
      </c>
      <c r="AN617" s="33" t="s">
        <v>114</v>
      </c>
      <c r="AO617" t="s">
        <v>751</v>
      </c>
      <c r="AP617" s="39">
        <v>202400000000095</v>
      </c>
      <c r="AQ617" t="s">
        <v>106</v>
      </c>
      <c r="AR617" s="27">
        <v>45698</v>
      </c>
      <c r="AS617" s="23" t="s">
        <v>116</v>
      </c>
      <c r="AT617" s="23" t="s">
        <v>116</v>
      </c>
      <c r="AU617" t="s">
        <v>117</v>
      </c>
      <c r="AV617" t="s">
        <v>1237</v>
      </c>
      <c r="AW617" t="s">
        <v>1238</v>
      </c>
      <c r="AX617" t="s">
        <v>888</v>
      </c>
      <c r="AY617" s="23">
        <v>80111600</v>
      </c>
      <c r="AZ617" s="20" t="s">
        <v>4256</v>
      </c>
      <c r="BA617" s="23" t="s">
        <v>121</v>
      </c>
      <c r="BB617" s="20" t="s">
        <v>122</v>
      </c>
      <c r="BC617" s="42">
        <v>45699</v>
      </c>
      <c r="BD617" s="23" t="s">
        <v>123</v>
      </c>
      <c r="BE617" s="42">
        <v>45699</v>
      </c>
      <c r="BF617" s="27">
        <v>45699</v>
      </c>
      <c r="BG617" s="43">
        <v>46021</v>
      </c>
      <c r="BH617" s="35">
        <f>+Tabla3[[#This Row],[FECHA TERMINACION
(INICIAL)]]-Tabla3[[#This Row],[FECHA INICIO]]</f>
        <v>322</v>
      </c>
      <c r="BI617" s="35">
        <f>+Tabla3[[#This Row],[PLAZO DE EJECUCIÓN EN DÍAS (INICIAL)]]/30</f>
        <v>10.733333333333333</v>
      </c>
      <c r="BJ617" t="s">
        <v>4257</v>
      </c>
      <c r="BK617" s="30">
        <f>+[1]BD_2!E615</f>
        <v>266667</v>
      </c>
      <c r="BL617" s="30">
        <f>+[1]BD_2!BA615</f>
        <v>0</v>
      </c>
      <c r="BM617" s="23">
        <f>+[1]BD_2!BZ615</f>
        <v>0</v>
      </c>
      <c r="BN617" s="23">
        <f>+COUNTIF(Tabla3[[#This Row],[VALOR REDUCIDO]:[TOTAL TIEMPO PRORROGADO EN DÍAS
]],"&lt;&gt;0")</f>
        <v>1</v>
      </c>
      <c r="BO617" s="23" t="str">
        <f>+[1]BD_2!CA615</f>
        <v>2 NO</v>
      </c>
      <c r="BP617" s="27" t="str">
        <f>+[1]BD_2!CF615</f>
        <v>2 NO</v>
      </c>
      <c r="BQ617" s="23" t="s">
        <v>106</v>
      </c>
      <c r="BR617">
        <f t="shared" si="134"/>
        <v>322</v>
      </c>
      <c r="BS617" s="36">
        <f t="shared" si="135"/>
        <v>45699</v>
      </c>
      <c r="BT617" s="36">
        <f t="shared" si="136"/>
        <v>46021</v>
      </c>
      <c r="BU617" s="37">
        <f t="shared" ca="1" si="137"/>
        <v>0.77018633540372672</v>
      </c>
      <c r="BV617" s="30">
        <f t="shared" si="138"/>
        <v>85333333</v>
      </c>
      <c r="BW617" s="23" t="str">
        <f t="shared" ca="1" si="140"/>
        <v>EJECUCIÓN</v>
      </c>
      <c r="BX617" s="23">
        <v>45333333</v>
      </c>
      <c r="BY617" s="23">
        <v>40000000</v>
      </c>
      <c r="BZ617" s="23" t="s">
        <v>106</v>
      </c>
      <c r="CA617" s="23" t="str">
        <f t="shared" si="139"/>
        <v>febrero</v>
      </c>
      <c r="CB617" s="23" t="s">
        <v>121</v>
      </c>
      <c r="CC617" s="23" t="s">
        <v>121</v>
      </c>
      <c r="CD617" s="23" t="s">
        <v>121</v>
      </c>
      <c r="CE617" t="s">
        <v>125</v>
      </c>
      <c r="CF617" t="s">
        <v>126</v>
      </c>
    </row>
    <row r="618" spans="1:84" x14ac:dyDescent="0.25">
      <c r="A618" s="23" t="str">
        <f t="shared" si="127"/>
        <v/>
      </c>
      <c r="B618" s="23" t="str">
        <f t="shared" si="128"/>
        <v/>
      </c>
      <c r="C618" s="24" t="str">
        <f t="shared" ca="1" si="129"/>
        <v>E</v>
      </c>
      <c r="D618" s="25" t="str">
        <f t="shared" ca="1" si="130"/>
        <v/>
      </c>
      <c r="E618" s="25" t="str">
        <f t="shared" si="131"/>
        <v/>
      </c>
      <c r="F618" s="23" t="str">
        <f t="shared" si="132"/>
        <v/>
      </c>
      <c r="G618" s="25" t="str">
        <f t="shared" si="133"/>
        <v/>
      </c>
      <c r="H618" s="23">
        <v>2025</v>
      </c>
      <c r="I618" s="26">
        <v>608</v>
      </c>
      <c r="J618" s="23" t="s">
        <v>95</v>
      </c>
      <c r="K618" t="s">
        <v>96</v>
      </c>
      <c r="L618" t="s">
        <v>97</v>
      </c>
      <c r="M618" t="s">
        <v>98</v>
      </c>
      <c r="N618" t="s">
        <v>99</v>
      </c>
      <c r="O618" s="23" t="s">
        <v>100</v>
      </c>
      <c r="P618" s="23" t="s">
        <v>138</v>
      </c>
      <c r="Q618" t="s">
        <v>4258</v>
      </c>
      <c r="R618" s="23" t="s">
        <v>103</v>
      </c>
      <c r="S618" s="20" t="s">
        <v>1232</v>
      </c>
      <c r="T618" s="29" t="s">
        <v>4259</v>
      </c>
      <c r="U618" s="23" t="s">
        <v>1436</v>
      </c>
      <c r="V618" s="23" t="s">
        <v>106</v>
      </c>
      <c r="W618" s="20" t="s">
        <v>888</v>
      </c>
      <c r="X618" s="20" t="s">
        <v>888</v>
      </c>
      <c r="Y618" t="s">
        <v>4260</v>
      </c>
      <c r="Z618" t="s">
        <v>4261</v>
      </c>
      <c r="AA618" t="s">
        <v>4262</v>
      </c>
      <c r="AB618" s="30">
        <v>80250000</v>
      </c>
      <c r="AC618" s="30">
        <v>80250000</v>
      </c>
      <c r="AD618" s="46">
        <v>7500000</v>
      </c>
      <c r="AE618" s="46">
        <v>0</v>
      </c>
      <c r="AF618" s="23" t="s">
        <v>112</v>
      </c>
      <c r="AG618" t="s">
        <v>106</v>
      </c>
      <c r="AH618" t="s">
        <v>113</v>
      </c>
      <c r="AI618" s="31">
        <f>+Tabla3[[#This Row],[VALOR DEL CONTRATO
(EN NUMEROS)]]-Tabla3[[#This Row],[VALOR RECURSOS (MADS/FONAM)]]</f>
        <v>0</v>
      </c>
      <c r="AJ618" s="25">
        <v>7625</v>
      </c>
      <c r="AK618" s="32">
        <v>45665</v>
      </c>
      <c r="AL618">
        <v>72425</v>
      </c>
      <c r="AM618" s="27">
        <v>45699</v>
      </c>
      <c r="AN618" s="33" t="s">
        <v>114</v>
      </c>
      <c r="AO618" t="s">
        <v>751</v>
      </c>
      <c r="AP618" s="39">
        <v>202400000000095</v>
      </c>
      <c r="AQ618" t="s">
        <v>106</v>
      </c>
      <c r="AR618" s="27">
        <v>45698</v>
      </c>
      <c r="AS618" s="23" t="s">
        <v>116</v>
      </c>
      <c r="AT618" s="23" t="s">
        <v>116</v>
      </c>
      <c r="AU618" t="s">
        <v>117</v>
      </c>
      <c r="AV618" t="s">
        <v>1237</v>
      </c>
      <c r="AW618" t="s">
        <v>1238</v>
      </c>
      <c r="AX618" t="s">
        <v>888</v>
      </c>
      <c r="AY618" s="23">
        <v>80111600</v>
      </c>
      <c r="AZ618" s="41" t="s">
        <v>4263</v>
      </c>
      <c r="BA618" s="23" t="s">
        <v>295</v>
      </c>
      <c r="BB618" s="20" t="s">
        <v>122</v>
      </c>
      <c r="BC618" s="27">
        <v>45698</v>
      </c>
      <c r="BD618" s="20" t="s">
        <v>123</v>
      </c>
      <c r="BE618" s="27">
        <v>45698</v>
      </c>
      <c r="BF618" s="27">
        <v>45699</v>
      </c>
      <c r="BG618" s="43">
        <v>46021</v>
      </c>
      <c r="BH618" s="35">
        <f>+Tabla3[[#This Row],[FECHA TERMINACION
(INICIAL)]]-Tabla3[[#This Row],[FECHA INICIO]]</f>
        <v>322</v>
      </c>
      <c r="BI618" s="35">
        <f>+Tabla3[[#This Row],[PLAZO DE EJECUCIÓN EN DÍAS (INICIAL)]]/30</f>
        <v>10.733333333333333</v>
      </c>
      <c r="BJ618" t="s">
        <v>4257</v>
      </c>
      <c r="BK618" s="30">
        <f>+[1]BD_2!E616</f>
        <v>0</v>
      </c>
      <c r="BL618" s="30">
        <f>+[1]BD_2!BA616</f>
        <v>0</v>
      </c>
      <c r="BM618" s="23">
        <f>+[1]BD_2!BZ616</f>
        <v>0</v>
      </c>
      <c r="BN618" s="23">
        <f>+COUNTIF(Tabla3[[#This Row],[VALOR REDUCIDO]:[TOTAL TIEMPO PRORROGADO EN DÍAS
]],"&lt;&gt;0")</f>
        <v>0</v>
      </c>
      <c r="BO618" s="23" t="str">
        <f>+[1]BD_2!CA616</f>
        <v>2 NO</v>
      </c>
      <c r="BP618" s="27" t="str">
        <f>+[1]BD_2!CF616</f>
        <v>2 NO</v>
      </c>
      <c r="BQ618" s="23" t="s">
        <v>106</v>
      </c>
      <c r="BR618">
        <f t="shared" si="134"/>
        <v>322</v>
      </c>
      <c r="BS618" s="36">
        <f t="shared" si="135"/>
        <v>45699</v>
      </c>
      <c r="BT618" s="36">
        <f t="shared" si="136"/>
        <v>46021</v>
      </c>
      <c r="BU618" s="37">
        <f t="shared" ca="1" si="137"/>
        <v>0.77018633540372672</v>
      </c>
      <c r="BV618" s="30">
        <f t="shared" si="138"/>
        <v>80250000</v>
      </c>
      <c r="BW618" s="23" t="str">
        <f t="shared" ca="1" si="140"/>
        <v>EJECUCIÓN</v>
      </c>
      <c r="BX618" s="23">
        <v>42500000</v>
      </c>
      <c r="BY618" s="23">
        <v>37750000</v>
      </c>
      <c r="BZ618" s="23" t="s">
        <v>106</v>
      </c>
      <c r="CA618" s="23" t="str">
        <f t="shared" si="139"/>
        <v>febrero</v>
      </c>
      <c r="CB618" s="23" t="s">
        <v>121</v>
      </c>
      <c r="CC618" s="23" t="s">
        <v>121</v>
      </c>
      <c r="CD618" s="23" t="s">
        <v>121</v>
      </c>
      <c r="CE618" t="s">
        <v>125</v>
      </c>
      <c r="CF618" t="s">
        <v>126</v>
      </c>
    </row>
    <row r="619" spans="1:84" x14ac:dyDescent="0.25">
      <c r="A619" s="23" t="str">
        <f t="shared" si="127"/>
        <v/>
      </c>
      <c r="B619" s="23" t="str">
        <f t="shared" si="128"/>
        <v/>
      </c>
      <c r="C619" s="24" t="str">
        <f t="shared" ca="1" si="129"/>
        <v>E</v>
      </c>
      <c r="D619" s="25" t="str">
        <f t="shared" si="130"/>
        <v/>
      </c>
      <c r="E619" s="25" t="str">
        <f t="shared" si="131"/>
        <v/>
      </c>
      <c r="F619" s="23" t="str">
        <f t="shared" si="132"/>
        <v/>
      </c>
      <c r="G619" s="25" t="str">
        <f t="shared" si="133"/>
        <v/>
      </c>
      <c r="H619" s="23">
        <v>2025</v>
      </c>
      <c r="I619" s="26">
        <v>609</v>
      </c>
      <c r="J619" s="23" t="s">
        <v>95</v>
      </c>
      <c r="K619" t="s">
        <v>96</v>
      </c>
      <c r="L619" t="s">
        <v>97</v>
      </c>
      <c r="M619" t="s">
        <v>98</v>
      </c>
      <c r="N619" t="s">
        <v>99</v>
      </c>
      <c r="O619" s="23" t="s">
        <v>100</v>
      </c>
      <c r="P619" s="23" t="s">
        <v>138</v>
      </c>
      <c r="Q619" t="s">
        <v>4264</v>
      </c>
      <c r="R619" s="23" t="s">
        <v>103</v>
      </c>
      <c r="S619" s="20" t="s">
        <v>389</v>
      </c>
      <c r="T619" s="29" t="s">
        <v>4265</v>
      </c>
      <c r="U619" t="s">
        <v>1436</v>
      </c>
      <c r="V619" s="23" t="s">
        <v>106</v>
      </c>
      <c r="W619" s="20" t="s">
        <v>888</v>
      </c>
      <c r="X619" s="20" t="s">
        <v>888</v>
      </c>
      <c r="Y619" t="s">
        <v>4266</v>
      </c>
      <c r="Z619" t="s">
        <v>4267</v>
      </c>
      <c r="AA619" t="s">
        <v>4268</v>
      </c>
      <c r="AB619" s="30">
        <v>47833333</v>
      </c>
      <c r="AC619" s="30">
        <v>47833333</v>
      </c>
      <c r="AD619" s="46">
        <v>8200000</v>
      </c>
      <c r="AE619" s="46">
        <v>0</v>
      </c>
      <c r="AF619" s="23" t="s">
        <v>112</v>
      </c>
      <c r="AG619" t="s">
        <v>106</v>
      </c>
      <c r="AH619" t="s">
        <v>113</v>
      </c>
      <c r="AI619" s="31">
        <f>+Tabla3[[#This Row],[VALOR DEL CONTRATO
(EN NUMEROS)]]-Tabla3[[#This Row],[VALOR RECURSOS (MADS/FONAM)]]</f>
        <v>0</v>
      </c>
      <c r="AJ619" s="25">
        <v>7625</v>
      </c>
      <c r="AK619" s="32">
        <v>45665</v>
      </c>
      <c r="AL619">
        <v>72725</v>
      </c>
      <c r="AM619" s="27">
        <v>45700</v>
      </c>
      <c r="AN619" s="33" t="s">
        <v>114</v>
      </c>
      <c r="AO619" t="s">
        <v>751</v>
      </c>
      <c r="AP619" s="39">
        <v>202400000000095</v>
      </c>
      <c r="AQ619" t="s">
        <v>106</v>
      </c>
      <c r="AR619" s="27">
        <v>45698</v>
      </c>
      <c r="AS619" s="23" t="s">
        <v>116</v>
      </c>
      <c r="AT619" s="23" t="s">
        <v>116</v>
      </c>
      <c r="AU619" t="s">
        <v>117</v>
      </c>
      <c r="AV619" t="s">
        <v>1237</v>
      </c>
      <c r="AW619" t="s">
        <v>1238</v>
      </c>
      <c r="AX619" t="s">
        <v>888</v>
      </c>
      <c r="AY619" s="23">
        <v>80111600</v>
      </c>
      <c r="AZ619" s="20" t="s">
        <v>4269</v>
      </c>
      <c r="BA619" s="23" t="s">
        <v>121</v>
      </c>
      <c r="BB619" s="20" t="s">
        <v>122</v>
      </c>
      <c r="BC619" s="42">
        <v>45699</v>
      </c>
      <c r="BD619" s="23" t="s">
        <v>123</v>
      </c>
      <c r="BE619" s="42">
        <v>45699</v>
      </c>
      <c r="BF619" s="27">
        <v>45700</v>
      </c>
      <c r="BG619" s="43">
        <v>45875</v>
      </c>
      <c r="BH619" s="35">
        <f>+Tabla3[[#This Row],[FECHA TERMINACION
(INICIAL)]]-Tabla3[[#This Row],[FECHA INICIO]]</f>
        <v>175</v>
      </c>
      <c r="BI619" s="35">
        <f>+Tabla3[[#This Row],[PLAZO DE EJECUCIÓN EN DÍAS (INICIAL)]]/30</f>
        <v>5.833333333333333</v>
      </c>
      <c r="BJ619" t="s">
        <v>4270</v>
      </c>
      <c r="BK619" s="30">
        <f>+[1]BD_2!E617</f>
        <v>0</v>
      </c>
      <c r="BL619" s="30">
        <f>+[1]BD_2!BA617</f>
        <v>23780000</v>
      </c>
      <c r="BM619" s="23">
        <f>+[1]BD_2!BZ617</f>
        <v>89</v>
      </c>
      <c r="BN619" s="23">
        <f>+COUNTIF(Tabla3[[#This Row],[VALOR REDUCIDO]:[TOTAL TIEMPO PRORROGADO EN DÍAS
]],"&lt;&gt;0")</f>
        <v>2</v>
      </c>
      <c r="BO619" s="23" t="str">
        <f>+[1]BD_2!CA617</f>
        <v>2 NO</v>
      </c>
      <c r="BP619" s="27" t="str">
        <f>+[1]BD_2!CF617</f>
        <v>1 SI</v>
      </c>
      <c r="BQ619" s="23" t="s">
        <v>106</v>
      </c>
      <c r="BR619">
        <f t="shared" si="134"/>
        <v>264</v>
      </c>
      <c r="BS619" s="36">
        <f t="shared" si="135"/>
        <v>45700</v>
      </c>
      <c r="BT619" s="36">
        <f t="shared" si="136"/>
        <v>45964</v>
      </c>
      <c r="BU619" s="37">
        <f t="shared" ca="1" si="137"/>
        <v>0.93560606060606055</v>
      </c>
      <c r="BV619" s="30">
        <f t="shared" si="138"/>
        <v>71613333</v>
      </c>
      <c r="BW619" s="23" t="str">
        <f t="shared" si="140"/>
        <v>FINALIZADO</v>
      </c>
      <c r="BX619" s="23">
        <v>46193333</v>
      </c>
      <c r="BY619" s="23">
        <v>25420000</v>
      </c>
      <c r="BZ619" s="23" t="s">
        <v>106</v>
      </c>
      <c r="CA619" s="23" t="str">
        <f t="shared" si="139"/>
        <v>febrero</v>
      </c>
      <c r="CB619" s="23" t="s">
        <v>121</v>
      </c>
      <c r="CC619" s="23" t="s">
        <v>121</v>
      </c>
      <c r="CD619" s="23" t="s">
        <v>121</v>
      </c>
      <c r="CE619" t="s">
        <v>125</v>
      </c>
      <c r="CF619" t="s">
        <v>126</v>
      </c>
    </row>
    <row r="620" spans="1:84" x14ac:dyDescent="0.25">
      <c r="A620" s="23" t="str">
        <f t="shared" si="127"/>
        <v/>
      </c>
      <c r="B620" s="23" t="str">
        <f t="shared" si="128"/>
        <v/>
      </c>
      <c r="C620" s="24" t="str">
        <f t="shared" ca="1" si="129"/>
        <v>E</v>
      </c>
      <c r="D620" s="25" t="str">
        <f t="shared" ca="1" si="130"/>
        <v/>
      </c>
      <c r="E620" s="25" t="str">
        <f t="shared" si="131"/>
        <v/>
      </c>
      <c r="F620" s="23" t="str">
        <f t="shared" si="132"/>
        <v/>
      </c>
      <c r="G620" s="25" t="str">
        <f t="shared" si="133"/>
        <v/>
      </c>
      <c r="H620" s="23">
        <v>2025</v>
      </c>
      <c r="I620" s="26">
        <v>610</v>
      </c>
      <c r="J620" s="23" t="s">
        <v>95</v>
      </c>
      <c r="K620" t="s">
        <v>96</v>
      </c>
      <c r="L620" t="s">
        <v>97</v>
      </c>
      <c r="M620" t="s">
        <v>98</v>
      </c>
      <c r="N620" t="s">
        <v>99</v>
      </c>
      <c r="O620" s="23" t="s">
        <v>100</v>
      </c>
      <c r="P620" s="23" t="s">
        <v>138</v>
      </c>
      <c r="Q620" t="s">
        <v>4271</v>
      </c>
      <c r="R620" s="23" t="s">
        <v>103</v>
      </c>
      <c r="S620" s="20" t="s">
        <v>727</v>
      </c>
      <c r="T620" s="29" t="s">
        <v>4272</v>
      </c>
      <c r="U620" s="23" t="s">
        <v>1436</v>
      </c>
      <c r="V620" s="23" t="s">
        <v>106</v>
      </c>
      <c r="W620" s="20" t="s">
        <v>888</v>
      </c>
      <c r="X620" s="20" t="s">
        <v>888</v>
      </c>
      <c r="Y620" t="s">
        <v>4273</v>
      </c>
      <c r="Z620" t="s">
        <v>4261</v>
      </c>
      <c r="AA620" t="s">
        <v>4274</v>
      </c>
      <c r="AB620" s="30">
        <v>76080000</v>
      </c>
      <c r="AC620" s="30">
        <v>76080000</v>
      </c>
      <c r="AD620" s="46">
        <v>7200000</v>
      </c>
      <c r="AE620" s="46">
        <v>0</v>
      </c>
      <c r="AF620" s="23" t="s">
        <v>112</v>
      </c>
      <c r="AG620" t="s">
        <v>106</v>
      </c>
      <c r="AH620" t="s">
        <v>113</v>
      </c>
      <c r="AI620" s="31">
        <f>+Tabla3[[#This Row],[VALOR DEL CONTRATO
(EN NUMEROS)]]-Tabla3[[#This Row],[VALOR RECURSOS (MADS/FONAM)]]</f>
        <v>0</v>
      </c>
      <c r="AJ620" s="25">
        <v>7625</v>
      </c>
      <c r="AK620" s="32">
        <v>45665</v>
      </c>
      <c r="AL620">
        <v>77825</v>
      </c>
      <c r="AM620" s="27">
        <v>45701</v>
      </c>
      <c r="AN620" s="33" t="s">
        <v>114</v>
      </c>
      <c r="AO620" t="s">
        <v>751</v>
      </c>
      <c r="AP620" s="39">
        <v>202400000000095</v>
      </c>
      <c r="AQ620" t="s">
        <v>106</v>
      </c>
      <c r="AR620" s="27">
        <v>45700</v>
      </c>
      <c r="AS620" s="23" t="s">
        <v>116</v>
      </c>
      <c r="AT620" s="23" t="s">
        <v>116</v>
      </c>
      <c r="AU620" t="s">
        <v>117</v>
      </c>
      <c r="AV620" t="s">
        <v>1237</v>
      </c>
      <c r="AW620" t="s">
        <v>1238</v>
      </c>
      <c r="AX620" t="s">
        <v>888</v>
      </c>
      <c r="AY620" s="23">
        <v>80111600</v>
      </c>
      <c r="AZ620" s="20" t="s">
        <v>4275</v>
      </c>
      <c r="BA620" s="23" t="s">
        <v>295</v>
      </c>
      <c r="BB620" s="20" t="s">
        <v>122</v>
      </c>
      <c r="BC620" s="42">
        <v>45700</v>
      </c>
      <c r="BD620" s="23" t="s">
        <v>123</v>
      </c>
      <c r="BE620" s="42">
        <v>45700</v>
      </c>
      <c r="BF620" s="27">
        <v>45701</v>
      </c>
      <c r="BG620" s="43">
        <v>46020</v>
      </c>
      <c r="BH620" s="35">
        <f>+Tabla3[[#This Row],[FECHA TERMINACION
(INICIAL)]]-Tabla3[[#This Row],[FECHA INICIO]]</f>
        <v>319</v>
      </c>
      <c r="BI620" s="35">
        <f>+Tabla3[[#This Row],[PLAZO DE EJECUCIÓN EN DÍAS (INICIAL)]]/30</f>
        <v>10.633333333333333</v>
      </c>
      <c r="BJ620" t="s">
        <v>4276</v>
      </c>
      <c r="BK620" s="30">
        <f>+[1]BD_2!E618</f>
        <v>0</v>
      </c>
      <c r="BL620" s="30">
        <f>+[1]BD_2!BA618</f>
        <v>0</v>
      </c>
      <c r="BM620" s="23">
        <f>+[1]BD_2!BZ618</f>
        <v>0</v>
      </c>
      <c r="BN620" s="23">
        <f>+COUNTIF(Tabla3[[#This Row],[VALOR REDUCIDO]:[TOTAL TIEMPO PRORROGADO EN DÍAS
]],"&lt;&gt;0")</f>
        <v>0</v>
      </c>
      <c r="BO620" s="23" t="str">
        <f>+[1]BD_2!CA618</f>
        <v>2 NO</v>
      </c>
      <c r="BP620" s="27" t="str">
        <f>+[1]BD_2!CF618</f>
        <v>2 NO</v>
      </c>
      <c r="BQ620" s="23" t="s">
        <v>106</v>
      </c>
      <c r="BR620">
        <f t="shared" si="134"/>
        <v>319</v>
      </c>
      <c r="BS620" s="36">
        <f t="shared" si="135"/>
        <v>45701</v>
      </c>
      <c r="BT620" s="36">
        <f t="shared" si="136"/>
        <v>46020</v>
      </c>
      <c r="BU620" s="37">
        <f t="shared" ca="1" si="137"/>
        <v>0.7711598746081505</v>
      </c>
      <c r="BV620" s="30">
        <f t="shared" si="138"/>
        <v>76080000</v>
      </c>
      <c r="BW620" s="23" t="str">
        <f t="shared" ca="1" si="140"/>
        <v>EJECUCIÓN</v>
      </c>
      <c r="BX620" s="23">
        <v>40320000</v>
      </c>
      <c r="BY620" s="23">
        <v>35760000</v>
      </c>
      <c r="BZ620" s="23" t="s">
        <v>106</v>
      </c>
      <c r="CA620" s="23" t="str">
        <f t="shared" si="139"/>
        <v>febrero</v>
      </c>
      <c r="CB620" s="23" t="s">
        <v>121</v>
      </c>
      <c r="CC620" s="23" t="s">
        <v>121</v>
      </c>
      <c r="CD620" s="23" t="s">
        <v>121</v>
      </c>
      <c r="CE620" t="s">
        <v>125</v>
      </c>
      <c r="CF620" t="s">
        <v>126</v>
      </c>
    </row>
    <row r="621" spans="1:84" x14ac:dyDescent="0.25">
      <c r="A621" s="23" t="str">
        <f t="shared" si="127"/>
        <v/>
      </c>
      <c r="B621" s="23" t="str">
        <f t="shared" si="128"/>
        <v/>
      </c>
      <c r="C621" s="24" t="str">
        <f t="shared" ca="1" si="129"/>
        <v>E</v>
      </c>
      <c r="D621" s="25" t="str">
        <f t="shared" ca="1" si="130"/>
        <v/>
      </c>
      <c r="E621" s="25" t="str">
        <f t="shared" si="131"/>
        <v/>
      </c>
      <c r="F621" s="23" t="str">
        <f t="shared" si="132"/>
        <v/>
      </c>
      <c r="G621" s="25" t="str">
        <f t="shared" si="133"/>
        <v/>
      </c>
      <c r="H621" s="23">
        <v>2025</v>
      </c>
      <c r="I621" s="26">
        <v>611</v>
      </c>
      <c r="J621" s="23" t="s">
        <v>95</v>
      </c>
      <c r="K621" t="s">
        <v>96</v>
      </c>
      <c r="L621" t="s">
        <v>97</v>
      </c>
      <c r="M621" t="s">
        <v>98</v>
      </c>
      <c r="N621" t="s">
        <v>99</v>
      </c>
      <c r="O621" s="23" t="s">
        <v>100</v>
      </c>
      <c r="P621" s="23" t="s">
        <v>138</v>
      </c>
      <c r="Q621" t="s">
        <v>4277</v>
      </c>
      <c r="R621" s="23" t="s">
        <v>103</v>
      </c>
      <c r="S621" s="20" t="s">
        <v>4278</v>
      </c>
      <c r="T621" s="29" t="s">
        <v>4279</v>
      </c>
      <c r="U621" s="23" t="s">
        <v>1436</v>
      </c>
      <c r="V621" s="23" t="s">
        <v>106</v>
      </c>
      <c r="W621" s="20" t="s">
        <v>108</v>
      </c>
      <c r="X621" s="20" t="s">
        <v>108</v>
      </c>
      <c r="Y621" t="s">
        <v>4280</v>
      </c>
      <c r="Z621" t="s">
        <v>4281</v>
      </c>
      <c r="AA621" t="s">
        <v>4282</v>
      </c>
      <c r="AB621" s="30">
        <v>34800000</v>
      </c>
      <c r="AC621" s="30">
        <v>34800000</v>
      </c>
      <c r="AD621" s="46">
        <v>5800000</v>
      </c>
      <c r="AE621" s="46">
        <v>0</v>
      </c>
      <c r="AF621" s="23" t="s">
        <v>112</v>
      </c>
      <c r="AG621" t="s">
        <v>106</v>
      </c>
      <c r="AH621" t="s">
        <v>113</v>
      </c>
      <c r="AI621" s="31">
        <f>+Tabla3[[#This Row],[VALOR DEL CONTRATO
(EN NUMEROS)]]-Tabla3[[#This Row],[VALOR RECURSOS (MADS/FONAM)]]</f>
        <v>0</v>
      </c>
      <c r="AJ621" s="25">
        <v>1225</v>
      </c>
      <c r="AK621" s="32">
        <v>45664</v>
      </c>
      <c r="AL621">
        <v>82425</v>
      </c>
      <c r="AM621" s="27">
        <v>45702</v>
      </c>
      <c r="AN621" s="33" t="s">
        <v>114</v>
      </c>
      <c r="AO621" t="s">
        <v>115</v>
      </c>
      <c r="AP621" s="39">
        <v>202400000000095</v>
      </c>
      <c r="AQ621" t="s">
        <v>106</v>
      </c>
      <c r="AR621" s="27">
        <v>45705</v>
      </c>
      <c r="AS621" s="23" t="s">
        <v>116</v>
      </c>
      <c r="AT621" s="23" t="s">
        <v>116</v>
      </c>
      <c r="AU621" t="s">
        <v>117</v>
      </c>
      <c r="AV621" t="s">
        <v>529</v>
      </c>
      <c r="AW621" t="s">
        <v>530</v>
      </c>
      <c r="AX621" t="s">
        <v>108</v>
      </c>
      <c r="AY621" s="23">
        <v>80111600</v>
      </c>
      <c r="AZ621" s="20" t="s">
        <v>4283</v>
      </c>
      <c r="BA621" s="23" t="s">
        <v>121</v>
      </c>
      <c r="BB621" s="20" t="s">
        <v>122</v>
      </c>
      <c r="BC621" s="42">
        <v>45706</v>
      </c>
      <c r="BD621" s="23" t="s">
        <v>123</v>
      </c>
      <c r="BE621" s="42">
        <v>45706</v>
      </c>
      <c r="BF621" s="27">
        <v>45707</v>
      </c>
      <c r="BG621" s="43">
        <v>45887</v>
      </c>
      <c r="BH621" s="35">
        <f>+Tabla3[[#This Row],[FECHA TERMINACION
(INICIAL)]]-Tabla3[[#This Row],[FECHA INICIO]]</f>
        <v>180</v>
      </c>
      <c r="BI621" s="35">
        <f>+Tabla3[[#This Row],[PLAZO DE EJECUCIÓN EN DÍAS (INICIAL)]]/30</f>
        <v>6</v>
      </c>
      <c r="BJ621" t="s">
        <v>4284</v>
      </c>
      <c r="BK621" s="30">
        <f>+[1]BD_2!E619</f>
        <v>0</v>
      </c>
      <c r="BL621" s="30">
        <f>+[1]BD_2!BA619</f>
        <v>17400000</v>
      </c>
      <c r="BM621" s="23">
        <f>+[1]BD_2!BZ619</f>
        <v>92</v>
      </c>
      <c r="BN621" s="23">
        <f>+COUNTIF(Tabla3[[#This Row],[VALOR REDUCIDO]:[TOTAL TIEMPO PRORROGADO EN DÍAS
]],"&lt;&gt;0")</f>
        <v>2</v>
      </c>
      <c r="BO621" s="23" t="str">
        <f>+[1]BD_2!CA619</f>
        <v>2 NO</v>
      </c>
      <c r="BP621" s="27" t="str">
        <f>+[1]BD_2!CF619</f>
        <v>2 NO</v>
      </c>
      <c r="BQ621" s="23" t="s">
        <v>106</v>
      </c>
      <c r="BR621">
        <f t="shared" si="134"/>
        <v>272</v>
      </c>
      <c r="BS621" s="36">
        <f t="shared" si="135"/>
        <v>45707</v>
      </c>
      <c r="BT621" s="36">
        <f t="shared" si="136"/>
        <v>45979</v>
      </c>
      <c r="BU621" s="37">
        <f t="shared" ca="1" si="137"/>
        <v>0.88235294117647056</v>
      </c>
      <c r="BV621" s="30">
        <f t="shared" si="138"/>
        <v>52200000</v>
      </c>
      <c r="BW621" s="23" t="str">
        <f t="shared" ca="1" si="140"/>
        <v>EJECUCIÓN</v>
      </c>
      <c r="BX621" s="23">
        <v>31320000</v>
      </c>
      <c r="BY621" s="23">
        <v>20880000</v>
      </c>
      <c r="BZ621" s="23" t="s">
        <v>106</v>
      </c>
      <c r="CA621" s="23" t="str">
        <f t="shared" si="139"/>
        <v>febrero</v>
      </c>
      <c r="CB621" s="23" t="s">
        <v>121</v>
      </c>
      <c r="CC621" s="23" t="s">
        <v>121</v>
      </c>
      <c r="CD621" s="23" t="s">
        <v>121</v>
      </c>
      <c r="CE621" t="s">
        <v>125</v>
      </c>
      <c r="CF621" t="s">
        <v>126</v>
      </c>
    </row>
    <row r="622" spans="1:84" x14ac:dyDescent="0.25">
      <c r="A622" s="23" t="str">
        <f t="shared" si="127"/>
        <v/>
      </c>
      <c r="B622" s="23" t="str">
        <f t="shared" si="128"/>
        <v/>
      </c>
      <c r="C622" s="24" t="str">
        <f t="shared" ca="1" si="129"/>
        <v>E</v>
      </c>
      <c r="D622" s="25" t="str">
        <f t="shared" ca="1" si="130"/>
        <v/>
      </c>
      <c r="E622" s="25" t="str">
        <f t="shared" si="131"/>
        <v/>
      </c>
      <c r="F622" s="23" t="str">
        <f t="shared" si="132"/>
        <v/>
      </c>
      <c r="G622" s="25" t="str">
        <f t="shared" si="133"/>
        <v/>
      </c>
      <c r="H622" s="23">
        <v>2025</v>
      </c>
      <c r="I622" s="26">
        <v>612</v>
      </c>
      <c r="J622" s="23" t="s">
        <v>95</v>
      </c>
      <c r="K622" t="s">
        <v>96</v>
      </c>
      <c r="L622" t="s">
        <v>97</v>
      </c>
      <c r="M622" t="s">
        <v>98</v>
      </c>
      <c r="N622" t="s">
        <v>99</v>
      </c>
      <c r="O622" s="23" t="s">
        <v>100</v>
      </c>
      <c r="P622" s="23" t="s">
        <v>138</v>
      </c>
      <c r="Q622" t="s">
        <v>4285</v>
      </c>
      <c r="R622" s="23" t="s">
        <v>103</v>
      </c>
      <c r="S622" s="20" t="s">
        <v>193</v>
      </c>
      <c r="T622" s="29" t="s">
        <v>4286</v>
      </c>
      <c r="U622" s="23" t="s">
        <v>1436</v>
      </c>
      <c r="V622" s="23" t="s">
        <v>106</v>
      </c>
      <c r="W622" s="20" t="s">
        <v>595</v>
      </c>
      <c r="X622" s="20" t="s">
        <v>595</v>
      </c>
      <c r="Y622" t="s">
        <v>4287</v>
      </c>
      <c r="Z622" t="s">
        <v>4288</v>
      </c>
      <c r="AA622" t="s">
        <v>4289</v>
      </c>
      <c r="AB622" s="30">
        <v>95200000</v>
      </c>
      <c r="AC622" s="30">
        <v>95200000</v>
      </c>
      <c r="AD622" s="46">
        <v>8925000</v>
      </c>
      <c r="AE622" s="46">
        <v>0</v>
      </c>
      <c r="AF622" s="23" t="s">
        <v>112</v>
      </c>
      <c r="AG622" t="s">
        <v>106</v>
      </c>
      <c r="AH622" t="s">
        <v>113</v>
      </c>
      <c r="AI622" s="31">
        <f>+Tabla3[[#This Row],[VALOR DEL CONTRATO
(EN NUMEROS)]]-Tabla3[[#This Row],[VALOR RECURSOS (MADS/FONAM)]]</f>
        <v>0</v>
      </c>
      <c r="AJ622" s="25">
        <v>4925</v>
      </c>
      <c r="AK622" s="32">
        <v>45664</v>
      </c>
      <c r="AL622">
        <v>73925</v>
      </c>
      <c r="AM622" s="27">
        <v>45700</v>
      </c>
      <c r="AN622" s="33" t="s">
        <v>114</v>
      </c>
      <c r="AO622" t="s">
        <v>599</v>
      </c>
      <c r="AP622" s="39">
        <v>202400000000095</v>
      </c>
      <c r="AQ622" t="s">
        <v>106</v>
      </c>
      <c r="AR622" s="27">
        <v>45698</v>
      </c>
      <c r="AS622" s="23" t="s">
        <v>116</v>
      </c>
      <c r="AT622" s="23" t="s">
        <v>116</v>
      </c>
      <c r="AU622" t="s">
        <v>117</v>
      </c>
      <c r="AV622" t="s">
        <v>600</v>
      </c>
      <c r="AW622" t="s">
        <v>601</v>
      </c>
      <c r="AX622" t="s">
        <v>602</v>
      </c>
      <c r="AY622" s="23">
        <v>80111600</v>
      </c>
      <c r="AZ622" s="20" t="s">
        <v>4290</v>
      </c>
      <c r="BA622" s="23" t="s">
        <v>121</v>
      </c>
      <c r="BB622" s="20" t="s">
        <v>122</v>
      </c>
      <c r="BC622" s="42">
        <v>45699</v>
      </c>
      <c r="BD622" s="23" t="s">
        <v>136</v>
      </c>
      <c r="BE622" s="42">
        <v>45699</v>
      </c>
      <c r="BF622" s="27">
        <v>45700</v>
      </c>
      <c r="BG622" s="43">
        <v>46022</v>
      </c>
      <c r="BH622" s="35">
        <f>+Tabla3[[#This Row],[FECHA TERMINACION
(INICIAL)]]-Tabla3[[#This Row],[FECHA INICIO]]</f>
        <v>322</v>
      </c>
      <c r="BI622" s="35">
        <f>+Tabla3[[#This Row],[PLAZO DE EJECUCIÓN EN DÍAS (INICIAL)]]/30</f>
        <v>10.733333333333333</v>
      </c>
      <c r="BJ622" t="s">
        <v>4291</v>
      </c>
      <c r="BK622" s="30">
        <f>+[1]BD_2!E620</f>
        <v>297500</v>
      </c>
      <c r="BL622" s="30">
        <f>+[1]BD_2!BA620</f>
        <v>0</v>
      </c>
      <c r="BM622" s="23">
        <f>+[1]BD_2!BZ620</f>
        <v>0</v>
      </c>
      <c r="BN622" s="23">
        <f>+COUNTIF(Tabla3[[#This Row],[VALOR REDUCIDO]:[TOTAL TIEMPO PRORROGADO EN DÍAS
]],"&lt;&gt;0")</f>
        <v>1</v>
      </c>
      <c r="BO622" s="23" t="str">
        <f>+[1]BD_2!CA620</f>
        <v>2 NO</v>
      </c>
      <c r="BP622" s="27" t="str">
        <f>+[1]BD_2!CF620</f>
        <v>2 NO</v>
      </c>
      <c r="BQ622" s="23" t="s">
        <v>106</v>
      </c>
      <c r="BR622">
        <f t="shared" si="134"/>
        <v>322</v>
      </c>
      <c r="BS622" s="36">
        <f t="shared" si="135"/>
        <v>45700</v>
      </c>
      <c r="BT622" s="36">
        <f t="shared" si="136"/>
        <v>46022</v>
      </c>
      <c r="BU622" s="37">
        <f t="shared" ca="1" si="137"/>
        <v>0.76708074534161486</v>
      </c>
      <c r="BV622" s="30">
        <f t="shared" si="138"/>
        <v>94902500</v>
      </c>
      <c r="BW622" s="23" t="str">
        <f t="shared" ca="1" si="140"/>
        <v>EJECUCIÓN</v>
      </c>
      <c r="BX622" s="23">
        <v>50277500</v>
      </c>
      <c r="BY622" s="23">
        <v>44625000</v>
      </c>
      <c r="BZ622" s="23" t="s">
        <v>106</v>
      </c>
      <c r="CA622" s="23" t="str">
        <f t="shared" si="139"/>
        <v>febrero</v>
      </c>
      <c r="CB622" s="23" t="s">
        <v>121</v>
      </c>
      <c r="CC622" s="23" t="s">
        <v>121</v>
      </c>
      <c r="CD622" s="23" t="s">
        <v>121</v>
      </c>
      <c r="CE622" t="s">
        <v>125</v>
      </c>
      <c r="CF622" t="s">
        <v>126</v>
      </c>
    </row>
    <row r="623" spans="1:84" x14ac:dyDescent="0.25">
      <c r="A623" s="23" t="str">
        <f t="shared" si="127"/>
        <v/>
      </c>
      <c r="B623" s="23" t="str">
        <f t="shared" si="128"/>
        <v/>
      </c>
      <c r="C623" s="24" t="str">
        <f t="shared" ca="1" si="129"/>
        <v>E</v>
      </c>
      <c r="D623" s="25" t="str">
        <f t="shared" ca="1" si="130"/>
        <v/>
      </c>
      <c r="E623" s="25" t="str">
        <f t="shared" si="131"/>
        <v/>
      </c>
      <c r="F623" s="23" t="str">
        <f t="shared" si="132"/>
        <v/>
      </c>
      <c r="G623" s="25" t="str">
        <f t="shared" si="133"/>
        <v/>
      </c>
      <c r="H623" s="23">
        <v>2025</v>
      </c>
      <c r="I623" s="26">
        <v>613</v>
      </c>
      <c r="J623" s="23" t="s">
        <v>95</v>
      </c>
      <c r="K623" t="s">
        <v>96</v>
      </c>
      <c r="L623" t="s">
        <v>97</v>
      </c>
      <c r="M623" t="s">
        <v>98</v>
      </c>
      <c r="N623" t="s">
        <v>99</v>
      </c>
      <c r="O623" s="23" t="s">
        <v>100</v>
      </c>
      <c r="P623" s="23" t="s">
        <v>138</v>
      </c>
      <c r="Q623" t="s">
        <v>4292</v>
      </c>
      <c r="R623" s="23" t="s">
        <v>103</v>
      </c>
      <c r="S623" s="20" t="s">
        <v>193</v>
      </c>
      <c r="T623" s="29" t="s">
        <v>4293</v>
      </c>
      <c r="U623" s="23" t="s">
        <v>1436</v>
      </c>
      <c r="V623" s="23" t="s">
        <v>106</v>
      </c>
      <c r="W623" s="20" t="s">
        <v>595</v>
      </c>
      <c r="X623" s="20" t="s">
        <v>595</v>
      </c>
      <c r="Y623" t="s">
        <v>4294</v>
      </c>
      <c r="Z623" t="s">
        <v>4295</v>
      </c>
      <c r="AA623" t="s">
        <v>4296</v>
      </c>
      <c r="AB623" s="30">
        <v>86252200</v>
      </c>
      <c r="AC623" s="30">
        <v>86252200</v>
      </c>
      <c r="AD623" s="46">
        <v>8137000</v>
      </c>
      <c r="AE623" s="46">
        <v>0</v>
      </c>
      <c r="AF623" s="23" t="s">
        <v>112</v>
      </c>
      <c r="AG623" t="s">
        <v>106</v>
      </c>
      <c r="AH623" t="s">
        <v>113</v>
      </c>
      <c r="AI623" s="31">
        <f>+Tabla3[[#This Row],[VALOR DEL CONTRATO
(EN NUMEROS)]]-Tabla3[[#This Row],[VALOR RECURSOS (MADS/FONAM)]]</f>
        <v>0</v>
      </c>
      <c r="AJ623" s="25">
        <v>4925</v>
      </c>
      <c r="AK623" s="32">
        <v>45664</v>
      </c>
      <c r="AL623">
        <v>76425</v>
      </c>
      <c r="AM623" s="27">
        <v>45700</v>
      </c>
      <c r="AN623" s="33" t="s">
        <v>114</v>
      </c>
      <c r="AO623" t="s">
        <v>599</v>
      </c>
      <c r="AP623" s="39">
        <v>202400000000095</v>
      </c>
      <c r="AQ623" t="s">
        <v>106</v>
      </c>
      <c r="AR623" s="27">
        <v>45698</v>
      </c>
      <c r="AS623" s="23" t="s">
        <v>116</v>
      </c>
      <c r="AT623" s="23" t="s">
        <v>116</v>
      </c>
      <c r="AU623" t="s">
        <v>117</v>
      </c>
      <c r="AV623" t="s">
        <v>600</v>
      </c>
      <c r="AW623" t="s">
        <v>601</v>
      </c>
      <c r="AX623" t="s">
        <v>602</v>
      </c>
      <c r="AY623" s="23">
        <v>80111600</v>
      </c>
      <c r="AZ623" s="20" t="s">
        <v>4297</v>
      </c>
      <c r="BA623" s="23" t="s">
        <v>121</v>
      </c>
      <c r="BB623" s="20" t="s">
        <v>122</v>
      </c>
      <c r="BC623" s="42">
        <v>45699</v>
      </c>
      <c r="BD623" s="23" t="s">
        <v>136</v>
      </c>
      <c r="BE623" s="42">
        <v>45699</v>
      </c>
      <c r="BF623" s="27">
        <v>45700</v>
      </c>
      <c r="BG623" s="43">
        <v>46020</v>
      </c>
      <c r="BH623" s="35">
        <f>+Tabla3[[#This Row],[FECHA TERMINACION
(INICIAL)]]-Tabla3[[#This Row],[FECHA INICIO]]</f>
        <v>320</v>
      </c>
      <c r="BI623" s="35">
        <f>+Tabla3[[#This Row],[PLAZO DE EJECUCIÓN EN DÍAS (INICIAL)]]/30</f>
        <v>10.666666666666666</v>
      </c>
      <c r="BJ623" t="s">
        <v>4298</v>
      </c>
      <c r="BK623" s="30">
        <f>+[1]BD_2!E621</f>
        <v>0</v>
      </c>
      <c r="BL623" s="30">
        <f>+[1]BD_2!BA621</f>
        <v>0</v>
      </c>
      <c r="BM623" s="23">
        <f>+[1]BD_2!BZ621</f>
        <v>0</v>
      </c>
      <c r="BN623" s="23">
        <f>+COUNTIF(Tabla3[[#This Row],[VALOR REDUCIDO]:[TOTAL TIEMPO PRORROGADO EN DÍAS
]],"&lt;&gt;0")</f>
        <v>0</v>
      </c>
      <c r="BO623" s="23" t="str">
        <f>+[1]BD_2!CA621</f>
        <v>2 NO</v>
      </c>
      <c r="BP623" s="27" t="str">
        <f>+[1]BD_2!CF621</f>
        <v>2 NO</v>
      </c>
      <c r="BQ623" s="23" t="s">
        <v>106</v>
      </c>
      <c r="BR623">
        <f t="shared" si="134"/>
        <v>320</v>
      </c>
      <c r="BS623" s="36">
        <f t="shared" si="135"/>
        <v>45700</v>
      </c>
      <c r="BT623" s="36">
        <f t="shared" si="136"/>
        <v>46020</v>
      </c>
      <c r="BU623" s="37">
        <f t="shared" ca="1" si="137"/>
        <v>0.77187499999999998</v>
      </c>
      <c r="BV623" s="30">
        <f t="shared" si="138"/>
        <v>86252200</v>
      </c>
      <c r="BW623" s="23" t="str">
        <f t="shared" ca="1" si="140"/>
        <v>EJECUCIÓN</v>
      </c>
      <c r="BX623" s="23">
        <v>45838433</v>
      </c>
      <c r="BY623" s="23">
        <v>40413767</v>
      </c>
      <c r="BZ623" s="23" t="s">
        <v>106</v>
      </c>
      <c r="CA623" s="23" t="str">
        <f t="shared" si="139"/>
        <v>febrero</v>
      </c>
      <c r="CB623" s="23" t="s">
        <v>121</v>
      </c>
      <c r="CC623" s="23" t="s">
        <v>121</v>
      </c>
      <c r="CD623" s="23" t="s">
        <v>121</v>
      </c>
      <c r="CE623" t="s">
        <v>125</v>
      </c>
      <c r="CF623" t="s">
        <v>126</v>
      </c>
    </row>
    <row r="624" spans="1:84" x14ac:dyDescent="0.25">
      <c r="A624" s="23" t="str">
        <f t="shared" si="127"/>
        <v/>
      </c>
      <c r="B624" s="23" t="str">
        <f t="shared" si="128"/>
        <v/>
      </c>
      <c r="C624" s="24" t="str">
        <f t="shared" ca="1" si="129"/>
        <v>E</v>
      </c>
      <c r="D624" s="25" t="str">
        <f t="shared" ca="1" si="130"/>
        <v/>
      </c>
      <c r="E624" s="25" t="str">
        <f t="shared" si="131"/>
        <v/>
      </c>
      <c r="F624" s="23" t="str">
        <f t="shared" si="132"/>
        <v/>
      </c>
      <c r="G624" s="25" t="str">
        <f t="shared" si="133"/>
        <v/>
      </c>
      <c r="H624" s="23">
        <v>2025</v>
      </c>
      <c r="I624" s="26">
        <v>614</v>
      </c>
      <c r="J624" s="23" t="s">
        <v>95</v>
      </c>
      <c r="K624" t="s">
        <v>96</v>
      </c>
      <c r="L624" t="s">
        <v>97</v>
      </c>
      <c r="M624" t="s">
        <v>98</v>
      </c>
      <c r="N624" t="s">
        <v>99</v>
      </c>
      <c r="O624" s="23" t="s">
        <v>100</v>
      </c>
      <c r="P624" s="23" t="s">
        <v>138</v>
      </c>
      <c r="Q624" t="s">
        <v>4299</v>
      </c>
      <c r="R624" s="23" t="s">
        <v>103</v>
      </c>
      <c r="S624" s="20" t="s">
        <v>193</v>
      </c>
      <c r="T624" s="29" t="s">
        <v>4300</v>
      </c>
      <c r="U624" s="23" t="s">
        <v>1436</v>
      </c>
      <c r="V624" s="23" t="s">
        <v>106</v>
      </c>
      <c r="W624" s="20" t="s">
        <v>595</v>
      </c>
      <c r="X624" s="20" t="s">
        <v>595</v>
      </c>
      <c r="Y624" t="s">
        <v>4301</v>
      </c>
      <c r="Z624" t="s">
        <v>4302</v>
      </c>
      <c r="AA624" t="s">
        <v>4303</v>
      </c>
      <c r="AB624" s="30">
        <v>58590000</v>
      </c>
      <c r="AC624" s="30">
        <v>58590000</v>
      </c>
      <c r="AD624" s="46">
        <v>5580000</v>
      </c>
      <c r="AE624" s="46">
        <v>0</v>
      </c>
      <c r="AF624" s="23" t="s">
        <v>112</v>
      </c>
      <c r="AG624" t="s">
        <v>106</v>
      </c>
      <c r="AH624" t="s">
        <v>113</v>
      </c>
      <c r="AI624" s="31">
        <f>+Tabla3[[#This Row],[VALOR DEL CONTRATO
(EN NUMEROS)]]-Tabla3[[#This Row],[VALOR RECURSOS (MADS/FONAM)]]</f>
        <v>0</v>
      </c>
      <c r="AJ624" s="25">
        <v>4925</v>
      </c>
      <c r="AK624" s="32">
        <v>45664</v>
      </c>
      <c r="AL624">
        <v>73425</v>
      </c>
      <c r="AM624" s="27">
        <v>45700</v>
      </c>
      <c r="AN624" s="33" t="s">
        <v>114</v>
      </c>
      <c r="AO624" t="s">
        <v>599</v>
      </c>
      <c r="AP624" s="39">
        <v>202400000000095</v>
      </c>
      <c r="AQ624" t="s">
        <v>106</v>
      </c>
      <c r="AR624" s="27">
        <v>45698</v>
      </c>
      <c r="AS624" s="23" t="s">
        <v>116</v>
      </c>
      <c r="AT624" s="23" t="s">
        <v>116</v>
      </c>
      <c r="AU624" t="s">
        <v>117</v>
      </c>
      <c r="AV624" t="s">
        <v>600</v>
      </c>
      <c r="AW624" t="s">
        <v>601</v>
      </c>
      <c r="AX624" t="s">
        <v>602</v>
      </c>
      <c r="AY624" s="23">
        <v>80111600</v>
      </c>
      <c r="AZ624" s="20" t="s">
        <v>4304</v>
      </c>
      <c r="BA624" s="23" t="s">
        <v>272</v>
      </c>
      <c r="BB624" s="20" t="s">
        <v>273</v>
      </c>
      <c r="BC624" s="42" t="s">
        <v>113</v>
      </c>
      <c r="BD624" s="23" t="s">
        <v>274</v>
      </c>
      <c r="BE624" s="42">
        <v>45700</v>
      </c>
      <c r="BF624" s="27">
        <v>45700</v>
      </c>
      <c r="BG624" s="43">
        <v>46017</v>
      </c>
      <c r="BH624" s="35">
        <f>+Tabla3[[#This Row],[FECHA TERMINACION
(INICIAL)]]-Tabla3[[#This Row],[FECHA INICIO]]</f>
        <v>317</v>
      </c>
      <c r="BI624" s="35">
        <f>+Tabla3[[#This Row],[PLAZO DE EJECUCIÓN EN DÍAS (INICIAL)]]/30</f>
        <v>10.566666666666666</v>
      </c>
      <c r="BJ624" t="s">
        <v>4298</v>
      </c>
      <c r="BK624" s="30">
        <f>+[1]BD_2!E622</f>
        <v>0</v>
      </c>
      <c r="BL624" s="30">
        <f>+[1]BD_2!BA622</f>
        <v>0</v>
      </c>
      <c r="BM624" s="23">
        <f>+[1]BD_2!BZ622</f>
        <v>0</v>
      </c>
      <c r="BN624" s="23">
        <f>+COUNTIF(Tabla3[[#This Row],[VALOR REDUCIDO]:[TOTAL TIEMPO PRORROGADO EN DÍAS
]],"&lt;&gt;0")</f>
        <v>0</v>
      </c>
      <c r="BO624" s="23" t="str">
        <f>+[1]BD_2!CA622</f>
        <v>2 NO</v>
      </c>
      <c r="BP624" s="27" t="str">
        <f>+[1]BD_2!CF622</f>
        <v>2 NO</v>
      </c>
      <c r="BQ624" s="23" t="s">
        <v>106</v>
      </c>
      <c r="BR624">
        <f t="shared" si="134"/>
        <v>317</v>
      </c>
      <c r="BS624" s="36">
        <f t="shared" si="135"/>
        <v>45700</v>
      </c>
      <c r="BT624" s="36">
        <f t="shared" si="136"/>
        <v>46017</v>
      </c>
      <c r="BU624" s="37">
        <f t="shared" ca="1" si="137"/>
        <v>0.77917981072555209</v>
      </c>
      <c r="BV624" s="30">
        <f t="shared" si="138"/>
        <v>58590000</v>
      </c>
      <c r="BW624" s="23" t="str">
        <f t="shared" ca="1" si="140"/>
        <v>EJECUCIÓN</v>
      </c>
      <c r="BX624" s="23">
        <v>31434000</v>
      </c>
      <c r="BY624" s="23">
        <v>27156000</v>
      </c>
      <c r="BZ624" s="23" t="s">
        <v>106</v>
      </c>
      <c r="CA624" s="23" t="str">
        <f t="shared" si="139"/>
        <v>febrero</v>
      </c>
      <c r="CB624" s="23" t="s">
        <v>121</v>
      </c>
      <c r="CC624" s="23" t="s">
        <v>121</v>
      </c>
      <c r="CD624" s="23" t="s">
        <v>121</v>
      </c>
      <c r="CE624" t="s">
        <v>125</v>
      </c>
      <c r="CF624" t="s">
        <v>126</v>
      </c>
    </row>
    <row r="625" spans="1:84" x14ac:dyDescent="0.25">
      <c r="A625" s="23" t="str">
        <f t="shared" si="127"/>
        <v/>
      </c>
      <c r="B625" s="23" t="str">
        <f t="shared" si="128"/>
        <v/>
      </c>
      <c r="C625" s="24" t="str">
        <f t="shared" ca="1" si="129"/>
        <v>E</v>
      </c>
      <c r="D625" s="25" t="str">
        <f t="shared" ca="1" si="130"/>
        <v/>
      </c>
      <c r="E625" s="25" t="str">
        <f t="shared" si="131"/>
        <v/>
      </c>
      <c r="F625" s="23" t="str">
        <f t="shared" si="132"/>
        <v/>
      </c>
      <c r="G625" s="25" t="str">
        <f t="shared" si="133"/>
        <v/>
      </c>
      <c r="H625" s="23">
        <v>2025</v>
      </c>
      <c r="I625" s="26">
        <v>615</v>
      </c>
      <c r="J625" s="23" t="s">
        <v>95</v>
      </c>
      <c r="K625" t="s">
        <v>96</v>
      </c>
      <c r="L625" t="s">
        <v>97</v>
      </c>
      <c r="M625" t="s">
        <v>98</v>
      </c>
      <c r="N625" t="s">
        <v>99</v>
      </c>
      <c r="O625" s="23" t="s">
        <v>100</v>
      </c>
      <c r="P625" s="23" t="s">
        <v>138</v>
      </c>
      <c r="Q625" t="s">
        <v>4305</v>
      </c>
      <c r="R625" s="23" t="s">
        <v>103</v>
      </c>
      <c r="S625" s="20" t="s">
        <v>1118</v>
      </c>
      <c r="T625" s="29" t="s">
        <v>4306</v>
      </c>
      <c r="U625" s="23" t="s">
        <v>1436</v>
      </c>
      <c r="V625" s="23" t="s">
        <v>106</v>
      </c>
      <c r="W625" s="20" t="s">
        <v>490</v>
      </c>
      <c r="X625" s="20" t="s">
        <v>490</v>
      </c>
      <c r="Y625" t="s">
        <v>4307</v>
      </c>
      <c r="Z625" t="s">
        <v>4308</v>
      </c>
      <c r="AA625" t="s">
        <v>4309</v>
      </c>
      <c r="AB625" s="30">
        <v>104533333</v>
      </c>
      <c r="AC625" s="30">
        <v>104533333</v>
      </c>
      <c r="AD625" s="46">
        <v>9800000</v>
      </c>
      <c r="AE625" s="46">
        <v>0</v>
      </c>
      <c r="AF625" s="23" t="s">
        <v>112</v>
      </c>
      <c r="AG625" t="s">
        <v>106</v>
      </c>
      <c r="AH625" t="s">
        <v>113</v>
      </c>
      <c r="AI625" s="31">
        <f>+Tabla3[[#This Row],[VALOR DEL CONTRATO
(EN NUMEROS)]]-Tabla3[[#This Row],[VALOR RECURSOS (MADS/FONAM)]]</f>
        <v>0</v>
      </c>
      <c r="AJ625" s="25">
        <v>9025</v>
      </c>
      <c r="AK625" s="32">
        <v>45665</v>
      </c>
      <c r="AL625">
        <v>75825</v>
      </c>
      <c r="AM625" s="27">
        <v>45700</v>
      </c>
      <c r="AN625" s="33" t="s">
        <v>114</v>
      </c>
      <c r="AO625" t="s">
        <v>986</v>
      </c>
      <c r="AP625" s="39">
        <v>202300000000041</v>
      </c>
      <c r="AQ625" t="s">
        <v>106</v>
      </c>
      <c r="AR625" s="27">
        <v>45698</v>
      </c>
      <c r="AS625" s="23" t="s">
        <v>116</v>
      </c>
      <c r="AT625" s="23" t="s">
        <v>116</v>
      </c>
      <c r="AU625" t="s">
        <v>117</v>
      </c>
      <c r="AV625" t="s">
        <v>4310</v>
      </c>
      <c r="AW625" t="s">
        <v>1967</v>
      </c>
      <c r="AX625" t="s">
        <v>3597</v>
      </c>
      <c r="AY625" s="23">
        <v>80111600</v>
      </c>
      <c r="AZ625" s="20" t="s">
        <v>4311</v>
      </c>
      <c r="BA625" s="23" t="s">
        <v>121</v>
      </c>
      <c r="BB625" s="20" t="s">
        <v>122</v>
      </c>
      <c r="BC625" s="42">
        <v>45695</v>
      </c>
      <c r="BD625" s="23" t="s">
        <v>123</v>
      </c>
      <c r="BE625" s="42">
        <v>45695</v>
      </c>
      <c r="BF625" s="27">
        <v>45700</v>
      </c>
      <c r="BG625" s="43">
        <v>46021</v>
      </c>
      <c r="BH625" s="35">
        <f>+Tabla3[[#This Row],[FECHA TERMINACION
(INICIAL)]]-Tabla3[[#This Row],[FECHA INICIO]]</f>
        <v>321</v>
      </c>
      <c r="BI625" s="35">
        <f>+Tabla3[[#This Row],[PLAZO DE EJECUCIÓN EN DÍAS (INICIAL)]]/30</f>
        <v>10.7</v>
      </c>
      <c r="BJ625" t="s">
        <v>3583</v>
      </c>
      <c r="BK625" s="30">
        <f>+[1]BD_2!E623</f>
        <v>326666</v>
      </c>
      <c r="BL625" s="30">
        <f>+[1]BD_2!BA623</f>
        <v>0</v>
      </c>
      <c r="BM625" s="23">
        <f>+[1]BD_2!BZ623</f>
        <v>0</v>
      </c>
      <c r="BN625" s="23">
        <f>+COUNTIF(Tabla3[[#This Row],[VALOR REDUCIDO]:[TOTAL TIEMPO PRORROGADO EN DÍAS
]],"&lt;&gt;0")</f>
        <v>1</v>
      </c>
      <c r="BO625" s="23" t="str">
        <f>+[1]BD_2!CA623</f>
        <v>2 NO</v>
      </c>
      <c r="BP625" s="27" t="str">
        <f>+[1]BD_2!CF623</f>
        <v>2 NO</v>
      </c>
      <c r="BQ625" s="23" t="s">
        <v>106</v>
      </c>
      <c r="BR625">
        <f t="shared" si="134"/>
        <v>321</v>
      </c>
      <c r="BS625" s="36">
        <f t="shared" si="135"/>
        <v>45700</v>
      </c>
      <c r="BT625" s="36">
        <f t="shared" si="136"/>
        <v>46021</v>
      </c>
      <c r="BU625" s="37">
        <f t="shared" ca="1" si="137"/>
        <v>0.76947040498442365</v>
      </c>
      <c r="BV625" s="30">
        <f t="shared" si="138"/>
        <v>104206667</v>
      </c>
      <c r="BW625" s="23" t="str">
        <f t="shared" ca="1" si="140"/>
        <v>EJECUCIÓN</v>
      </c>
      <c r="BX625" s="23">
        <v>55206667</v>
      </c>
      <c r="BY625" s="23">
        <v>49000000</v>
      </c>
      <c r="BZ625" s="23" t="s">
        <v>106</v>
      </c>
      <c r="CA625" s="23" t="str">
        <f t="shared" si="139"/>
        <v>febrero</v>
      </c>
      <c r="CB625" s="23" t="s">
        <v>121</v>
      </c>
      <c r="CC625" s="23" t="s">
        <v>121</v>
      </c>
      <c r="CD625" s="23" t="s">
        <v>121</v>
      </c>
      <c r="CE625" t="s">
        <v>125</v>
      </c>
      <c r="CF625" t="s">
        <v>126</v>
      </c>
    </row>
    <row r="626" spans="1:84" x14ac:dyDescent="0.25">
      <c r="A626" s="23" t="str">
        <f t="shared" si="127"/>
        <v/>
      </c>
      <c r="B626" s="23" t="str">
        <f t="shared" si="128"/>
        <v/>
      </c>
      <c r="C626" s="24" t="str">
        <f t="shared" ca="1" si="129"/>
        <v>E</v>
      </c>
      <c r="D626" s="25" t="str">
        <f t="shared" ca="1" si="130"/>
        <v/>
      </c>
      <c r="E626" s="25" t="str">
        <f t="shared" si="131"/>
        <v/>
      </c>
      <c r="F626" s="23" t="str">
        <f t="shared" si="132"/>
        <v/>
      </c>
      <c r="G626" s="25" t="str">
        <f t="shared" si="133"/>
        <v/>
      </c>
      <c r="H626" s="23">
        <v>2025</v>
      </c>
      <c r="I626" s="26">
        <v>616</v>
      </c>
      <c r="J626" s="23" t="s">
        <v>95</v>
      </c>
      <c r="K626" t="s">
        <v>96</v>
      </c>
      <c r="L626" t="s">
        <v>97</v>
      </c>
      <c r="M626" t="s">
        <v>98</v>
      </c>
      <c r="N626" t="s">
        <v>99</v>
      </c>
      <c r="O626" s="23" t="s">
        <v>100</v>
      </c>
      <c r="P626" s="23" t="s">
        <v>138</v>
      </c>
      <c r="Q626" t="s">
        <v>4312</v>
      </c>
      <c r="R626" s="23" t="s">
        <v>103</v>
      </c>
      <c r="S626" s="20" t="s">
        <v>4313</v>
      </c>
      <c r="T626" s="29" t="s">
        <v>4314</v>
      </c>
      <c r="U626" s="23" t="s">
        <v>1436</v>
      </c>
      <c r="V626" s="23" t="s">
        <v>106</v>
      </c>
      <c r="W626" s="20" t="s">
        <v>490</v>
      </c>
      <c r="X626" s="20" t="s">
        <v>490</v>
      </c>
      <c r="Y626" t="s">
        <v>4315</v>
      </c>
      <c r="Z626" t="s">
        <v>4316</v>
      </c>
      <c r="AA626" t="s">
        <v>3307</v>
      </c>
      <c r="AB626" s="30">
        <v>89600000</v>
      </c>
      <c r="AC626" s="30">
        <v>89600000</v>
      </c>
      <c r="AD626" s="46">
        <v>8400000</v>
      </c>
      <c r="AE626" s="46">
        <v>0</v>
      </c>
      <c r="AF626" s="23" t="s">
        <v>112</v>
      </c>
      <c r="AG626" t="s">
        <v>106</v>
      </c>
      <c r="AH626" t="s">
        <v>113</v>
      </c>
      <c r="AI626" s="31">
        <f>+Tabla3[[#This Row],[VALOR DEL CONTRATO
(EN NUMEROS)]]-Tabla3[[#This Row],[VALOR RECURSOS (MADS/FONAM)]]</f>
        <v>0</v>
      </c>
      <c r="AJ626" s="25">
        <v>9025</v>
      </c>
      <c r="AK626" s="32">
        <v>45665</v>
      </c>
      <c r="AL626">
        <v>75727</v>
      </c>
      <c r="AM626" s="27">
        <v>45700</v>
      </c>
      <c r="AN626" s="33" t="s">
        <v>114</v>
      </c>
      <c r="AO626" t="s">
        <v>986</v>
      </c>
      <c r="AP626" s="39">
        <v>202300000000041</v>
      </c>
      <c r="AQ626" t="s">
        <v>106</v>
      </c>
      <c r="AR626" s="27">
        <v>45698</v>
      </c>
      <c r="AS626" s="23" t="s">
        <v>116</v>
      </c>
      <c r="AT626" s="23" t="s">
        <v>116</v>
      </c>
      <c r="AU626" t="s">
        <v>117</v>
      </c>
      <c r="AV626" t="s">
        <v>3596</v>
      </c>
      <c r="AW626" t="s">
        <v>1025</v>
      </c>
      <c r="AX626" t="s">
        <v>3597</v>
      </c>
      <c r="AY626" s="23">
        <v>80111600</v>
      </c>
      <c r="AZ626" s="20" t="s">
        <v>4317</v>
      </c>
      <c r="BA626" s="23" t="s">
        <v>121</v>
      </c>
      <c r="BB626" s="20" t="s">
        <v>122</v>
      </c>
      <c r="BC626" s="42">
        <v>45699</v>
      </c>
      <c r="BD626" s="23" t="s">
        <v>123</v>
      </c>
      <c r="BE626" s="42">
        <v>45699</v>
      </c>
      <c r="BF626" s="27">
        <v>45700</v>
      </c>
      <c r="BG626" s="43">
        <v>46021</v>
      </c>
      <c r="BH626" s="35">
        <f>+Tabla3[[#This Row],[FECHA TERMINACION
(INICIAL)]]-Tabla3[[#This Row],[FECHA INICIO]]</f>
        <v>321</v>
      </c>
      <c r="BI626" s="35">
        <f>+Tabla3[[#This Row],[PLAZO DE EJECUCIÓN EN DÍAS (INICIAL)]]/30</f>
        <v>10.7</v>
      </c>
      <c r="BJ626" t="s">
        <v>3583</v>
      </c>
      <c r="BK626" s="30">
        <f>+[1]BD_2!E624</f>
        <v>280000</v>
      </c>
      <c r="BL626" s="30">
        <f>+[1]BD_2!BA624</f>
        <v>0</v>
      </c>
      <c r="BM626" s="23">
        <f>+[1]BD_2!BZ624</f>
        <v>0</v>
      </c>
      <c r="BN626" s="23">
        <f>+COUNTIF(Tabla3[[#This Row],[VALOR REDUCIDO]:[TOTAL TIEMPO PRORROGADO EN DÍAS
]],"&lt;&gt;0")</f>
        <v>1</v>
      </c>
      <c r="BO626" s="23" t="str">
        <f>+[1]BD_2!CA624</f>
        <v>2 NO</v>
      </c>
      <c r="BP626" s="27" t="str">
        <f>+[1]BD_2!CF624</f>
        <v>2 NO</v>
      </c>
      <c r="BQ626" s="23" t="s">
        <v>106</v>
      </c>
      <c r="BR626">
        <f t="shared" si="134"/>
        <v>321</v>
      </c>
      <c r="BS626" s="36">
        <f t="shared" si="135"/>
        <v>45700</v>
      </c>
      <c r="BT626" s="36">
        <f t="shared" si="136"/>
        <v>46021</v>
      </c>
      <c r="BU626" s="37">
        <f t="shared" ca="1" si="137"/>
        <v>0.76947040498442365</v>
      </c>
      <c r="BV626" s="30">
        <f t="shared" si="138"/>
        <v>89320000</v>
      </c>
      <c r="BW626" s="23" t="str">
        <f t="shared" ca="1" si="140"/>
        <v>EJECUCIÓN</v>
      </c>
      <c r="BX626" s="23">
        <v>38920000</v>
      </c>
      <c r="BY626" s="23">
        <v>50400000</v>
      </c>
      <c r="BZ626" s="23" t="s">
        <v>106</v>
      </c>
      <c r="CA626" s="23" t="str">
        <f t="shared" si="139"/>
        <v>febrero</v>
      </c>
      <c r="CB626" s="23" t="s">
        <v>121</v>
      </c>
      <c r="CC626" s="23" t="s">
        <v>121</v>
      </c>
      <c r="CD626" s="23" t="s">
        <v>121</v>
      </c>
      <c r="CE626" t="s">
        <v>125</v>
      </c>
      <c r="CF626" t="s">
        <v>126</v>
      </c>
    </row>
    <row r="627" spans="1:84" x14ac:dyDescent="0.25">
      <c r="A627" s="23" t="str">
        <f t="shared" si="127"/>
        <v/>
      </c>
      <c r="B627" s="23" t="str">
        <f t="shared" si="128"/>
        <v/>
      </c>
      <c r="C627" s="24" t="str">
        <f t="shared" ca="1" si="129"/>
        <v>E</v>
      </c>
      <c r="D627" s="25" t="str">
        <f t="shared" ca="1" si="130"/>
        <v/>
      </c>
      <c r="E627" s="25" t="str">
        <f t="shared" si="131"/>
        <v/>
      </c>
      <c r="F627" s="23" t="str">
        <f t="shared" si="132"/>
        <v/>
      </c>
      <c r="G627" s="25" t="str">
        <f t="shared" si="133"/>
        <v/>
      </c>
      <c r="H627" s="23">
        <v>2025</v>
      </c>
      <c r="I627" s="26">
        <v>617</v>
      </c>
      <c r="J627" s="23" t="s">
        <v>95</v>
      </c>
      <c r="K627" t="s">
        <v>96</v>
      </c>
      <c r="L627" t="s">
        <v>97</v>
      </c>
      <c r="M627" t="s">
        <v>98</v>
      </c>
      <c r="N627" t="s">
        <v>99</v>
      </c>
      <c r="O627" s="23" t="s">
        <v>100</v>
      </c>
      <c r="P627" s="23" t="s">
        <v>138</v>
      </c>
      <c r="Q627" t="s">
        <v>4318</v>
      </c>
      <c r="R627" s="23" t="s">
        <v>103</v>
      </c>
      <c r="S627" s="20" t="s">
        <v>1325</v>
      </c>
      <c r="T627" s="29" t="s">
        <v>4319</v>
      </c>
      <c r="U627" s="23" t="s">
        <v>1436</v>
      </c>
      <c r="V627" s="23" t="s">
        <v>106</v>
      </c>
      <c r="W627" s="20" t="s">
        <v>490</v>
      </c>
      <c r="X627" s="20" t="s">
        <v>490</v>
      </c>
      <c r="Y627" t="s">
        <v>4320</v>
      </c>
      <c r="Z627" t="s">
        <v>4321</v>
      </c>
      <c r="AA627" t="s">
        <v>4322</v>
      </c>
      <c r="AB627" s="30">
        <v>71466667</v>
      </c>
      <c r="AC627" s="30">
        <v>71466667</v>
      </c>
      <c r="AD627" s="46">
        <v>6700000</v>
      </c>
      <c r="AE627" s="46">
        <v>0</v>
      </c>
      <c r="AF627" s="23" t="s">
        <v>112</v>
      </c>
      <c r="AG627" t="s">
        <v>106</v>
      </c>
      <c r="AH627" t="s">
        <v>113</v>
      </c>
      <c r="AI627" s="31">
        <f>+Tabla3[[#This Row],[VALOR DEL CONTRATO
(EN NUMEROS)]]-Tabla3[[#This Row],[VALOR RECURSOS (MADS/FONAM)]]</f>
        <v>0</v>
      </c>
      <c r="AJ627" s="25">
        <v>9025</v>
      </c>
      <c r="AK627" s="32">
        <v>45665</v>
      </c>
      <c r="AL627">
        <v>76025</v>
      </c>
      <c r="AM627" s="27">
        <v>45700</v>
      </c>
      <c r="AN627" s="33" t="s">
        <v>114</v>
      </c>
      <c r="AO627" t="s">
        <v>986</v>
      </c>
      <c r="AP627" s="39">
        <v>202300000000041</v>
      </c>
      <c r="AQ627" t="s">
        <v>106</v>
      </c>
      <c r="AR627" s="27">
        <v>45698</v>
      </c>
      <c r="AS627" s="23" t="s">
        <v>116</v>
      </c>
      <c r="AT627" s="23" t="s">
        <v>116</v>
      </c>
      <c r="AU627" t="s">
        <v>117</v>
      </c>
      <c r="AV627" t="s">
        <v>1024</v>
      </c>
      <c r="AW627" t="s">
        <v>1025</v>
      </c>
      <c r="AX627" t="s">
        <v>490</v>
      </c>
      <c r="AY627" s="23">
        <v>80111600</v>
      </c>
      <c r="AZ627" s="20" t="s">
        <v>4323</v>
      </c>
      <c r="BA627" s="23" t="s">
        <v>121</v>
      </c>
      <c r="BB627" s="20" t="s">
        <v>122</v>
      </c>
      <c r="BC627" s="42">
        <v>45698</v>
      </c>
      <c r="BD627" s="23" t="s">
        <v>123</v>
      </c>
      <c r="BE627" s="42">
        <v>45698</v>
      </c>
      <c r="BF627" s="27">
        <v>45700</v>
      </c>
      <c r="BG627" s="43">
        <v>46021</v>
      </c>
      <c r="BH627" s="35">
        <f>+Tabla3[[#This Row],[FECHA TERMINACION
(INICIAL)]]-Tabla3[[#This Row],[FECHA INICIO]]</f>
        <v>321</v>
      </c>
      <c r="BI627" s="35">
        <f>+Tabla3[[#This Row],[PLAZO DE EJECUCIÓN EN DÍAS (INICIAL)]]/30</f>
        <v>10.7</v>
      </c>
      <c r="BJ627" t="s">
        <v>4324</v>
      </c>
      <c r="BK627" s="30">
        <f>+[1]BD_2!E625</f>
        <v>223334</v>
      </c>
      <c r="BL627" s="30">
        <f>+[1]BD_2!BA625</f>
        <v>0</v>
      </c>
      <c r="BM627" s="23">
        <f>+[1]BD_2!BZ625</f>
        <v>0</v>
      </c>
      <c r="BN627" s="23">
        <f>+COUNTIF(Tabla3[[#This Row],[VALOR REDUCIDO]:[TOTAL TIEMPO PRORROGADO EN DÍAS
]],"&lt;&gt;0")</f>
        <v>1</v>
      </c>
      <c r="BO627" s="23" t="str">
        <f>+[1]BD_2!CA625</f>
        <v>2 NO</v>
      </c>
      <c r="BP627" s="27" t="str">
        <f>+[1]BD_2!CF625</f>
        <v>2 NO</v>
      </c>
      <c r="BQ627" s="23" t="s">
        <v>106</v>
      </c>
      <c r="BR627">
        <f t="shared" si="134"/>
        <v>321</v>
      </c>
      <c r="BS627" s="36">
        <f t="shared" si="135"/>
        <v>45700</v>
      </c>
      <c r="BT627" s="36">
        <f t="shared" si="136"/>
        <v>46021</v>
      </c>
      <c r="BU627" s="37">
        <f t="shared" ca="1" si="137"/>
        <v>0.76947040498442365</v>
      </c>
      <c r="BV627" s="30">
        <f t="shared" si="138"/>
        <v>71243333</v>
      </c>
      <c r="BW627" s="23" t="str">
        <f t="shared" ca="1" si="140"/>
        <v>EJECUCIÓN</v>
      </c>
      <c r="BX627" s="23">
        <v>37743333</v>
      </c>
      <c r="BY627" s="23">
        <v>33500000</v>
      </c>
      <c r="BZ627" s="23" t="s">
        <v>106</v>
      </c>
      <c r="CA627" s="23" t="str">
        <f t="shared" si="139"/>
        <v>febrero</v>
      </c>
      <c r="CB627" s="23" t="s">
        <v>121</v>
      </c>
      <c r="CC627" s="23" t="s">
        <v>121</v>
      </c>
      <c r="CD627" s="23" t="s">
        <v>121</v>
      </c>
      <c r="CE627" t="s">
        <v>125</v>
      </c>
      <c r="CF627" t="s">
        <v>126</v>
      </c>
    </row>
    <row r="628" spans="1:84" x14ac:dyDescent="0.25">
      <c r="A628" s="23" t="str">
        <f t="shared" si="127"/>
        <v/>
      </c>
      <c r="B628" s="23" t="str">
        <f t="shared" si="128"/>
        <v/>
      </c>
      <c r="C628" s="24" t="str">
        <f t="shared" ca="1" si="129"/>
        <v>E</v>
      </c>
      <c r="D628" s="25" t="str">
        <f t="shared" ca="1" si="130"/>
        <v/>
      </c>
      <c r="E628" s="25" t="str">
        <f t="shared" si="131"/>
        <v/>
      </c>
      <c r="F628" s="23" t="str">
        <f t="shared" si="132"/>
        <v/>
      </c>
      <c r="G628" s="25" t="str">
        <f t="shared" si="133"/>
        <v/>
      </c>
      <c r="H628" s="23">
        <v>2025</v>
      </c>
      <c r="I628" s="26">
        <v>618</v>
      </c>
      <c r="J628" s="23" t="s">
        <v>95</v>
      </c>
      <c r="K628" t="s">
        <v>96</v>
      </c>
      <c r="L628" t="s">
        <v>97</v>
      </c>
      <c r="M628" t="s">
        <v>98</v>
      </c>
      <c r="N628" t="s">
        <v>99</v>
      </c>
      <c r="O628" s="23" t="s">
        <v>100</v>
      </c>
      <c r="P628" s="23" t="s">
        <v>138</v>
      </c>
      <c r="Q628" t="s">
        <v>4325</v>
      </c>
      <c r="R628" s="23" t="s">
        <v>103</v>
      </c>
      <c r="S628" s="20" t="s">
        <v>311</v>
      </c>
      <c r="T628" s="29" t="s">
        <v>4326</v>
      </c>
      <c r="U628" s="23" t="s">
        <v>1436</v>
      </c>
      <c r="V628" s="23" t="s">
        <v>106</v>
      </c>
      <c r="W628" s="20" t="s">
        <v>490</v>
      </c>
      <c r="X628" s="20" t="s">
        <v>490</v>
      </c>
      <c r="Y628" t="s">
        <v>4327</v>
      </c>
      <c r="Z628" t="s">
        <v>4328</v>
      </c>
      <c r="AA628" t="s">
        <v>3307</v>
      </c>
      <c r="AB628" s="30">
        <v>89600000</v>
      </c>
      <c r="AC628" s="30">
        <v>89600000</v>
      </c>
      <c r="AD628" s="46">
        <v>8400000</v>
      </c>
      <c r="AE628" s="46">
        <v>0</v>
      </c>
      <c r="AF628" s="23" t="s">
        <v>112</v>
      </c>
      <c r="AG628" t="s">
        <v>106</v>
      </c>
      <c r="AH628" t="s">
        <v>113</v>
      </c>
      <c r="AI628" s="31">
        <f>+Tabla3[[#This Row],[VALOR DEL CONTRATO
(EN NUMEROS)]]-Tabla3[[#This Row],[VALOR RECURSOS (MADS/FONAM)]]</f>
        <v>0</v>
      </c>
      <c r="AJ628" s="25">
        <v>9025</v>
      </c>
      <c r="AK628" s="32">
        <v>45665</v>
      </c>
      <c r="AL628">
        <v>76225</v>
      </c>
      <c r="AM628" s="27">
        <v>45700</v>
      </c>
      <c r="AN628" s="33" t="s">
        <v>114</v>
      </c>
      <c r="AO628" t="s">
        <v>986</v>
      </c>
      <c r="AP628" s="39">
        <v>202300000000041</v>
      </c>
      <c r="AQ628" t="s">
        <v>106</v>
      </c>
      <c r="AR628" s="27">
        <v>45698</v>
      </c>
      <c r="AS628" s="23" t="s">
        <v>116</v>
      </c>
      <c r="AT628" s="23" t="s">
        <v>116</v>
      </c>
      <c r="AU628" t="s">
        <v>117</v>
      </c>
      <c r="AV628" t="s">
        <v>4310</v>
      </c>
      <c r="AW628" t="s">
        <v>1967</v>
      </c>
      <c r="AX628" t="s">
        <v>3597</v>
      </c>
      <c r="AY628" s="23">
        <v>80111600</v>
      </c>
      <c r="AZ628" s="20" t="s">
        <v>4329</v>
      </c>
      <c r="BA628" s="23" t="s">
        <v>121</v>
      </c>
      <c r="BB628" s="20" t="s">
        <v>122</v>
      </c>
      <c r="BC628" s="42">
        <v>45699</v>
      </c>
      <c r="BD628" s="23" t="s">
        <v>123</v>
      </c>
      <c r="BE628" s="42">
        <v>45699</v>
      </c>
      <c r="BF628" s="27">
        <v>45700</v>
      </c>
      <c r="BG628" s="43">
        <v>46021</v>
      </c>
      <c r="BH628" s="35">
        <f>+Tabla3[[#This Row],[FECHA TERMINACION
(INICIAL)]]-Tabla3[[#This Row],[FECHA INICIO]]</f>
        <v>321</v>
      </c>
      <c r="BI628" s="35">
        <f>+Tabla3[[#This Row],[PLAZO DE EJECUCIÓN EN DÍAS (INICIAL)]]/30</f>
        <v>10.7</v>
      </c>
      <c r="BJ628" t="s">
        <v>4324</v>
      </c>
      <c r="BK628" s="30">
        <f>+[1]BD_2!E626</f>
        <v>280000</v>
      </c>
      <c r="BL628" s="30">
        <f>+[1]BD_2!BA626</f>
        <v>0</v>
      </c>
      <c r="BM628" s="23">
        <f>+[1]BD_2!BZ626</f>
        <v>0</v>
      </c>
      <c r="BN628" s="23">
        <f>+COUNTIF(Tabla3[[#This Row],[VALOR REDUCIDO]:[TOTAL TIEMPO PRORROGADO EN DÍAS
]],"&lt;&gt;0")</f>
        <v>1</v>
      </c>
      <c r="BO628" s="23" t="str">
        <f>+[1]BD_2!CA626</f>
        <v>2 NO</v>
      </c>
      <c r="BP628" s="27" t="str">
        <f>+[1]BD_2!CF626</f>
        <v>2 NO</v>
      </c>
      <c r="BQ628" s="23" t="s">
        <v>106</v>
      </c>
      <c r="BR628">
        <f t="shared" si="134"/>
        <v>321</v>
      </c>
      <c r="BS628" s="36">
        <f t="shared" si="135"/>
        <v>45700</v>
      </c>
      <c r="BT628" s="36">
        <f t="shared" si="136"/>
        <v>46021</v>
      </c>
      <c r="BU628" s="37">
        <f t="shared" ca="1" si="137"/>
        <v>0.76947040498442365</v>
      </c>
      <c r="BV628" s="30">
        <f t="shared" si="138"/>
        <v>89320000</v>
      </c>
      <c r="BW628" s="23" t="str">
        <f t="shared" ca="1" si="140"/>
        <v>EJECUCIÓN</v>
      </c>
      <c r="BX628" s="23">
        <v>47320000</v>
      </c>
      <c r="BY628" s="23">
        <v>42000000</v>
      </c>
      <c r="BZ628" s="23" t="s">
        <v>106</v>
      </c>
      <c r="CA628" s="23" t="str">
        <f t="shared" si="139"/>
        <v>febrero</v>
      </c>
      <c r="CB628" s="23" t="s">
        <v>121</v>
      </c>
      <c r="CC628" s="23" t="s">
        <v>121</v>
      </c>
      <c r="CD628" s="23" t="s">
        <v>121</v>
      </c>
      <c r="CE628" t="s">
        <v>125</v>
      </c>
      <c r="CF628" t="s">
        <v>126</v>
      </c>
    </row>
    <row r="629" spans="1:84" x14ac:dyDescent="0.25">
      <c r="A629" s="23" t="str">
        <f t="shared" si="127"/>
        <v/>
      </c>
      <c r="B629" s="23" t="str">
        <f t="shared" si="128"/>
        <v/>
      </c>
      <c r="C629" s="24" t="str">
        <f t="shared" ca="1" si="129"/>
        <v>E</v>
      </c>
      <c r="D629" s="25" t="str">
        <f t="shared" ca="1" si="130"/>
        <v/>
      </c>
      <c r="E629" s="25" t="str">
        <f t="shared" si="131"/>
        <v/>
      </c>
      <c r="F629" s="23" t="str">
        <f t="shared" si="132"/>
        <v/>
      </c>
      <c r="G629" s="25" t="str">
        <f t="shared" si="133"/>
        <v/>
      </c>
      <c r="H629" s="23">
        <v>2025</v>
      </c>
      <c r="I629" s="26">
        <v>619</v>
      </c>
      <c r="J629" s="23" t="s">
        <v>95</v>
      </c>
      <c r="K629" t="s">
        <v>96</v>
      </c>
      <c r="L629" t="s">
        <v>97</v>
      </c>
      <c r="M629" t="s">
        <v>98</v>
      </c>
      <c r="N629" t="s">
        <v>99</v>
      </c>
      <c r="O629" s="23" t="s">
        <v>100</v>
      </c>
      <c r="P629" s="23" t="s">
        <v>138</v>
      </c>
      <c r="Q629" t="s">
        <v>4330</v>
      </c>
      <c r="R629" s="23" t="s">
        <v>103</v>
      </c>
      <c r="S629" s="20" t="s">
        <v>4331</v>
      </c>
      <c r="T629" s="29" t="s">
        <v>4332</v>
      </c>
      <c r="U629" s="23" t="s">
        <v>1436</v>
      </c>
      <c r="V629" s="23" t="s">
        <v>106</v>
      </c>
      <c r="W629" s="20" t="s">
        <v>490</v>
      </c>
      <c r="X629" s="20" t="s">
        <v>490</v>
      </c>
      <c r="Y629" t="s">
        <v>4333</v>
      </c>
      <c r="Z629" t="s">
        <v>4334</v>
      </c>
      <c r="AA629" t="s">
        <v>1737</v>
      </c>
      <c r="AB629" s="30">
        <v>90666667</v>
      </c>
      <c r="AC629" s="30">
        <v>90666667</v>
      </c>
      <c r="AD629" s="46">
        <v>8500000</v>
      </c>
      <c r="AE629" s="46">
        <v>0</v>
      </c>
      <c r="AF629" s="23" t="s">
        <v>112</v>
      </c>
      <c r="AG629" t="s">
        <v>106</v>
      </c>
      <c r="AH629" t="s">
        <v>113</v>
      </c>
      <c r="AI629" s="31">
        <f>+Tabla3[[#This Row],[VALOR DEL CONTRATO
(EN NUMEROS)]]-Tabla3[[#This Row],[VALOR RECURSOS (MADS/FONAM)]]</f>
        <v>0</v>
      </c>
      <c r="AJ629" s="25">
        <v>9025</v>
      </c>
      <c r="AK629" s="32">
        <v>45665</v>
      </c>
      <c r="AL629">
        <v>76825</v>
      </c>
      <c r="AM629" s="27">
        <v>45700</v>
      </c>
      <c r="AN629" s="33" t="s">
        <v>114</v>
      </c>
      <c r="AO629" t="s">
        <v>986</v>
      </c>
      <c r="AP629" s="39">
        <v>202300000000041</v>
      </c>
      <c r="AQ629" t="s">
        <v>106</v>
      </c>
      <c r="AR629" s="27">
        <v>45698</v>
      </c>
      <c r="AS629" s="23" t="s">
        <v>116</v>
      </c>
      <c r="AT629" s="23" t="s">
        <v>116</v>
      </c>
      <c r="AU629" t="s">
        <v>117</v>
      </c>
      <c r="AV629" t="s">
        <v>995</v>
      </c>
      <c r="AW629" t="s">
        <v>496</v>
      </c>
      <c r="AX629" t="s">
        <v>490</v>
      </c>
      <c r="AY629" s="23">
        <v>80111600</v>
      </c>
      <c r="AZ629" s="20" t="s">
        <v>4335</v>
      </c>
      <c r="BA629" s="23" t="s">
        <v>121</v>
      </c>
      <c r="BB629" s="20" t="s">
        <v>122</v>
      </c>
      <c r="BC629" s="42">
        <v>45699</v>
      </c>
      <c r="BD629" s="23" t="s">
        <v>123</v>
      </c>
      <c r="BE629" s="42">
        <v>45699</v>
      </c>
      <c r="BF629" s="27">
        <v>45700</v>
      </c>
      <c r="BG629" s="43">
        <v>46021</v>
      </c>
      <c r="BH629" s="35">
        <f>+Tabla3[[#This Row],[FECHA TERMINACION
(INICIAL)]]-Tabla3[[#This Row],[FECHA INICIO]]</f>
        <v>321</v>
      </c>
      <c r="BI629" s="35">
        <f>+Tabla3[[#This Row],[PLAZO DE EJECUCIÓN EN DÍAS (INICIAL)]]/30</f>
        <v>10.7</v>
      </c>
      <c r="BJ629" t="s">
        <v>3583</v>
      </c>
      <c r="BK629" s="30">
        <f>+[1]BD_2!E627</f>
        <v>283334</v>
      </c>
      <c r="BL629" s="30">
        <f>+[1]BD_2!BA627</f>
        <v>0</v>
      </c>
      <c r="BM629" s="23">
        <f>+[1]BD_2!BZ627</f>
        <v>0</v>
      </c>
      <c r="BN629" s="23">
        <f>+COUNTIF(Tabla3[[#This Row],[VALOR REDUCIDO]:[TOTAL TIEMPO PRORROGADO EN DÍAS
]],"&lt;&gt;0")</f>
        <v>1</v>
      </c>
      <c r="BO629" s="23" t="str">
        <f>+[1]BD_2!CA627</f>
        <v>2 NO</v>
      </c>
      <c r="BP629" s="27" t="str">
        <f>+[1]BD_2!CF627</f>
        <v>2 NO</v>
      </c>
      <c r="BQ629" s="23" t="s">
        <v>106</v>
      </c>
      <c r="BR629">
        <f t="shared" si="134"/>
        <v>321</v>
      </c>
      <c r="BS629" s="36">
        <f t="shared" si="135"/>
        <v>45700</v>
      </c>
      <c r="BT629" s="36">
        <f t="shared" si="136"/>
        <v>46021</v>
      </c>
      <c r="BU629" s="37">
        <f t="shared" ca="1" si="137"/>
        <v>0.76947040498442365</v>
      </c>
      <c r="BV629" s="30">
        <f t="shared" si="138"/>
        <v>90383333</v>
      </c>
      <c r="BW629" s="23" t="str">
        <f t="shared" ca="1" si="140"/>
        <v>EJECUCIÓN</v>
      </c>
      <c r="BX629" s="23">
        <v>39383333</v>
      </c>
      <c r="BY629" s="23">
        <v>51000000</v>
      </c>
      <c r="BZ629" s="23" t="s">
        <v>106</v>
      </c>
      <c r="CA629" s="23" t="str">
        <f t="shared" si="139"/>
        <v>febrero</v>
      </c>
      <c r="CB629" s="23" t="s">
        <v>121</v>
      </c>
      <c r="CC629" s="23" t="s">
        <v>121</v>
      </c>
      <c r="CD629" s="23" t="s">
        <v>121</v>
      </c>
      <c r="CE629" t="s">
        <v>125</v>
      </c>
      <c r="CF629" t="s">
        <v>126</v>
      </c>
    </row>
    <row r="630" spans="1:84" x14ac:dyDescent="0.25">
      <c r="A630" s="23" t="str">
        <f t="shared" si="127"/>
        <v/>
      </c>
      <c r="B630" s="23" t="str">
        <f t="shared" si="128"/>
        <v/>
      </c>
      <c r="C630" s="24" t="str">
        <f t="shared" ca="1" si="129"/>
        <v>E</v>
      </c>
      <c r="D630" s="25" t="str">
        <f t="shared" ca="1" si="130"/>
        <v/>
      </c>
      <c r="E630" s="25" t="str">
        <f t="shared" si="131"/>
        <v/>
      </c>
      <c r="F630" s="23" t="str">
        <f t="shared" si="132"/>
        <v/>
      </c>
      <c r="G630" s="25" t="str">
        <f t="shared" si="133"/>
        <v/>
      </c>
      <c r="H630" s="23">
        <v>2025</v>
      </c>
      <c r="I630" s="26">
        <v>620</v>
      </c>
      <c r="J630" s="23" t="s">
        <v>95</v>
      </c>
      <c r="K630" t="s">
        <v>96</v>
      </c>
      <c r="L630" t="s">
        <v>97</v>
      </c>
      <c r="M630" t="s">
        <v>98</v>
      </c>
      <c r="N630" t="s">
        <v>99</v>
      </c>
      <c r="O630" s="23" t="s">
        <v>100</v>
      </c>
      <c r="P630" s="23" t="s">
        <v>138</v>
      </c>
      <c r="Q630" t="s">
        <v>4336</v>
      </c>
      <c r="R630" s="23" t="s">
        <v>103</v>
      </c>
      <c r="S630" s="20" t="s">
        <v>158</v>
      </c>
      <c r="T630" s="29" t="s">
        <v>4337</v>
      </c>
      <c r="U630" s="23" t="s">
        <v>1436</v>
      </c>
      <c r="V630" s="23" t="s">
        <v>106</v>
      </c>
      <c r="W630" s="20" t="s">
        <v>490</v>
      </c>
      <c r="X630" s="20" t="s">
        <v>490</v>
      </c>
      <c r="Y630" t="s">
        <v>4338</v>
      </c>
      <c r="Z630" t="s">
        <v>4339</v>
      </c>
      <c r="AA630" t="s">
        <v>4340</v>
      </c>
      <c r="AB630" s="30">
        <v>100266667</v>
      </c>
      <c r="AC630" s="30">
        <v>100266667</v>
      </c>
      <c r="AD630" s="46">
        <v>9400000</v>
      </c>
      <c r="AE630" s="46">
        <v>0</v>
      </c>
      <c r="AF630" s="23" t="s">
        <v>112</v>
      </c>
      <c r="AG630" t="s">
        <v>106</v>
      </c>
      <c r="AH630" t="s">
        <v>113</v>
      </c>
      <c r="AI630" s="31">
        <f>+Tabla3[[#This Row],[VALOR DEL CONTRATO
(EN NUMEROS)]]-Tabla3[[#This Row],[VALOR RECURSOS (MADS/FONAM)]]</f>
        <v>0</v>
      </c>
      <c r="AJ630" s="25">
        <v>9025</v>
      </c>
      <c r="AK630" s="32">
        <v>45665</v>
      </c>
      <c r="AL630">
        <v>77025</v>
      </c>
      <c r="AM630" s="27">
        <v>45700</v>
      </c>
      <c r="AN630" s="33" t="s">
        <v>114</v>
      </c>
      <c r="AO630" t="s">
        <v>986</v>
      </c>
      <c r="AP630" s="39">
        <v>202300000000041</v>
      </c>
      <c r="AQ630" t="s">
        <v>106</v>
      </c>
      <c r="AR630" s="27">
        <v>45698</v>
      </c>
      <c r="AS630" s="23" t="s">
        <v>116</v>
      </c>
      <c r="AT630" s="23" t="s">
        <v>116</v>
      </c>
      <c r="AU630" t="s">
        <v>117</v>
      </c>
      <c r="AV630" t="s">
        <v>1981</v>
      </c>
      <c r="AW630" t="s">
        <v>1982</v>
      </c>
      <c r="AX630" t="s">
        <v>490</v>
      </c>
      <c r="AY630" s="23">
        <v>80111600</v>
      </c>
      <c r="AZ630" s="20" t="s">
        <v>4341</v>
      </c>
      <c r="BA630" s="23" t="s">
        <v>121</v>
      </c>
      <c r="BB630" s="20" t="s">
        <v>122</v>
      </c>
      <c r="BC630" s="42">
        <v>45699</v>
      </c>
      <c r="BD630" s="23" t="s">
        <v>123</v>
      </c>
      <c r="BE630" s="42">
        <v>45699</v>
      </c>
      <c r="BF630" s="27">
        <v>45700</v>
      </c>
      <c r="BG630" s="43">
        <v>46021</v>
      </c>
      <c r="BH630" s="35">
        <f>+Tabla3[[#This Row],[FECHA TERMINACION
(INICIAL)]]-Tabla3[[#This Row],[FECHA INICIO]]</f>
        <v>321</v>
      </c>
      <c r="BI630" s="35">
        <f>+Tabla3[[#This Row],[PLAZO DE EJECUCIÓN EN DÍAS (INICIAL)]]/30</f>
        <v>10.7</v>
      </c>
      <c r="BJ630" t="s">
        <v>4342</v>
      </c>
      <c r="BK630" s="30">
        <f>+[1]BD_2!E628</f>
        <v>313334</v>
      </c>
      <c r="BL630" s="30">
        <f>+[1]BD_2!BA628</f>
        <v>0</v>
      </c>
      <c r="BM630" s="23">
        <f>+[1]BD_2!BZ628</f>
        <v>0</v>
      </c>
      <c r="BN630" s="23">
        <f>+COUNTIF(Tabla3[[#This Row],[VALOR REDUCIDO]:[TOTAL TIEMPO PRORROGADO EN DÍAS
]],"&lt;&gt;0")</f>
        <v>1</v>
      </c>
      <c r="BO630" s="23" t="str">
        <f>+[1]BD_2!CA628</f>
        <v>2 NO</v>
      </c>
      <c r="BP630" s="27" t="str">
        <f>+[1]BD_2!CF628</f>
        <v>2 NO</v>
      </c>
      <c r="BQ630" s="23" t="s">
        <v>106</v>
      </c>
      <c r="BR630">
        <f t="shared" si="134"/>
        <v>321</v>
      </c>
      <c r="BS630" s="36">
        <f t="shared" si="135"/>
        <v>45700</v>
      </c>
      <c r="BT630" s="36">
        <f t="shared" si="136"/>
        <v>46021</v>
      </c>
      <c r="BU630" s="37">
        <f t="shared" ca="1" si="137"/>
        <v>0.76947040498442365</v>
      </c>
      <c r="BV630" s="30">
        <f t="shared" si="138"/>
        <v>99953333</v>
      </c>
      <c r="BW630" s="23" t="str">
        <f t="shared" ca="1" si="140"/>
        <v>EJECUCIÓN</v>
      </c>
      <c r="BX630" s="23">
        <v>52953333</v>
      </c>
      <c r="BY630" s="23">
        <v>47000000</v>
      </c>
      <c r="BZ630" s="23" t="s">
        <v>106</v>
      </c>
      <c r="CA630" s="23" t="str">
        <f t="shared" si="139"/>
        <v>febrero</v>
      </c>
      <c r="CB630" s="23" t="s">
        <v>121</v>
      </c>
      <c r="CC630" s="23" t="s">
        <v>121</v>
      </c>
      <c r="CD630" s="23" t="s">
        <v>121</v>
      </c>
      <c r="CE630" t="s">
        <v>125</v>
      </c>
      <c r="CF630" t="s">
        <v>126</v>
      </c>
    </row>
    <row r="631" spans="1:84" x14ac:dyDescent="0.25">
      <c r="A631" s="23" t="str">
        <f t="shared" si="127"/>
        <v/>
      </c>
      <c r="B631" s="23" t="str">
        <f t="shared" si="128"/>
        <v/>
      </c>
      <c r="C631" s="24" t="str">
        <f t="shared" ca="1" si="129"/>
        <v>E</v>
      </c>
      <c r="D631" s="25" t="str">
        <f t="shared" ca="1" si="130"/>
        <v/>
      </c>
      <c r="E631" s="25" t="str">
        <f t="shared" si="131"/>
        <v/>
      </c>
      <c r="F631" s="23" t="str">
        <f t="shared" si="132"/>
        <v/>
      </c>
      <c r="G631" s="25" t="str">
        <f t="shared" si="133"/>
        <v/>
      </c>
      <c r="H631" s="23">
        <v>2025</v>
      </c>
      <c r="I631" s="26">
        <v>621</v>
      </c>
      <c r="J631" s="23" t="s">
        <v>95</v>
      </c>
      <c r="K631" t="s">
        <v>96</v>
      </c>
      <c r="L631" t="s">
        <v>97</v>
      </c>
      <c r="M631" t="s">
        <v>98</v>
      </c>
      <c r="N631" t="s">
        <v>99</v>
      </c>
      <c r="O631" s="23" t="s">
        <v>100</v>
      </c>
      <c r="P631" s="23" t="s">
        <v>138</v>
      </c>
      <c r="Q631" t="s">
        <v>4343</v>
      </c>
      <c r="R631" s="23" t="s">
        <v>103</v>
      </c>
      <c r="S631" s="20" t="s">
        <v>4344</v>
      </c>
      <c r="T631" s="29" t="s">
        <v>4345</v>
      </c>
      <c r="U631" s="23" t="s">
        <v>1436</v>
      </c>
      <c r="V631" s="23" t="s">
        <v>106</v>
      </c>
      <c r="W631" s="20" t="s">
        <v>490</v>
      </c>
      <c r="X631" s="20" t="s">
        <v>490</v>
      </c>
      <c r="Y631" t="s">
        <v>4346</v>
      </c>
      <c r="Z631" t="s">
        <v>4347</v>
      </c>
      <c r="AA631" t="s">
        <v>4348</v>
      </c>
      <c r="AB631" s="30">
        <v>93333333</v>
      </c>
      <c r="AC631" s="30">
        <v>93333333</v>
      </c>
      <c r="AD631" s="46">
        <v>8750000</v>
      </c>
      <c r="AE631" s="46">
        <v>0</v>
      </c>
      <c r="AF631" s="23" t="s">
        <v>112</v>
      </c>
      <c r="AG631" t="s">
        <v>106</v>
      </c>
      <c r="AH631" t="s">
        <v>113</v>
      </c>
      <c r="AI631" s="31">
        <f>+Tabla3[[#This Row],[VALOR DEL CONTRATO
(EN NUMEROS)]]-Tabla3[[#This Row],[VALOR RECURSOS (MADS/FONAM)]]</f>
        <v>0</v>
      </c>
      <c r="AJ631" s="25">
        <v>9025</v>
      </c>
      <c r="AK631" s="32">
        <v>45665</v>
      </c>
      <c r="AL631">
        <v>82325</v>
      </c>
      <c r="AM631" s="27">
        <v>45701</v>
      </c>
      <c r="AN631" s="33" t="s">
        <v>114</v>
      </c>
      <c r="AO631" t="s">
        <v>986</v>
      </c>
      <c r="AP631" s="39">
        <v>202300000000041</v>
      </c>
      <c r="AQ631" t="s">
        <v>106</v>
      </c>
      <c r="AR631" s="27">
        <v>45698</v>
      </c>
      <c r="AS631" s="23" t="s">
        <v>116</v>
      </c>
      <c r="AT631" s="23" t="s">
        <v>116</v>
      </c>
      <c r="AU631" t="s">
        <v>117</v>
      </c>
      <c r="AV631" t="s">
        <v>495</v>
      </c>
      <c r="AW631" t="s">
        <v>496</v>
      </c>
      <c r="AX631" t="s">
        <v>490</v>
      </c>
      <c r="AY631" s="23">
        <v>80111600</v>
      </c>
      <c r="AZ631" s="20" t="s">
        <v>4349</v>
      </c>
      <c r="BA631" s="23" t="s">
        <v>121</v>
      </c>
      <c r="BB631" s="20" t="s">
        <v>122</v>
      </c>
      <c r="BC631" s="42">
        <v>45698</v>
      </c>
      <c r="BD631" s="23" t="s">
        <v>123</v>
      </c>
      <c r="BE631" s="42">
        <v>45698</v>
      </c>
      <c r="BF631" s="27">
        <v>45701</v>
      </c>
      <c r="BG631" s="43">
        <v>46021</v>
      </c>
      <c r="BH631" s="35">
        <f>+Tabla3[[#This Row],[FECHA TERMINACION
(INICIAL)]]-Tabla3[[#This Row],[FECHA INICIO]]</f>
        <v>320</v>
      </c>
      <c r="BI631" s="35">
        <f>+Tabla3[[#This Row],[PLAZO DE EJECUCIÓN EN DÍAS (INICIAL)]]/30</f>
        <v>10.666666666666666</v>
      </c>
      <c r="BJ631" t="s">
        <v>4324</v>
      </c>
      <c r="BK631" s="30">
        <f>+[1]BD_2!E629</f>
        <v>583333</v>
      </c>
      <c r="BL631" s="30">
        <f>+[1]BD_2!BA629</f>
        <v>0</v>
      </c>
      <c r="BM631" s="23">
        <f>+[1]BD_2!BZ629</f>
        <v>0</v>
      </c>
      <c r="BN631" s="23">
        <f>+COUNTIF(Tabla3[[#This Row],[VALOR REDUCIDO]:[TOTAL TIEMPO PRORROGADO EN DÍAS
]],"&lt;&gt;0")</f>
        <v>1</v>
      </c>
      <c r="BO631" s="23" t="str">
        <f>+[1]BD_2!CA629</f>
        <v>2 NO</v>
      </c>
      <c r="BP631" s="27" t="str">
        <f>+[1]BD_2!CF629</f>
        <v>2 NO</v>
      </c>
      <c r="BQ631" s="23" t="s">
        <v>106</v>
      </c>
      <c r="BR631">
        <f t="shared" si="134"/>
        <v>320</v>
      </c>
      <c r="BS631" s="36">
        <f t="shared" si="135"/>
        <v>45701</v>
      </c>
      <c r="BT631" s="36">
        <f t="shared" si="136"/>
        <v>46021</v>
      </c>
      <c r="BU631" s="37">
        <f t="shared" ca="1" si="137"/>
        <v>0.76875000000000004</v>
      </c>
      <c r="BV631" s="30">
        <f t="shared" si="138"/>
        <v>92750000</v>
      </c>
      <c r="BW631" s="23" t="str">
        <f t="shared" ca="1" si="140"/>
        <v>EJECUCIÓN</v>
      </c>
      <c r="BX631" s="23">
        <v>49000000</v>
      </c>
      <c r="BY631" s="23">
        <v>43750000</v>
      </c>
      <c r="BZ631" s="23" t="s">
        <v>106</v>
      </c>
      <c r="CA631" s="23" t="str">
        <f t="shared" si="139"/>
        <v>febrero</v>
      </c>
      <c r="CB631" s="23" t="s">
        <v>121</v>
      </c>
      <c r="CC631" s="23" t="s">
        <v>121</v>
      </c>
      <c r="CD631" s="23" t="s">
        <v>121</v>
      </c>
      <c r="CE631" t="s">
        <v>125</v>
      </c>
      <c r="CF631" t="s">
        <v>126</v>
      </c>
    </row>
    <row r="632" spans="1:84" x14ac:dyDescent="0.25">
      <c r="A632" s="23" t="str">
        <f t="shared" si="127"/>
        <v/>
      </c>
      <c r="B632" s="23" t="str">
        <f t="shared" si="128"/>
        <v/>
      </c>
      <c r="C632" s="24" t="str">
        <f t="shared" ca="1" si="129"/>
        <v>E</v>
      </c>
      <c r="D632" s="25" t="str">
        <f t="shared" ca="1" si="130"/>
        <v/>
      </c>
      <c r="E632" s="25" t="str">
        <f t="shared" si="131"/>
        <v/>
      </c>
      <c r="F632" s="23" t="str">
        <f t="shared" si="132"/>
        <v/>
      </c>
      <c r="G632" s="25" t="str">
        <f t="shared" si="133"/>
        <v/>
      </c>
      <c r="H632" s="23">
        <v>2025</v>
      </c>
      <c r="I632" s="26">
        <v>622</v>
      </c>
      <c r="J632" s="23" t="s">
        <v>95</v>
      </c>
      <c r="K632" t="s">
        <v>96</v>
      </c>
      <c r="L632" t="s">
        <v>97</v>
      </c>
      <c r="M632" t="s">
        <v>98</v>
      </c>
      <c r="N632" t="s">
        <v>99</v>
      </c>
      <c r="O632" s="23" t="s">
        <v>100</v>
      </c>
      <c r="P632" s="23" t="s">
        <v>138</v>
      </c>
      <c r="Q632" t="s">
        <v>4350</v>
      </c>
      <c r="R632" s="23" t="s">
        <v>103</v>
      </c>
      <c r="S632" s="20" t="s">
        <v>982</v>
      </c>
      <c r="T632" s="29" t="s">
        <v>4351</v>
      </c>
      <c r="U632" s="23" t="s">
        <v>1436</v>
      </c>
      <c r="V632" s="23" t="s">
        <v>106</v>
      </c>
      <c r="W632" s="20" t="s">
        <v>490</v>
      </c>
      <c r="X632" s="20" t="s">
        <v>490</v>
      </c>
      <c r="Y632" t="s">
        <v>4352</v>
      </c>
      <c r="Z632" t="s">
        <v>4353</v>
      </c>
      <c r="AA632" t="s">
        <v>4354</v>
      </c>
      <c r="AB632" s="30">
        <v>63846667</v>
      </c>
      <c r="AC632" s="30">
        <v>63846667</v>
      </c>
      <c r="AD632" s="46">
        <v>6100000</v>
      </c>
      <c r="AE632" s="46">
        <v>0</v>
      </c>
      <c r="AF632" s="23" t="s">
        <v>112</v>
      </c>
      <c r="AG632" t="s">
        <v>106</v>
      </c>
      <c r="AH632" t="s">
        <v>113</v>
      </c>
      <c r="AI632" s="31">
        <f>+Tabla3[[#This Row],[VALOR DEL CONTRATO
(EN NUMEROS)]]-Tabla3[[#This Row],[VALOR RECURSOS (MADS/FONAM)]]</f>
        <v>0</v>
      </c>
      <c r="AJ632" s="25">
        <v>9025</v>
      </c>
      <c r="AK632" s="32">
        <v>45665</v>
      </c>
      <c r="AL632">
        <v>77125</v>
      </c>
      <c r="AM632" s="27">
        <v>45700</v>
      </c>
      <c r="AN632" s="33" t="s">
        <v>114</v>
      </c>
      <c r="AO632" t="s">
        <v>986</v>
      </c>
      <c r="AP632" s="39">
        <v>202300000000041</v>
      </c>
      <c r="AQ632" t="s">
        <v>106</v>
      </c>
      <c r="AR632" s="27">
        <v>45698</v>
      </c>
      <c r="AS632" s="23" t="s">
        <v>116</v>
      </c>
      <c r="AT632" s="23" t="s">
        <v>116</v>
      </c>
      <c r="AU632" t="s">
        <v>117</v>
      </c>
      <c r="AV632" t="s">
        <v>987</v>
      </c>
      <c r="AW632" t="s">
        <v>988</v>
      </c>
      <c r="AX632" t="s">
        <v>490</v>
      </c>
      <c r="AY632" s="23">
        <v>80111600</v>
      </c>
      <c r="AZ632" s="20" t="s">
        <v>4355</v>
      </c>
      <c r="BA632" s="23" t="s">
        <v>121</v>
      </c>
      <c r="BB632" s="20" t="s">
        <v>122</v>
      </c>
      <c r="BC632" s="42">
        <v>45699</v>
      </c>
      <c r="BD632" s="23" t="s">
        <v>123</v>
      </c>
      <c r="BE632" s="42">
        <v>45699</v>
      </c>
      <c r="BF632" s="27">
        <v>45700</v>
      </c>
      <c r="BG632" s="43">
        <v>46016</v>
      </c>
      <c r="BH632" s="35">
        <f>+Tabla3[[#This Row],[FECHA TERMINACION
(INICIAL)]]-Tabla3[[#This Row],[FECHA INICIO]]</f>
        <v>316</v>
      </c>
      <c r="BI632" s="35">
        <f>+Tabla3[[#This Row],[PLAZO DE EJECUCIÓN EN DÍAS (INICIAL)]]/30</f>
        <v>10.533333333333333</v>
      </c>
      <c r="BJ632" t="s">
        <v>4356</v>
      </c>
      <c r="BK632" s="30">
        <f>+[1]BD_2!E630</f>
        <v>0</v>
      </c>
      <c r="BL632" s="30">
        <f>+[1]BD_2!BA630</f>
        <v>0</v>
      </c>
      <c r="BM632" s="23">
        <f>+[1]BD_2!BZ630</f>
        <v>0</v>
      </c>
      <c r="BN632" s="23">
        <f>+COUNTIF(Tabla3[[#This Row],[VALOR REDUCIDO]:[TOTAL TIEMPO PRORROGADO EN DÍAS
]],"&lt;&gt;0")</f>
        <v>0</v>
      </c>
      <c r="BO632" s="23" t="str">
        <f>+[1]BD_2!CA630</f>
        <v>2 NO</v>
      </c>
      <c r="BP632" s="27" t="str">
        <f>+[1]BD_2!CF630</f>
        <v>2 NO</v>
      </c>
      <c r="BQ632" s="23" t="s">
        <v>106</v>
      </c>
      <c r="BR632">
        <f t="shared" si="134"/>
        <v>316</v>
      </c>
      <c r="BS632" s="36">
        <f t="shared" si="135"/>
        <v>45700</v>
      </c>
      <c r="BT632" s="36">
        <f t="shared" si="136"/>
        <v>46016</v>
      </c>
      <c r="BU632" s="37">
        <f t="shared" ca="1" si="137"/>
        <v>0.78164556962025311</v>
      </c>
      <c r="BV632" s="30">
        <f t="shared" si="138"/>
        <v>63846667</v>
      </c>
      <c r="BW632" s="23" t="str">
        <f t="shared" ca="1" si="140"/>
        <v>EJECUCIÓN</v>
      </c>
      <c r="BX632" s="23">
        <v>34363333</v>
      </c>
      <c r="BY632" s="23">
        <v>29483334</v>
      </c>
      <c r="BZ632" s="23" t="s">
        <v>106</v>
      </c>
      <c r="CA632" s="23" t="str">
        <f t="shared" si="139"/>
        <v>febrero</v>
      </c>
      <c r="CB632" s="23" t="s">
        <v>121</v>
      </c>
      <c r="CC632" s="23" t="s">
        <v>121</v>
      </c>
      <c r="CD632" s="23" t="s">
        <v>121</v>
      </c>
      <c r="CE632" t="s">
        <v>125</v>
      </c>
      <c r="CF632" t="s">
        <v>126</v>
      </c>
    </row>
    <row r="633" spans="1:84" x14ac:dyDescent="0.25">
      <c r="A633" s="23" t="str">
        <f t="shared" si="127"/>
        <v/>
      </c>
      <c r="B633" s="23" t="str">
        <f t="shared" si="128"/>
        <v/>
      </c>
      <c r="C633" s="24" t="str">
        <f t="shared" ca="1" si="129"/>
        <v>E</v>
      </c>
      <c r="D633" s="25" t="str">
        <f t="shared" ca="1" si="130"/>
        <v/>
      </c>
      <c r="E633" s="25" t="str">
        <f t="shared" si="131"/>
        <v/>
      </c>
      <c r="F633" s="23" t="str">
        <f t="shared" si="132"/>
        <v/>
      </c>
      <c r="G633" s="25" t="str">
        <f t="shared" si="133"/>
        <v/>
      </c>
      <c r="H633" s="23">
        <v>2025</v>
      </c>
      <c r="I633" s="26">
        <v>623</v>
      </c>
      <c r="J633" s="23" t="s">
        <v>95</v>
      </c>
      <c r="K633" t="s">
        <v>96</v>
      </c>
      <c r="L633" t="s">
        <v>97</v>
      </c>
      <c r="M633" t="s">
        <v>98</v>
      </c>
      <c r="N633" t="s">
        <v>99</v>
      </c>
      <c r="O633" s="23" t="s">
        <v>100</v>
      </c>
      <c r="P633" s="23" t="s">
        <v>138</v>
      </c>
      <c r="Q633" t="s">
        <v>4357</v>
      </c>
      <c r="R633" s="23" t="s">
        <v>103</v>
      </c>
      <c r="S633" s="20" t="s">
        <v>165</v>
      </c>
      <c r="T633" s="29" t="s">
        <v>4358</v>
      </c>
      <c r="U633" s="23" t="s">
        <v>1436</v>
      </c>
      <c r="V633" s="23" t="s">
        <v>106</v>
      </c>
      <c r="W633" s="20" t="s">
        <v>490</v>
      </c>
      <c r="X633" s="20" t="s">
        <v>490</v>
      </c>
      <c r="Y633" t="s">
        <v>4359</v>
      </c>
      <c r="Z633" t="s">
        <v>4360</v>
      </c>
      <c r="AA633" t="s">
        <v>4361</v>
      </c>
      <c r="AB633" s="30">
        <v>57750000</v>
      </c>
      <c r="AC633" s="30">
        <v>57750000</v>
      </c>
      <c r="AD633" s="46">
        <v>5500000</v>
      </c>
      <c r="AE633" s="46">
        <v>0</v>
      </c>
      <c r="AF633" s="23" t="s">
        <v>112</v>
      </c>
      <c r="AG633" t="s">
        <v>106</v>
      </c>
      <c r="AH633" t="s">
        <v>113</v>
      </c>
      <c r="AI633" s="31">
        <f>+Tabla3[[#This Row],[VALOR DEL CONTRATO
(EN NUMEROS)]]-Tabla3[[#This Row],[VALOR RECURSOS (MADS/FONAM)]]</f>
        <v>0</v>
      </c>
      <c r="AJ633" s="25">
        <v>9025</v>
      </c>
      <c r="AK633" s="32">
        <v>45665</v>
      </c>
      <c r="AL633">
        <v>76925</v>
      </c>
      <c r="AM633" s="27">
        <v>45700</v>
      </c>
      <c r="AN633" s="33" t="s">
        <v>114</v>
      </c>
      <c r="AO633" t="s">
        <v>986</v>
      </c>
      <c r="AP633" s="39">
        <v>202300000000041</v>
      </c>
      <c r="AQ633" t="s">
        <v>106</v>
      </c>
      <c r="AR633" s="27">
        <v>45698</v>
      </c>
      <c r="AS633" s="23" t="s">
        <v>116</v>
      </c>
      <c r="AT633" s="23" t="s">
        <v>116</v>
      </c>
      <c r="AU633" t="s">
        <v>117</v>
      </c>
      <c r="AV633" t="s">
        <v>987</v>
      </c>
      <c r="AW633" t="s">
        <v>988</v>
      </c>
      <c r="AX633" t="s">
        <v>490</v>
      </c>
      <c r="AY633" s="23">
        <v>80111600</v>
      </c>
      <c r="AZ633" s="41" t="s">
        <v>4362</v>
      </c>
      <c r="BA633" s="23" t="s">
        <v>121</v>
      </c>
      <c r="BB633" s="20" t="s">
        <v>122</v>
      </c>
      <c r="BC633" s="42">
        <v>45699</v>
      </c>
      <c r="BD633" s="23" t="s">
        <v>123</v>
      </c>
      <c r="BE633" s="42">
        <v>45699</v>
      </c>
      <c r="BF633" s="27">
        <v>45700</v>
      </c>
      <c r="BG633" s="43">
        <v>46017</v>
      </c>
      <c r="BH633" s="35">
        <f>+Tabla3[[#This Row],[FECHA TERMINACION
(INICIAL)]]-Tabla3[[#This Row],[FECHA INICIO]]</f>
        <v>317</v>
      </c>
      <c r="BI633" s="35">
        <f>+Tabla3[[#This Row],[PLAZO DE EJECUCIÓN EN DÍAS (INICIAL)]]/30</f>
        <v>10.566666666666666</v>
      </c>
      <c r="BJ633" t="s">
        <v>4363</v>
      </c>
      <c r="BK633" s="30">
        <f>+[1]BD_2!E631</f>
        <v>0</v>
      </c>
      <c r="BL633" s="30">
        <f>+[1]BD_2!BA631</f>
        <v>0</v>
      </c>
      <c r="BM633" s="23">
        <f>+[1]BD_2!BZ631</f>
        <v>0</v>
      </c>
      <c r="BN633" s="23">
        <f>+COUNTIF(Tabla3[[#This Row],[VALOR REDUCIDO]:[TOTAL TIEMPO PRORROGADO EN DÍAS
]],"&lt;&gt;0")</f>
        <v>0</v>
      </c>
      <c r="BO633" s="23" t="str">
        <f>+[1]BD_2!CA631</f>
        <v>2 NO</v>
      </c>
      <c r="BP633" s="27" t="str">
        <f>+[1]BD_2!CF631</f>
        <v>2 NO</v>
      </c>
      <c r="BQ633" s="23" t="s">
        <v>106</v>
      </c>
      <c r="BR633">
        <f t="shared" si="134"/>
        <v>317</v>
      </c>
      <c r="BS633" s="36">
        <f t="shared" si="135"/>
        <v>45700</v>
      </c>
      <c r="BT633" s="36">
        <f t="shared" si="136"/>
        <v>46017</v>
      </c>
      <c r="BU633" s="37">
        <f t="shared" ca="1" si="137"/>
        <v>0.77917981072555209</v>
      </c>
      <c r="BV633" s="30">
        <f t="shared" si="138"/>
        <v>57750000</v>
      </c>
      <c r="BW633" s="23" t="str">
        <f t="shared" ca="1" si="140"/>
        <v>EJECUCIÓN</v>
      </c>
      <c r="BX633" s="23">
        <v>30983333</v>
      </c>
      <c r="BY633" s="23">
        <v>26766667</v>
      </c>
      <c r="BZ633" s="23" t="s">
        <v>106</v>
      </c>
      <c r="CA633" s="23" t="str">
        <f t="shared" si="139"/>
        <v>febrero</v>
      </c>
      <c r="CB633" s="23" t="s">
        <v>121</v>
      </c>
      <c r="CC633" s="23" t="s">
        <v>121</v>
      </c>
      <c r="CD633" s="23" t="s">
        <v>121</v>
      </c>
      <c r="CE633" t="s">
        <v>125</v>
      </c>
      <c r="CF633" t="s">
        <v>126</v>
      </c>
    </row>
    <row r="634" spans="1:84" x14ac:dyDescent="0.25">
      <c r="A634" s="23" t="str">
        <f t="shared" si="127"/>
        <v/>
      </c>
      <c r="B634" s="23" t="str">
        <f t="shared" si="128"/>
        <v/>
      </c>
      <c r="C634" s="24" t="str">
        <f t="shared" ca="1" si="129"/>
        <v>E</v>
      </c>
      <c r="D634" s="25" t="str">
        <f t="shared" si="130"/>
        <v/>
      </c>
      <c r="E634" s="25" t="str">
        <f t="shared" si="131"/>
        <v/>
      </c>
      <c r="F634" s="23" t="str">
        <f t="shared" si="132"/>
        <v/>
      </c>
      <c r="G634" s="25" t="str">
        <f t="shared" si="133"/>
        <v/>
      </c>
      <c r="H634" s="23">
        <v>2025</v>
      </c>
      <c r="I634" s="26">
        <v>624</v>
      </c>
      <c r="J634" s="23" t="s">
        <v>95</v>
      </c>
      <c r="K634" t="s">
        <v>96</v>
      </c>
      <c r="L634" t="s">
        <v>97</v>
      </c>
      <c r="M634" t="s">
        <v>98</v>
      </c>
      <c r="N634" t="s">
        <v>99</v>
      </c>
      <c r="O634" s="23" t="s">
        <v>100</v>
      </c>
      <c r="P634" s="23" t="s">
        <v>138</v>
      </c>
      <c r="Q634" t="s">
        <v>4364</v>
      </c>
      <c r="R634" s="23" t="s">
        <v>103</v>
      </c>
      <c r="S634" s="20" t="s">
        <v>525</v>
      </c>
      <c r="T634" s="29" t="s">
        <v>4365</v>
      </c>
      <c r="U634" s="23" t="s">
        <v>1436</v>
      </c>
      <c r="V634" s="23" t="s">
        <v>106</v>
      </c>
      <c r="W634" s="20" t="s">
        <v>490</v>
      </c>
      <c r="X634" s="20" t="s">
        <v>490</v>
      </c>
      <c r="Y634" t="s">
        <v>4366</v>
      </c>
      <c r="Z634" t="s">
        <v>4367</v>
      </c>
      <c r="AA634" s="30" t="s">
        <v>4368</v>
      </c>
      <c r="AB634" s="30">
        <v>84780000</v>
      </c>
      <c r="AC634" s="30">
        <v>84780000</v>
      </c>
      <c r="AD634" s="46">
        <v>8100000</v>
      </c>
      <c r="AE634" s="46">
        <v>0</v>
      </c>
      <c r="AF634" s="23" t="s">
        <v>112</v>
      </c>
      <c r="AG634" t="s">
        <v>106</v>
      </c>
      <c r="AH634" t="s">
        <v>113</v>
      </c>
      <c r="AI634" s="31">
        <f>+Tabla3[[#This Row],[VALOR DEL CONTRATO
(EN NUMEROS)]]-Tabla3[[#This Row],[VALOR RECURSOS (MADS/FONAM)]]</f>
        <v>0</v>
      </c>
      <c r="AJ634" s="25">
        <v>9025</v>
      </c>
      <c r="AK634" s="32">
        <v>45665</v>
      </c>
      <c r="AL634">
        <v>79625</v>
      </c>
      <c r="AM634" s="27">
        <v>45701</v>
      </c>
      <c r="AN634" s="33" t="s">
        <v>114</v>
      </c>
      <c r="AO634" t="s">
        <v>986</v>
      </c>
      <c r="AP634" s="39">
        <v>202300000000041</v>
      </c>
      <c r="AQ634" t="s">
        <v>106</v>
      </c>
      <c r="AR634" s="27">
        <v>45699</v>
      </c>
      <c r="AS634" s="23" t="s">
        <v>116</v>
      </c>
      <c r="AT634" s="23" t="s">
        <v>116</v>
      </c>
      <c r="AU634" t="s">
        <v>117</v>
      </c>
      <c r="AV634" t="s">
        <v>4369</v>
      </c>
      <c r="AW634" t="s">
        <v>4370</v>
      </c>
      <c r="AX634" t="s">
        <v>490</v>
      </c>
      <c r="AY634" s="23">
        <v>80111600</v>
      </c>
      <c r="AZ634" s="20" t="s">
        <v>4371</v>
      </c>
      <c r="BA634" s="23" t="s">
        <v>121</v>
      </c>
      <c r="BB634" s="20" t="s">
        <v>122</v>
      </c>
      <c r="BC634" s="42">
        <v>45699</v>
      </c>
      <c r="BD634" s="23" t="s">
        <v>123</v>
      </c>
      <c r="BE634" s="42">
        <v>45699</v>
      </c>
      <c r="BF634" s="27">
        <v>45701</v>
      </c>
      <c r="BG634" s="43">
        <v>46017</v>
      </c>
      <c r="BH634" s="35">
        <f>+Tabla3[[#This Row],[FECHA TERMINACION
(INICIAL)]]-Tabla3[[#This Row],[FECHA INICIO]]</f>
        <v>316</v>
      </c>
      <c r="BI634" s="35">
        <f>+Tabla3[[#This Row],[PLAZO DE EJECUCIÓN EN DÍAS (INICIAL)]]/30</f>
        <v>10.533333333333333</v>
      </c>
      <c r="BJ634" t="s">
        <v>4372</v>
      </c>
      <c r="BK634" s="30">
        <f>+[1]BD_2!E632</f>
        <v>0</v>
      </c>
      <c r="BL634" s="30">
        <f>+[1]BD_2!BA632</f>
        <v>0</v>
      </c>
      <c r="BM634" s="23">
        <f>+[1]BD_2!BZ632</f>
        <v>0</v>
      </c>
      <c r="BN634" s="23">
        <f>+COUNTIF(Tabla3[[#This Row],[VALOR REDUCIDO]:[TOTAL TIEMPO PRORROGADO EN DÍAS
]],"&lt;&gt;0")</f>
        <v>0</v>
      </c>
      <c r="BO634" s="23" t="str">
        <f>+[1]BD_2!CA632</f>
        <v>2 NO</v>
      </c>
      <c r="BP634" s="27" t="str">
        <f>+[1]BD_2!CF632</f>
        <v>1 SI</v>
      </c>
      <c r="BQ634" s="23" t="s">
        <v>106</v>
      </c>
      <c r="BR634">
        <f t="shared" si="134"/>
        <v>316</v>
      </c>
      <c r="BS634" s="36">
        <f t="shared" si="135"/>
        <v>45701</v>
      </c>
      <c r="BT634" s="36">
        <f t="shared" si="136"/>
        <v>46017</v>
      </c>
      <c r="BU634" s="37">
        <f t="shared" ca="1" si="137"/>
        <v>0.77848101265822789</v>
      </c>
      <c r="BV634" s="30">
        <f t="shared" si="138"/>
        <v>84780000</v>
      </c>
      <c r="BW634" s="23" t="str">
        <f t="shared" si="140"/>
        <v>FINALIZADO</v>
      </c>
      <c r="BX634" s="23">
        <v>33210000</v>
      </c>
      <c r="BY634" s="23">
        <v>51570000</v>
      </c>
      <c r="BZ634" s="23" t="s">
        <v>106</v>
      </c>
      <c r="CA634" s="23" t="str">
        <f t="shared" si="139"/>
        <v>febrero</v>
      </c>
      <c r="CB634" s="23" t="s">
        <v>121</v>
      </c>
      <c r="CC634" s="23" t="s">
        <v>121</v>
      </c>
      <c r="CD634" s="23" t="s">
        <v>121</v>
      </c>
      <c r="CE634" t="s">
        <v>125</v>
      </c>
      <c r="CF634" t="s">
        <v>126</v>
      </c>
    </row>
    <row r="635" spans="1:84" x14ac:dyDescent="0.25">
      <c r="A635" s="23" t="str">
        <f t="shared" si="127"/>
        <v/>
      </c>
      <c r="B635" s="23" t="str">
        <f t="shared" si="128"/>
        <v/>
      </c>
      <c r="C635" s="24" t="str">
        <f t="shared" ca="1" si="129"/>
        <v>E</v>
      </c>
      <c r="D635" s="25" t="str">
        <f t="shared" ca="1" si="130"/>
        <v/>
      </c>
      <c r="E635" s="25" t="str">
        <f t="shared" si="131"/>
        <v/>
      </c>
      <c r="F635" s="23" t="str">
        <f t="shared" si="132"/>
        <v/>
      </c>
      <c r="G635" s="25" t="str">
        <f t="shared" si="133"/>
        <v/>
      </c>
      <c r="H635" s="23">
        <v>2025</v>
      </c>
      <c r="I635" s="26">
        <v>625</v>
      </c>
      <c r="J635" s="23" t="s">
        <v>95</v>
      </c>
      <c r="K635" t="s">
        <v>96</v>
      </c>
      <c r="L635" t="s">
        <v>97</v>
      </c>
      <c r="M635" t="s">
        <v>98</v>
      </c>
      <c r="N635" t="s">
        <v>99</v>
      </c>
      <c r="O635" s="23" t="s">
        <v>100</v>
      </c>
      <c r="P635" s="23" t="s">
        <v>138</v>
      </c>
      <c r="Q635" t="s">
        <v>4373</v>
      </c>
      <c r="R635" s="23" t="s">
        <v>103</v>
      </c>
      <c r="S635" s="20" t="s">
        <v>4374</v>
      </c>
      <c r="T635" s="29" t="s">
        <v>4375</v>
      </c>
      <c r="U635" s="23" t="s">
        <v>1436</v>
      </c>
      <c r="V635" s="23" t="s">
        <v>106</v>
      </c>
      <c r="W635" s="20" t="s">
        <v>907</v>
      </c>
      <c r="X635" s="20" t="s">
        <v>907</v>
      </c>
      <c r="Y635" t="s">
        <v>4376</v>
      </c>
      <c r="Z635" t="s">
        <v>4377</v>
      </c>
      <c r="AA635" s="30" t="s">
        <v>4378</v>
      </c>
      <c r="AB635" s="30">
        <v>82113660</v>
      </c>
      <c r="AC635" s="30">
        <v>82113660</v>
      </c>
      <c r="AD635" s="46">
        <v>9123740</v>
      </c>
      <c r="AE635" s="46">
        <v>0</v>
      </c>
      <c r="AF635" s="23" t="s">
        <v>112</v>
      </c>
      <c r="AG635" t="s">
        <v>106</v>
      </c>
      <c r="AH635" t="s">
        <v>113</v>
      </c>
      <c r="AI635" s="31">
        <f>+Tabla3[[#This Row],[VALOR DEL CONTRATO
(EN NUMEROS)]]-Tabla3[[#This Row],[VALOR RECURSOS (MADS/FONAM)]]</f>
        <v>0</v>
      </c>
      <c r="AJ635" s="25">
        <v>10125</v>
      </c>
      <c r="AK635" s="32">
        <v>45665</v>
      </c>
      <c r="AL635">
        <v>71125</v>
      </c>
      <c r="AM635" s="27">
        <v>45699</v>
      </c>
      <c r="AN635" s="33" t="s">
        <v>114</v>
      </c>
      <c r="AO635" t="s">
        <v>931</v>
      </c>
      <c r="AP635" s="39">
        <v>202400000000078</v>
      </c>
      <c r="AQ635" t="s">
        <v>106</v>
      </c>
      <c r="AR635" s="27">
        <v>45694</v>
      </c>
      <c r="AS635" s="23" t="s">
        <v>116</v>
      </c>
      <c r="AT635" s="23" t="s">
        <v>116</v>
      </c>
      <c r="AU635" t="s">
        <v>117</v>
      </c>
      <c r="AV635" t="s">
        <v>4379</v>
      </c>
      <c r="AW635" t="s">
        <v>4380</v>
      </c>
      <c r="AX635" t="s">
        <v>4381</v>
      </c>
      <c r="AY635" s="23">
        <v>80111600</v>
      </c>
      <c r="AZ635" s="20" t="s">
        <v>4382</v>
      </c>
      <c r="BA635" s="23" t="s">
        <v>121</v>
      </c>
      <c r="BB635" s="20" t="s">
        <v>122</v>
      </c>
      <c r="BC635" s="42">
        <v>45698</v>
      </c>
      <c r="BD635" s="23" t="s">
        <v>123</v>
      </c>
      <c r="BE635" s="42">
        <v>45698</v>
      </c>
      <c r="BF635" s="27">
        <v>45699</v>
      </c>
      <c r="BG635" s="43">
        <v>45971</v>
      </c>
      <c r="BH635" s="35">
        <f>+Tabla3[[#This Row],[FECHA TERMINACION
(INICIAL)]]-Tabla3[[#This Row],[FECHA INICIO]]</f>
        <v>272</v>
      </c>
      <c r="BI635" s="35">
        <f>+Tabla3[[#This Row],[PLAZO DE EJECUCIÓN EN DÍAS (INICIAL)]]/30</f>
        <v>9.0666666666666664</v>
      </c>
      <c r="BJ635" t="s">
        <v>4051</v>
      </c>
      <c r="BK635" s="30">
        <f>+[1]BD_2!E633</f>
        <v>0</v>
      </c>
      <c r="BL635" s="30">
        <f>+[1]BD_2!BA633</f>
        <v>0</v>
      </c>
      <c r="BM635" s="23">
        <f>+[1]BD_2!BZ633</f>
        <v>0</v>
      </c>
      <c r="BN635" s="23">
        <f>+COUNTIF(Tabla3[[#This Row],[VALOR REDUCIDO]:[TOTAL TIEMPO PRORROGADO EN DÍAS
]],"&lt;&gt;0")</f>
        <v>0</v>
      </c>
      <c r="BO635" s="23" t="str">
        <f>+[1]BD_2!CA633</f>
        <v>2 NO</v>
      </c>
      <c r="BP635" s="27" t="str">
        <f>+[1]BD_2!CF633</f>
        <v>2 NO</v>
      </c>
      <c r="BQ635" s="23" t="s">
        <v>106</v>
      </c>
      <c r="BR635">
        <f t="shared" si="134"/>
        <v>272</v>
      </c>
      <c r="BS635" s="36">
        <f t="shared" si="135"/>
        <v>45699</v>
      </c>
      <c r="BT635" s="36">
        <f t="shared" si="136"/>
        <v>45971</v>
      </c>
      <c r="BU635" s="37">
        <f t="shared" ca="1" si="137"/>
        <v>0.91176470588235292</v>
      </c>
      <c r="BV635" s="30">
        <f t="shared" si="138"/>
        <v>82113660</v>
      </c>
      <c r="BW635" s="23" t="str">
        <f t="shared" ca="1" si="140"/>
        <v>EJECUCIÓN</v>
      </c>
      <c r="BX635" s="23">
        <v>51701193</v>
      </c>
      <c r="BY635" s="23">
        <v>30412467</v>
      </c>
      <c r="BZ635" s="23" t="s">
        <v>106</v>
      </c>
      <c r="CA635" s="23" t="str">
        <f t="shared" si="139"/>
        <v>febrero</v>
      </c>
      <c r="CB635" s="23" t="s">
        <v>121</v>
      </c>
      <c r="CC635" s="23" t="s">
        <v>121</v>
      </c>
      <c r="CD635" s="23" t="s">
        <v>121</v>
      </c>
      <c r="CE635" t="s">
        <v>125</v>
      </c>
      <c r="CF635" t="s">
        <v>126</v>
      </c>
    </row>
    <row r="636" spans="1:84" x14ac:dyDescent="0.25">
      <c r="A636" s="23" t="str">
        <f t="shared" si="127"/>
        <v/>
      </c>
      <c r="B636" s="23" t="str">
        <f t="shared" si="128"/>
        <v/>
      </c>
      <c r="C636" s="24" t="str">
        <f t="shared" ca="1" si="129"/>
        <v>E</v>
      </c>
      <c r="D636" s="25" t="str">
        <f t="shared" si="130"/>
        <v/>
      </c>
      <c r="E636" s="25" t="str">
        <f t="shared" si="131"/>
        <v/>
      </c>
      <c r="F636" s="23" t="str">
        <f t="shared" si="132"/>
        <v/>
      </c>
      <c r="G636" s="25" t="str">
        <f t="shared" si="133"/>
        <v/>
      </c>
      <c r="H636" s="23">
        <v>2025</v>
      </c>
      <c r="I636" s="26">
        <v>626</v>
      </c>
      <c r="J636" s="23" t="s">
        <v>95</v>
      </c>
      <c r="K636" t="s">
        <v>96</v>
      </c>
      <c r="L636" t="s">
        <v>97</v>
      </c>
      <c r="M636" t="s">
        <v>98</v>
      </c>
      <c r="N636" t="s">
        <v>99</v>
      </c>
      <c r="O636" s="23" t="s">
        <v>100</v>
      </c>
      <c r="P636" s="23" t="s">
        <v>138</v>
      </c>
      <c r="Q636" t="s">
        <v>4383</v>
      </c>
      <c r="R636" s="23" t="s">
        <v>103</v>
      </c>
      <c r="S636" s="20" t="s">
        <v>2029</v>
      </c>
      <c r="T636" s="29" t="s">
        <v>4384</v>
      </c>
      <c r="U636" s="23" t="s">
        <v>1436</v>
      </c>
      <c r="V636" s="23" t="s">
        <v>106</v>
      </c>
      <c r="W636" s="20" t="s">
        <v>108</v>
      </c>
      <c r="X636" s="20" t="s">
        <v>108</v>
      </c>
      <c r="Y636" t="s">
        <v>4385</v>
      </c>
      <c r="Z636" t="s">
        <v>4386</v>
      </c>
      <c r="AA636" t="s">
        <v>4387</v>
      </c>
      <c r="AB636" s="30">
        <v>106666667</v>
      </c>
      <c r="AC636" s="30">
        <v>106666667</v>
      </c>
      <c r="AD636" s="46">
        <v>10000000</v>
      </c>
      <c r="AE636" s="46">
        <v>0</v>
      </c>
      <c r="AF636" s="23" t="s">
        <v>112</v>
      </c>
      <c r="AG636" t="s">
        <v>106</v>
      </c>
      <c r="AH636" t="s">
        <v>113</v>
      </c>
      <c r="AI636" s="31">
        <f>+Tabla3[[#This Row],[VALOR DEL CONTRATO
(EN NUMEROS)]]-Tabla3[[#This Row],[VALOR RECURSOS (MADS/FONAM)]]</f>
        <v>0</v>
      </c>
      <c r="AJ636" s="25">
        <v>1225</v>
      </c>
      <c r="AK636" s="32">
        <v>45664</v>
      </c>
      <c r="AL636">
        <v>71525</v>
      </c>
      <c r="AM636" s="27">
        <v>45699</v>
      </c>
      <c r="AN636" s="33" t="s">
        <v>114</v>
      </c>
      <c r="AO636" t="s">
        <v>115</v>
      </c>
      <c r="AP636" s="39">
        <v>202400000000095</v>
      </c>
      <c r="AQ636" t="s">
        <v>106</v>
      </c>
      <c r="AR636" s="27">
        <v>45698</v>
      </c>
      <c r="AS636" s="23" t="s">
        <v>116</v>
      </c>
      <c r="AT636" s="23" t="s">
        <v>116</v>
      </c>
      <c r="AU636" t="s">
        <v>117</v>
      </c>
      <c r="AV636" t="s">
        <v>529</v>
      </c>
      <c r="AW636" t="s">
        <v>530</v>
      </c>
      <c r="AX636" t="s">
        <v>108</v>
      </c>
      <c r="AY636" s="23">
        <v>80111600</v>
      </c>
      <c r="AZ636" s="20" t="s">
        <v>4388</v>
      </c>
      <c r="BA636" s="23" t="s">
        <v>121</v>
      </c>
      <c r="BB636" s="20" t="s">
        <v>122</v>
      </c>
      <c r="BC636" s="42">
        <v>45698</v>
      </c>
      <c r="BD636" s="23" t="s">
        <v>123</v>
      </c>
      <c r="BE636" s="42">
        <v>45698</v>
      </c>
      <c r="BF636" s="27">
        <v>45699</v>
      </c>
      <c r="BG636" s="43">
        <v>46021</v>
      </c>
      <c r="BH636" s="35">
        <f>+Tabla3[[#This Row],[FECHA TERMINACION
(INICIAL)]]-Tabla3[[#This Row],[FECHA INICIO]]</f>
        <v>322</v>
      </c>
      <c r="BI636" s="35">
        <f>+Tabla3[[#This Row],[PLAZO DE EJECUCIÓN EN DÍAS (INICIAL)]]/30</f>
        <v>10.733333333333333</v>
      </c>
      <c r="BJ636" t="s">
        <v>4389</v>
      </c>
      <c r="BK636" s="30">
        <f>+[1]BD_2!E634</f>
        <v>0</v>
      </c>
      <c r="BL636" s="30">
        <f>+[1]BD_2!BA634</f>
        <v>0</v>
      </c>
      <c r="BM636" s="23">
        <f>+[1]BD_2!BZ634</f>
        <v>0</v>
      </c>
      <c r="BN636" s="23">
        <f>+COUNTIF(Tabla3[[#This Row],[VALOR REDUCIDO]:[TOTAL TIEMPO PRORROGADO EN DÍAS
]],"&lt;&gt;0")</f>
        <v>0</v>
      </c>
      <c r="BO636" s="23" t="str">
        <f>+[1]BD_2!CA634</f>
        <v>2 NO</v>
      </c>
      <c r="BP636" s="27" t="str">
        <f>+[1]BD_2!CF634</f>
        <v>1 SI</v>
      </c>
      <c r="BQ636" s="23" t="s">
        <v>106</v>
      </c>
      <c r="BR636">
        <f t="shared" si="134"/>
        <v>322</v>
      </c>
      <c r="BS636" s="36">
        <f t="shared" si="135"/>
        <v>45699</v>
      </c>
      <c r="BT636" s="36">
        <f t="shared" si="136"/>
        <v>46021</v>
      </c>
      <c r="BU636" s="37">
        <f t="shared" ca="1" si="137"/>
        <v>0.77018633540372672</v>
      </c>
      <c r="BV636" s="30">
        <f t="shared" si="138"/>
        <v>106666667</v>
      </c>
      <c r="BW636" s="23" t="str">
        <f t="shared" si="140"/>
        <v>FINALIZADO</v>
      </c>
      <c r="BX636" s="23">
        <v>27333334</v>
      </c>
      <c r="BY636" s="23">
        <v>79333333</v>
      </c>
      <c r="BZ636" s="23" t="s">
        <v>106</v>
      </c>
      <c r="CA636" s="23" t="str">
        <f t="shared" si="139"/>
        <v>febrero</v>
      </c>
      <c r="CB636" s="23" t="s">
        <v>121</v>
      </c>
      <c r="CC636" s="23" t="s">
        <v>121</v>
      </c>
      <c r="CD636" s="23" t="s">
        <v>121</v>
      </c>
      <c r="CE636" t="s">
        <v>125</v>
      </c>
      <c r="CF636" t="s">
        <v>126</v>
      </c>
    </row>
    <row r="637" spans="1:84" x14ac:dyDescent="0.25">
      <c r="A637" s="23" t="str">
        <f t="shared" si="127"/>
        <v/>
      </c>
      <c r="B637" s="23" t="str">
        <f t="shared" si="128"/>
        <v/>
      </c>
      <c r="C637" s="24" t="str">
        <f t="shared" ca="1" si="129"/>
        <v>E</v>
      </c>
      <c r="D637" s="25" t="str">
        <f t="shared" ca="1" si="130"/>
        <v/>
      </c>
      <c r="E637" s="25" t="str">
        <f t="shared" si="131"/>
        <v/>
      </c>
      <c r="F637" s="23" t="str">
        <f t="shared" si="132"/>
        <v/>
      </c>
      <c r="G637" s="25" t="str">
        <f t="shared" si="133"/>
        <v/>
      </c>
      <c r="H637" s="23">
        <v>2025</v>
      </c>
      <c r="I637" s="26">
        <v>627</v>
      </c>
      <c r="J637" s="23" t="s">
        <v>95</v>
      </c>
      <c r="K637" t="s">
        <v>96</v>
      </c>
      <c r="L637" t="s">
        <v>97</v>
      </c>
      <c r="M637" t="s">
        <v>98</v>
      </c>
      <c r="N637" t="s">
        <v>99</v>
      </c>
      <c r="O637" s="23" t="s">
        <v>100</v>
      </c>
      <c r="P637" s="23" t="s">
        <v>138</v>
      </c>
      <c r="Q637" t="s">
        <v>4390</v>
      </c>
      <c r="R637" s="23" t="s">
        <v>103</v>
      </c>
      <c r="S637" s="20" t="s">
        <v>158</v>
      </c>
      <c r="T637" s="29" t="s">
        <v>4391</v>
      </c>
      <c r="U637" s="23" t="s">
        <v>1436</v>
      </c>
      <c r="V637" s="23" t="s">
        <v>106</v>
      </c>
      <c r="W637" s="20" t="s">
        <v>245</v>
      </c>
      <c r="X637" s="20" t="s">
        <v>245</v>
      </c>
      <c r="Y637" t="s">
        <v>1506</v>
      </c>
      <c r="Z637" t="s">
        <v>4392</v>
      </c>
      <c r="AA637" s="30" t="s">
        <v>4393</v>
      </c>
      <c r="AB637" s="30">
        <v>88168000</v>
      </c>
      <c r="AC637" s="30">
        <v>88168000</v>
      </c>
      <c r="AD637" s="46">
        <v>8240000</v>
      </c>
      <c r="AE637" s="46">
        <v>0</v>
      </c>
      <c r="AF637" s="23" t="s">
        <v>112</v>
      </c>
      <c r="AG637" t="s">
        <v>106</v>
      </c>
      <c r="AH637" t="s">
        <v>113</v>
      </c>
      <c r="AI637" s="31">
        <f>+Tabla3[[#This Row],[VALOR DEL CONTRATO
(EN NUMEROS)]]-Tabla3[[#This Row],[VALOR RECURSOS (MADS/FONAM)]]</f>
        <v>0</v>
      </c>
      <c r="AJ637" s="25">
        <v>6525</v>
      </c>
      <c r="AK637" s="57">
        <v>45665</v>
      </c>
      <c r="AL637">
        <v>70325</v>
      </c>
      <c r="AM637" s="42">
        <v>45698</v>
      </c>
      <c r="AN637" s="33" t="s">
        <v>114</v>
      </c>
      <c r="AO637" t="s">
        <v>248</v>
      </c>
      <c r="AP637" s="39">
        <v>202400000000095</v>
      </c>
      <c r="AQ637" t="s">
        <v>106</v>
      </c>
      <c r="AR637" s="27">
        <v>45694</v>
      </c>
      <c r="AS637" s="23" t="s">
        <v>116</v>
      </c>
      <c r="AT637" s="23" t="s">
        <v>116</v>
      </c>
      <c r="AU637" t="s">
        <v>117</v>
      </c>
      <c r="AV637" t="s">
        <v>576</v>
      </c>
      <c r="AW637" t="s">
        <v>401</v>
      </c>
      <c r="AX637" s="23" t="s">
        <v>245</v>
      </c>
      <c r="AY637" s="23">
        <v>80111600</v>
      </c>
      <c r="AZ637" s="20" t="s">
        <v>4394</v>
      </c>
      <c r="BA637" s="23" t="s">
        <v>295</v>
      </c>
      <c r="BB637" s="20" t="s">
        <v>122</v>
      </c>
      <c r="BC637" s="42">
        <v>45698</v>
      </c>
      <c r="BD637" s="23" t="s">
        <v>136</v>
      </c>
      <c r="BE637" s="42">
        <v>45698</v>
      </c>
      <c r="BF637" s="27">
        <v>45699</v>
      </c>
      <c r="BG637" s="43">
        <v>46021</v>
      </c>
      <c r="BH637" s="35">
        <f>+Tabla3[[#This Row],[FECHA TERMINACION
(INICIAL)]]-Tabla3[[#This Row],[FECHA INICIO]]</f>
        <v>322</v>
      </c>
      <c r="BI637" s="35">
        <f>+Tabla3[[#This Row],[PLAZO DE EJECUCIÓN EN DÍAS (INICIAL)]]/30</f>
        <v>10.733333333333333</v>
      </c>
      <c r="BJ637" t="s">
        <v>4395</v>
      </c>
      <c r="BK637" s="30">
        <f>+[1]BD_2!E635</f>
        <v>274667</v>
      </c>
      <c r="BL637" s="30">
        <f>+[1]BD_2!BA635</f>
        <v>0</v>
      </c>
      <c r="BM637" s="23">
        <f>+[1]BD_2!BZ635</f>
        <v>0</v>
      </c>
      <c r="BN637" s="23">
        <f>+COUNTIF(Tabla3[[#This Row],[VALOR REDUCIDO]:[TOTAL TIEMPO PRORROGADO EN DÍAS
]],"&lt;&gt;0")</f>
        <v>1</v>
      </c>
      <c r="BO637" s="23" t="str">
        <f>+[1]BD_2!CA635</f>
        <v>2 NO</v>
      </c>
      <c r="BP637" s="27" t="str">
        <f>+[1]BD_2!CF635</f>
        <v>2 NO</v>
      </c>
      <c r="BQ637" s="23" t="s">
        <v>106</v>
      </c>
      <c r="BR637">
        <f t="shared" si="134"/>
        <v>322</v>
      </c>
      <c r="BS637" s="36">
        <f t="shared" si="135"/>
        <v>45699</v>
      </c>
      <c r="BT637" s="36">
        <f t="shared" si="136"/>
        <v>46021</v>
      </c>
      <c r="BU637" s="37">
        <f t="shared" ca="1" si="137"/>
        <v>0.77018633540372672</v>
      </c>
      <c r="BV637" s="30">
        <f t="shared" si="138"/>
        <v>87893333</v>
      </c>
      <c r="BW637" s="23" t="str">
        <f t="shared" ca="1" si="140"/>
        <v>EJECUCIÓN</v>
      </c>
      <c r="BX637" s="23">
        <v>46693333</v>
      </c>
      <c r="BY637" s="23">
        <v>41200000</v>
      </c>
      <c r="BZ637" s="23" t="s">
        <v>106</v>
      </c>
      <c r="CA637" s="23" t="str">
        <f t="shared" si="139"/>
        <v>febrero</v>
      </c>
      <c r="CB637" s="23" t="s">
        <v>121</v>
      </c>
      <c r="CC637" s="23" t="s">
        <v>121</v>
      </c>
      <c r="CD637" s="23" t="s">
        <v>121</v>
      </c>
      <c r="CE637" t="s">
        <v>125</v>
      </c>
      <c r="CF637" t="s">
        <v>126</v>
      </c>
    </row>
    <row r="638" spans="1:84" x14ac:dyDescent="0.25">
      <c r="A638" s="23" t="str">
        <f t="shared" si="127"/>
        <v/>
      </c>
      <c r="B638" s="23" t="str">
        <f t="shared" si="128"/>
        <v/>
      </c>
      <c r="C638" s="24" t="str">
        <f t="shared" ca="1" si="129"/>
        <v>E</v>
      </c>
      <c r="D638" s="25" t="str">
        <f t="shared" ca="1" si="130"/>
        <v/>
      </c>
      <c r="E638" s="25" t="str">
        <f t="shared" si="131"/>
        <v/>
      </c>
      <c r="F638" s="23" t="str">
        <f t="shared" si="132"/>
        <v/>
      </c>
      <c r="G638" s="25" t="str">
        <f t="shared" si="133"/>
        <v/>
      </c>
      <c r="H638" s="23">
        <v>2025</v>
      </c>
      <c r="I638" s="26">
        <v>628</v>
      </c>
      <c r="J638" s="23" t="s">
        <v>95</v>
      </c>
      <c r="K638" t="s">
        <v>96</v>
      </c>
      <c r="L638" t="s">
        <v>97</v>
      </c>
      <c r="M638" t="s">
        <v>98</v>
      </c>
      <c r="N638" t="s">
        <v>99</v>
      </c>
      <c r="O638" s="23" t="s">
        <v>100</v>
      </c>
      <c r="P638" s="23" t="s">
        <v>138</v>
      </c>
      <c r="Q638" t="s">
        <v>4396</v>
      </c>
      <c r="R638" s="23" t="s">
        <v>103</v>
      </c>
      <c r="S638" s="56" t="s">
        <v>165</v>
      </c>
      <c r="T638" s="29" t="s">
        <v>4397</v>
      </c>
      <c r="U638" s="23" t="s">
        <v>1436</v>
      </c>
      <c r="V638" s="23" t="s">
        <v>106</v>
      </c>
      <c r="W638" s="20" t="s">
        <v>747</v>
      </c>
      <c r="X638" s="20" t="s">
        <v>747</v>
      </c>
      <c r="Y638" t="s">
        <v>4398</v>
      </c>
      <c r="Z638" t="s">
        <v>4399</v>
      </c>
      <c r="AA638" t="s">
        <v>4400</v>
      </c>
      <c r="AB638" s="30">
        <v>84113333</v>
      </c>
      <c r="AC638" s="30">
        <v>84113333</v>
      </c>
      <c r="AD638" s="46">
        <v>8140000</v>
      </c>
      <c r="AE638" s="46">
        <v>0</v>
      </c>
      <c r="AF638" s="23" t="s">
        <v>112</v>
      </c>
      <c r="AG638" t="s">
        <v>106</v>
      </c>
      <c r="AH638" t="s">
        <v>113</v>
      </c>
      <c r="AI638" s="31">
        <f>+Tabla3[[#This Row],[VALOR DEL CONTRATO
(EN NUMEROS)]]-Tabla3[[#This Row],[VALOR RECURSOS (MADS/FONAM)]]</f>
        <v>0</v>
      </c>
      <c r="AJ638" s="25">
        <v>3325</v>
      </c>
      <c r="AK638" s="57">
        <v>45664</v>
      </c>
      <c r="AL638">
        <v>66625</v>
      </c>
      <c r="AM638" s="42">
        <v>45698</v>
      </c>
      <c r="AN638" s="33" t="s">
        <v>114</v>
      </c>
      <c r="AO638" t="s">
        <v>751</v>
      </c>
      <c r="AP638" s="39">
        <v>202400000000095</v>
      </c>
      <c r="AQ638" t="s">
        <v>106</v>
      </c>
      <c r="AR638" s="27">
        <v>45694</v>
      </c>
      <c r="AS638" s="23" t="s">
        <v>116</v>
      </c>
      <c r="AT638" s="23" t="s">
        <v>116</v>
      </c>
      <c r="AU638" t="s">
        <v>117</v>
      </c>
      <c r="AV638" t="s">
        <v>2002</v>
      </c>
      <c r="AW638" t="s">
        <v>2003</v>
      </c>
      <c r="AX638" t="s">
        <v>747</v>
      </c>
      <c r="AY638" s="23">
        <v>80111600</v>
      </c>
      <c r="AZ638" s="20" t="s">
        <v>4401</v>
      </c>
      <c r="BA638" s="23" t="s">
        <v>121</v>
      </c>
      <c r="BB638" s="20" t="s">
        <v>122</v>
      </c>
      <c r="BC638" s="42">
        <v>45695</v>
      </c>
      <c r="BD638" s="23" t="s">
        <v>123</v>
      </c>
      <c r="BE638" s="42">
        <v>45695</v>
      </c>
      <c r="BF638" s="27">
        <v>45698</v>
      </c>
      <c r="BG638" s="43">
        <v>46010</v>
      </c>
      <c r="BH638" s="35">
        <f>+Tabla3[[#This Row],[FECHA TERMINACION
(INICIAL)]]-Tabla3[[#This Row],[FECHA INICIO]]</f>
        <v>312</v>
      </c>
      <c r="BI638" s="35">
        <f>+Tabla3[[#This Row],[PLAZO DE EJECUCIÓN EN DÍAS (INICIAL)]]/30</f>
        <v>10.4</v>
      </c>
      <c r="BJ638" t="s">
        <v>4402</v>
      </c>
      <c r="BK638" s="30">
        <f>+[1]BD_2!E636</f>
        <v>0</v>
      </c>
      <c r="BL638" s="30">
        <f>+[1]BD_2!BA636</f>
        <v>0</v>
      </c>
      <c r="BM638" s="23">
        <f>+[1]BD_2!BZ636</f>
        <v>0</v>
      </c>
      <c r="BN638" s="23">
        <f>+COUNTIF(Tabla3[[#This Row],[VALOR REDUCIDO]:[TOTAL TIEMPO PRORROGADO EN DÍAS
]],"&lt;&gt;0")</f>
        <v>0</v>
      </c>
      <c r="BO638" s="23" t="str">
        <f>+[1]BD_2!CA636</f>
        <v>2 NO</v>
      </c>
      <c r="BP638" s="27" t="str">
        <f>+[1]BD_2!CF636</f>
        <v>2 NO</v>
      </c>
      <c r="BQ638" s="23" t="s">
        <v>106</v>
      </c>
      <c r="BR638">
        <f t="shared" si="134"/>
        <v>312</v>
      </c>
      <c r="BS638" s="36">
        <f t="shared" si="135"/>
        <v>45698</v>
      </c>
      <c r="BT638" s="36">
        <f t="shared" si="136"/>
        <v>46010</v>
      </c>
      <c r="BU638" s="37">
        <f t="shared" ca="1" si="137"/>
        <v>0.79807692307692313</v>
      </c>
      <c r="BV638" s="30">
        <f t="shared" si="138"/>
        <v>84113333</v>
      </c>
      <c r="BW638" s="23" t="str">
        <f t="shared" ca="1" si="140"/>
        <v>EJECUCIÓN</v>
      </c>
      <c r="BX638" s="23">
        <v>46398000</v>
      </c>
      <c r="BY638" s="23">
        <v>37715333</v>
      </c>
      <c r="BZ638" s="23" t="s">
        <v>106</v>
      </c>
      <c r="CA638" s="23" t="str">
        <f t="shared" si="139"/>
        <v>febrero</v>
      </c>
      <c r="CB638" s="23" t="s">
        <v>121</v>
      </c>
      <c r="CC638" s="23" t="s">
        <v>121</v>
      </c>
      <c r="CD638" s="23" t="s">
        <v>121</v>
      </c>
      <c r="CE638" t="s">
        <v>125</v>
      </c>
      <c r="CF638" t="s">
        <v>126</v>
      </c>
    </row>
    <row r="639" spans="1:84" x14ac:dyDescent="0.25">
      <c r="A639" s="23" t="str">
        <f t="shared" si="127"/>
        <v/>
      </c>
      <c r="B639" s="23" t="str">
        <f t="shared" si="128"/>
        <v/>
      </c>
      <c r="C639" s="24" t="str">
        <f t="shared" ca="1" si="129"/>
        <v>E</v>
      </c>
      <c r="D639" s="25" t="str">
        <f t="shared" ca="1" si="130"/>
        <v/>
      </c>
      <c r="E639" s="25" t="str">
        <f t="shared" si="131"/>
        <v/>
      </c>
      <c r="F639" s="23" t="str">
        <f t="shared" si="132"/>
        <v/>
      </c>
      <c r="G639" s="25" t="str">
        <f t="shared" si="133"/>
        <v/>
      </c>
      <c r="H639" s="23">
        <v>2025</v>
      </c>
      <c r="I639" s="26">
        <v>629</v>
      </c>
      <c r="J639" s="23" t="s">
        <v>95</v>
      </c>
      <c r="K639" t="s">
        <v>96</v>
      </c>
      <c r="L639" t="s">
        <v>97</v>
      </c>
      <c r="M639" t="s">
        <v>98</v>
      </c>
      <c r="N639" t="s">
        <v>99</v>
      </c>
      <c r="O639" s="23" t="s">
        <v>100</v>
      </c>
      <c r="P639" s="23" t="s">
        <v>138</v>
      </c>
      <c r="Q639" t="s">
        <v>4403</v>
      </c>
      <c r="R639" s="23" t="s">
        <v>103</v>
      </c>
      <c r="S639" s="56" t="s">
        <v>561</v>
      </c>
      <c r="T639" s="29" t="s">
        <v>4404</v>
      </c>
      <c r="U639" s="23" t="s">
        <v>1436</v>
      </c>
      <c r="V639" s="23" t="s">
        <v>106</v>
      </c>
      <c r="W639" s="20" t="s">
        <v>2302</v>
      </c>
      <c r="X639" s="20" t="s">
        <v>108</v>
      </c>
      <c r="Y639" t="s">
        <v>4405</v>
      </c>
      <c r="Z639" t="s">
        <v>4406</v>
      </c>
      <c r="AA639" t="s">
        <v>4407</v>
      </c>
      <c r="AB639" s="30">
        <v>64800000</v>
      </c>
      <c r="AC639" s="30">
        <v>64800000</v>
      </c>
      <c r="AD639" s="46">
        <v>6000000</v>
      </c>
      <c r="AE639" s="46">
        <v>0</v>
      </c>
      <c r="AF639" s="23" t="s">
        <v>112</v>
      </c>
      <c r="AG639" t="s">
        <v>106</v>
      </c>
      <c r="AH639" t="s">
        <v>113</v>
      </c>
      <c r="AI639" s="31">
        <f>+Tabla3[[#This Row],[VALOR DEL CONTRATO
(EN NUMEROS)]]-Tabla3[[#This Row],[VALOR RECURSOS (MADS/FONAM)]]</f>
        <v>0</v>
      </c>
      <c r="AJ639" s="25">
        <v>1925</v>
      </c>
      <c r="AK639" s="32">
        <v>45664</v>
      </c>
      <c r="AL639">
        <v>70125</v>
      </c>
      <c r="AM639" s="42">
        <v>45698</v>
      </c>
      <c r="AN639" s="33" t="s">
        <v>114</v>
      </c>
      <c r="AO639" t="s">
        <v>115</v>
      </c>
      <c r="AP639" s="39">
        <v>202400000000095</v>
      </c>
      <c r="AQ639" t="s">
        <v>106</v>
      </c>
      <c r="AR639" s="27">
        <v>45694</v>
      </c>
      <c r="AS639" s="23" t="s">
        <v>116</v>
      </c>
      <c r="AT639" s="23" t="s">
        <v>116</v>
      </c>
      <c r="AU639" t="s">
        <v>117</v>
      </c>
      <c r="AV639" t="s">
        <v>547</v>
      </c>
      <c r="AW639" t="s">
        <v>809</v>
      </c>
      <c r="AX639" t="s">
        <v>108</v>
      </c>
      <c r="AY639" s="23">
        <v>80111600</v>
      </c>
      <c r="AZ639" s="20" t="s">
        <v>4408</v>
      </c>
      <c r="BA639" s="23" t="s">
        <v>121</v>
      </c>
      <c r="BB639" s="20" t="s">
        <v>122</v>
      </c>
      <c r="BC639" s="42">
        <v>45694</v>
      </c>
      <c r="BD639" s="23" t="s">
        <v>123</v>
      </c>
      <c r="BE639" s="42">
        <v>45694</v>
      </c>
      <c r="BF639" s="27">
        <v>45698</v>
      </c>
      <c r="BG639" s="43">
        <v>46022</v>
      </c>
      <c r="BH639" s="35">
        <f>+Tabla3[[#This Row],[FECHA TERMINACION
(INICIAL)]]-Tabla3[[#This Row],[FECHA INICIO]]</f>
        <v>324</v>
      </c>
      <c r="BI639" s="35">
        <f>+Tabla3[[#This Row],[PLAZO DE EJECUCIÓN EN DÍAS (INICIAL)]]/30</f>
        <v>10.8</v>
      </c>
      <c r="BJ639" t="s">
        <v>4409</v>
      </c>
      <c r="BK639" s="30">
        <f>+[1]BD_2!E637</f>
        <v>600000</v>
      </c>
      <c r="BL639" s="30">
        <f>+[1]BD_2!BA637</f>
        <v>0</v>
      </c>
      <c r="BM639" s="23">
        <f>+[1]BD_2!BZ637</f>
        <v>0</v>
      </c>
      <c r="BN639" s="23">
        <f>+COUNTIF(Tabla3[[#This Row],[VALOR REDUCIDO]:[TOTAL TIEMPO PRORROGADO EN DÍAS
]],"&lt;&gt;0")</f>
        <v>1</v>
      </c>
      <c r="BO639" s="23" t="str">
        <f>+[1]BD_2!CA637</f>
        <v>2 NO</v>
      </c>
      <c r="BP639" s="27" t="str">
        <f>+[1]BD_2!CF637</f>
        <v>2 NO</v>
      </c>
      <c r="BQ639" s="23" t="s">
        <v>106</v>
      </c>
      <c r="BR639">
        <f t="shared" si="134"/>
        <v>324</v>
      </c>
      <c r="BS639" s="36">
        <f t="shared" si="135"/>
        <v>45698</v>
      </c>
      <c r="BT639" s="36">
        <f t="shared" si="136"/>
        <v>46022</v>
      </c>
      <c r="BU639" s="37">
        <f t="shared" ca="1" si="137"/>
        <v>0.76851851851851849</v>
      </c>
      <c r="BV639" s="30">
        <f t="shared" si="138"/>
        <v>64200000</v>
      </c>
      <c r="BW639" s="23" t="str">
        <f t="shared" ca="1" si="140"/>
        <v>EJECUCIÓN</v>
      </c>
      <c r="BX639" s="23">
        <v>34200000</v>
      </c>
      <c r="BY639" s="23">
        <v>30000000</v>
      </c>
      <c r="BZ639" s="23" t="s">
        <v>106</v>
      </c>
      <c r="CA639" s="23" t="str">
        <f t="shared" si="139"/>
        <v>febrero</v>
      </c>
      <c r="CB639" s="23" t="s">
        <v>121</v>
      </c>
      <c r="CC639" s="23" t="s">
        <v>121</v>
      </c>
      <c r="CD639" s="23" t="s">
        <v>121</v>
      </c>
      <c r="CE639" t="s">
        <v>125</v>
      </c>
      <c r="CF639" t="s">
        <v>126</v>
      </c>
    </row>
    <row r="640" spans="1:84" x14ac:dyDescent="0.25">
      <c r="A640" s="23" t="str">
        <f t="shared" si="127"/>
        <v/>
      </c>
      <c r="B640" s="23" t="str">
        <f t="shared" si="128"/>
        <v/>
      </c>
      <c r="C640" s="24" t="str">
        <f t="shared" ca="1" si="129"/>
        <v>E</v>
      </c>
      <c r="D640" s="25" t="str">
        <f t="shared" ca="1" si="130"/>
        <v/>
      </c>
      <c r="E640" s="25" t="str">
        <f t="shared" si="131"/>
        <v/>
      </c>
      <c r="F640" s="23" t="str">
        <f t="shared" si="132"/>
        <v/>
      </c>
      <c r="G640" s="25" t="str">
        <f t="shared" si="133"/>
        <v/>
      </c>
      <c r="H640" s="23">
        <v>2025</v>
      </c>
      <c r="I640" s="26">
        <v>630</v>
      </c>
      <c r="J640" s="23" t="s">
        <v>95</v>
      </c>
      <c r="K640" t="s">
        <v>96</v>
      </c>
      <c r="L640" t="s">
        <v>97</v>
      </c>
      <c r="M640" t="s">
        <v>98</v>
      </c>
      <c r="N640" t="s">
        <v>99</v>
      </c>
      <c r="O640" s="23" t="s">
        <v>100</v>
      </c>
      <c r="P640" s="23" t="s">
        <v>101</v>
      </c>
      <c r="Q640" t="s">
        <v>4410</v>
      </c>
      <c r="R640" s="23" t="s">
        <v>103</v>
      </c>
      <c r="S640" s="56" t="s">
        <v>158</v>
      </c>
      <c r="T640" s="29" t="s">
        <v>4411</v>
      </c>
      <c r="U640" s="23" t="s">
        <v>1436</v>
      </c>
      <c r="V640" s="23" t="s">
        <v>106</v>
      </c>
      <c r="W640" s="20" t="s">
        <v>108</v>
      </c>
      <c r="X640" s="20" t="s">
        <v>108</v>
      </c>
      <c r="Y640" t="s">
        <v>4412</v>
      </c>
      <c r="Z640" t="s">
        <v>4413</v>
      </c>
      <c r="AA640" t="s">
        <v>4414</v>
      </c>
      <c r="AB640" s="30">
        <v>48000000</v>
      </c>
      <c r="AC640" s="30">
        <v>48000000</v>
      </c>
      <c r="AD640" s="46">
        <v>4500000</v>
      </c>
      <c r="AE640" s="46">
        <v>0</v>
      </c>
      <c r="AF640" s="23" t="s">
        <v>112</v>
      </c>
      <c r="AG640" t="s">
        <v>106</v>
      </c>
      <c r="AH640" t="s">
        <v>113</v>
      </c>
      <c r="AI640" s="31">
        <f>+Tabla3[[#This Row],[VALOR DEL CONTRATO
(EN NUMEROS)]]-Tabla3[[#This Row],[VALOR RECURSOS (MADS/FONAM)]]</f>
        <v>0</v>
      </c>
      <c r="AJ640" s="25">
        <v>1225</v>
      </c>
      <c r="AK640" s="32">
        <v>45664</v>
      </c>
      <c r="AL640">
        <v>81025</v>
      </c>
      <c r="AM640" s="27">
        <v>45701</v>
      </c>
      <c r="AN640" s="33" t="s">
        <v>114</v>
      </c>
      <c r="AO640" t="s">
        <v>115</v>
      </c>
      <c r="AP640" s="39">
        <v>202400000000095</v>
      </c>
      <c r="AQ640" t="s">
        <v>106</v>
      </c>
      <c r="AR640" s="27">
        <v>45698</v>
      </c>
      <c r="AS640" s="23" t="s">
        <v>116</v>
      </c>
      <c r="AT640" s="23" t="s">
        <v>116</v>
      </c>
      <c r="AU640" t="s">
        <v>117</v>
      </c>
      <c r="AV640" t="s">
        <v>529</v>
      </c>
      <c r="AW640" t="s">
        <v>530</v>
      </c>
      <c r="AX640" t="s">
        <v>108</v>
      </c>
      <c r="AY640" s="23">
        <v>80111600</v>
      </c>
      <c r="AZ640" s="20" t="s">
        <v>4415</v>
      </c>
      <c r="BA640" s="23" t="s">
        <v>121</v>
      </c>
      <c r="BB640" s="20" t="s">
        <v>122</v>
      </c>
      <c r="BC640" s="42">
        <v>45698</v>
      </c>
      <c r="BD640" s="23" t="s">
        <v>123</v>
      </c>
      <c r="BE640" s="42">
        <v>45698</v>
      </c>
      <c r="BF640" s="27">
        <v>45701</v>
      </c>
      <c r="BG640" s="43">
        <v>46021</v>
      </c>
      <c r="BH640" s="35">
        <f>+Tabla3[[#This Row],[FECHA TERMINACION
(INICIAL)]]-Tabla3[[#This Row],[FECHA INICIO]]</f>
        <v>320</v>
      </c>
      <c r="BI640" s="35">
        <f>+Tabla3[[#This Row],[PLAZO DE EJECUCIÓN EN DÍAS (INICIAL)]]/30</f>
        <v>10.666666666666666</v>
      </c>
      <c r="BJ640" t="s">
        <v>4416</v>
      </c>
      <c r="BK640" s="30">
        <f>+[1]BD_2!E638</f>
        <v>300000</v>
      </c>
      <c r="BL640" s="30">
        <f>+[1]BD_2!BA638</f>
        <v>0</v>
      </c>
      <c r="BM640" s="23">
        <f>+[1]BD_2!BZ638</f>
        <v>0</v>
      </c>
      <c r="BN640" s="23">
        <f>+COUNTIF(Tabla3[[#This Row],[VALOR REDUCIDO]:[TOTAL TIEMPO PRORROGADO EN DÍAS
]],"&lt;&gt;0")</f>
        <v>1</v>
      </c>
      <c r="BO640" s="23" t="str">
        <f>+[1]BD_2!CA638</f>
        <v>2 NO</v>
      </c>
      <c r="BP640" s="27" t="str">
        <f>+[1]BD_2!CF638</f>
        <v>2 NO</v>
      </c>
      <c r="BQ640" s="23" t="s">
        <v>106</v>
      </c>
      <c r="BR640">
        <f t="shared" si="134"/>
        <v>320</v>
      </c>
      <c r="BS640" s="36">
        <f t="shared" si="135"/>
        <v>45701</v>
      </c>
      <c r="BT640" s="36">
        <f t="shared" si="136"/>
        <v>46021</v>
      </c>
      <c r="BU640" s="37">
        <f t="shared" ca="1" si="137"/>
        <v>0.76875000000000004</v>
      </c>
      <c r="BV640" s="30">
        <f t="shared" si="138"/>
        <v>47700000</v>
      </c>
      <c r="BW640" s="23" t="str">
        <f t="shared" ca="1" si="140"/>
        <v>EJECUCIÓN</v>
      </c>
      <c r="BX640" s="23">
        <v>25200000</v>
      </c>
      <c r="BY640" s="23">
        <v>22500000</v>
      </c>
      <c r="BZ640" s="23" t="s">
        <v>106</v>
      </c>
      <c r="CA640" s="23" t="str">
        <f t="shared" si="139"/>
        <v>febrero</v>
      </c>
      <c r="CB640" s="23" t="s">
        <v>121</v>
      </c>
      <c r="CC640" s="23" t="s">
        <v>121</v>
      </c>
      <c r="CD640" s="23" t="s">
        <v>121</v>
      </c>
      <c r="CE640" t="s">
        <v>125</v>
      </c>
      <c r="CF640" t="s">
        <v>126</v>
      </c>
    </row>
    <row r="641" spans="1:84" x14ac:dyDescent="0.25">
      <c r="A641" s="23" t="str">
        <f t="shared" si="127"/>
        <v/>
      </c>
      <c r="B641" s="23" t="str">
        <f t="shared" si="128"/>
        <v/>
      </c>
      <c r="C641" s="24" t="str">
        <f t="shared" ca="1" si="129"/>
        <v>E</v>
      </c>
      <c r="D641" s="25" t="str">
        <f t="shared" ca="1" si="130"/>
        <v/>
      </c>
      <c r="E641" s="25" t="str">
        <f t="shared" si="131"/>
        <v/>
      </c>
      <c r="F641" s="23" t="str">
        <f t="shared" si="132"/>
        <v/>
      </c>
      <c r="G641" s="25" t="str">
        <f t="shared" si="133"/>
        <v/>
      </c>
      <c r="H641" s="23">
        <v>2025</v>
      </c>
      <c r="I641" s="26">
        <v>631</v>
      </c>
      <c r="J641" s="23" t="s">
        <v>95</v>
      </c>
      <c r="K641" t="s">
        <v>96</v>
      </c>
      <c r="L641" t="s">
        <v>97</v>
      </c>
      <c r="M641" t="s">
        <v>98</v>
      </c>
      <c r="N641" t="s">
        <v>99</v>
      </c>
      <c r="O641" s="23" t="s">
        <v>100</v>
      </c>
      <c r="P641" s="23" t="s">
        <v>138</v>
      </c>
      <c r="Q641" t="s">
        <v>4417</v>
      </c>
      <c r="R641" s="23" t="s">
        <v>103</v>
      </c>
      <c r="S641" s="20" t="s">
        <v>158</v>
      </c>
      <c r="T641" s="29" t="s">
        <v>4418</v>
      </c>
      <c r="U641" s="23" t="s">
        <v>1436</v>
      </c>
      <c r="V641" s="23" t="s">
        <v>106</v>
      </c>
      <c r="W641" s="20" t="s">
        <v>430</v>
      </c>
      <c r="X641" s="20" t="s">
        <v>430</v>
      </c>
      <c r="Y641" t="s">
        <v>4046</v>
      </c>
      <c r="Z641" t="s">
        <v>4047</v>
      </c>
      <c r="AA641" t="s">
        <v>4048</v>
      </c>
      <c r="AB641" s="30">
        <v>49500000</v>
      </c>
      <c r="AC641" s="30">
        <v>49500000</v>
      </c>
      <c r="AD641" s="46">
        <v>5500000</v>
      </c>
      <c r="AE641" s="46">
        <v>0</v>
      </c>
      <c r="AF641" s="23" t="s">
        <v>112</v>
      </c>
      <c r="AG641" t="s">
        <v>106</v>
      </c>
      <c r="AH641" t="s">
        <v>113</v>
      </c>
      <c r="AI641" s="31">
        <f>+Tabla3[[#This Row],[VALOR DEL CONTRATO
(EN NUMEROS)]]-Tabla3[[#This Row],[VALOR RECURSOS (MADS/FONAM)]]</f>
        <v>0</v>
      </c>
      <c r="AJ641" s="25">
        <v>4825</v>
      </c>
      <c r="AK641" s="32">
        <v>45664</v>
      </c>
      <c r="AL641">
        <v>74025</v>
      </c>
      <c r="AM641" s="27">
        <v>45700</v>
      </c>
      <c r="AN641" s="33" t="s">
        <v>114</v>
      </c>
      <c r="AO641" t="s">
        <v>1265</v>
      </c>
      <c r="AP641" s="39">
        <v>202400000000074</v>
      </c>
      <c r="AQ641" t="s">
        <v>106</v>
      </c>
      <c r="AR641" s="27">
        <v>45698</v>
      </c>
      <c r="AS641" s="23" t="s">
        <v>4419</v>
      </c>
      <c r="AT641" s="23" t="s">
        <v>4420</v>
      </c>
      <c r="AU641" t="s">
        <v>117</v>
      </c>
      <c r="AV641" t="s">
        <v>435</v>
      </c>
      <c r="AW641" t="s">
        <v>436</v>
      </c>
      <c r="AX641" t="s">
        <v>436</v>
      </c>
      <c r="AY641" s="23">
        <v>80111600</v>
      </c>
      <c r="AZ641" s="20" t="s">
        <v>4421</v>
      </c>
      <c r="BA641" s="23" t="s">
        <v>121</v>
      </c>
      <c r="BB641" s="20" t="s">
        <v>122</v>
      </c>
      <c r="BC641" s="42">
        <v>45699</v>
      </c>
      <c r="BD641" s="23" t="s">
        <v>123</v>
      </c>
      <c r="BE641" s="42">
        <v>45699</v>
      </c>
      <c r="BF641" s="27">
        <v>45700</v>
      </c>
      <c r="BG641" s="43">
        <v>45972</v>
      </c>
      <c r="BH641" s="35">
        <f>+Tabla3[[#This Row],[FECHA TERMINACION
(INICIAL)]]-Tabla3[[#This Row],[FECHA INICIO]]</f>
        <v>272</v>
      </c>
      <c r="BI641" s="35">
        <f>+Tabla3[[#This Row],[PLAZO DE EJECUCIÓN EN DÍAS (INICIAL)]]/30</f>
        <v>9.0666666666666664</v>
      </c>
      <c r="BJ641" t="s">
        <v>4051</v>
      </c>
      <c r="BK641" s="30">
        <f>+[1]BD_2!E639</f>
        <v>0</v>
      </c>
      <c r="BL641" s="30">
        <f>+[1]BD_2!BA639</f>
        <v>0</v>
      </c>
      <c r="BM641" s="23">
        <f>+[1]BD_2!BZ639</f>
        <v>0</v>
      </c>
      <c r="BN641" s="23">
        <f>+COUNTIF(Tabla3[[#This Row],[VALOR REDUCIDO]:[TOTAL TIEMPO PRORROGADO EN DÍAS
]],"&lt;&gt;0")</f>
        <v>0</v>
      </c>
      <c r="BO641" s="23" t="str">
        <f>+[1]BD_2!CA639</f>
        <v>2 NO</v>
      </c>
      <c r="BP641" s="27" t="str">
        <f>+[1]BD_2!CF639</f>
        <v>2 NO</v>
      </c>
      <c r="BQ641" s="23" t="s">
        <v>106</v>
      </c>
      <c r="BR641">
        <f t="shared" si="134"/>
        <v>272</v>
      </c>
      <c r="BS641" s="36">
        <f t="shared" si="135"/>
        <v>45700</v>
      </c>
      <c r="BT641" s="36">
        <f t="shared" si="136"/>
        <v>45972</v>
      </c>
      <c r="BU641" s="37">
        <f t="shared" ca="1" si="137"/>
        <v>0.90808823529411764</v>
      </c>
      <c r="BV641" s="30">
        <f t="shared" si="138"/>
        <v>49500000</v>
      </c>
      <c r="BW641" s="23" t="str">
        <f t="shared" ca="1" si="140"/>
        <v>EJECUCIÓN</v>
      </c>
      <c r="BX641" s="23">
        <v>30983333</v>
      </c>
      <c r="BY641" s="23">
        <v>18516667</v>
      </c>
      <c r="BZ641" s="23" t="s">
        <v>106</v>
      </c>
      <c r="CA641" s="23" t="str">
        <f t="shared" si="139"/>
        <v>febrero</v>
      </c>
      <c r="CB641" s="23" t="s">
        <v>121</v>
      </c>
      <c r="CC641" s="23" t="s">
        <v>121</v>
      </c>
      <c r="CD641" s="23" t="s">
        <v>121</v>
      </c>
      <c r="CE641" t="s">
        <v>125</v>
      </c>
      <c r="CF641" t="s">
        <v>126</v>
      </c>
    </row>
    <row r="642" spans="1:84" x14ac:dyDescent="0.25">
      <c r="A642" s="23" t="str">
        <f t="shared" si="127"/>
        <v/>
      </c>
      <c r="B642" s="23" t="str">
        <f t="shared" si="128"/>
        <v/>
      </c>
      <c r="C642" s="24" t="str">
        <f t="shared" ca="1" si="129"/>
        <v>E</v>
      </c>
      <c r="D642" s="25" t="str">
        <f t="shared" ca="1" si="130"/>
        <v/>
      </c>
      <c r="E642" s="25" t="str">
        <f t="shared" si="131"/>
        <v/>
      </c>
      <c r="F642" s="23" t="str">
        <f t="shared" si="132"/>
        <v/>
      </c>
      <c r="G642" s="25" t="str">
        <f t="shared" si="133"/>
        <v/>
      </c>
      <c r="H642" s="23">
        <v>2025</v>
      </c>
      <c r="I642" s="26">
        <v>632</v>
      </c>
      <c r="J642" s="23" t="s">
        <v>95</v>
      </c>
      <c r="K642" t="s">
        <v>96</v>
      </c>
      <c r="L642" t="s">
        <v>97</v>
      </c>
      <c r="M642" t="s">
        <v>98</v>
      </c>
      <c r="N642" t="s">
        <v>99</v>
      </c>
      <c r="O642" s="23" t="s">
        <v>100</v>
      </c>
      <c r="P642" s="23" t="s">
        <v>138</v>
      </c>
      <c r="Q642" t="s">
        <v>4422</v>
      </c>
      <c r="R642" s="23" t="s">
        <v>103</v>
      </c>
      <c r="S642" s="56" t="s">
        <v>4423</v>
      </c>
      <c r="T642" s="29" t="s">
        <v>4424</v>
      </c>
      <c r="U642" s="23" t="s">
        <v>1436</v>
      </c>
      <c r="V642" s="23" t="s">
        <v>106</v>
      </c>
      <c r="W642" s="20" t="s">
        <v>776</v>
      </c>
      <c r="X642" s="20" t="s">
        <v>776</v>
      </c>
      <c r="Y642" t="s">
        <v>4425</v>
      </c>
      <c r="Z642" t="s">
        <v>4426</v>
      </c>
      <c r="AA642" t="s">
        <v>4427</v>
      </c>
      <c r="AB642" s="30">
        <v>114330000</v>
      </c>
      <c r="AC642" s="30">
        <v>114330000</v>
      </c>
      <c r="AD642" s="46">
        <v>11433000</v>
      </c>
      <c r="AE642" s="46">
        <v>0</v>
      </c>
      <c r="AF642" s="23" t="s">
        <v>112</v>
      </c>
      <c r="AG642" t="s">
        <v>106</v>
      </c>
      <c r="AH642" t="s">
        <v>113</v>
      </c>
      <c r="AI642" s="31">
        <f>+Tabla3[[#This Row],[VALOR DEL CONTRATO
(EN NUMEROS)]]-Tabla3[[#This Row],[VALOR RECURSOS (MADS/FONAM)]]</f>
        <v>0</v>
      </c>
      <c r="AJ642" s="25">
        <v>13125</v>
      </c>
      <c r="AK642" s="32">
        <v>45666</v>
      </c>
      <c r="AL642">
        <v>73825</v>
      </c>
      <c r="AM642" s="27">
        <v>45700</v>
      </c>
      <c r="AN642" s="33" t="s">
        <v>114</v>
      </c>
      <c r="AO642" t="s">
        <v>931</v>
      </c>
      <c r="AP642" s="39">
        <v>202400000000078</v>
      </c>
      <c r="AQ642" t="s">
        <v>106</v>
      </c>
      <c r="AR642" s="27">
        <v>45698</v>
      </c>
      <c r="AS642" s="23" t="s">
        <v>116</v>
      </c>
      <c r="AT642" s="23" t="s">
        <v>116</v>
      </c>
      <c r="AU642" t="s">
        <v>117</v>
      </c>
      <c r="AV642" t="s">
        <v>781</v>
      </c>
      <c r="AW642" t="s">
        <v>782</v>
      </c>
      <c r="AX642" t="s">
        <v>783</v>
      </c>
      <c r="AY642" s="23">
        <v>80111600</v>
      </c>
      <c r="AZ642" s="41" t="s">
        <v>4428</v>
      </c>
      <c r="BA642" s="23" t="s">
        <v>121</v>
      </c>
      <c r="BB642" s="20" t="s">
        <v>122</v>
      </c>
      <c r="BC642" s="42">
        <v>45698</v>
      </c>
      <c r="BD642" s="23" t="s">
        <v>123</v>
      </c>
      <c r="BE642" s="42">
        <v>45698</v>
      </c>
      <c r="BF642" s="27">
        <v>45700</v>
      </c>
      <c r="BG642" s="43">
        <v>46002</v>
      </c>
      <c r="BH642" s="35">
        <f>+Tabla3[[#This Row],[FECHA TERMINACION
(INICIAL)]]-Tabla3[[#This Row],[FECHA INICIO]]</f>
        <v>302</v>
      </c>
      <c r="BI642" s="35">
        <f>+Tabla3[[#This Row],[PLAZO DE EJECUCIÓN EN DÍAS (INICIAL)]]/30</f>
        <v>10.066666666666666</v>
      </c>
      <c r="BJ642" t="s">
        <v>2839</v>
      </c>
      <c r="BK642" s="30">
        <f>+[1]BD_2!E640</f>
        <v>0</v>
      </c>
      <c r="BL642" s="30">
        <f>+[1]BD_2!BA640</f>
        <v>0</v>
      </c>
      <c r="BM642" s="23">
        <f>+[1]BD_2!BZ640</f>
        <v>0</v>
      </c>
      <c r="BN642" s="23">
        <f>+COUNTIF(Tabla3[[#This Row],[VALOR REDUCIDO]:[TOTAL TIEMPO PRORROGADO EN DÍAS
]],"&lt;&gt;0")</f>
        <v>0</v>
      </c>
      <c r="BO642" s="23" t="str">
        <f>+[1]BD_2!CA640</f>
        <v>2 NO</v>
      </c>
      <c r="BP642" s="27" t="str">
        <f>+[1]BD_2!CF640</f>
        <v>2 NO</v>
      </c>
      <c r="BQ642" s="23" t="s">
        <v>106</v>
      </c>
      <c r="BR642">
        <f t="shared" si="134"/>
        <v>302</v>
      </c>
      <c r="BS642" s="36">
        <f t="shared" si="135"/>
        <v>45700</v>
      </c>
      <c r="BT642" s="36">
        <f t="shared" si="136"/>
        <v>46002</v>
      </c>
      <c r="BU642" s="37">
        <f t="shared" ca="1" si="137"/>
        <v>0.81788079470198671</v>
      </c>
      <c r="BV642" s="30">
        <f t="shared" si="138"/>
        <v>114330000</v>
      </c>
      <c r="BW642" s="23" t="str">
        <f t="shared" ca="1" si="140"/>
        <v>EJECUCIÓN</v>
      </c>
      <c r="BX642" s="23">
        <v>64405900</v>
      </c>
      <c r="BY642" s="23">
        <v>49924100</v>
      </c>
      <c r="BZ642" s="23" t="s">
        <v>106</v>
      </c>
      <c r="CA642" s="23" t="str">
        <f t="shared" si="139"/>
        <v>febrero</v>
      </c>
      <c r="CB642" s="23" t="s">
        <v>121</v>
      </c>
      <c r="CC642" s="23" t="s">
        <v>121</v>
      </c>
      <c r="CD642" s="23" t="s">
        <v>121</v>
      </c>
      <c r="CE642" t="s">
        <v>125</v>
      </c>
      <c r="CF642" t="s">
        <v>126</v>
      </c>
    </row>
    <row r="643" spans="1:84" x14ac:dyDescent="0.25">
      <c r="A643" s="23" t="str">
        <f t="shared" si="127"/>
        <v/>
      </c>
      <c r="B643" s="23" t="str">
        <f t="shared" si="128"/>
        <v/>
      </c>
      <c r="C643" s="24" t="str">
        <f t="shared" ca="1" si="129"/>
        <v>E</v>
      </c>
      <c r="D643" s="25" t="str">
        <f t="shared" ca="1" si="130"/>
        <v/>
      </c>
      <c r="E643" s="25" t="str">
        <f t="shared" si="131"/>
        <v/>
      </c>
      <c r="F643" s="23" t="str">
        <f t="shared" si="132"/>
        <v/>
      </c>
      <c r="G643" s="25" t="str">
        <f t="shared" si="133"/>
        <v/>
      </c>
      <c r="H643" s="23">
        <v>2025</v>
      </c>
      <c r="I643" s="26">
        <v>633</v>
      </c>
      <c r="J643" s="23" t="s">
        <v>95</v>
      </c>
      <c r="K643" t="s">
        <v>96</v>
      </c>
      <c r="L643" t="s">
        <v>97</v>
      </c>
      <c r="M643" t="s">
        <v>98</v>
      </c>
      <c r="N643" t="s">
        <v>99</v>
      </c>
      <c r="O643" s="23" t="s">
        <v>100</v>
      </c>
      <c r="P643" s="23" t="s">
        <v>138</v>
      </c>
      <c r="Q643" t="s">
        <v>4429</v>
      </c>
      <c r="R643" s="23" t="s">
        <v>103</v>
      </c>
      <c r="S643" s="56" t="s">
        <v>158</v>
      </c>
      <c r="T643" s="29" t="s">
        <v>4430</v>
      </c>
      <c r="U643" s="23" t="s">
        <v>1436</v>
      </c>
      <c r="V643" s="23" t="s">
        <v>106</v>
      </c>
      <c r="W643" s="20" t="s">
        <v>863</v>
      </c>
      <c r="X643" s="20" t="s">
        <v>863</v>
      </c>
      <c r="Y643" t="s">
        <v>4431</v>
      </c>
      <c r="Z643" t="s">
        <v>4432</v>
      </c>
      <c r="AA643" t="s">
        <v>4433</v>
      </c>
      <c r="AB643" s="30">
        <v>66880000</v>
      </c>
      <c r="AC643" s="30">
        <v>66880000</v>
      </c>
      <c r="AD643" s="46">
        <v>6270000</v>
      </c>
      <c r="AE643" s="46">
        <v>0</v>
      </c>
      <c r="AF643" s="23" t="s">
        <v>112</v>
      </c>
      <c r="AG643" t="s">
        <v>106</v>
      </c>
      <c r="AH643" t="s">
        <v>113</v>
      </c>
      <c r="AI643" s="31">
        <f>+Tabla3[[#This Row],[VALOR DEL CONTRATO
(EN NUMEROS)]]-Tabla3[[#This Row],[VALOR RECURSOS (MADS/FONAM)]]</f>
        <v>0</v>
      </c>
      <c r="AJ643" s="25">
        <v>10425</v>
      </c>
      <c r="AK643" s="32">
        <v>45665</v>
      </c>
      <c r="AL643">
        <v>76125</v>
      </c>
      <c r="AM643" s="27">
        <v>45700</v>
      </c>
      <c r="AN643" s="33" t="s">
        <v>114</v>
      </c>
      <c r="AO643" t="s">
        <v>248</v>
      </c>
      <c r="AP643" s="39">
        <v>202400000000095</v>
      </c>
      <c r="AQ643" t="s">
        <v>106</v>
      </c>
      <c r="AR643" s="27">
        <v>45698</v>
      </c>
      <c r="AS643" s="23" t="s">
        <v>116</v>
      </c>
      <c r="AT643" s="23" t="s">
        <v>116</v>
      </c>
      <c r="AU643" t="s">
        <v>117</v>
      </c>
      <c r="AV643" t="s">
        <v>867</v>
      </c>
      <c r="AW643" t="s">
        <v>868</v>
      </c>
      <c r="AX643" t="s">
        <v>869</v>
      </c>
      <c r="AY643" s="23">
        <v>80111600</v>
      </c>
      <c r="AZ643" s="41" t="s">
        <v>4434</v>
      </c>
      <c r="BA643" s="23" t="s">
        <v>121</v>
      </c>
      <c r="BB643" s="20" t="s">
        <v>122</v>
      </c>
      <c r="BC643" s="42">
        <v>45699</v>
      </c>
      <c r="BD643" s="23" t="s">
        <v>123</v>
      </c>
      <c r="BE643" s="42">
        <v>45699</v>
      </c>
      <c r="BF643" s="27">
        <v>45700</v>
      </c>
      <c r="BG643" s="43">
        <v>46017</v>
      </c>
      <c r="BH643" s="35">
        <f>+Tabla3[[#This Row],[FECHA TERMINACION
(INICIAL)]]-Tabla3[[#This Row],[FECHA INICIO]]</f>
        <v>317</v>
      </c>
      <c r="BI643" s="35">
        <f>+Tabla3[[#This Row],[PLAZO DE EJECUCIÓN EN DÍAS (INICIAL)]]/30</f>
        <v>10.566666666666666</v>
      </c>
      <c r="BJ643" t="s">
        <v>1684</v>
      </c>
      <c r="BK643" s="30">
        <f>+[1]BD_2!E641</f>
        <v>1045000</v>
      </c>
      <c r="BL643" s="30">
        <f>+[1]BD_2!BA641</f>
        <v>0</v>
      </c>
      <c r="BM643" s="23">
        <f>+[1]BD_2!BZ641</f>
        <v>0</v>
      </c>
      <c r="BN643" s="23">
        <f>+COUNTIF(Tabla3[[#This Row],[VALOR REDUCIDO]:[TOTAL TIEMPO PRORROGADO EN DÍAS
]],"&lt;&gt;0")</f>
        <v>1</v>
      </c>
      <c r="BO643" s="23" t="str">
        <f>+[1]BD_2!CA641</f>
        <v>2 NO</v>
      </c>
      <c r="BP643" s="27" t="str">
        <f>+[1]BD_2!CF641</f>
        <v>2 NO</v>
      </c>
      <c r="BQ643" s="23" t="s">
        <v>106</v>
      </c>
      <c r="BR643">
        <f t="shared" si="134"/>
        <v>317</v>
      </c>
      <c r="BS643" s="36">
        <f t="shared" si="135"/>
        <v>45700</v>
      </c>
      <c r="BT643" s="36">
        <f t="shared" si="136"/>
        <v>46017</v>
      </c>
      <c r="BU643" s="37">
        <f t="shared" ca="1" si="137"/>
        <v>0.77917981072555209</v>
      </c>
      <c r="BV643" s="30">
        <f t="shared" si="138"/>
        <v>65835000</v>
      </c>
      <c r="BW643" s="23" t="str">
        <f t="shared" ca="1" si="140"/>
        <v>EJECUCIÓN</v>
      </c>
      <c r="BX643" s="23">
        <v>35321000</v>
      </c>
      <c r="BY643" s="23">
        <v>30514000</v>
      </c>
      <c r="BZ643" s="23" t="s">
        <v>106</v>
      </c>
      <c r="CA643" s="23" t="str">
        <f t="shared" si="139"/>
        <v>febrero</v>
      </c>
      <c r="CB643" s="23" t="s">
        <v>121</v>
      </c>
      <c r="CC643" s="23" t="s">
        <v>121</v>
      </c>
      <c r="CD643" s="23" t="s">
        <v>121</v>
      </c>
      <c r="CE643" t="s">
        <v>125</v>
      </c>
      <c r="CF643" t="s">
        <v>126</v>
      </c>
    </row>
    <row r="644" spans="1:84" x14ac:dyDescent="0.25">
      <c r="A644" s="23" t="str">
        <f t="shared" ref="A644:A707" si="141">+IF($BO644="1 SI","S","")</f>
        <v/>
      </c>
      <c r="B644" s="23" t="str">
        <f t="shared" ref="B644:B707" si="142">+IF(BQ644="1 SI","C","")</f>
        <v/>
      </c>
      <c r="C644" s="24" t="str">
        <f t="shared" ref="C644:C707" ca="1" si="143">+IF($BT644&lt;=$C$1,"F","E")</f>
        <v>E</v>
      </c>
      <c r="D644" s="25" t="str">
        <f t="shared" ref="D644:D707" ca="1" si="144">+IF($BW644="MUTUO ACUERDO", "L","")</f>
        <v/>
      </c>
      <c r="E644" s="25" t="str">
        <f t="shared" ref="E644:E707" si="145">IF($CB644="1 SI","","NE")</f>
        <v/>
      </c>
      <c r="F644" s="23" t="str">
        <f t="shared" ref="F644:F707" si="146">IF(BZ644="1. SI","ANU","")</f>
        <v/>
      </c>
      <c r="G644" s="25" t="str">
        <f t="shared" ref="G644:G707" si="147">IF($CC644="1 SI","","NE")</f>
        <v/>
      </c>
      <c r="H644" s="23">
        <v>2025</v>
      </c>
      <c r="I644" s="26">
        <v>634</v>
      </c>
      <c r="J644" s="23" t="s">
        <v>95</v>
      </c>
      <c r="K644" t="s">
        <v>96</v>
      </c>
      <c r="L644" t="s">
        <v>97</v>
      </c>
      <c r="M644" t="s">
        <v>98</v>
      </c>
      <c r="N644" t="s">
        <v>99</v>
      </c>
      <c r="O644" s="23" t="s">
        <v>100</v>
      </c>
      <c r="P644" s="23" t="s">
        <v>138</v>
      </c>
      <c r="Q644" t="s">
        <v>4435</v>
      </c>
      <c r="R644" s="23" t="s">
        <v>103</v>
      </c>
      <c r="S644" s="56" t="s">
        <v>561</v>
      </c>
      <c r="T644" s="29" t="s">
        <v>4436</v>
      </c>
      <c r="U644" s="23" t="s">
        <v>1436</v>
      </c>
      <c r="V644" s="23" t="s">
        <v>106</v>
      </c>
      <c r="W644" s="20" t="s">
        <v>183</v>
      </c>
      <c r="X644" s="20" t="s">
        <v>183</v>
      </c>
      <c r="Y644" t="s">
        <v>4437</v>
      </c>
      <c r="Z644" t="s">
        <v>4438</v>
      </c>
      <c r="AA644" t="s">
        <v>4439</v>
      </c>
      <c r="AB644" s="30">
        <v>105060000</v>
      </c>
      <c r="AC644" s="30">
        <v>105060000</v>
      </c>
      <c r="AD644" s="46">
        <v>12360000</v>
      </c>
      <c r="AE644" s="46">
        <v>0</v>
      </c>
      <c r="AF644" s="23" t="s">
        <v>112</v>
      </c>
      <c r="AG644" t="s">
        <v>106</v>
      </c>
      <c r="AH644" t="s">
        <v>113</v>
      </c>
      <c r="AI644" s="31">
        <f>+Tabla3[[#This Row],[VALOR DEL CONTRATO
(EN NUMEROS)]]-Tabla3[[#This Row],[VALOR RECURSOS (MADS/FONAM)]]</f>
        <v>0</v>
      </c>
      <c r="AJ644" s="25">
        <v>2425</v>
      </c>
      <c r="AK644" s="32">
        <v>45664</v>
      </c>
      <c r="AL644">
        <v>73025</v>
      </c>
      <c r="AM644" s="27">
        <v>45700</v>
      </c>
      <c r="AN644" s="33" t="s">
        <v>114</v>
      </c>
      <c r="AO644" t="s">
        <v>186</v>
      </c>
      <c r="AP644" s="39">
        <v>202400000000054</v>
      </c>
      <c r="AQ644" t="s">
        <v>106</v>
      </c>
      <c r="AR644" s="27">
        <v>45698</v>
      </c>
      <c r="AS644" s="23" t="s">
        <v>116</v>
      </c>
      <c r="AT644" s="23" t="s">
        <v>116</v>
      </c>
      <c r="AU644" t="s">
        <v>117</v>
      </c>
      <c r="AV644" t="s">
        <v>197</v>
      </c>
      <c r="AW644" t="s">
        <v>198</v>
      </c>
      <c r="AX644" t="s">
        <v>189</v>
      </c>
      <c r="AY644" s="23">
        <v>80111600</v>
      </c>
      <c r="AZ644" s="20" t="s">
        <v>4440</v>
      </c>
      <c r="BA644" s="23" t="s">
        <v>121</v>
      </c>
      <c r="BB644" s="20" t="s">
        <v>122</v>
      </c>
      <c r="BC644" s="42">
        <v>45699</v>
      </c>
      <c r="BD644" s="23" t="s">
        <v>123</v>
      </c>
      <c r="BE644" s="42">
        <v>45699</v>
      </c>
      <c r="BF644" s="27">
        <v>45700</v>
      </c>
      <c r="BG644" s="43">
        <v>45956</v>
      </c>
      <c r="BH644" s="35">
        <f>+Tabla3[[#This Row],[FECHA TERMINACION
(INICIAL)]]-Tabla3[[#This Row],[FECHA INICIO]]</f>
        <v>256</v>
      </c>
      <c r="BI644" s="35">
        <f>+Tabla3[[#This Row],[PLAZO DE EJECUCIÓN EN DÍAS (INICIAL)]]/30</f>
        <v>8.5333333333333332</v>
      </c>
      <c r="BJ644" t="s">
        <v>4441</v>
      </c>
      <c r="BK644" s="30">
        <f>+[1]BD_2!E642</f>
        <v>0</v>
      </c>
      <c r="BL644" s="30">
        <f>+[1]BD_2!BA642</f>
        <v>0</v>
      </c>
      <c r="BM644" s="23">
        <f>+[1]BD_2!BZ642</f>
        <v>0</v>
      </c>
      <c r="BN644" s="23">
        <f>+COUNTIF(Tabla3[[#This Row],[VALOR REDUCIDO]:[TOTAL TIEMPO PRORROGADO EN DÍAS
]],"&lt;&gt;0")</f>
        <v>0</v>
      </c>
      <c r="BO644" s="23" t="str">
        <f>+[1]BD_2!CA642</f>
        <v>2 NO</v>
      </c>
      <c r="BP644" s="27" t="str">
        <f>+[1]BD_2!CF642</f>
        <v>2 NO</v>
      </c>
      <c r="BQ644" s="23" t="s">
        <v>106</v>
      </c>
      <c r="BR644">
        <f t="shared" ref="BR644:BR707" si="148">$BT644-$BS644</f>
        <v>256</v>
      </c>
      <c r="BS644" s="36">
        <f t="shared" ref="BS644:BS707" si="149">$BF644</f>
        <v>45700</v>
      </c>
      <c r="BT644" s="36">
        <f t="shared" ref="BT644:BT707" si="150">$BG644+$BM644</f>
        <v>45956</v>
      </c>
      <c r="BU644" s="37">
        <f t="shared" ref="BU644:BU707" ca="1" si="151">IF((($C$1-$BS644)/($BT644-$BS644))&gt;=100%,100%,(($C$1-$BS644)/($BT644-$BS644)))</f>
        <v>0.96484375</v>
      </c>
      <c r="BV644" s="30">
        <f t="shared" ref="BV644:BV707" si="152">$AC644+$BL644-$BK644</f>
        <v>105060000</v>
      </c>
      <c r="BW644" s="23" t="str">
        <f t="shared" ca="1" si="140"/>
        <v>EJECUCIÓN</v>
      </c>
      <c r="BX644" s="23">
        <v>69628000</v>
      </c>
      <c r="BY644" s="23">
        <v>35432000</v>
      </c>
      <c r="BZ644" s="23" t="s">
        <v>106</v>
      </c>
      <c r="CA644" s="23" t="str">
        <f t="shared" ref="CA644:CA707" si="153">TEXT(AR644,"MMMM")</f>
        <v>febrero</v>
      </c>
      <c r="CB644" s="23" t="s">
        <v>121</v>
      </c>
      <c r="CC644" s="23" t="s">
        <v>121</v>
      </c>
      <c r="CD644" s="23" t="s">
        <v>121</v>
      </c>
      <c r="CE644" t="s">
        <v>125</v>
      </c>
      <c r="CF644" t="s">
        <v>126</v>
      </c>
    </row>
    <row r="645" spans="1:84" x14ac:dyDescent="0.25">
      <c r="A645" s="23" t="str">
        <f t="shared" si="141"/>
        <v/>
      </c>
      <c r="B645" s="23" t="str">
        <f t="shared" si="142"/>
        <v/>
      </c>
      <c r="C645" s="24" t="str">
        <f t="shared" ca="1" si="143"/>
        <v>E</v>
      </c>
      <c r="D645" s="25" t="str">
        <f t="shared" ca="1" si="144"/>
        <v/>
      </c>
      <c r="E645" s="25" t="str">
        <f t="shared" si="145"/>
        <v/>
      </c>
      <c r="F645" s="23" t="str">
        <f t="shared" si="146"/>
        <v/>
      </c>
      <c r="G645" s="25" t="str">
        <f t="shared" si="147"/>
        <v/>
      </c>
      <c r="H645" s="23">
        <v>2025</v>
      </c>
      <c r="I645" s="26">
        <v>635</v>
      </c>
      <c r="J645" s="23" t="s">
        <v>95</v>
      </c>
      <c r="K645" t="s">
        <v>96</v>
      </c>
      <c r="L645" t="s">
        <v>97</v>
      </c>
      <c r="M645" t="s">
        <v>98</v>
      </c>
      <c r="N645" t="s">
        <v>99</v>
      </c>
      <c r="O645" s="23" t="s">
        <v>100</v>
      </c>
      <c r="P645" s="23" t="s">
        <v>138</v>
      </c>
      <c r="Q645" t="s">
        <v>4442</v>
      </c>
      <c r="R645" s="23" t="s">
        <v>103</v>
      </c>
      <c r="S645" s="20" t="s">
        <v>1232</v>
      </c>
      <c r="T645" s="29" t="s">
        <v>4443</v>
      </c>
      <c r="U645" s="23" t="s">
        <v>1436</v>
      </c>
      <c r="V645" s="23" t="s">
        <v>106</v>
      </c>
      <c r="W645" s="20" t="s">
        <v>430</v>
      </c>
      <c r="X645" s="20" t="s">
        <v>430</v>
      </c>
      <c r="Y645" t="s">
        <v>4444</v>
      </c>
      <c r="Z645" t="s">
        <v>4445</v>
      </c>
      <c r="AA645" t="s">
        <v>4446</v>
      </c>
      <c r="AB645" s="30">
        <v>70000000</v>
      </c>
      <c r="AC645" s="30">
        <v>70000000</v>
      </c>
      <c r="AD645" s="46">
        <v>7000000</v>
      </c>
      <c r="AE645" s="46">
        <v>0</v>
      </c>
      <c r="AF645" s="23" t="s">
        <v>112</v>
      </c>
      <c r="AG645" t="s">
        <v>106</v>
      </c>
      <c r="AH645" t="s">
        <v>113</v>
      </c>
      <c r="AI645" s="31">
        <f>+Tabla3[[#This Row],[VALOR DEL CONTRATO
(EN NUMEROS)]]-Tabla3[[#This Row],[VALOR RECURSOS (MADS/FONAM)]]</f>
        <v>0</v>
      </c>
      <c r="AJ645" s="25">
        <v>4625</v>
      </c>
      <c r="AK645" s="32">
        <v>45664</v>
      </c>
      <c r="AL645">
        <v>83225</v>
      </c>
      <c r="AM645" s="42"/>
      <c r="AN645" s="33" t="s">
        <v>114</v>
      </c>
      <c r="AO645" t="s">
        <v>453</v>
      </c>
      <c r="AP645" s="39">
        <v>202400000000074</v>
      </c>
      <c r="AQ645" t="s">
        <v>106</v>
      </c>
      <c r="AR645" s="27">
        <v>45700</v>
      </c>
      <c r="AS645" s="23" t="s">
        <v>116</v>
      </c>
      <c r="AT645" s="23" t="s">
        <v>116</v>
      </c>
      <c r="AU645" t="s">
        <v>117</v>
      </c>
      <c r="AV645" t="s">
        <v>435</v>
      </c>
      <c r="AW645" t="s">
        <v>436</v>
      </c>
      <c r="AX645" t="s">
        <v>436</v>
      </c>
      <c r="AY645" s="23">
        <v>80111600</v>
      </c>
      <c r="AZ645" s="41" t="s">
        <v>4447</v>
      </c>
      <c r="BA645" s="23" t="s">
        <v>295</v>
      </c>
      <c r="BB645" s="20" t="s">
        <v>122</v>
      </c>
      <c r="BC645" s="27">
        <v>45700</v>
      </c>
      <c r="BD645" s="23" t="s">
        <v>123</v>
      </c>
      <c r="BE645" s="27">
        <v>45700</v>
      </c>
      <c r="BF645" s="27">
        <v>45702</v>
      </c>
      <c r="BG645" s="43">
        <v>46004</v>
      </c>
      <c r="BH645" s="35">
        <f>+Tabla3[[#This Row],[FECHA TERMINACION
(INICIAL)]]-Tabla3[[#This Row],[FECHA INICIO]]</f>
        <v>302</v>
      </c>
      <c r="BI645" s="35">
        <f>+Tabla3[[#This Row],[PLAZO DE EJECUCIÓN EN DÍAS (INICIAL)]]/30</f>
        <v>10.066666666666666</v>
      </c>
      <c r="BJ645" t="s">
        <v>4448</v>
      </c>
      <c r="BK645" s="30">
        <f>+[1]BD_2!E643</f>
        <v>0</v>
      </c>
      <c r="BL645" s="30">
        <f>+[1]BD_2!BA643</f>
        <v>0</v>
      </c>
      <c r="BM645" s="23">
        <f>+[1]BD_2!BZ643</f>
        <v>0</v>
      </c>
      <c r="BN645" s="23">
        <f>+COUNTIF(Tabla3[[#This Row],[VALOR REDUCIDO]:[TOTAL TIEMPO PRORROGADO EN DÍAS
]],"&lt;&gt;0")</f>
        <v>0</v>
      </c>
      <c r="BO645" s="23" t="str">
        <f>+[1]BD_2!CA643</f>
        <v>2 NO</v>
      </c>
      <c r="BP645" s="27" t="str">
        <f>+[1]BD_2!CF643</f>
        <v>2 NO</v>
      </c>
      <c r="BQ645" s="23" t="s">
        <v>106</v>
      </c>
      <c r="BR645">
        <f t="shared" si="148"/>
        <v>302</v>
      </c>
      <c r="BS645" s="36">
        <f t="shared" si="149"/>
        <v>45702</v>
      </c>
      <c r="BT645" s="36">
        <f t="shared" si="150"/>
        <v>46004</v>
      </c>
      <c r="BU645" s="37">
        <f t="shared" ca="1" si="151"/>
        <v>0.8112582781456954</v>
      </c>
      <c r="BV645" s="30">
        <f t="shared" si="152"/>
        <v>70000000</v>
      </c>
      <c r="BW645" s="23" t="str">
        <f t="shared" ca="1" si="140"/>
        <v>EJECUCIÓN</v>
      </c>
      <c r="BX645" s="23">
        <v>38966667</v>
      </c>
      <c r="BY645" s="23">
        <v>31033333</v>
      </c>
      <c r="BZ645" s="23" t="s">
        <v>106</v>
      </c>
      <c r="CA645" s="23" t="str">
        <f t="shared" si="153"/>
        <v>febrero</v>
      </c>
      <c r="CB645" s="23" t="s">
        <v>121</v>
      </c>
      <c r="CC645" s="23" t="s">
        <v>121</v>
      </c>
      <c r="CD645" s="23" t="s">
        <v>121</v>
      </c>
      <c r="CE645" t="s">
        <v>125</v>
      </c>
      <c r="CF645" t="s">
        <v>126</v>
      </c>
    </row>
    <row r="646" spans="1:84" x14ac:dyDescent="0.25">
      <c r="A646" s="23" t="str">
        <f t="shared" si="141"/>
        <v/>
      </c>
      <c r="B646" s="23" t="str">
        <f t="shared" si="142"/>
        <v/>
      </c>
      <c r="C646" s="24" t="str">
        <f t="shared" ca="1" si="143"/>
        <v>E</v>
      </c>
      <c r="D646" s="25" t="str">
        <f t="shared" ca="1" si="144"/>
        <v/>
      </c>
      <c r="E646" s="25" t="str">
        <f t="shared" si="145"/>
        <v/>
      </c>
      <c r="F646" s="23" t="str">
        <f t="shared" si="146"/>
        <v/>
      </c>
      <c r="G646" s="25" t="str">
        <f t="shared" si="147"/>
        <v/>
      </c>
      <c r="H646" s="23">
        <v>2025</v>
      </c>
      <c r="I646" s="26">
        <v>636</v>
      </c>
      <c r="J646" s="23" t="s">
        <v>95</v>
      </c>
      <c r="K646" t="s">
        <v>96</v>
      </c>
      <c r="L646" t="s">
        <v>97</v>
      </c>
      <c r="M646" t="s">
        <v>98</v>
      </c>
      <c r="N646" t="s">
        <v>99</v>
      </c>
      <c r="O646" s="23" t="s">
        <v>100</v>
      </c>
      <c r="P646" s="23" t="s">
        <v>138</v>
      </c>
      <c r="Q646" t="s">
        <v>4449</v>
      </c>
      <c r="R646" s="23" t="s">
        <v>103</v>
      </c>
      <c r="S646" s="56" t="s">
        <v>467</v>
      </c>
      <c r="T646" s="29" t="s">
        <v>4450</v>
      </c>
      <c r="U646" s="23" t="s">
        <v>1436</v>
      </c>
      <c r="V646" s="23" t="s">
        <v>106</v>
      </c>
      <c r="W646" s="20" t="s">
        <v>747</v>
      </c>
      <c r="X646" s="20" t="s">
        <v>747</v>
      </c>
      <c r="Y646" t="s">
        <v>4451</v>
      </c>
      <c r="Z646" t="s">
        <v>4452</v>
      </c>
      <c r="AA646" t="s">
        <v>4453</v>
      </c>
      <c r="AB646" s="30">
        <v>39000000</v>
      </c>
      <c r="AC646" s="30">
        <v>39000000</v>
      </c>
      <c r="AD646" s="46">
        <v>6500000</v>
      </c>
      <c r="AE646" s="46">
        <v>0</v>
      </c>
      <c r="AF646" s="23" t="s">
        <v>3571</v>
      </c>
      <c r="AG646" t="s">
        <v>106</v>
      </c>
      <c r="AH646" t="s">
        <v>113</v>
      </c>
      <c r="AI646" s="31">
        <f>+Tabla3[[#This Row],[VALOR DEL CONTRATO
(EN NUMEROS)]]-Tabla3[[#This Row],[VALOR RECURSOS (MADS/FONAM)]]</f>
        <v>0</v>
      </c>
      <c r="AJ646" s="25">
        <v>4625</v>
      </c>
      <c r="AK646" s="57">
        <v>45671</v>
      </c>
      <c r="AL646">
        <v>5025</v>
      </c>
      <c r="AM646" s="42"/>
      <c r="AN646" s="33" t="s">
        <v>3572</v>
      </c>
      <c r="AO646" t="s">
        <v>3573</v>
      </c>
      <c r="AP646" s="39" t="s">
        <v>113</v>
      </c>
      <c r="AQ646" t="s">
        <v>106</v>
      </c>
      <c r="AR646" s="27">
        <v>45694</v>
      </c>
      <c r="AS646" s="23" t="s">
        <v>116</v>
      </c>
      <c r="AT646" s="23" t="s">
        <v>116</v>
      </c>
      <c r="AU646" t="s">
        <v>117</v>
      </c>
      <c r="AV646" t="s">
        <v>2024</v>
      </c>
      <c r="AW646" t="s">
        <v>2025</v>
      </c>
      <c r="AX646" t="s">
        <v>747</v>
      </c>
      <c r="AY646" s="23">
        <v>80111600</v>
      </c>
      <c r="AZ646" s="20" t="s">
        <v>4454</v>
      </c>
      <c r="BA646" s="23" t="s">
        <v>121</v>
      </c>
      <c r="BB646" s="20" t="s">
        <v>122</v>
      </c>
      <c r="BC646" s="42">
        <v>45695</v>
      </c>
      <c r="BD646" s="23" t="s">
        <v>123</v>
      </c>
      <c r="BE646" s="42">
        <v>45695</v>
      </c>
      <c r="BF646" s="27">
        <v>45698</v>
      </c>
      <c r="BG646" s="43">
        <v>45878</v>
      </c>
      <c r="BH646" s="35">
        <f>+Tabla3[[#This Row],[FECHA TERMINACION
(INICIAL)]]-Tabla3[[#This Row],[FECHA INICIO]]</f>
        <v>180</v>
      </c>
      <c r="BI646" s="35">
        <f>+Tabla3[[#This Row],[PLAZO DE EJECUCIÓN EN DÍAS (INICIAL)]]/30</f>
        <v>6</v>
      </c>
      <c r="BJ646" t="s">
        <v>4455</v>
      </c>
      <c r="BK646" s="30">
        <f>+[1]BD_2!E644</f>
        <v>0</v>
      </c>
      <c r="BL646" s="30">
        <f>+[1]BD_2!BA644</f>
        <v>19500000</v>
      </c>
      <c r="BM646" s="23">
        <f>+[1]BD_2!BZ644</f>
        <v>92</v>
      </c>
      <c r="BN646" s="23">
        <f>+COUNTIF(Tabla3[[#This Row],[VALOR REDUCIDO]:[TOTAL TIEMPO PRORROGADO EN DÍAS
]],"&lt;&gt;0")</f>
        <v>2</v>
      </c>
      <c r="BO646" s="23" t="str">
        <f>+[1]BD_2!CA644</f>
        <v>2 NO</v>
      </c>
      <c r="BP646" s="27" t="str">
        <f>+[1]BD_2!CF644</f>
        <v>2 NO</v>
      </c>
      <c r="BQ646" s="23" t="s">
        <v>106</v>
      </c>
      <c r="BR646">
        <f t="shared" si="148"/>
        <v>272</v>
      </c>
      <c r="BS646" s="36">
        <f t="shared" si="149"/>
        <v>45698</v>
      </c>
      <c r="BT646" s="36">
        <f t="shared" si="150"/>
        <v>45970</v>
      </c>
      <c r="BU646" s="37">
        <f t="shared" ca="1" si="151"/>
        <v>0.9154411764705882</v>
      </c>
      <c r="BV646" s="30">
        <f t="shared" si="152"/>
        <v>58500000</v>
      </c>
      <c r="BW646" s="23" t="str">
        <f t="shared" ca="1" si="140"/>
        <v>EJECUCIÓN</v>
      </c>
      <c r="BX646" s="23">
        <v>37050000</v>
      </c>
      <c r="BY646" s="23">
        <v>21450000</v>
      </c>
      <c r="BZ646" s="23" t="s">
        <v>106</v>
      </c>
      <c r="CA646" s="23" t="str">
        <f t="shared" si="153"/>
        <v>febrero</v>
      </c>
      <c r="CB646" s="23" t="s">
        <v>121</v>
      </c>
      <c r="CC646" s="23" t="s">
        <v>121</v>
      </c>
      <c r="CD646" s="23" t="s">
        <v>121</v>
      </c>
      <c r="CE646" t="s">
        <v>125</v>
      </c>
      <c r="CF646" t="s">
        <v>126</v>
      </c>
    </row>
    <row r="647" spans="1:84" x14ac:dyDescent="0.25">
      <c r="A647" s="23" t="str">
        <f t="shared" si="141"/>
        <v/>
      </c>
      <c r="B647" s="23" t="str">
        <f t="shared" si="142"/>
        <v/>
      </c>
      <c r="C647" s="24" t="str">
        <f t="shared" ca="1" si="143"/>
        <v>E</v>
      </c>
      <c r="D647" s="25" t="str">
        <f t="shared" ca="1" si="144"/>
        <v/>
      </c>
      <c r="E647" s="25" t="str">
        <f t="shared" si="145"/>
        <v/>
      </c>
      <c r="F647" s="23" t="str">
        <f t="shared" si="146"/>
        <v/>
      </c>
      <c r="G647" s="25" t="str">
        <f t="shared" si="147"/>
        <v/>
      </c>
      <c r="H647" s="23">
        <v>2025</v>
      </c>
      <c r="I647" s="26">
        <v>637</v>
      </c>
      <c r="J647" s="23" t="s">
        <v>95</v>
      </c>
      <c r="K647" t="s">
        <v>96</v>
      </c>
      <c r="L647" t="s">
        <v>97</v>
      </c>
      <c r="M647" t="s">
        <v>98</v>
      </c>
      <c r="N647" t="s">
        <v>99</v>
      </c>
      <c r="O647" s="23" t="s">
        <v>100</v>
      </c>
      <c r="P647" s="23" t="s">
        <v>138</v>
      </c>
      <c r="Q647" t="s">
        <v>4456</v>
      </c>
      <c r="R647" s="23" t="s">
        <v>103</v>
      </c>
      <c r="S647" s="56" t="s">
        <v>298</v>
      </c>
      <c r="T647" s="29" t="s">
        <v>4457</v>
      </c>
      <c r="U647" s="23" t="s">
        <v>1436</v>
      </c>
      <c r="V647" s="23" t="s">
        <v>106</v>
      </c>
      <c r="W647" s="20" t="s">
        <v>1369</v>
      </c>
      <c r="X647" s="20" t="s">
        <v>1369</v>
      </c>
      <c r="Y647" t="s">
        <v>4458</v>
      </c>
      <c r="Z647" t="s">
        <v>4459</v>
      </c>
      <c r="AA647" t="s">
        <v>1581</v>
      </c>
      <c r="AB647" s="30">
        <v>90000000</v>
      </c>
      <c r="AC647" s="30">
        <v>90000000</v>
      </c>
      <c r="AD647" s="46">
        <v>9000000</v>
      </c>
      <c r="AE647" s="46">
        <v>0</v>
      </c>
      <c r="AF647" s="23" t="s">
        <v>112</v>
      </c>
      <c r="AG647" t="s">
        <v>106</v>
      </c>
      <c r="AH647" t="s">
        <v>113</v>
      </c>
      <c r="AI647" s="31">
        <f>+Tabla3[[#This Row],[VALOR DEL CONTRATO
(EN NUMEROS)]]-Tabla3[[#This Row],[VALOR RECURSOS (MADS/FONAM)]]</f>
        <v>0</v>
      </c>
      <c r="AJ647" s="25">
        <v>11125</v>
      </c>
      <c r="AK647" s="57">
        <v>45665</v>
      </c>
      <c r="AL647">
        <v>81825</v>
      </c>
      <c r="AM647" s="27">
        <v>45701</v>
      </c>
      <c r="AN647" s="33" t="s">
        <v>114</v>
      </c>
      <c r="AO647" t="s">
        <v>931</v>
      </c>
      <c r="AP647" s="39">
        <v>202400000000078</v>
      </c>
      <c r="AQ647" t="s">
        <v>106</v>
      </c>
      <c r="AR647" s="42">
        <v>45698</v>
      </c>
      <c r="AS647" s="23" t="s">
        <v>116</v>
      </c>
      <c r="AT647" s="23" t="s">
        <v>116</v>
      </c>
      <c r="AU647" t="s">
        <v>117</v>
      </c>
      <c r="AV647" t="s">
        <v>1875</v>
      </c>
      <c r="AW647" t="s">
        <v>1876</v>
      </c>
      <c r="AX647" t="s">
        <v>1375</v>
      </c>
      <c r="AY647" s="23">
        <v>80111600</v>
      </c>
      <c r="AZ647" s="20" t="s">
        <v>4460</v>
      </c>
      <c r="BA647" s="23" t="s">
        <v>121</v>
      </c>
      <c r="BB647" s="20" t="s">
        <v>122</v>
      </c>
      <c r="BC647" s="42">
        <v>45699</v>
      </c>
      <c r="BD647" s="23" t="s">
        <v>136</v>
      </c>
      <c r="BE647" s="42">
        <v>45699</v>
      </c>
      <c r="BF647" s="27">
        <v>45701</v>
      </c>
      <c r="BG647" s="43">
        <v>46003</v>
      </c>
      <c r="BH647" s="35">
        <f>+Tabla3[[#This Row],[FECHA TERMINACION
(INICIAL)]]-Tabla3[[#This Row],[FECHA INICIO]]</f>
        <v>302</v>
      </c>
      <c r="BI647" s="35">
        <f>+Tabla3[[#This Row],[PLAZO DE EJECUCIÓN EN DÍAS (INICIAL)]]/30</f>
        <v>10.066666666666666</v>
      </c>
      <c r="BJ647" t="s">
        <v>1586</v>
      </c>
      <c r="BK647" s="30">
        <f>+[1]BD_2!E645</f>
        <v>0</v>
      </c>
      <c r="BL647" s="30">
        <f>+[1]BD_2!BA645</f>
        <v>0</v>
      </c>
      <c r="BM647" s="23">
        <f>+[1]BD_2!BZ645</f>
        <v>0</v>
      </c>
      <c r="BN647" s="23">
        <f>+COUNTIF(Tabla3[[#This Row],[VALOR REDUCIDO]:[TOTAL TIEMPO PRORROGADO EN DÍAS
]],"&lt;&gt;0")</f>
        <v>0</v>
      </c>
      <c r="BO647" s="23" t="str">
        <f>+[1]BD_2!CA645</f>
        <v>2 NO</v>
      </c>
      <c r="BP647" s="27" t="str">
        <f>+[1]BD_2!CF645</f>
        <v>2 NO</v>
      </c>
      <c r="BQ647" s="23" t="s">
        <v>106</v>
      </c>
      <c r="BR647">
        <f t="shared" si="148"/>
        <v>302</v>
      </c>
      <c r="BS647" s="36">
        <f t="shared" si="149"/>
        <v>45701</v>
      </c>
      <c r="BT647" s="36">
        <f t="shared" si="150"/>
        <v>46003</v>
      </c>
      <c r="BU647" s="37">
        <f t="shared" ca="1" si="151"/>
        <v>0.81456953642384111</v>
      </c>
      <c r="BV647" s="30">
        <f t="shared" si="152"/>
        <v>90000000</v>
      </c>
      <c r="BW647" s="23" t="str">
        <f t="shared" ca="1" si="140"/>
        <v>EJECUCIÓN</v>
      </c>
      <c r="BX647" s="23">
        <v>50400000</v>
      </c>
      <c r="BY647" s="23">
        <v>39600000</v>
      </c>
      <c r="BZ647" s="23" t="s">
        <v>106</v>
      </c>
      <c r="CA647" s="23" t="str">
        <f t="shared" si="153"/>
        <v>febrero</v>
      </c>
      <c r="CB647" s="23" t="s">
        <v>121</v>
      </c>
      <c r="CC647" s="23" t="s">
        <v>121</v>
      </c>
      <c r="CD647" s="23" t="s">
        <v>121</v>
      </c>
      <c r="CE647" t="s">
        <v>125</v>
      </c>
      <c r="CF647" t="s">
        <v>126</v>
      </c>
    </row>
    <row r="648" spans="1:84" s="47" customFormat="1" x14ac:dyDescent="0.25">
      <c r="A648" s="23" t="str">
        <f t="shared" si="141"/>
        <v/>
      </c>
      <c r="B648" s="23" t="str">
        <f t="shared" si="142"/>
        <v/>
      </c>
      <c r="C648" s="24" t="str">
        <f t="shared" ca="1" si="143"/>
        <v>E</v>
      </c>
      <c r="D648" s="25" t="str">
        <f t="shared" ca="1" si="144"/>
        <v/>
      </c>
      <c r="E648" s="25" t="str">
        <f t="shared" si="145"/>
        <v/>
      </c>
      <c r="F648" s="23" t="str">
        <f t="shared" si="146"/>
        <v/>
      </c>
      <c r="G648" s="25" t="str">
        <f t="shared" si="147"/>
        <v/>
      </c>
      <c r="H648" s="23">
        <v>2025</v>
      </c>
      <c r="I648" s="26">
        <v>638</v>
      </c>
      <c r="J648" s="23" t="s">
        <v>95</v>
      </c>
      <c r="K648" t="s">
        <v>96</v>
      </c>
      <c r="L648" t="s">
        <v>97</v>
      </c>
      <c r="M648" t="s">
        <v>98</v>
      </c>
      <c r="N648" t="s">
        <v>99</v>
      </c>
      <c r="O648" s="23" t="s">
        <v>100</v>
      </c>
      <c r="P648" s="23" t="s">
        <v>138</v>
      </c>
      <c r="Q648" t="s">
        <v>4461</v>
      </c>
      <c r="R648" s="23" t="s">
        <v>103</v>
      </c>
      <c r="S648" s="20" t="s">
        <v>1753</v>
      </c>
      <c r="T648" s="29" t="s">
        <v>4462</v>
      </c>
      <c r="U648" s="23" t="s">
        <v>1436</v>
      </c>
      <c r="V648" s="23" t="s">
        <v>106</v>
      </c>
      <c r="W648" s="20" t="s">
        <v>1369</v>
      </c>
      <c r="X648" s="20" t="s">
        <v>1369</v>
      </c>
      <c r="Y648" t="s">
        <v>4463</v>
      </c>
      <c r="Z648" t="s">
        <v>4464</v>
      </c>
      <c r="AA648" t="s">
        <v>4465</v>
      </c>
      <c r="AB648" s="30">
        <v>95000000</v>
      </c>
      <c r="AC648" s="30">
        <v>95000000</v>
      </c>
      <c r="AD648" s="46">
        <v>10000000</v>
      </c>
      <c r="AE648" s="46">
        <v>0</v>
      </c>
      <c r="AF648" s="23" t="s">
        <v>112</v>
      </c>
      <c r="AG648" t="s">
        <v>106</v>
      </c>
      <c r="AH648" t="s">
        <v>113</v>
      </c>
      <c r="AI648" s="31">
        <f>+Tabla3[[#This Row],[VALOR DEL CONTRATO
(EN NUMEROS)]]-Tabla3[[#This Row],[VALOR RECURSOS (MADS/FONAM)]]</f>
        <v>0</v>
      </c>
      <c r="AJ648" s="25">
        <v>11125</v>
      </c>
      <c r="AK648" s="57">
        <v>45665</v>
      </c>
      <c r="AL648">
        <v>93425</v>
      </c>
      <c r="AM648" s="27">
        <v>45707</v>
      </c>
      <c r="AN648" s="33" t="s">
        <v>114</v>
      </c>
      <c r="AO648" t="s">
        <v>931</v>
      </c>
      <c r="AP648" s="39">
        <v>202400000000078</v>
      </c>
      <c r="AQ648" t="s">
        <v>106</v>
      </c>
      <c r="AR648" s="27">
        <v>45700</v>
      </c>
      <c r="AS648" s="23" t="s">
        <v>116</v>
      </c>
      <c r="AT648" s="23" t="s">
        <v>116</v>
      </c>
      <c r="AU648" t="s">
        <v>117</v>
      </c>
      <c r="AV648" t="s">
        <v>1875</v>
      </c>
      <c r="AW648" t="s">
        <v>1876</v>
      </c>
      <c r="AX648" t="s">
        <v>1375</v>
      </c>
      <c r="AY648" s="23">
        <v>80111600</v>
      </c>
      <c r="AZ648" s="20" t="s">
        <v>4466</v>
      </c>
      <c r="BA648" s="23" t="s">
        <v>121</v>
      </c>
      <c r="BB648" s="20" t="s">
        <v>122</v>
      </c>
      <c r="BC648" s="42">
        <v>45701</v>
      </c>
      <c r="BD648" s="23" t="s">
        <v>123</v>
      </c>
      <c r="BE648" s="42">
        <v>45701</v>
      </c>
      <c r="BF648" s="27">
        <v>45707</v>
      </c>
      <c r="BG648" s="43">
        <v>45994</v>
      </c>
      <c r="BH648" s="35">
        <f>+Tabla3[[#This Row],[FECHA TERMINACION
(INICIAL)]]-Tabla3[[#This Row],[FECHA INICIO]]</f>
        <v>287</v>
      </c>
      <c r="BI648" s="35">
        <f>+Tabla3[[#This Row],[PLAZO DE EJECUCIÓN EN DÍAS (INICIAL)]]/30</f>
        <v>9.5666666666666664</v>
      </c>
      <c r="BJ648" t="s">
        <v>3941</v>
      </c>
      <c r="BK648" s="30">
        <f>+[1]BD_2!E646</f>
        <v>0</v>
      </c>
      <c r="BL648" s="30">
        <f>+[1]BD_2!BA646</f>
        <v>0</v>
      </c>
      <c r="BM648" s="23">
        <f>+[1]BD_2!BZ646</f>
        <v>0</v>
      </c>
      <c r="BN648" s="23">
        <f>+COUNTIF(Tabla3[[#This Row],[VALOR REDUCIDO]:[TOTAL TIEMPO PRORROGADO EN DÍAS
]],"&lt;&gt;0")</f>
        <v>0</v>
      </c>
      <c r="BO648" s="23" t="str">
        <f>+[1]BD_2!CA646</f>
        <v>2 NO</v>
      </c>
      <c r="BP648" s="27" t="str">
        <f>+[1]BD_2!CF646</f>
        <v>2 NO</v>
      </c>
      <c r="BQ648" s="23" t="s">
        <v>106</v>
      </c>
      <c r="BR648">
        <f t="shared" si="148"/>
        <v>287</v>
      </c>
      <c r="BS648" s="36">
        <f t="shared" si="149"/>
        <v>45707</v>
      </c>
      <c r="BT648" s="36">
        <f t="shared" si="150"/>
        <v>45994</v>
      </c>
      <c r="BU648" s="37">
        <f t="shared" ca="1" si="151"/>
        <v>0.83623693379790942</v>
      </c>
      <c r="BV648" s="30">
        <f t="shared" si="152"/>
        <v>95000000</v>
      </c>
      <c r="BW648" s="23" t="str">
        <f t="shared" ca="1" si="140"/>
        <v>EJECUCIÓN</v>
      </c>
      <c r="BX648" s="23">
        <v>54000000</v>
      </c>
      <c r="BY648" s="23">
        <v>41000000</v>
      </c>
      <c r="BZ648" s="23" t="s">
        <v>106</v>
      </c>
      <c r="CA648" s="23" t="str">
        <f t="shared" si="153"/>
        <v>febrero</v>
      </c>
      <c r="CB648" s="23" t="s">
        <v>121</v>
      </c>
      <c r="CC648" s="23" t="s">
        <v>121</v>
      </c>
      <c r="CD648" s="23" t="s">
        <v>121</v>
      </c>
      <c r="CE648" t="s">
        <v>125</v>
      </c>
      <c r="CF648" t="s">
        <v>126</v>
      </c>
    </row>
    <row r="649" spans="1:84" x14ac:dyDescent="0.25">
      <c r="A649" s="23" t="str">
        <f t="shared" si="141"/>
        <v/>
      </c>
      <c r="B649" s="23" t="str">
        <f t="shared" si="142"/>
        <v/>
      </c>
      <c r="C649" s="24" t="str">
        <f t="shared" ca="1" si="143"/>
        <v>E</v>
      </c>
      <c r="D649" s="25" t="str">
        <f t="shared" ca="1" si="144"/>
        <v/>
      </c>
      <c r="E649" s="25" t="str">
        <f t="shared" si="145"/>
        <v/>
      </c>
      <c r="F649" s="23" t="str">
        <f t="shared" si="146"/>
        <v/>
      </c>
      <c r="G649" s="25" t="str">
        <f t="shared" si="147"/>
        <v/>
      </c>
      <c r="H649" s="23">
        <v>2025</v>
      </c>
      <c r="I649" s="26">
        <v>639</v>
      </c>
      <c r="J649" s="23" t="s">
        <v>95</v>
      </c>
      <c r="K649" t="s">
        <v>96</v>
      </c>
      <c r="L649" t="s">
        <v>97</v>
      </c>
      <c r="M649" t="s">
        <v>98</v>
      </c>
      <c r="N649" t="s">
        <v>99</v>
      </c>
      <c r="O649" s="23" t="s">
        <v>100</v>
      </c>
      <c r="P649" s="23" t="s">
        <v>138</v>
      </c>
      <c r="Q649" t="s">
        <v>4467</v>
      </c>
      <c r="R649" s="23" t="s">
        <v>103</v>
      </c>
      <c r="S649" s="20" t="s">
        <v>158</v>
      </c>
      <c r="T649" s="29" t="s">
        <v>4468</v>
      </c>
      <c r="U649" s="23" t="s">
        <v>1436</v>
      </c>
      <c r="V649" s="23" t="s">
        <v>106</v>
      </c>
      <c r="W649" s="20" t="s">
        <v>776</v>
      </c>
      <c r="X649" s="20" t="s">
        <v>776</v>
      </c>
      <c r="Y649" t="s">
        <v>3338</v>
      </c>
      <c r="Z649" t="s">
        <v>4469</v>
      </c>
      <c r="AA649" t="s">
        <v>4470</v>
      </c>
      <c r="AB649" s="30">
        <v>92700000</v>
      </c>
      <c r="AC649" s="30">
        <v>92700000</v>
      </c>
      <c r="AD649" s="46">
        <v>9270000</v>
      </c>
      <c r="AE649" s="46">
        <v>0</v>
      </c>
      <c r="AF649" s="23" t="s">
        <v>112</v>
      </c>
      <c r="AG649" t="s">
        <v>106</v>
      </c>
      <c r="AH649" t="s">
        <v>113</v>
      </c>
      <c r="AI649" s="31">
        <f>+Tabla3[[#This Row],[VALOR DEL CONTRATO
(EN NUMEROS)]]-Tabla3[[#This Row],[VALOR RECURSOS (MADS/FONAM)]]</f>
        <v>0</v>
      </c>
      <c r="AJ649" s="25">
        <v>7325</v>
      </c>
      <c r="AK649" s="32">
        <v>45665</v>
      </c>
      <c r="AL649">
        <v>77725</v>
      </c>
      <c r="AM649" s="27">
        <v>45701</v>
      </c>
      <c r="AN649" s="33" t="s">
        <v>114</v>
      </c>
      <c r="AO649" t="s">
        <v>911</v>
      </c>
      <c r="AP649" s="39">
        <v>202400000000078</v>
      </c>
      <c r="AQ649" t="s">
        <v>106</v>
      </c>
      <c r="AR649" s="27">
        <v>45698</v>
      </c>
      <c r="AS649" s="23" t="s">
        <v>116</v>
      </c>
      <c r="AT649" s="23" t="s">
        <v>116</v>
      </c>
      <c r="AU649" t="s">
        <v>117</v>
      </c>
      <c r="AV649" t="s">
        <v>781</v>
      </c>
      <c r="AW649" t="s">
        <v>782</v>
      </c>
      <c r="AX649" t="s">
        <v>783</v>
      </c>
      <c r="AY649" s="23">
        <v>80111600</v>
      </c>
      <c r="AZ649" s="20" t="s">
        <v>4471</v>
      </c>
      <c r="BA649" s="23" t="s">
        <v>121</v>
      </c>
      <c r="BB649" s="20" t="s">
        <v>122</v>
      </c>
      <c r="BC649" s="42">
        <v>45699</v>
      </c>
      <c r="BD649" s="23" t="s">
        <v>123</v>
      </c>
      <c r="BE649" s="42">
        <v>45699</v>
      </c>
      <c r="BF649" s="27">
        <v>45701</v>
      </c>
      <c r="BG649" s="43">
        <v>46003</v>
      </c>
      <c r="BH649" s="35">
        <f>+Tabla3[[#This Row],[FECHA TERMINACION
(INICIAL)]]-Tabla3[[#This Row],[FECHA INICIO]]</f>
        <v>302</v>
      </c>
      <c r="BI649" s="35">
        <f>+Tabla3[[#This Row],[PLAZO DE EJECUCIÓN EN DÍAS (INICIAL)]]/30</f>
        <v>10.066666666666666</v>
      </c>
      <c r="BJ649" t="s">
        <v>4472</v>
      </c>
      <c r="BK649" s="30">
        <f>+[1]BD_2!E647</f>
        <v>0</v>
      </c>
      <c r="BL649" s="30">
        <f>+[1]BD_2!BA647</f>
        <v>0</v>
      </c>
      <c r="BM649" s="23">
        <f>+[1]BD_2!BZ647</f>
        <v>0</v>
      </c>
      <c r="BN649" s="23">
        <f>+COUNTIF(Tabla3[[#This Row],[VALOR REDUCIDO]:[TOTAL TIEMPO PRORROGADO EN DÍAS
]],"&lt;&gt;0")</f>
        <v>0</v>
      </c>
      <c r="BO649" s="23" t="str">
        <f>+[1]BD_2!CA647</f>
        <v>2 NO</v>
      </c>
      <c r="BP649" s="27" t="str">
        <f>+[1]BD_2!CF647</f>
        <v>2 NO</v>
      </c>
      <c r="BQ649" s="23" t="s">
        <v>106</v>
      </c>
      <c r="BR649">
        <f t="shared" si="148"/>
        <v>302</v>
      </c>
      <c r="BS649" s="36">
        <f t="shared" si="149"/>
        <v>45701</v>
      </c>
      <c r="BT649" s="36">
        <f t="shared" si="150"/>
        <v>46003</v>
      </c>
      <c r="BU649" s="37">
        <f t="shared" ca="1" si="151"/>
        <v>0.81456953642384111</v>
      </c>
      <c r="BV649" s="30">
        <f t="shared" si="152"/>
        <v>92700000</v>
      </c>
      <c r="BW649" s="23" t="str">
        <f t="shared" ca="1" si="140"/>
        <v>EJECUCIÓN</v>
      </c>
      <c r="BX649" s="23">
        <v>51912000</v>
      </c>
      <c r="BY649" s="23">
        <v>40788000</v>
      </c>
      <c r="BZ649" s="23" t="s">
        <v>106</v>
      </c>
      <c r="CA649" s="23" t="str">
        <f t="shared" si="153"/>
        <v>febrero</v>
      </c>
      <c r="CB649" s="23" t="s">
        <v>121</v>
      </c>
      <c r="CC649" s="23" t="s">
        <v>121</v>
      </c>
      <c r="CD649" s="23" t="s">
        <v>121</v>
      </c>
      <c r="CE649" t="s">
        <v>125</v>
      </c>
      <c r="CF649" t="s">
        <v>126</v>
      </c>
    </row>
    <row r="650" spans="1:84" x14ac:dyDescent="0.25">
      <c r="A650" s="23" t="str">
        <f t="shared" si="141"/>
        <v/>
      </c>
      <c r="B650" s="23" t="str">
        <f t="shared" si="142"/>
        <v/>
      </c>
      <c r="C650" s="24" t="str">
        <f t="shared" ca="1" si="143"/>
        <v>E</v>
      </c>
      <c r="D650" s="25" t="str">
        <f t="shared" ca="1" si="144"/>
        <v/>
      </c>
      <c r="E650" s="25" t="str">
        <f t="shared" si="145"/>
        <v/>
      </c>
      <c r="F650" s="23" t="str">
        <f t="shared" si="146"/>
        <v/>
      </c>
      <c r="G650" s="25" t="str">
        <f t="shared" si="147"/>
        <v/>
      </c>
      <c r="H650" s="23">
        <v>2025</v>
      </c>
      <c r="I650" s="26">
        <v>640</v>
      </c>
      <c r="J650" s="23" t="s">
        <v>95</v>
      </c>
      <c r="K650" t="s">
        <v>96</v>
      </c>
      <c r="L650" t="s">
        <v>97</v>
      </c>
      <c r="M650" t="s">
        <v>98</v>
      </c>
      <c r="N650" t="s">
        <v>99</v>
      </c>
      <c r="O650" s="23" t="s">
        <v>100</v>
      </c>
      <c r="P650" s="23" t="s">
        <v>138</v>
      </c>
      <c r="Q650" t="s">
        <v>4473</v>
      </c>
      <c r="R650" s="23" t="s">
        <v>103</v>
      </c>
      <c r="S650" s="56" t="s">
        <v>467</v>
      </c>
      <c r="T650" s="29" t="s">
        <v>4474</v>
      </c>
      <c r="U650" s="23" t="s">
        <v>1436</v>
      </c>
      <c r="V650" s="23" t="s">
        <v>106</v>
      </c>
      <c r="W650" s="20" t="s">
        <v>747</v>
      </c>
      <c r="X650" s="20" t="s">
        <v>747</v>
      </c>
      <c r="Y650" t="s">
        <v>4475</v>
      </c>
      <c r="Z650" t="s">
        <v>4476</v>
      </c>
      <c r="AA650" t="s">
        <v>4400</v>
      </c>
      <c r="AB650" s="30">
        <v>84113333</v>
      </c>
      <c r="AC650" s="30">
        <v>84113333</v>
      </c>
      <c r="AD650" s="46">
        <v>8140000</v>
      </c>
      <c r="AE650" s="46">
        <v>0</v>
      </c>
      <c r="AF650" s="23" t="s">
        <v>112</v>
      </c>
      <c r="AG650" t="s">
        <v>106</v>
      </c>
      <c r="AH650" t="s">
        <v>113</v>
      </c>
      <c r="AI650" s="31">
        <f>+Tabla3[[#This Row],[VALOR DEL CONTRATO
(EN NUMEROS)]]-Tabla3[[#This Row],[VALOR RECURSOS (MADS/FONAM)]]</f>
        <v>0</v>
      </c>
      <c r="AJ650" s="25">
        <v>3325</v>
      </c>
      <c r="AK650" s="57">
        <v>45664</v>
      </c>
      <c r="AL650">
        <v>66725</v>
      </c>
      <c r="AM650" s="42">
        <v>45698</v>
      </c>
      <c r="AN650" s="33" t="s">
        <v>114</v>
      </c>
      <c r="AO650" t="s">
        <v>751</v>
      </c>
      <c r="AP650" s="39">
        <v>202400000000095</v>
      </c>
      <c r="AQ650" t="s">
        <v>106</v>
      </c>
      <c r="AR650" s="27">
        <v>45694</v>
      </c>
      <c r="AS650" s="23" t="s">
        <v>116</v>
      </c>
      <c r="AT650" s="23" t="s">
        <v>116</v>
      </c>
      <c r="AU650" t="s">
        <v>117</v>
      </c>
      <c r="AV650" t="s">
        <v>2010</v>
      </c>
      <c r="AW650" t="s">
        <v>2011</v>
      </c>
      <c r="AX650" s="20" t="s">
        <v>747</v>
      </c>
      <c r="AY650" s="23">
        <v>80111600</v>
      </c>
      <c r="AZ650" s="41" t="s">
        <v>4477</v>
      </c>
      <c r="BA650" s="23" t="s">
        <v>121</v>
      </c>
      <c r="BB650" s="20" t="s">
        <v>122</v>
      </c>
      <c r="BC650" s="42">
        <v>45695</v>
      </c>
      <c r="BD650" s="23" t="s">
        <v>123</v>
      </c>
      <c r="BE650" s="42">
        <v>45695</v>
      </c>
      <c r="BF650" s="27">
        <v>45698</v>
      </c>
      <c r="BG650" s="43">
        <v>46010</v>
      </c>
      <c r="BH650" s="35">
        <f>+Tabla3[[#This Row],[FECHA TERMINACION
(INICIAL)]]-Tabla3[[#This Row],[FECHA INICIO]]</f>
        <v>312</v>
      </c>
      <c r="BI650" s="35">
        <f>+Tabla3[[#This Row],[PLAZO DE EJECUCIÓN EN DÍAS (INICIAL)]]/30</f>
        <v>10.4</v>
      </c>
      <c r="BJ650" t="s">
        <v>4402</v>
      </c>
      <c r="BK650" s="30">
        <f>+[1]BD_2!E648</f>
        <v>0</v>
      </c>
      <c r="BL650" s="30">
        <f>+[1]BD_2!BA648</f>
        <v>0</v>
      </c>
      <c r="BM650" s="23">
        <f>+[1]BD_2!BZ648</f>
        <v>0</v>
      </c>
      <c r="BN650" s="23">
        <f>+COUNTIF(Tabla3[[#This Row],[VALOR REDUCIDO]:[TOTAL TIEMPO PRORROGADO EN DÍAS
]],"&lt;&gt;0")</f>
        <v>0</v>
      </c>
      <c r="BO650" s="23" t="str">
        <f>+[1]BD_2!CA648</f>
        <v>2 NO</v>
      </c>
      <c r="BP650" s="27" t="str">
        <f>+[1]BD_2!CF648</f>
        <v>2 NO</v>
      </c>
      <c r="BQ650" s="23" t="s">
        <v>106</v>
      </c>
      <c r="BR650">
        <f t="shared" si="148"/>
        <v>312</v>
      </c>
      <c r="BS650" s="36">
        <f t="shared" si="149"/>
        <v>45698</v>
      </c>
      <c r="BT650" s="36">
        <f t="shared" si="150"/>
        <v>46010</v>
      </c>
      <c r="BU650" s="37">
        <f t="shared" ca="1" si="151"/>
        <v>0.79807692307692313</v>
      </c>
      <c r="BV650" s="30">
        <f t="shared" si="152"/>
        <v>84113333</v>
      </c>
      <c r="BW650" s="23" t="str">
        <f t="shared" ca="1" si="140"/>
        <v>EJECUCIÓN</v>
      </c>
      <c r="BX650" s="23">
        <v>46398000</v>
      </c>
      <c r="BY650" s="23">
        <v>37715333</v>
      </c>
      <c r="BZ650" s="23" t="s">
        <v>106</v>
      </c>
      <c r="CA650" s="23" t="str">
        <f t="shared" si="153"/>
        <v>febrero</v>
      </c>
      <c r="CB650" s="23" t="s">
        <v>121</v>
      </c>
      <c r="CC650" s="23" t="s">
        <v>121</v>
      </c>
      <c r="CD650" s="23" t="s">
        <v>121</v>
      </c>
      <c r="CE650" t="s">
        <v>125</v>
      </c>
      <c r="CF650" t="s">
        <v>126</v>
      </c>
    </row>
    <row r="651" spans="1:84" x14ac:dyDescent="0.25">
      <c r="A651" s="23" t="str">
        <f t="shared" si="141"/>
        <v/>
      </c>
      <c r="B651" s="23" t="str">
        <f t="shared" si="142"/>
        <v/>
      </c>
      <c r="C651" s="24" t="str">
        <f t="shared" ca="1" si="143"/>
        <v>E</v>
      </c>
      <c r="D651" s="25" t="str">
        <f t="shared" ca="1" si="144"/>
        <v/>
      </c>
      <c r="E651" s="25" t="str">
        <f t="shared" si="145"/>
        <v/>
      </c>
      <c r="F651" s="23" t="str">
        <f t="shared" si="146"/>
        <v/>
      </c>
      <c r="G651" s="25" t="str">
        <f t="shared" si="147"/>
        <v/>
      </c>
      <c r="H651" s="23">
        <v>2025</v>
      </c>
      <c r="I651" s="26">
        <v>641</v>
      </c>
      <c r="J651" s="23" t="s">
        <v>95</v>
      </c>
      <c r="K651" t="s">
        <v>96</v>
      </c>
      <c r="L651" t="s">
        <v>97</v>
      </c>
      <c r="M651" t="s">
        <v>98</v>
      </c>
      <c r="N651" t="s">
        <v>99</v>
      </c>
      <c r="O651" s="23" t="s">
        <v>100</v>
      </c>
      <c r="P651" s="23" t="s">
        <v>138</v>
      </c>
      <c r="Q651" t="s">
        <v>4478</v>
      </c>
      <c r="R651" s="23" t="s">
        <v>103</v>
      </c>
      <c r="S651" s="56" t="s">
        <v>369</v>
      </c>
      <c r="T651" s="29" t="s">
        <v>4479</v>
      </c>
      <c r="U651" s="23" t="s">
        <v>1436</v>
      </c>
      <c r="V651" s="23" t="s">
        <v>106</v>
      </c>
      <c r="W651" s="20" t="s">
        <v>907</v>
      </c>
      <c r="X651" s="20" t="s">
        <v>907</v>
      </c>
      <c r="Y651" t="s">
        <v>4480</v>
      </c>
      <c r="Z651" t="s">
        <v>4481</v>
      </c>
      <c r="AA651" t="s">
        <v>4482</v>
      </c>
      <c r="AB651" s="30">
        <v>65625000</v>
      </c>
      <c r="AC651" s="30">
        <v>65625000</v>
      </c>
      <c r="AD651" s="46">
        <v>6250000</v>
      </c>
      <c r="AE651" s="46">
        <v>0</v>
      </c>
      <c r="AF651" s="23" t="s">
        <v>112</v>
      </c>
      <c r="AG651" t="s">
        <v>106</v>
      </c>
      <c r="AH651" t="s">
        <v>113</v>
      </c>
      <c r="AI651" s="31">
        <f>+Tabla3[[#This Row],[VALOR DEL CONTRATO
(EN NUMEROS)]]-Tabla3[[#This Row],[VALOR RECURSOS (MADS/FONAM)]]</f>
        <v>0</v>
      </c>
      <c r="AJ651" s="25">
        <v>5325</v>
      </c>
      <c r="AK651" s="32">
        <v>45664</v>
      </c>
      <c r="AL651">
        <v>74925</v>
      </c>
      <c r="AM651" s="27">
        <v>45700</v>
      </c>
      <c r="AN651" s="33" t="s">
        <v>114</v>
      </c>
      <c r="AO651" t="s">
        <v>206</v>
      </c>
      <c r="AP651" s="39">
        <v>202400000000055</v>
      </c>
      <c r="AQ651" t="s">
        <v>106</v>
      </c>
      <c r="AR651" s="27">
        <v>45698</v>
      </c>
      <c r="AS651" s="23" t="s">
        <v>116</v>
      </c>
      <c r="AT651" s="23" t="s">
        <v>116</v>
      </c>
      <c r="AU651" t="s">
        <v>117</v>
      </c>
      <c r="AV651" t="s">
        <v>940</v>
      </c>
      <c r="AW651" t="s">
        <v>941</v>
      </c>
      <c r="AX651" t="s">
        <v>941</v>
      </c>
      <c r="AY651" s="23">
        <v>80111600</v>
      </c>
      <c r="AZ651" s="20" t="s">
        <v>4483</v>
      </c>
      <c r="BA651" s="23" t="s">
        <v>121</v>
      </c>
      <c r="BB651" s="20" t="s">
        <v>122</v>
      </c>
      <c r="BC651" s="42">
        <v>45699</v>
      </c>
      <c r="BD651" s="23" t="s">
        <v>123</v>
      </c>
      <c r="BE651" s="42">
        <v>45699</v>
      </c>
      <c r="BF651" s="27">
        <v>45700</v>
      </c>
      <c r="BG651" s="43">
        <v>46017</v>
      </c>
      <c r="BH651" s="35">
        <f>+Tabla3[[#This Row],[FECHA TERMINACION
(INICIAL)]]-Tabla3[[#This Row],[FECHA INICIO]]</f>
        <v>317</v>
      </c>
      <c r="BI651" s="35">
        <f>+Tabla3[[#This Row],[PLAZO DE EJECUCIÓN EN DÍAS (INICIAL)]]/30</f>
        <v>10.566666666666666</v>
      </c>
      <c r="BJ651" t="s">
        <v>4484</v>
      </c>
      <c r="BK651" s="30">
        <f>+[1]BD_2!E649</f>
        <v>0</v>
      </c>
      <c r="BL651" s="30">
        <f>+[1]BD_2!BA649</f>
        <v>0</v>
      </c>
      <c r="BM651" s="23">
        <f>+[1]BD_2!BZ649</f>
        <v>0</v>
      </c>
      <c r="BN651" s="23">
        <f>+COUNTIF(Tabla3[[#This Row],[VALOR REDUCIDO]:[TOTAL TIEMPO PRORROGADO EN DÍAS
]],"&lt;&gt;0")</f>
        <v>0</v>
      </c>
      <c r="BO651" s="23" t="str">
        <f>+[1]BD_2!CA649</f>
        <v>2 NO</v>
      </c>
      <c r="BP651" s="27" t="str">
        <f>+[1]BD_2!CF649</f>
        <v>2 NO</v>
      </c>
      <c r="BQ651" s="23" t="s">
        <v>106</v>
      </c>
      <c r="BR651">
        <f t="shared" si="148"/>
        <v>317</v>
      </c>
      <c r="BS651" s="36">
        <f t="shared" si="149"/>
        <v>45700</v>
      </c>
      <c r="BT651" s="36">
        <f t="shared" si="150"/>
        <v>46017</v>
      </c>
      <c r="BU651" s="37">
        <f t="shared" ca="1" si="151"/>
        <v>0.77917981072555209</v>
      </c>
      <c r="BV651" s="30">
        <f t="shared" si="152"/>
        <v>65625000</v>
      </c>
      <c r="BW651" s="23" t="str">
        <f t="shared" ca="1" si="140"/>
        <v>EJECUCIÓN</v>
      </c>
      <c r="BX651" s="23">
        <v>41458333</v>
      </c>
      <c r="BY651" s="23">
        <v>24166667</v>
      </c>
      <c r="BZ651" s="23" t="s">
        <v>106</v>
      </c>
      <c r="CA651" s="23" t="str">
        <f t="shared" si="153"/>
        <v>febrero</v>
      </c>
      <c r="CB651" s="23" t="s">
        <v>121</v>
      </c>
      <c r="CC651" s="23" t="s">
        <v>121</v>
      </c>
      <c r="CD651" s="23" t="s">
        <v>121</v>
      </c>
      <c r="CE651" t="s">
        <v>125</v>
      </c>
      <c r="CF651" t="s">
        <v>126</v>
      </c>
    </row>
    <row r="652" spans="1:84" x14ac:dyDescent="0.25">
      <c r="A652" s="23" t="str">
        <f t="shared" si="141"/>
        <v/>
      </c>
      <c r="B652" s="23" t="str">
        <f t="shared" si="142"/>
        <v/>
      </c>
      <c r="C652" s="24" t="str">
        <f t="shared" ca="1" si="143"/>
        <v>E</v>
      </c>
      <c r="D652" s="25" t="str">
        <f t="shared" ca="1" si="144"/>
        <v/>
      </c>
      <c r="E652" s="25" t="str">
        <f t="shared" si="145"/>
        <v/>
      </c>
      <c r="F652" s="23" t="str">
        <f t="shared" si="146"/>
        <v/>
      </c>
      <c r="G652" s="25" t="str">
        <f t="shared" si="147"/>
        <v/>
      </c>
      <c r="H652" s="23">
        <v>2025</v>
      </c>
      <c r="I652" s="26">
        <v>642</v>
      </c>
      <c r="J652" s="23" t="s">
        <v>95</v>
      </c>
      <c r="K652" t="s">
        <v>96</v>
      </c>
      <c r="L652" t="s">
        <v>97</v>
      </c>
      <c r="M652" t="s">
        <v>98</v>
      </c>
      <c r="N652" t="s">
        <v>99</v>
      </c>
      <c r="O652" s="23" t="s">
        <v>100</v>
      </c>
      <c r="P652" s="23" t="s">
        <v>138</v>
      </c>
      <c r="Q652" t="s">
        <v>4485</v>
      </c>
      <c r="R652" s="23" t="s">
        <v>103</v>
      </c>
      <c r="S652" s="56" t="s">
        <v>4486</v>
      </c>
      <c r="T652" s="29" t="s">
        <v>4487</v>
      </c>
      <c r="U652" s="23" t="s">
        <v>1436</v>
      </c>
      <c r="V652" s="23" t="s">
        <v>106</v>
      </c>
      <c r="W652" s="20" t="s">
        <v>418</v>
      </c>
      <c r="X652" s="20" t="s">
        <v>418</v>
      </c>
      <c r="Y652" t="s">
        <v>4488</v>
      </c>
      <c r="Z652" t="s">
        <v>4489</v>
      </c>
      <c r="AA652" t="s">
        <v>1610</v>
      </c>
      <c r="AB652" s="30">
        <v>105000000</v>
      </c>
      <c r="AC652" s="30">
        <v>105000000</v>
      </c>
      <c r="AD652" s="46">
        <v>10000000</v>
      </c>
      <c r="AE652" s="46">
        <v>0</v>
      </c>
      <c r="AF652" s="23" t="s">
        <v>112</v>
      </c>
      <c r="AG652" t="s">
        <v>106</v>
      </c>
      <c r="AH652" t="s">
        <v>113</v>
      </c>
      <c r="AI652" s="31">
        <f>+Tabla3[[#This Row],[VALOR DEL CONTRATO
(EN NUMEROS)]]-Tabla3[[#This Row],[VALOR RECURSOS (MADS/FONAM)]]</f>
        <v>0</v>
      </c>
      <c r="AJ652" s="25">
        <v>8025</v>
      </c>
      <c r="AK652" s="32">
        <v>45665</v>
      </c>
      <c r="AL652">
        <v>74425</v>
      </c>
      <c r="AM652" s="27">
        <v>45700</v>
      </c>
      <c r="AN652" s="33" t="s">
        <v>114</v>
      </c>
      <c r="AO652" t="s">
        <v>2393</v>
      </c>
      <c r="AP652" s="39">
        <v>202300000000267</v>
      </c>
      <c r="AQ652" t="s">
        <v>106</v>
      </c>
      <c r="AR652" s="27">
        <v>45698</v>
      </c>
      <c r="AS652" s="23" t="s">
        <v>116</v>
      </c>
      <c r="AT652" s="23" t="s">
        <v>116</v>
      </c>
      <c r="AU652" t="s">
        <v>117</v>
      </c>
      <c r="AV652" t="s">
        <v>423</v>
      </c>
      <c r="AW652" t="s">
        <v>424</v>
      </c>
      <c r="AX652" t="s">
        <v>425</v>
      </c>
      <c r="AY652" s="23">
        <v>80111600</v>
      </c>
      <c r="AZ652" s="41" t="s">
        <v>4490</v>
      </c>
      <c r="BA652" s="23" t="s">
        <v>121</v>
      </c>
      <c r="BB652" s="20" t="s">
        <v>122</v>
      </c>
      <c r="BC652" s="42">
        <v>45699</v>
      </c>
      <c r="BD652" s="23" t="s">
        <v>123</v>
      </c>
      <c r="BE652" s="42">
        <v>45699</v>
      </c>
      <c r="BF652" s="27">
        <v>45700</v>
      </c>
      <c r="BG652" s="43">
        <v>46017</v>
      </c>
      <c r="BH652" s="35">
        <f>+Tabla3[[#This Row],[FECHA TERMINACION
(INICIAL)]]-Tabla3[[#This Row],[FECHA INICIO]]</f>
        <v>317</v>
      </c>
      <c r="BI652" s="35">
        <f>+Tabla3[[#This Row],[PLAZO DE EJECUCIÓN EN DÍAS (INICIAL)]]/30</f>
        <v>10.566666666666666</v>
      </c>
      <c r="BJ652" t="s">
        <v>4491</v>
      </c>
      <c r="BK652" s="30">
        <f>+[1]BD_2!E650</f>
        <v>0</v>
      </c>
      <c r="BL652" s="30">
        <f>+[1]BD_2!BA650</f>
        <v>0</v>
      </c>
      <c r="BM652" s="23">
        <f>+[1]BD_2!BZ650</f>
        <v>0</v>
      </c>
      <c r="BN652" s="23">
        <f>+COUNTIF(Tabla3[[#This Row],[VALOR REDUCIDO]:[TOTAL TIEMPO PRORROGADO EN DÍAS
]],"&lt;&gt;0")</f>
        <v>0</v>
      </c>
      <c r="BO652" s="23" t="str">
        <f>+[1]BD_2!CA650</f>
        <v>2 NO</v>
      </c>
      <c r="BP652" s="27" t="str">
        <f>+[1]BD_2!CF650</f>
        <v>2 NO</v>
      </c>
      <c r="BQ652" s="23" t="s">
        <v>106</v>
      </c>
      <c r="BR652">
        <f t="shared" si="148"/>
        <v>317</v>
      </c>
      <c r="BS652" s="36">
        <f t="shared" si="149"/>
        <v>45700</v>
      </c>
      <c r="BT652" s="36">
        <f t="shared" si="150"/>
        <v>46017</v>
      </c>
      <c r="BU652" s="37">
        <f t="shared" ca="1" si="151"/>
        <v>0.77917981072555209</v>
      </c>
      <c r="BV652" s="30">
        <f t="shared" si="152"/>
        <v>105000000</v>
      </c>
      <c r="BW652" s="23" t="str">
        <f t="shared" ca="1" si="140"/>
        <v>EJECUCIÓN</v>
      </c>
      <c r="BX652" s="23">
        <v>66333333</v>
      </c>
      <c r="BY652" s="23">
        <v>38666667</v>
      </c>
      <c r="BZ652" s="23" t="s">
        <v>106</v>
      </c>
      <c r="CA652" s="23" t="str">
        <f t="shared" si="153"/>
        <v>febrero</v>
      </c>
      <c r="CB652" s="23" t="s">
        <v>121</v>
      </c>
      <c r="CC652" s="23" t="s">
        <v>121</v>
      </c>
      <c r="CD652" s="23" t="s">
        <v>121</v>
      </c>
      <c r="CE652" t="s">
        <v>125</v>
      </c>
      <c r="CF652" t="s">
        <v>126</v>
      </c>
    </row>
    <row r="653" spans="1:84" x14ac:dyDescent="0.25">
      <c r="A653" s="23" t="str">
        <f t="shared" si="141"/>
        <v/>
      </c>
      <c r="B653" s="23" t="str">
        <f t="shared" si="142"/>
        <v/>
      </c>
      <c r="C653" s="24" t="str">
        <f t="shared" ca="1" si="143"/>
        <v>E</v>
      </c>
      <c r="D653" s="25" t="str">
        <f t="shared" ca="1" si="144"/>
        <v/>
      </c>
      <c r="E653" s="25" t="str">
        <f t="shared" si="145"/>
        <v/>
      </c>
      <c r="F653" s="23" t="str">
        <f t="shared" si="146"/>
        <v/>
      </c>
      <c r="G653" s="25" t="str">
        <f t="shared" si="147"/>
        <v/>
      </c>
      <c r="H653" s="23">
        <v>2025</v>
      </c>
      <c r="I653" s="26">
        <v>643</v>
      </c>
      <c r="J653" s="23" t="s">
        <v>95</v>
      </c>
      <c r="K653" t="s">
        <v>96</v>
      </c>
      <c r="L653" t="s">
        <v>97</v>
      </c>
      <c r="M653" t="s">
        <v>98</v>
      </c>
      <c r="N653" t="s">
        <v>99</v>
      </c>
      <c r="O653" s="23" t="s">
        <v>100</v>
      </c>
      <c r="P653" s="23" t="s">
        <v>138</v>
      </c>
      <c r="Q653" t="s">
        <v>4492</v>
      </c>
      <c r="R653" s="23" t="s">
        <v>103</v>
      </c>
      <c r="S653" s="56" t="s">
        <v>298</v>
      </c>
      <c r="T653" s="29" t="s">
        <v>4493</v>
      </c>
      <c r="U653" s="23" t="s">
        <v>1436</v>
      </c>
      <c r="V653" s="23" t="s">
        <v>106</v>
      </c>
      <c r="W653" s="20" t="s">
        <v>776</v>
      </c>
      <c r="X653" s="20" t="s">
        <v>776</v>
      </c>
      <c r="Y653" t="s">
        <v>4494</v>
      </c>
      <c r="Z653" t="s">
        <v>4495</v>
      </c>
      <c r="AA653" t="s">
        <v>4496</v>
      </c>
      <c r="AB653" s="30">
        <v>49440000</v>
      </c>
      <c r="AC653" s="30">
        <v>49440000</v>
      </c>
      <c r="AD653" s="46">
        <v>8240000</v>
      </c>
      <c r="AE653" s="46">
        <v>0</v>
      </c>
      <c r="AF653" s="23" t="s">
        <v>112</v>
      </c>
      <c r="AG653" t="s">
        <v>106</v>
      </c>
      <c r="AH653" t="s">
        <v>113</v>
      </c>
      <c r="AI653" s="31">
        <f>+Tabla3[[#This Row],[VALOR DEL CONTRATO
(EN NUMEROS)]]-Tabla3[[#This Row],[VALOR RECURSOS (MADS/FONAM)]]</f>
        <v>0</v>
      </c>
      <c r="AJ653" s="25">
        <v>7325</v>
      </c>
      <c r="AK653" s="32">
        <v>45665</v>
      </c>
      <c r="AL653">
        <v>83625</v>
      </c>
      <c r="AM653" s="27">
        <v>45702</v>
      </c>
      <c r="AN653" s="33" t="s">
        <v>114</v>
      </c>
      <c r="AO653" t="s">
        <v>911</v>
      </c>
      <c r="AP653" s="39">
        <v>202400000000078</v>
      </c>
      <c r="AQ653" t="s">
        <v>106</v>
      </c>
      <c r="AR653" s="27">
        <v>45700</v>
      </c>
      <c r="AS653" s="23" t="s">
        <v>116</v>
      </c>
      <c r="AT653" s="23" t="s">
        <v>116</v>
      </c>
      <c r="AU653" t="s">
        <v>117</v>
      </c>
      <c r="AV653" t="s">
        <v>781</v>
      </c>
      <c r="AW653" t="s">
        <v>782</v>
      </c>
      <c r="AX653" t="s">
        <v>783</v>
      </c>
      <c r="AY653" s="23">
        <v>80111600</v>
      </c>
      <c r="AZ653" s="20" t="s">
        <v>4497</v>
      </c>
      <c r="BA653" s="23" t="s">
        <v>121</v>
      </c>
      <c r="BB653" s="20" t="s">
        <v>122</v>
      </c>
      <c r="BC653" s="42">
        <v>45701</v>
      </c>
      <c r="BD653" s="23" t="s">
        <v>123</v>
      </c>
      <c r="BE653" s="42">
        <v>45701</v>
      </c>
      <c r="BF653" s="27">
        <v>45702</v>
      </c>
      <c r="BG653" s="43">
        <v>45882</v>
      </c>
      <c r="BH653" s="35">
        <f>+Tabla3[[#This Row],[FECHA TERMINACION
(INICIAL)]]-Tabla3[[#This Row],[FECHA INICIO]]</f>
        <v>180</v>
      </c>
      <c r="BI653" s="35">
        <f>+Tabla3[[#This Row],[PLAZO DE EJECUCIÓN EN DÍAS (INICIAL)]]/30</f>
        <v>6</v>
      </c>
      <c r="BJ653" t="s">
        <v>2422</v>
      </c>
      <c r="BK653" s="30">
        <f>+[1]BD_2!E651</f>
        <v>0</v>
      </c>
      <c r="BL653" s="30">
        <f>+[1]BD_2!BA651</f>
        <v>24720000</v>
      </c>
      <c r="BM653" s="23">
        <f>+[1]BD_2!BZ651</f>
        <v>92</v>
      </c>
      <c r="BN653" s="23">
        <f>+COUNTIF(Tabla3[[#This Row],[VALOR REDUCIDO]:[TOTAL TIEMPO PRORROGADO EN DÍAS
]],"&lt;&gt;0")</f>
        <v>2</v>
      </c>
      <c r="BO653" s="23" t="str">
        <f>+[1]BD_2!CA651</f>
        <v>2 NO</v>
      </c>
      <c r="BP653" s="27" t="str">
        <f>+[1]BD_2!CF651</f>
        <v>2 NO</v>
      </c>
      <c r="BQ653" s="23" t="s">
        <v>106</v>
      </c>
      <c r="BR653">
        <f t="shared" si="148"/>
        <v>272</v>
      </c>
      <c r="BS653" s="36">
        <f t="shared" si="149"/>
        <v>45702</v>
      </c>
      <c r="BT653" s="36">
        <f t="shared" si="150"/>
        <v>45974</v>
      </c>
      <c r="BU653" s="37">
        <f t="shared" ca="1" si="151"/>
        <v>0.90073529411764708</v>
      </c>
      <c r="BV653" s="30">
        <f t="shared" si="152"/>
        <v>74160000</v>
      </c>
      <c r="BW653" s="23" t="str">
        <f t="shared" ca="1" si="140"/>
        <v>EJECUCIÓN</v>
      </c>
      <c r="BX653" s="23">
        <v>45869333</v>
      </c>
      <c r="BY653" s="23">
        <v>28290667</v>
      </c>
      <c r="BZ653" s="23" t="s">
        <v>106</v>
      </c>
      <c r="CA653" s="23" t="str">
        <f t="shared" si="153"/>
        <v>febrero</v>
      </c>
      <c r="CB653" s="23" t="s">
        <v>121</v>
      </c>
      <c r="CC653" s="23" t="s">
        <v>121</v>
      </c>
      <c r="CD653" s="23" t="s">
        <v>121</v>
      </c>
      <c r="CE653" t="s">
        <v>125</v>
      </c>
      <c r="CF653" t="s">
        <v>126</v>
      </c>
    </row>
    <row r="654" spans="1:84" x14ac:dyDescent="0.25">
      <c r="A654" s="23" t="str">
        <f t="shared" si="141"/>
        <v/>
      </c>
      <c r="B654" s="23" t="str">
        <f t="shared" si="142"/>
        <v/>
      </c>
      <c r="C654" s="24" t="str">
        <f t="shared" ca="1" si="143"/>
        <v>E</v>
      </c>
      <c r="D654" s="25" t="str">
        <f t="shared" ca="1" si="144"/>
        <v/>
      </c>
      <c r="E654" s="25" t="str">
        <f t="shared" si="145"/>
        <v/>
      </c>
      <c r="F654" s="23" t="str">
        <f t="shared" si="146"/>
        <v/>
      </c>
      <c r="G654" s="25" t="str">
        <f t="shared" si="147"/>
        <v/>
      </c>
      <c r="H654" s="23">
        <v>2025</v>
      </c>
      <c r="I654" s="26">
        <v>644</v>
      </c>
      <c r="J654" s="23" t="s">
        <v>95</v>
      </c>
      <c r="K654" t="s">
        <v>96</v>
      </c>
      <c r="L654" t="s">
        <v>97</v>
      </c>
      <c r="M654" t="s">
        <v>98</v>
      </c>
      <c r="N654" t="s">
        <v>99</v>
      </c>
      <c r="O654" s="23" t="s">
        <v>100</v>
      </c>
      <c r="P654" s="23" t="s">
        <v>138</v>
      </c>
      <c r="Q654" t="s">
        <v>4498</v>
      </c>
      <c r="R654" s="23" t="s">
        <v>103</v>
      </c>
      <c r="S654" s="20" t="s">
        <v>158</v>
      </c>
      <c r="T654" s="29" t="s">
        <v>4499</v>
      </c>
      <c r="U654" s="23" t="s">
        <v>1436</v>
      </c>
      <c r="V654" s="23" t="s">
        <v>106</v>
      </c>
      <c r="W654" s="20" t="s">
        <v>711</v>
      </c>
      <c r="X654" s="20" t="s">
        <v>108</v>
      </c>
      <c r="Y654" t="s">
        <v>4500</v>
      </c>
      <c r="Z654" t="s">
        <v>4501</v>
      </c>
      <c r="AA654" t="s">
        <v>4502</v>
      </c>
      <c r="AB654" s="30">
        <v>78750000</v>
      </c>
      <c r="AC654" s="30">
        <v>78750000</v>
      </c>
      <c r="AD654" s="46">
        <v>7500000</v>
      </c>
      <c r="AE654" s="46">
        <v>0</v>
      </c>
      <c r="AF654" s="23" t="s">
        <v>112</v>
      </c>
      <c r="AG654" t="s">
        <v>106</v>
      </c>
      <c r="AH654" t="s">
        <v>113</v>
      </c>
      <c r="AI654" s="31">
        <f>+Tabla3[[#This Row],[VALOR DEL CONTRATO
(EN NUMEROS)]]-Tabla3[[#This Row],[VALOR RECURSOS (MADS/FONAM)]]</f>
        <v>0</v>
      </c>
      <c r="AJ654" s="25">
        <v>9525</v>
      </c>
      <c r="AK654" s="57">
        <v>45665</v>
      </c>
      <c r="AL654">
        <v>73625</v>
      </c>
      <c r="AM654" s="27">
        <v>45700</v>
      </c>
      <c r="AN654" s="33" t="s">
        <v>114</v>
      </c>
      <c r="AO654" t="s">
        <v>115</v>
      </c>
      <c r="AP654" s="39">
        <v>202400000000095</v>
      </c>
      <c r="AQ654" t="s">
        <v>106</v>
      </c>
      <c r="AR654" s="27">
        <v>45698</v>
      </c>
      <c r="AS654" s="23" t="s">
        <v>116</v>
      </c>
      <c r="AT654" s="23" t="s">
        <v>116</v>
      </c>
      <c r="AU654" t="s">
        <v>117</v>
      </c>
      <c r="AV654" t="s">
        <v>529</v>
      </c>
      <c r="AW654" t="s">
        <v>620</v>
      </c>
      <c r="AX654" t="s">
        <v>108</v>
      </c>
      <c r="AY654" s="23">
        <v>80111600</v>
      </c>
      <c r="AZ654" s="20" t="s">
        <v>4503</v>
      </c>
      <c r="BA654" s="23" t="s">
        <v>121</v>
      </c>
      <c r="BB654" s="20" t="s">
        <v>122</v>
      </c>
      <c r="BC654" s="42">
        <v>45699</v>
      </c>
      <c r="BD654" s="23" t="s">
        <v>123</v>
      </c>
      <c r="BE654" s="42">
        <v>45699</v>
      </c>
      <c r="BF654" s="27">
        <v>45700</v>
      </c>
      <c r="BG654" s="43">
        <v>46017</v>
      </c>
      <c r="BH654" s="35">
        <f>+Tabla3[[#This Row],[FECHA TERMINACION
(INICIAL)]]-Tabla3[[#This Row],[FECHA INICIO]]</f>
        <v>317</v>
      </c>
      <c r="BI654" s="35">
        <f>+Tabla3[[#This Row],[PLAZO DE EJECUCIÓN EN DÍAS (INICIAL)]]/30</f>
        <v>10.566666666666666</v>
      </c>
      <c r="BJ654" t="s">
        <v>4504</v>
      </c>
      <c r="BK654" s="30">
        <f>+[1]BD_2!E652</f>
        <v>0</v>
      </c>
      <c r="BL654" s="30">
        <f>+[1]BD_2!BA652</f>
        <v>0</v>
      </c>
      <c r="BM654" s="23">
        <f>+[1]BD_2!BZ652</f>
        <v>0</v>
      </c>
      <c r="BN654" s="23">
        <f>+COUNTIF(Tabla3[[#This Row],[VALOR REDUCIDO]:[TOTAL TIEMPO PRORROGADO EN DÍAS
]],"&lt;&gt;0")</f>
        <v>0</v>
      </c>
      <c r="BO654" s="23" t="str">
        <f>+[1]BD_2!CA652</f>
        <v>2 NO</v>
      </c>
      <c r="BP654" s="27" t="str">
        <f>+[1]BD_2!CF652</f>
        <v>2 NO</v>
      </c>
      <c r="BQ654" s="23" t="s">
        <v>106</v>
      </c>
      <c r="BR654">
        <f t="shared" si="148"/>
        <v>317</v>
      </c>
      <c r="BS654" s="36">
        <f t="shared" si="149"/>
        <v>45700</v>
      </c>
      <c r="BT654" s="36">
        <f t="shared" si="150"/>
        <v>46017</v>
      </c>
      <c r="BU654" s="37">
        <f t="shared" ca="1" si="151"/>
        <v>0.77917981072555209</v>
      </c>
      <c r="BV654" s="30">
        <f t="shared" si="152"/>
        <v>78750000</v>
      </c>
      <c r="BW654" s="23" t="str">
        <f t="shared" ca="1" si="140"/>
        <v>EJECUCIÓN</v>
      </c>
      <c r="BX654" s="23">
        <v>27250000</v>
      </c>
      <c r="BY654" s="23">
        <v>51500000</v>
      </c>
      <c r="BZ654" s="23" t="s">
        <v>106</v>
      </c>
      <c r="CA654" s="23" t="str">
        <f t="shared" si="153"/>
        <v>febrero</v>
      </c>
      <c r="CB654" s="23" t="s">
        <v>121</v>
      </c>
      <c r="CC654" s="23" t="s">
        <v>121</v>
      </c>
      <c r="CD654" s="23" t="s">
        <v>121</v>
      </c>
      <c r="CE654" t="s">
        <v>125</v>
      </c>
      <c r="CF654" t="s">
        <v>126</v>
      </c>
    </row>
    <row r="655" spans="1:84" x14ac:dyDescent="0.25">
      <c r="A655" s="23" t="str">
        <f t="shared" si="141"/>
        <v/>
      </c>
      <c r="B655" s="23" t="str">
        <f t="shared" si="142"/>
        <v/>
      </c>
      <c r="C655" s="24" t="str">
        <f t="shared" ca="1" si="143"/>
        <v>E</v>
      </c>
      <c r="D655" s="25" t="str">
        <f t="shared" ca="1" si="144"/>
        <v/>
      </c>
      <c r="E655" s="25" t="str">
        <f t="shared" si="145"/>
        <v/>
      </c>
      <c r="F655" s="23" t="str">
        <f t="shared" si="146"/>
        <v/>
      </c>
      <c r="G655" s="25" t="str">
        <f t="shared" si="147"/>
        <v/>
      </c>
      <c r="H655" s="23">
        <v>2025</v>
      </c>
      <c r="I655" s="26">
        <v>645</v>
      </c>
      <c r="J655" s="23" t="s">
        <v>95</v>
      </c>
      <c r="K655" t="s">
        <v>96</v>
      </c>
      <c r="L655" t="s">
        <v>97</v>
      </c>
      <c r="M655" t="s">
        <v>98</v>
      </c>
      <c r="N655" t="s">
        <v>99</v>
      </c>
      <c r="O655" s="23" t="s">
        <v>100</v>
      </c>
      <c r="P655" s="23" t="s">
        <v>138</v>
      </c>
      <c r="Q655" t="s">
        <v>4505</v>
      </c>
      <c r="R655" s="23" t="s">
        <v>103</v>
      </c>
      <c r="S655" s="20" t="s">
        <v>525</v>
      </c>
      <c r="T655" s="29" t="s">
        <v>4506</v>
      </c>
      <c r="U655" s="23" t="s">
        <v>1436</v>
      </c>
      <c r="V655" s="23" t="s">
        <v>106</v>
      </c>
      <c r="W655" s="20" t="s">
        <v>490</v>
      </c>
      <c r="X655" s="20" t="s">
        <v>490</v>
      </c>
      <c r="Y655" t="s">
        <v>4507</v>
      </c>
      <c r="Z655" t="s">
        <v>4508</v>
      </c>
      <c r="AA655" t="s">
        <v>4509</v>
      </c>
      <c r="AB655" s="30">
        <v>83733333</v>
      </c>
      <c r="AC655" s="30">
        <v>83733333</v>
      </c>
      <c r="AD655" s="46">
        <v>8000000</v>
      </c>
      <c r="AE655" s="46">
        <v>0</v>
      </c>
      <c r="AF655" s="23" t="s">
        <v>112</v>
      </c>
      <c r="AG655" t="s">
        <v>106</v>
      </c>
      <c r="AH655" t="s">
        <v>113</v>
      </c>
      <c r="AI655" s="31">
        <f>+Tabla3[[#This Row],[VALOR DEL CONTRATO
(EN NUMEROS)]]-Tabla3[[#This Row],[VALOR RECURSOS (MADS/FONAM)]]</f>
        <v>0</v>
      </c>
      <c r="AJ655" s="25">
        <v>9525</v>
      </c>
      <c r="AK655" s="57">
        <v>45665</v>
      </c>
      <c r="AL655">
        <v>80025</v>
      </c>
      <c r="AM655" s="27">
        <v>45701</v>
      </c>
      <c r="AN655" s="33" t="s">
        <v>114</v>
      </c>
      <c r="AO655" t="s">
        <v>115</v>
      </c>
      <c r="AP655" s="39">
        <v>202400000000095</v>
      </c>
      <c r="AQ655" t="s">
        <v>106</v>
      </c>
      <c r="AR655" s="27">
        <v>45700</v>
      </c>
      <c r="AS655" s="23" t="s">
        <v>116</v>
      </c>
      <c r="AT655" s="23" t="s">
        <v>116</v>
      </c>
      <c r="AU655" t="s">
        <v>117</v>
      </c>
      <c r="AV655" t="s">
        <v>1981</v>
      </c>
      <c r="AW655" t="s">
        <v>1982</v>
      </c>
      <c r="AX655" t="s">
        <v>490</v>
      </c>
      <c r="AY655" s="23">
        <v>80111600</v>
      </c>
      <c r="AZ655" s="41" t="s">
        <v>4510</v>
      </c>
      <c r="BA655" s="23" t="s">
        <v>121</v>
      </c>
      <c r="BB655" s="20" t="s">
        <v>122</v>
      </c>
      <c r="BC655" s="42">
        <v>45700</v>
      </c>
      <c r="BD655" s="23" t="s">
        <v>123</v>
      </c>
      <c r="BE655" s="42">
        <v>45700</v>
      </c>
      <c r="BF655" s="27">
        <v>45701</v>
      </c>
      <c r="BG655" s="43">
        <v>46017</v>
      </c>
      <c r="BH655" s="35">
        <f>+Tabla3[[#This Row],[FECHA TERMINACION
(INICIAL)]]-Tabla3[[#This Row],[FECHA INICIO]]</f>
        <v>316</v>
      </c>
      <c r="BI655" s="35">
        <f>+Tabla3[[#This Row],[PLAZO DE EJECUCIÓN EN DÍAS (INICIAL)]]/30</f>
        <v>10.533333333333333</v>
      </c>
      <c r="BJ655" t="s">
        <v>4356</v>
      </c>
      <c r="BK655" s="30">
        <f>+[1]BD_2!E653</f>
        <v>0</v>
      </c>
      <c r="BL655" s="30">
        <f>+[1]BD_2!BA653</f>
        <v>0</v>
      </c>
      <c r="BM655" s="23">
        <f>+[1]BD_2!BZ653</f>
        <v>0</v>
      </c>
      <c r="BN655" s="23">
        <f>+COUNTIF(Tabla3[[#This Row],[VALOR REDUCIDO]:[TOTAL TIEMPO PRORROGADO EN DÍAS
]],"&lt;&gt;0")</f>
        <v>0</v>
      </c>
      <c r="BO655" s="23" t="str">
        <f>+[1]BD_2!CA653</f>
        <v>2 NO</v>
      </c>
      <c r="BP655" s="27" t="str">
        <f>+[1]BD_2!CF653</f>
        <v>2 NO</v>
      </c>
      <c r="BQ655" s="23" t="s">
        <v>106</v>
      </c>
      <c r="BR655">
        <f t="shared" si="148"/>
        <v>316</v>
      </c>
      <c r="BS655" s="36">
        <f t="shared" si="149"/>
        <v>45701</v>
      </c>
      <c r="BT655" s="36">
        <f t="shared" si="150"/>
        <v>46017</v>
      </c>
      <c r="BU655" s="37">
        <f t="shared" ca="1" si="151"/>
        <v>0.77848101265822789</v>
      </c>
      <c r="BV655" s="30">
        <f t="shared" si="152"/>
        <v>83733333</v>
      </c>
      <c r="BW655" s="23" t="str">
        <f t="shared" ca="1" si="140"/>
        <v>EJECUCIÓN</v>
      </c>
      <c r="BX655" s="23">
        <v>44800000</v>
      </c>
      <c r="BY655" s="23">
        <v>38933333</v>
      </c>
      <c r="BZ655" s="23" t="s">
        <v>106</v>
      </c>
      <c r="CA655" s="23" t="str">
        <f t="shared" si="153"/>
        <v>febrero</v>
      </c>
      <c r="CB655" s="23" t="s">
        <v>121</v>
      </c>
      <c r="CC655" s="23" t="s">
        <v>121</v>
      </c>
      <c r="CD655" s="23" t="s">
        <v>121</v>
      </c>
      <c r="CE655" t="s">
        <v>125</v>
      </c>
      <c r="CF655" t="s">
        <v>126</v>
      </c>
    </row>
    <row r="656" spans="1:84" x14ac:dyDescent="0.25">
      <c r="A656" s="23" t="str">
        <f t="shared" si="141"/>
        <v/>
      </c>
      <c r="B656" s="23" t="str">
        <f t="shared" si="142"/>
        <v/>
      </c>
      <c r="C656" s="24" t="str">
        <f t="shared" ca="1" si="143"/>
        <v>E</v>
      </c>
      <c r="D656" s="25" t="str">
        <f t="shared" ca="1" si="144"/>
        <v/>
      </c>
      <c r="E656" s="25" t="str">
        <f t="shared" si="145"/>
        <v/>
      </c>
      <c r="F656" s="23" t="str">
        <f t="shared" si="146"/>
        <v/>
      </c>
      <c r="G656" s="25" t="str">
        <f t="shared" si="147"/>
        <v/>
      </c>
      <c r="H656" s="23">
        <v>2025</v>
      </c>
      <c r="I656" s="26">
        <v>646</v>
      </c>
      <c r="J656" s="23" t="s">
        <v>95</v>
      </c>
      <c r="K656" t="s">
        <v>96</v>
      </c>
      <c r="L656" t="s">
        <v>97</v>
      </c>
      <c r="M656" t="s">
        <v>98</v>
      </c>
      <c r="N656" t="s">
        <v>99</v>
      </c>
      <c r="O656" s="23" t="s">
        <v>100</v>
      </c>
      <c r="P656" s="23" t="s">
        <v>138</v>
      </c>
      <c r="Q656" t="s">
        <v>4511</v>
      </c>
      <c r="R656" s="23" t="s">
        <v>103</v>
      </c>
      <c r="S656" s="56" t="s">
        <v>3065</v>
      </c>
      <c r="T656" s="29" t="s">
        <v>4512</v>
      </c>
      <c r="U656" s="23" t="s">
        <v>1436</v>
      </c>
      <c r="V656" s="23" t="s">
        <v>106</v>
      </c>
      <c r="W656" s="20" t="s">
        <v>490</v>
      </c>
      <c r="X656" s="20" t="s">
        <v>490</v>
      </c>
      <c r="Y656" t="s">
        <v>4513</v>
      </c>
      <c r="Z656" t="s">
        <v>4514</v>
      </c>
      <c r="AA656" t="s">
        <v>4515</v>
      </c>
      <c r="AB656" s="30">
        <v>91583333</v>
      </c>
      <c r="AC656" s="30">
        <v>91583333</v>
      </c>
      <c r="AD656" s="46">
        <v>8750000</v>
      </c>
      <c r="AE656" s="46">
        <v>0</v>
      </c>
      <c r="AF656" s="23" t="s">
        <v>112</v>
      </c>
      <c r="AG656" t="s">
        <v>106</v>
      </c>
      <c r="AH656" t="s">
        <v>113</v>
      </c>
      <c r="AI656" s="31">
        <f>+Tabla3[[#This Row],[VALOR DEL CONTRATO
(EN NUMEROS)]]-Tabla3[[#This Row],[VALOR RECURSOS (MADS/FONAM)]]</f>
        <v>0</v>
      </c>
      <c r="AJ656" s="25">
        <v>9025</v>
      </c>
      <c r="AK656" s="57">
        <v>45665</v>
      </c>
      <c r="AL656">
        <v>81525</v>
      </c>
      <c r="AM656" s="27">
        <v>45701</v>
      </c>
      <c r="AN656" s="33" t="s">
        <v>114</v>
      </c>
      <c r="AO656" t="s">
        <v>986</v>
      </c>
      <c r="AP656" s="39">
        <v>202300000000041</v>
      </c>
      <c r="AQ656" t="s">
        <v>106</v>
      </c>
      <c r="AR656" s="27">
        <v>45700</v>
      </c>
      <c r="AS656" s="23" t="s">
        <v>116</v>
      </c>
      <c r="AT656" s="23" t="s">
        <v>116</v>
      </c>
      <c r="AU656" t="s">
        <v>117</v>
      </c>
      <c r="AV656" t="s">
        <v>1981</v>
      </c>
      <c r="AW656" t="s">
        <v>1982</v>
      </c>
      <c r="AX656" t="s">
        <v>490</v>
      </c>
      <c r="AY656" s="23">
        <v>80111600</v>
      </c>
      <c r="AZ656" s="41" t="s">
        <v>4516</v>
      </c>
      <c r="BA656" s="23" t="s">
        <v>121</v>
      </c>
      <c r="BB656" s="20" t="s">
        <v>122</v>
      </c>
      <c r="BC656" s="42">
        <v>45700</v>
      </c>
      <c r="BD656" s="23" t="s">
        <v>123</v>
      </c>
      <c r="BE656" s="42">
        <v>45700</v>
      </c>
      <c r="BF656" s="27">
        <v>45701</v>
      </c>
      <c r="BG656" s="43">
        <v>46017</v>
      </c>
      <c r="BH656" s="35">
        <f>+Tabla3[[#This Row],[FECHA TERMINACION
(INICIAL)]]-Tabla3[[#This Row],[FECHA INICIO]]</f>
        <v>316</v>
      </c>
      <c r="BI656" s="35">
        <f>+Tabla3[[#This Row],[PLAZO DE EJECUCIÓN EN DÍAS (INICIAL)]]/30</f>
        <v>10.533333333333333</v>
      </c>
      <c r="BJ656" t="s">
        <v>4356</v>
      </c>
      <c r="BK656" s="30">
        <f>+[1]BD_2!E654</f>
        <v>0</v>
      </c>
      <c r="BL656" s="30">
        <f>+[1]BD_2!BA654</f>
        <v>0</v>
      </c>
      <c r="BM656" s="23">
        <f>+[1]BD_2!BZ654</f>
        <v>0</v>
      </c>
      <c r="BN656" s="23">
        <f>+COUNTIF(Tabla3[[#This Row],[VALOR REDUCIDO]:[TOTAL TIEMPO PRORROGADO EN DÍAS
]],"&lt;&gt;0")</f>
        <v>0</v>
      </c>
      <c r="BO656" s="23" t="str">
        <f>+[1]BD_2!CA654</f>
        <v>2 NO</v>
      </c>
      <c r="BP656" s="27" t="str">
        <f>+[1]BD_2!CF654</f>
        <v>2 NO</v>
      </c>
      <c r="BQ656" s="23" t="s">
        <v>106</v>
      </c>
      <c r="BR656">
        <f t="shared" si="148"/>
        <v>316</v>
      </c>
      <c r="BS656" s="36">
        <f t="shared" si="149"/>
        <v>45701</v>
      </c>
      <c r="BT656" s="36">
        <f t="shared" si="150"/>
        <v>46017</v>
      </c>
      <c r="BU656" s="37">
        <f t="shared" ca="1" si="151"/>
        <v>0.77848101265822789</v>
      </c>
      <c r="BV656" s="30">
        <f t="shared" si="152"/>
        <v>91583333</v>
      </c>
      <c r="BW656" s="23" t="str">
        <f t="shared" ca="1" si="140"/>
        <v>EJECUCIÓN</v>
      </c>
      <c r="BX656" s="23">
        <v>49000000</v>
      </c>
      <c r="BY656" s="23">
        <v>42583333</v>
      </c>
      <c r="BZ656" s="23" t="s">
        <v>106</v>
      </c>
      <c r="CA656" s="23" t="str">
        <f t="shared" si="153"/>
        <v>febrero</v>
      </c>
      <c r="CB656" s="23" t="s">
        <v>121</v>
      </c>
      <c r="CC656" s="23" t="s">
        <v>121</v>
      </c>
      <c r="CD656" s="23" t="s">
        <v>121</v>
      </c>
      <c r="CE656" t="s">
        <v>125</v>
      </c>
      <c r="CF656" t="s">
        <v>126</v>
      </c>
    </row>
    <row r="657" spans="1:84" x14ac:dyDescent="0.25">
      <c r="A657" s="23" t="str">
        <f t="shared" si="141"/>
        <v/>
      </c>
      <c r="B657" s="23" t="str">
        <f t="shared" si="142"/>
        <v/>
      </c>
      <c r="C657" s="24" t="str">
        <f t="shared" ca="1" si="143"/>
        <v>E</v>
      </c>
      <c r="D657" s="25" t="str">
        <f t="shared" si="144"/>
        <v/>
      </c>
      <c r="E657" s="25" t="str">
        <f t="shared" si="145"/>
        <v/>
      </c>
      <c r="F657" s="23" t="str">
        <f t="shared" si="146"/>
        <v/>
      </c>
      <c r="G657" s="25" t="str">
        <f t="shared" si="147"/>
        <v/>
      </c>
      <c r="H657" s="23">
        <v>2025</v>
      </c>
      <c r="I657" s="26">
        <v>647</v>
      </c>
      <c r="J657" s="23" t="s">
        <v>95</v>
      </c>
      <c r="K657" t="s">
        <v>96</v>
      </c>
      <c r="L657" t="s">
        <v>97</v>
      </c>
      <c r="M657" t="s">
        <v>98</v>
      </c>
      <c r="N657" t="s">
        <v>99</v>
      </c>
      <c r="O657" s="23" t="s">
        <v>100</v>
      </c>
      <c r="P657" s="23" t="s">
        <v>138</v>
      </c>
      <c r="Q657" t="s">
        <v>4517</v>
      </c>
      <c r="R657" s="23" t="s">
        <v>103</v>
      </c>
      <c r="S657" s="56" t="s">
        <v>311</v>
      </c>
      <c r="T657" s="29" t="s">
        <v>4518</v>
      </c>
      <c r="U657" s="23" t="s">
        <v>1436</v>
      </c>
      <c r="V657" s="23" t="s">
        <v>106</v>
      </c>
      <c r="W657" s="20" t="s">
        <v>490</v>
      </c>
      <c r="X657" s="20" t="s">
        <v>490</v>
      </c>
      <c r="Y657" t="s">
        <v>4519</v>
      </c>
      <c r="Z657" t="s">
        <v>4520</v>
      </c>
      <c r="AA657" t="s">
        <v>4515</v>
      </c>
      <c r="AB657" s="30">
        <v>91583333</v>
      </c>
      <c r="AC657" s="30">
        <v>91583333</v>
      </c>
      <c r="AD657" s="46">
        <v>8750000</v>
      </c>
      <c r="AE657" s="46">
        <v>0</v>
      </c>
      <c r="AF657" s="23" t="s">
        <v>112</v>
      </c>
      <c r="AG657" t="s">
        <v>106</v>
      </c>
      <c r="AH657" t="s">
        <v>113</v>
      </c>
      <c r="AI657" s="31">
        <f>+Tabla3[[#This Row],[VALOR DEL CONTRATO
(EN NUMEROS)]]-Tabla3[[#This Row],[VALOR RECURSOS (MADS/FONAM)]]</f>
        <v>0</v>
      </c>
      <c r="AJ657" s="25">
        <v>9025</v>
      </c>
      <c r="AK657" s="57">
        <v>45665</v>
      </c>
      <c r="AL657">
        <v>80725</v>
      </c>
      <c r="AM657" s="27">
        <v>45701</v>
      </c>
      <c r="AN657" s="33" t="s">
        <v>114</v>
      </c>
      <c r="AO657" t="s">
        <v>986</v>
      </c>
      <c r="AP657" s="39">
        <v>202300000000041</v>
      </c>
      <c r="AQ657" t="s">
        <v>106</v>
      </c>
      <c r="AR657" s="27">
        <v>45698</v>
      </c>
      <c r="AS657" s="23" t="s">
        <v>116</v>
      </c>
      <c r="AT657" s="23" t="s">
        <v>116</v>
      </c>
      <c r="AU657" t="s">
        <v>117</v>
      </c>
      <c r="AV657" t="s">
        <v>987</v>
      </c>
      <c r="AW657" t="s">
        <v>988</v>
      </c>
      <c r="AX657" t="s">
        <v>490</v>
      </c>
      <c r="AY657" s="23">
        <v>80111600</v>
      </c>
      <c r="AZ657" s="20" t="s">
        <v>4521</v>
      </c>
      <c r="BA657" s="23" t="s">
        <v>121</v>
      </c>
      <c r="BB657" s="20" t="s">
        <v>122</v>
      </c>
      <c r="BC657" s="42">
        <v>45699</v>
      </c>
      <c r="BD657" s="23" t="s">
        <v>123</v>
      </c>
      <c r="BE657" s="42">
        <v>45699</v>
      </c>
      <c r="BF657" s="27">
        <v>45701</v>
      </c>
      <c r="BG657" s="43">
        <v>46017</v>
      </c>
      <c r="BH657" s="35">
        <f>+Tabla3[[#This Row],[FECHA TERMINACION
(INICIAL)]]-Tabla3[[#This Row],[FECHA INICIO]]</f>
        <v>316</v>
      </c>
      <c r="BI657" s="35">
        <f>+Tabla3[[#This Row],[PLAZO DE EJECUCIÓN EN DÍAS (INICIAL)]]/30</f>
        <v>10.533333333333333</v>
      </c>
      <c r="BJ657" t="s">
        <v>4356</v>
      </c>
      <c r="BK657" s="30">
        <f>+[1]BD_2!E655</f>
        <v>0</v>
      </c>
      <c r="BL657" s="30">
        <f>+[1]BD_2!BA655</f>
        <v>0</v>
      </c>
      <c r="BM657" s="23">
        <f>+[1]BD_2!BZ655</f>
        <v>0</v>
      </c>
      <c r="BN657" s="23">
        <f>+COUNTIF(Tabla3[[#This Row],[VALOR REDUCIDO]:[TOTAL TIEMPO PRORROGADO EN DÍAS
]],"&lt;&gt;0")</f>
        <v>0</v>
      </c>
      <c r="BO657" s="23" t="str">
        <f>+[1]BD_2!CA655</f>
        <v>2 NO</v>
      </c>
      <c r="BP657" s="27" t="str">
        <f>+[1]BD_2!CF655</f>
        <v>1 SI</v>
      </c>
      <c r="BQ657" s="23" t="s">
        <v>106</v>
      </c>
      <c r="BR657">
        <f t="shared" si="148"/>
        <v>316</v>
      </c>
      <c r="BS657" s="36">
        <f t="shared" si="149"/>
        <v>45701</v>
      </c>
      <c r="BT657" s="36">
        <f t="shared" si="150"/>
        <v>46017</v>
      </c>
      <c r="BU657" s="37">
        <f t="shared" ca="1" si="151"/>
        <v>0.77848101265822789</v>
      </c>
      <c r="BV657" s="30">
        <f t="shared" si="152"/>
        <v>91583333</v>
      </c>
      <c r="BW657" s="23" t="str">
        <f t="shared" si="140"/>
        <v>FINALIZADO</v>
      </c>
      <c r="BX657" s="23">
        <v>40250000</v>
      </c>
      <c r="BY657" s="23">
        <v>51333333</v>
      </c>
      <c r="BZ657" s="23" t="s">
        <v>106</v>
      </c>
      <c r="CA657" s="23" t="str">
        <f t="shared" si="153"/>
        <v>febrero</v>
      </c>
      <c r="CB657" s="23" t="s">
        <v>121</v>
      </c>
      <c r="CC657" s="23" t="s">
        <v>121</v>
      </c>
      <c r="CD657" s="23" t="s">
        <v>121</v>
      </c>
      <c r="CE657" t="s">
        <v>125</v>
      </c>
      <c r="CF657" t="s">
        <v>126</v>
      </c>
    </row>
    <row r="658" spans="1:84" x14ac:dyDescent="0.25">
      <c r="A658" s="23" t="str">
        <f t="shared" si="141"/>
        <v/>
      </c>
      <c r="B658" s="23" t="str">
        <f t="shared" si="142"/>
        <v/>
      </c>
      <c r="C658" s="24" t="str">
        <f t="shared" ca="1" si="143"/>
        <v>E</v>
      </c>
      <c r="D658" s="25" t="str">
        <f t="shared" ca="1" si="144"/>
        <v/>
      </c>
      <c r="E658" s="25" t="str">
        <f t="shared" si="145"/>
        <v/>
      </c>
      <c r="F658" s="23" t="str">
        <f t="shared" si="146"/>
        <v/>
      </c>
      <c r="G658" s="25" t="str">
        <f t="shared" si="147"/>
        <v/>
      </c>
      <c r="H658" s="23">
        <v>2025</v>
      </c>
      <c r="I658" s="26">
        <v>648</v>
      </c>
      <c r="J658" s="23" t="s">
        <v>95</v>
      </c>
      <c r="K658" t="s">
        <v>96</v>
      </c>
      <c r="L658" t="s">
        <v>97</v>
      </c>
      <c r="M658" t="s">
        <v>98</v>
      </c>
      <c r="N658" t="s">
        <v>99</v>
      </c>
      <c r="O658" s="23" t="s">
        <v>100</v>
      </c>
      <c r="P658" s="23" t="s">
        <v>138</v>
      </c>
      <c r="Q658" t="s">
        <v>4522</v>
      </c>
      <c r="R658" s="23" t="s">
        <v>103</v>
      </c>
      <c r="S658" s="56" t="s">
        <v>1035</v>
      </c>
      <c r="T658" s="29" t="s">
        <v>4523</v>
      </c>
      <c r="U658" s="23" t="s">
        <v>1436</v>
      </c>
      <c r="V658" s="23" t="s">
        <v>106</v>
      </c>
      <c r="W658" s="20" t="s">
        <v>490</v>
      </c>
      <c r="X658" s="20" t="s">
        <v>490</v>
      </c>
      <c r="Y658" t="s">
        <v>4524</v>
      </c>
      <c r="Z658" t="s">
        <v>4525</v>
      </c>
      <c r="AA658" t="s">
        <v>4526</v>
      </c>
      <c r="AB658" s="30">
        <v>80593333</v>
      </c>
      <c r="AC658" s="30">
        <v>80593333</v>
      </c>
      <c r="AD658" s="46">
        <v>7700000</v>
      </c>
      <c r="AE658" s="46">
        <v>0</v>
      </c>
      <c r="AF658" s="23" t="s">
        <v>112</v>
      </c>
      <c r="AG658" t="s">
        <v>106</v>
      </c>
      <c r="AH658" t="s">
        <v>113</v>
      </c>
      <c r="AI658" s="31">
        <f>+Tabla3[[#This Row],[VALOR DEL CONTRATO
(EN NUMEROS)]]-Tabla3[[#This Row],[VALOR RECURSOS (MADS/FONAM)]]</f>
        <v>0</v>
      </c>
      <c r="AJ658" s="25">
        <v>9025</v>
      </c>
      <c r="AK658" s="57">
        <v>45665</v>
      </c>
      <c r="AL658">
        <v>81725</v>
      </c>
      <c r="AM658" s="42">
        <v>45701</v>
      </c>
      <c r="AN658" s="33" t="s">
        <v>114</v>
      </c>
      <c r="AO658" t="s">
        <v>986</v>
      </c>
      <c r="AP658" s="39">
        <v>202300000000041</v>
      </c>
      <c r="AQ658" t="s">
        <v>106</v>
      </c>
      <c r="AR658" s="27">
        <v>45699</v>
      </c>
      <c r="AS658" s="23" t="s">
        <v>116</v>
      </c>
      <c r="AT658" s="23" t="s">
        <v>116</v>
      </c>
      <c r="AU658" t="s">
        <v>117</v>
      </c>
      <c r="AV658" t="s">
        <v>4310</v>
      </c>
      <c r="AW658" t="s">
        <v>1967</v>
      </c>
      <c r="AX658" t="s">
        <v>3597</v>
      </c>
      <c r="AY658" s="23">
        <v>80111600</v>
      </c>
      <c r="AZ658" s="20" t="s">
        <v>4527</v>
      </c>
      <c r="BA658" s="23" t="s">
        <v>121</v>
      </c>
      <c r="BB658" s="20" t="s">
        <v>122</v>
      </c>
      <c r="BC658" s="42">
        <v>45699</v>
      </c>
      <c r="BD658" s="23" t="s">
        <v>123</v>
      </c>
      <c r="BE658" s="42">
        <v>45699</v>
      </c>
      <c r="BF658" s="27">
        <v>45701</v>
      </c>
      <c r="BG658" s="43">
        <v>46016</v>
      </c>
      <c r="BH658" s="35">
        <f>+Tabla3[[#This Row],[FECHA TERMINACION
(INICIAL)]]-Tabla3[[#This Row],[FECHA INICIO]]</f>
        <v>315</v>
      </c>
      <c r="BI658" s="35">
        <f>+Tabla3[[#This Row],[PLAZO DE EJECUCIÓN EN DÍAS (INICIAL)]]/30</f>
        <v>10.5</v>
      </c>
      <c r="BJ658" t="s">
        <v>4528</v>
      </c>
      <c r="BK658" s="30">
        <f>+[1]BD_2!E656</f>
        <v>0</v>
      </c>
      <c r="BL658" s="30">
        <f>+[1]BD_2!BA656</f>
        <v>0</v>
      </c>
      <c r="BM658" s="23">
        <f>+[1]BD_2!BZ656</f>
        <v>0</v>
      </c>
      <c r="BN658" s="23">
        <f>+COUNTIF(Tabla3[[#This Row],[VALOR REDUCIDO]:[TOTAL TIEMPO PRORROGADO EN DÍAS
]],"&lt;&gt;0")</f>
        <v>0</v>
      </c>
      <c r="BO658" s="23" t="str">
        <f>+[1]BD_2!CA656</f>
        <v>2 NO</v>
      </c>
      <c r="BP658" s="27" t="str">
        <f>+[1]BD_2!CF656</f>
        <v>2 NO</v>
      </c>
      <c r="BQ658" s="23" t="s">
        <v>106</v>
      </c>
      <c r="BR658">
        <f t="shared" si="148"/>
        <v>315</v>
      </c>
      <c r="BS658" s="36">
        <f t="shared" si="149"/>
        <v>45701</v>
      </c>
      <c r="BT658" s="36">
        <f t="shared" si="150"/>
        <v>46016</v>
      </c>
      <c r="BU658" s="37">
        <f t="shared" ca="1" si="151"/>
        <v>0.78095238095238095</v>
      </c>
      <c r="BV658" s="30">
        <f t="shared" si="152"/>
        <v>80593333</v>
      </c>
      <c r="BW658" s="23" t="str">
        <f t="shared" ca="1" si="140"/>
        <v>EJECUCIÓN</v>
      </c>
      <c r="BX658" s="23">
        <v>43120000</v>
      </c>
      <c r="BY658" s="23">
        <v>37473333</v>
      </c>
      <c r="BZ658" s="23" t="s">
        <v>106</v>
      </c>
      <c r="CA658" s="23" t="str">
        <f t="shared" si="153"/>
        <v>febrero</v>
      </c>
      <c r="CB658" s="23" t="s">
        <v>121</v>
      </c>
      <c r="CC658" s="23" t="s">
        <v>121</v>
      </c>
      <c r="CD658" s="23" t="s">
        <v>121</v>
      </c>
      <c r="CE658" t="s">
        <v>125</v>
      </c>
      <c r="CF658" t="s">
        <v>126</v>
      </c>
    </row>
    <row r="659" spans="1:84" x14ac:dyDescent="0.25">
      <c r="A659" s="23" t="str">
        <f t="shared" si="141"/>
        <v/>
      </c>
      <c r="B659" s="23" t="str">
        <f t="shared" si="142"/>
        <v/>
      </c>
      <c r="C659" s="24" t="str">
        <f t="shared" ca="1" si="143"/>
        <v>E</v>
      </c>
      <c r="D659" s="25" t="str">
        <f t="shared" ca="1" si="144"/>
        <v/>
      </c>
      <c r="E659" s="25" t="str">
        <f t="shared" si="145"/>
        <v/>
      </c>
      <c r="F659" s="23" t="str">
        <f t="shared" si="146"/>
        <v/>
      </c>
      <c r="G659" s="25" t="str">
        <f t="shared" si="147"/>
        <v/>
      </c>
      <c r="H659" s="23">
        <v>2025</v>
      </c>
      <c r="I659" s="26">
        <v>649</v>
      </c>
      <c r="J659" s="23" t="s">
        <v>95</v>
      </c>
      <c r="K659" t="s">
        <v>96</v>
      </c>
      <c r="L659" t="s">
        <v>97</v>
      </c>
      <c r="M659" t="s">
        <v>98</v>
      </c>
      <c r="N659" t="s">
        <v>99</v>
      </c>
      <c r="O659" s="23" t="s">
        <v>100</v>
      </c>
      <c r="P659" s="23" t="s">
        <v>138</v>
      </c>
      <c r="Q659" t="s">
        <v>4529</v>
      </c>
      <c r="R659" s="23" t="s">
        <v>103</v>
      </c>
      <c r="S659" s="56" t="s">
        <v>165</v>
      </c>
      <c r="T659" s="29" t="s">
        <v>4530</v>
      </c>
      <c r="U659" s="23" t="s">
        <v>1436</v>
      </c>
      <c r="V659" s="23" t="s">
        <v>106</v>
      </c>
      <c r="W659" s="20" t="s">
        <v>490</v>
      </c>
      <c r="X659" s="20" t="s">
        <v>490</v>
      </c>
      <c r="Y659" t="s">
        <v>4531</v>
      </c>
      <c r="Z659" t="s">
        <v>4532</v>
      </c>
      <c r="AA659" t="s">
        <v>4533</v>
      </c>
      <c r="AB659" s="30">
        <v>84186667</v>
      </c>
      <c r="AC659" s="30">
        <v>84186667</v>
      </c>
      <c r="AD659" s="46">
        <v>8200000</v>
      </c>
      <c r="AE659" s="46">
        <v>0</v>
      </c>
      <c r="AF659" s="23" t="s">
        <v>112</v>
      </c>
      <c r="AG659" t="s">
        <v>106</v>
      </c>
      <c r="AH659" t="s">
        <v>113</v>
      </c>
      <c r="AI659" s="31">
        <f>+Tabla3[[#This Row],[VALOR DEL CONTRATO
(EN NUMEROS)]]-Tabla3[[#This Row],[VALOR RECURSOS (MADS/FONAM)]]</f>
        <v>0</v>
      </c>
      <c r="AJ659" s="25">
        <v>9025</v>
      </c>
      <c r="AK659" s="57">
        <v>45665</v>
      </c>
      <c r="AL659">
        <v>81325</v>
      </c>
      <c r="AM659" s="27">
        <v>45701</v>
      </c>
      <c r="AN659" s="33" t="s">
        <v>114</v>
      </c>
      <c r="AO659" t="s">
        <v>986</v>
      </c>
      <c r="AP659" s="39">
        <v>202300000000041</v>
      </c>
      <c r="AQ659" t="s">
        <v>106</v>
      </c>
      <c r="AR659" s="27">
        <v>45698</v>
      </c>
      <c r="AS659" s="23" t="s">
        <v>116</v>
      </c>
      <c r="AT659" s="23" t="s">
        <v>116</v>
      </c>
      <c r="AU659" t="s">
        <v>117</v>
      </c>
      <c r="AV659" t="s">
        <v>4310</v>
      </c>
      <c r="AW659" t="s">
        <v>1967</v>
      </c>
      <c r="AX659" t="s">
        <v>3597</v>
      </c>
      <c r="AY659" s="23">
        <v>80111600</v>
      </c>
      <c r="AZ659" s="20" t="s">
        <v>4534</v>
      </c>
      <c r="BA659" s="23" t="s">
        <v>121</v>
      </c>
      <c r="BB659" s="20" t="s">
        <v>122</v>
      </c>
      <c r="BC659" s="42">
        <v>45698</v>
      </c>
      <c r="BD659" s="23" t="s">
        <v>123</v>
      </c>
      <c r="BE659" s="42">
        <v>45698</v>
      </c>
      <c r="BF659" s="27">
        <v>45701</v>
      </c>
      <c r="BG659" s="43">
        <v>46011</v>
      </c>
      <c r="BH659" s="35">
        <f>+Tabla3[[#This Row],[FECHA TERMINACION
(INICIAL)]]-Tabla3[[#This Row],[FECHA INICIO]]</f>
        <v>310</v>
      </c>
      <c r="BI659" s="35">
        <f>+Tabla3[[#This Row],[PLAZO DE EJECUCIÓN EN DÍAS (INICIAL)]]/30</f>
        <v>10.333333333333334</v>
      </c>
      <c r="BJ659" t="s">
        <v>4535</v>
      </c>
      <c r="BK659" s="30">
        <f>+[1]BD_2!E657</f>
        <v>0</v>
      </c>
      <c r="BL659" s="30">
        <f>+[1]BD_2!BA657</f>
        <v>0</v>
      </c>
      <c r="BM659" s="23">
        <f>+[1]BD_2!BZ657</f>
        <v>0</v>
      </c>
      <c r="BN659" s="23">
        <f>+COUNTIF(Tabla3[[#This Row],[VALOR REDUCIDO]:[TOTAL TIEMPO PRORROGADO EN DÍAS
]],"&lt;&gt;0")</f>
        <v>0</v>
      </c>
      <c r="BO659" s="23" t="str">
        <f>+[1]BD_2!CA657</f>
        <v>2 NO</v>
      </c>
      <c r="BP659" s="27" t="str">
        <f>+[1]BD_2!CF657</f>
        <v>2 NO</v>
      </c>
      <c r="BQ659" s="23" t="s">
        <v>106</v>
      </c>
      <c r="BR659">
        <f t="shared" si="148"/>
        <v>310</v>
      </c>
      <c r="BS659" s="36">
        <f t="shared" si="149"/>
        <v>45701</v>
      </c>
      <c r="BT659" s="36">
        <f t="shared" si="150"/>
        <v>46011</v>
      </c>
      <c r="BU659" s="37">
        <f t="shared" ca="1" si="151"/>
        <v>0.79354838709677422</v>
      </c>
      <c r="BV659" s="30">
        <f t="shared" si="152"/>
        <v>84186667</v>
      </c>
      <c r="BW659" s="23" t="str">
        <f t="shared" ca="1" si="140"/>
        <v>EJECUCIÓN</v>
      </c>
      <c r="BX659" s="23">
        <v>45920000</v>
      </c>
      <c r="BY659" s="23">
        <v>38266667</v>
      </c>
      <c r="BZ659" s="23" t="s">
        <v>106</v>
      </c>
      <c r="CA659" s="23" t="str">
        <f t="shared" si="153"/>
        <v>febrero</v>
      </c>
      <c r="CB659" s="23" t="s">
        <v>121</v>
      </c>
      <c r="CC659" s="23" t="s">
        <v>121</v>
      </c>
      <c r="CD659" s="23" t="s">
        <v>121</v>
      </c>
      <c r="CE659" t="s">
        <v>125</v>
      </c>
      <c r="CF659" t="s">
        <v>126</v>
      </c>
    </row>
    <row r="660" spans="1:84" x14ac:dyDescent="0.25">
      <c r="A660" s="23" t="str">
        <f t="shared" si="141"/>
        <v/>
      </c>
      <c r="B660" s="23" t="str">
        <f t="shared" si="142"/>
        <v/>
      </c>
      <c r="C660" s="24" t="str">
        <f t="shared" ca="1" si="143"/>
        <v>E</v>
      </c>
      <c r="D660" s="25" t="str">
        <f t="shared" ca="1" si="144"/>
        <v/>
      </c>
      <c r="E660" s="25" t="str">
        <f t="shared" si="145"/>
        <v/>
      </c>
      <c r="F660" s="23" t="str">
        <f t="shared" si="146"/>
        <v/>
      </c>
      <c r="G660" s="25" t="str">
        <f t="shared" si="147"/>
        <v/>
      </c>
      <c r="H660" s="23">
        <v>2025</v>
      </c>
      <c r="I660" s="26">
        <v>650</v>
      </c>
      <c r="J660" s="23" t="s">
        <v>95</v>
      </c>
      <c r="K660" t="s">
        <v>96</v>
      </c>
      <c r="L660" t="s">
        <v>97</v>
      </c>
      <c r="M660" t="s">
        <v>98</v>
      </c>
      <c r="N660" t="s">
        <v>99</v>
      </c>
      <c r="O660" s="23" t="s">
        <v>100</v>
      </c>
      <c r="P660" s="23" t="s">
        <v>138</v>
      </c>
      <c r="Q660" t="s">
        <v>4536</v>
      </c>
      <c r="R660" s="23" t="s">
        <v>103</v>
      </c>
      <c r="S660" s="20" t="s">
        <v>1225</v>
      </c>
      <c r="T660" s="29" t="s">
        <v>4537</v>
      </c>
      <c r="U660" s="23" t="s">
        <v>1436</v>
      </c>
      <c r="V660" s="23" t="s">
        <v>106</v>
      </c>
      <c r="W660" s="20" t="s">
        <v>907</v>
      </c>
      <c r="X660" s="20" t="s">
        <v>907</v>
      </c>
      <c r="Y660" t="s">
        <v>4538</v>
      </c>
      <c r="Z660" t="s">
        <v>4539</v>
      </c>
      <c r="AA660" t="s">
        <v>4540</v>
      </c>
      <c r="AB660" s="30">
        <v>126000000</v>
      </c>
      <c r="AC660" s="30">
        <v>126000000</v>
      </c>
      <c r="AD660" s="46">
        <v>14000000</v>
      </c>
      <c r="AE660" s="46">
        <v>0</v>
      </c>
      <c r="AF660" s="23" t="s">
        <v>112</v>
      </c>
      <c r="AG660" t="s">
        <v>106</v>
      </c>
      <c r="AH660" t="s">
        <v>113</v>
      </c>
      <c r="AI660" s="31">
        <f>+Tabla3[[#This Row],[VALOR DEL CONTRATO
(EN NUMEROS)]]-Tabla3[[#This Row],[VALOR RECURSOS (MADS/FONAM)]]</f>
        <v>0</v>
      </c>
      <c r="AJ660" s="25">
        <v>10125</v>
      </c>
      <c r="AK660" s="32">
        <v>45665</v>
      </c>
      <c r="AL660">
        <v>73325</v>
      </c>
      <c r="AM660" s="36">
        <v>45700</v>
      </c>
      <c r="AN660" s="33" t="s">
        <v>114</v>
      </c>
      <c r="AO660" t="s">
        <v>931</v>
      </c>
      <c r="AP660" s="39">
        <v>202400000000078</v>
      </c>
      <c r="AQ660" t="s">
        <v>106</v>
      </c>
      <c r="AR660" s="27">
        <v>45698</v>
      </c>
      <c r="AS660" s="23" t="s">
        <v>116</v>
      </c>
      <c r="AT660" s="23" t="s">
        <v>116</v>
      </c>
      <c r="AU660" t="s">
        <v>117</v>
      </c>
      <c r="AV660" t="s">
        <v>912</v>
      </c>
      <c r="AW660" t="s">
        <v>913</v>
      </c>
      <c r="AX660" t="s">
        <v>914</v>
      </c>
      <c r="AY660" s="23">
        <v>80111600</v>
      </c>
      <c r="AZ660" s="20" t="s">
        <v>4541</v>
      </c>
      <c r="BA660" s="23" t="s">
        <v>121</v>
      </c>
      <c r="BB660" s="20" t="s">
        <v>122</v>
      </c>
      <c r="BC660" s="42">
        <v>45698</v>
      </c>
      <c r="BD660" s="23" t="s">
        <v>123</v>
      </c>
      <c r="BE660" s="42">
        <v>45698</v>
      </c>
      <c r="BF660" s="27">
        <v>45700</v>
      </c>
      <c r="BG660" s="43">
        <v>45972</v>
      </c>
      <c r="BH660" s="35">
        <f>+Tabla3[[#This Row],[FECHA TERMINACION
(INICIAL)]]-Tabla3[[#This Row],[FECHA INICIO]]</f>
        <v>272</v>
      </c>
      <c r="BI660" s="35">
        <f>+Tabla3[[#This Row],[PLAZO DE EJECUCIÓN EN DÍAS (INICIAL)]]/30</f>
        <v>9.0666666666666664</v>
      </c>
      <c r="BJ660" t="s">
        <v>4542</v>
      </c>
      <c r="BK660" s="30">
        <f>+[1]BD_2!E658</f>
        <v>0</v>
      </c>
      <c r="BL660" s="30">
        <f>+[1]BD_2!BA658</f>
        <v>0</v>
      </c>
      <c r="BM660" s="23">
        <f>+[1]BD_2!BZ658</f>
        <v>0</v>
      </c>
      <c r="BN660" s="23">
        <f>+COUNTIF(Tabla3[[#This Row],[VALOR REDUCIDO]:[TOTAL TIEMPO PRORROGADO EN DÍAS
]],"&lt;&gt;0")</f>
        <v>0</v>
      </c>
      <c r="BO660" s="23" t="str">
        <f>+[1]BD_2!CA658</f>
        <v>2 NO</v>
      </c>
      <c r="BP660" s="27" t="str">
        <f>+[1]BD_2!CF658</f>
        <v>2 NO</v>
      </c>
      <c r="BQ660" s="23" t="s">
        <v>106</v>
      </c>
      <c r="BR660">
        <f t="shared" si="148"/>
        <v>272</v>
      </c>
      <c r="BS660" s="36">
        <f t="shared" si="149"/>
        <v>45700</v>
      </c>
      <c r="BT660" s="36">
        <f t="shared" si="150"/>
        <v>45972</v>
      </c>
      <c r="BU660" s="37">
        <f t="shared" ca="1" si="151"/>
        <v>0.90808823529411764</v>
      </c>
      <c r="BV660" s="30">
        <f t="shared" si="152"/>
        <v>126000000</v>
      </c>
      <c r="BW660" s="23" t="str">
        <f t="shared" ca="1" si="140"/>
        <v>EJECUCIÓN</v>
      </c>
      <c r="BX660" s="23">
        <v>78866667</v>
      </c>
      <c r="BY660" s="23">
        <v>47133333</v>
      </c>
      <c r="BZ660" s="23" t="s">
        <v>106</v>
      </c>
      <c r="CA660" s="23" t="str">
        <f t="shared" si="153"/>
        <v>febrero</v>
      </c>
      <c r="CB660" s="23" t="s">
        <v>121</v>
      </c>
      <c r="CC660" s="23" t="s">
        <v>121</v>
      </c>
      <c r="CD660" s="23" t="s">
        <v>121</v>
      </c>
      <c r="CE660" t="s">
        <v>125</v>
      </c>
      <c r="CF660" t="s">
        <v>126</v>
      </c>
    </row>
    <row r="661" spans="1:84" x14ac:dyDescent="0.25">
      <c r="A661" s="23" t="str">
        <f t="shared" si="141"/>
        <v/>
      </c>
      <c r="B661" s="23" t="str">
        <f t="shared" si="142"/>
        <v/>
      </c>
      <c r="C661" s="24" t="str">
        <f t="shared" ca="1" si="143"/>
        <v>E</v>
      </c>
      <c r="D661" s="25" t="str">
        <f t="shared" ca="1" si="144"/>
        <v/>
      </c>
      <c r="E661" s="25" t="str">
        <f t="shared" si="145"/>
        <v/>
      </c>
      <c r="F661" s="23" t="str">
        <f t="shared" si="146"/>
        <v/>
      </c>
      <c r="G661" s="25" t="str">
        <f t="shared" si="147"/>
        <v/>
      </c>
      <c r="H661" s="23">
        <v>2025</v>
      </c>
      <c r="I661" s="26">
        <v>651</v>
      </c>
      <c r="J661" s="23" t="s">
        <v>95</v>
      </c>
      <c r="K661" t="s">
        <v>96</v>
      </c>
      <c r="L661" t="s">
        <v>97</v>
      </c>
      <c r="M661" t="s">
        <v>98</v>
      </c>
      <c r="N661" t="s">
        <v>99</v>
      </c>
      <c r="O661" s="23" t="s">
        <v>100</v>
      </c>
      <c r="P661" s="23" t="s">
        <v>138</v>
      </c>
      <c r="Q661" t="s">
        <v>4543</v>
      </c>
      <c r="R661" s="23" t="s">
        <v>103</v>
      </c>
      <c r="S661" s="20" t="s">
        <v>1652</v>
      </c>
      <c r="T661" s="29" t="s">
        <v>4544</v>
      </c>
      <c r="U661" s="23" t="s">
        <v>1436</v>
      </c>
      <c r="V661" s="23" t="s">
        <v>106</v>
      </c>
      <c r="W661" s="20" t="s">
        <v>430</v>
      </c>
      <c r="X661" s="20" t="s">
        <v>430</v>
      </c>
      <c r="Y661" t="s">
        <v>4046</v>
      </c>
      <c r="Z661" t="s">
        <v>4047</v>
      </c>
      <c r="AA661" t="s">
        <v>4048</v>
      </c>
      <c r="AB661" s="30">
        <v>49500000</v>
      </c>
      <c r="AC661" s="30">
        <v>49500000</v>
      </c>
      <c r="AD661" s="46">
        <v>5500000</v>
      </c>
      <c r="AE661" s="46">
        <v>0</v>
      </c>
      <c r="AF661" s="23" t="s">
        <v>112</v>
      </c>
      <c r="AG661" t="s">
        <v>106</v>
      </c>
      <c r="AH661" t="s">
        <v>113</v>
      </c>
      <c r="AI661" s="31">
        <f>+Tabla3[[#This Row],[VALOR DEL CONTRATO
(EN NUMEROS)]]-Tabla3[[#This Row],[VALOR RECURSOS (MADS/FONAM)]]</f>
        <v>0</v>
      </c>
      <c r="AJ661" s="25">
        <v>4825</v>
      </c>
      <c r="AK661" s="32">
        <v>45664</v>
      </c>
      <c r="AL661">
        <v>80225</v>
      </c>
      <c r="AM661" s="27">
        <v>45701</v>
      </c>
      <c r="AN661" s="33" t="s">
        <v>114</v>
      </c>
      <c r="AO661" t="s">
        <v>1265</v>
      </c>
      <c r="AP661" s="39">
        <v>202400000000074</v>
      </c>
      <c r="AQ661" t="s">
        <v>106</v>
      </c>
      <c r="AR661" s="27">
        <v>45699</v>
      </c>
      <c r="AS661" s="23" t="s">
        <v>4545</v>
      </c>
      <c r="AT661" s="23" t="s">
        <v>4546</v>
      </c>
      <c r="AU661" t="s">
        <v>117</v>
      </c>
      <c r="AV661" t="s">
        <v>435</v>
      </c>
      <c r="AW661" t="s">
        <v>436</v>
      </c>
      <c r="AX661" t="s">
        <v>436</v>
      </c>
      <c r="AY661" s="23">
        <v>80111600</v>
      </c>
      <c r="AZ661" s="20" t="s">
        <v>4547</v>
      </c>
      <c r="BA661" s="23" t="s">
        <v>121</v>
      </c>
      <c r="BB661" s="20" t="s">
        <v>122</v>
      </c>
      <c r="BC661" s="42">
        <v>45700</v>
      </c>
      <c r="BD661" s="23" t="s">
        <v>123</v>
      </c>
      <c r="BE661" s="42">
        <v>45700</v>
      </c>
      <c r="BF661" s="27">
        <v>45701</v>
      </c>
      <c r="BG661" s="43">
        <v>45973</v>
      </c>
      <c r="BH661" s="35">
        <f>+Tabla3[[#This Row],[FECHA TERMINACION
(INICIAL)]]-Tabla3[[#This Row],[FECHA INICIO]]</f>
        <v>272</v>
      </c>
      <c r="BI661" s="35">
        <f>+Tabla3[[#This Row],[PLAZO DE EJECUCIÓN EN DÍAS (INICIAL)]]/30</f>
        <v>9.0666666666666664</v>
      </c>
      <c r="BJ661" t="s">
        <v>4051</v>
      </c>
      <c r="BK661" s="30">
        <f>+[1]BD_2!E659</f>
        <v>0</v>
      </c>
      <c r="BL661" s="30">
        <f>+[1]BD_2!BA659</f>
        <v>0</v>
      </c>
      <c r="BM661" s="23">
        <f>+[1]BD_2!BZ659</f>
        <v>0</v>
      </c>
      <c r="BN661" s="23">
        <f>+COUNTIF(Tabla3[[#This Row],[VALOR REDUCIDO]:[TOTAL TIEMPO PRORROGADO EN DÍAS
]],"&lt;&gt;0")</f>
        <v>0</v>
      </c>
      <c r="BO661" s="23" t="str">
        <f>+[1]BD_2!CA659</f>
        <v>2 NO</v>
      </c>
      <c r="BP661" s="27" t="str">
        <f>+[1]BD_2!CF659</f>
        <v>2 NO</v>
      </c>
      <c r="BQ661" s="23" t="s">
        <v>106</v>
      </c>
      <c r="BR661">
        <f t="shared" si="148"/>
        <v>272</v>
      </c>
      <c r="BS661" s="36">
        <f t="shared" si="149"/>
        <v>45701</v>
      </c>
      <c r="BT661" s="36">
        <f t="shared" si="150"/>
        <v>45973</v>
      </c>
      <c r="BU661" s="37">
        <f t="shared" ca="1" si="151"/>
        <v>0.90441176470588236</v>
      </c>
      <c r="BV661" s="30">
        <f t="shared" si="152"/>
        <v>49500000</v>
      </c>
      <c r="BW661" s="23" t="str">
        <f t="shared" ca="1" si="140"/>
        <v>EJECUCIÓN</v>
      </c>
      <c r="BX661" s="23">
        <v>30800000</v>
      </c>
      <c r="BY661" s="23">
        <v>18700000</v>
      </c>
      <c r="BZ661" s="23" t="s">
        <v>106</v>
      </c>
      <c r="CA661" s="23" t="str">
        <f t="shared" si="153"/>
        <v>febrero</v>
      </c>
      <c r="CB661" s="23" t="s">
        <v>121</v>
      </c>
      <c r="CC661" s="23" t="s">
        <v>121</v>
      </c>
      <c r="CD661" s="23" t="s">
        <v>121</v>
      </c>
      <c r="CE661" t="s">
        <v>125</v>
      </c>
      <c r="CF661" t="s">
        <v>126</v>
      </c>
    </row>
    <row r="662" spans="1:84" x14ac:dyDescent="0.25">
      <c r="A662" s="23" t="str">
        <f t="shared" si="141"/>
        <v/>
      </c>
      <c r="B662" s="23" t="str">
        <f t="shared" si="142"/>
        <v/>
      </c>
      <c r="C662" s="24" t="str">
        <f t="shared" ca="1" si="143"/>
        <v>E</v>
      </c>
      <c r="D662" s="25" t="str">
        <f t="shared" ca="1" si="144"/>
        <v/>
      </c>
      <c r="E662" s="25" t="str">
        <f t="shared" si="145"/>
        <v/>
      </c>
      <c r="F662" s="23" t="str">
        <f t="shared" si="146"/>
        <v/>
      </c>
      <c r="G662" s="25" t="str">
        <f t="shared" si="147"/>
        <v/>
      </c>
      <c r="H662" s="23">
        <v>2025</v>
      </c>
      <c r="I662" s="26">
        <v>652</v>
      </c>
      <c r="J662" s="23" t="s">
        <v>95</v>
      </c>
      <c r="K662" t="s">
        <v>96</v>
      </c>
      <c r="L662" t="s">
        <v>97</v>
      </c>
      <c r="M662" t="s">
        <v>98</v>
      </c>
      <c r="N662" t="s">
        <v>99</v>
      </c>
      <c r="O662" s="23" t="s">
        <v>100</v>
      </c>
      <c r="P662" s="23" t="s">
        <v>138</v>
      </c>
      <c r="Q662" t="s">
        <v>4548</v>
      </c>
      <c r="R662" s="23" t="s">
        <v>103</v>
      </c>
      <c r="S662" s="56" t="s">
        <v>193</v>
      </c>
      <c r="T662" s="29" t="s">
        <v>4549</v>
      </c>
      <c r="U662" s="23" t="s">
        <v>1436</v>
      </c>
      <c r="V662" s="23" t="s">
        <v>106</v>
      </c>
      <c r="W662" s="20" t="s">
        <v>595</v>
      </c>
      <c r="X662" s="20" t="s">
        <v>595</v>
      </c>
      <c r="Y662" t="s">
        <v>4550</v>
      </c>
      <c r="Z662" t="s">
        <v>4551</v>
      </c>
      <c r="AA662" t="s">
        <v>4552</v>
      </c>
      <c r="AB662" s="30">
        <v>105000000</v>
      </c>
      <c r="AC662" s="30">
        <v>105000000</v>
      </c>
      <c r="AD662" s="46">
        <v>10000000</v>
      </c>
      <c r="AE662" s="46">
        <v>0</v>
      </c>
      <c r="AF662" s="23" t="s">
        <v>112</v>
      </c>
      <c r="AG662" t="s">
        <v>106</v>
      </c>
      <c r="AH662" t="s">
        <v>113</v>
      </c>
      <c r="AI662" s="31">
        <f>+Tabla3[[#This Row],[VALOR DEL CONTRATO
(EN NUMEROS)]]-Tabla3[[#This Row],[VALOR RECURSOS (MADS/FONAM)]]</f>
        <v>0</v>
      </c>
      <c r="AJ662" s="25">
        <v>4925</v>
      </c>
      <c r="AK662" s="32">
        <v>45664</v>
      </c>
      <c r="AL662">
        <v>73725</v>
      </c>
      <c r="AM662" s="36">
        <v>45700</v>
      </c>
      <c r="AN662" s="33" t="s">
        <v>114</v>
      </c>
      <c r="AO662" t="s">
        <v>599</v>
      </c>
      <c r="AP662" s="39">
        <v>202400000000095</v>
      </c>
      <c r="AQ662" t="s">
        <v>106</v>
      </c>
      <c r="AR662" s="27">
        <v>45699</v>
      </c>
      <c r="AS662" s="23" t="s">
        <v>116</v>
      </c>
      <c r="AT662" s="23" t="s">
        <v>116</v>
      </c>
      <c r="AU662" t="s">
        <v>117</v>
      </c>
      <c r="AV662" t="s">
        <v>600</v>
      </c>
      <c r="AW662" t="s">
        <v>601</v>
      </c>
      <c r="AX662" t="s">
        <v>602</v>
      </c>
      <c r="AY662" s="23">
        <v>80111600</v>
      </c>
      <c r="AZ662" s="20" t="s">
        <v>4553</v>
      </c>
      <c r="BA662" s="23" t="s">
        <v>121</v>
      </c>
      <c r="BB662" s="20" t="s">
        <v>122</v>
      </c>
      <c r="BC662" s="42">
        <v>45699</v>
      </c>
      <c r="BD662" s="23" t="s">
        <v>136</v>
      </c>
      <c r="BE662" s="42">
        <v>45699</v>
      </c>
      <c r="BF662" s="27">
        <v>45700</v>
      </c>
      <c r="BG662" s="43">
        <v>46017</v>
      </c>
      <c r="BH662" s="35">
        <f>+Tabla3[[#This Row],[FECHA TERMINACION
(INICIAL)]]-Tabla3[[#This Row],[FECHA INICIO]]</f>
        <v>317</v>
      </c>
      <c r="BI662" s="35">
        <f>+Tabla3[[#This Row],[PLAZO DE EJECUCIÓN EN DÍAS (INICIAL)]]/30</f>
        <v>10.566666666666666</v>
      </c>
      <c r="BJ662" t="s">
        <v>4554</v>
      </c>
      <c r="BK662" s="30">
        <f>+[1]BD_2!E660</f>
        <v>0</v>
      </c>
      <c r="BL662" s="30">
        <f>+[1]BD_2!BA660</f>
        <v>0</v>
      </c>
      <c r="BM662" s="23">
        <f>+[1]BD_2!BZ660</f>
        <v>0</v>
      </c>
      <c r="BN662" s="23">
        <f>+COUNTIF(Tabla3[[#This Row],[VALOR REDUCIDO]:[TOTAL TIEMPO PRORROGADO EN DÍAS
]],"&lt;&gt;0")</f>
        <v>0</v>
      </c>
      <c r="BO662" s="23" t="str">
        <f>+[1]BD_2!CA660</f>
        <v>2 NO</v>
      </c>
      <c r="BP662" s="27" t="str">
        <f>+[1]BD_2!CF660</f>
        <v>2 NO</v>
      </c>
      <c r="BQ662" s="23" t="s">
        <v>106</v>
      </c>
      <c r="BR662">
        <f t="shared" si="148"/>
        <v>317</v>
      </c>
      <c r="BS662" s="36">
        <f t="shared" si="149"/>
        <v>45700</v>
      </c>
      <c r="BT662" s="36">
        <f t="shared" si="150"/>
        <v>46017</v>
      </c>
      <c r="BU662" s="37">
        <f t="shared" ca="1" si="151"/>
        <v>0.77917981072555209</v>
      </c>
      <c r="BV662" s="30">
        <f t="shared" si="152"/>
        <v>105000000</v>
      </c>
      <c r="BW662" s="23" t="str">
        <f t="shared" ca="1" si="140"/>
        <v>EJECUCIÓN</v>
      </c>
      <c r="BX662" s="23">
        <v>56333333</v>
      </c>
      <c r="BY662" s="23">
        <v>48666667</v>
      </c>
      <c r="BZ662" s="23" t="s">
        <v>106</v>
      </c>
      <c r="CA662" s="23" t="str">
        <f t="shared" si="153"/>
        <v>febrero</v>
      </c>
      <c r="CB662" s="23" t="s">
        <v>121</v>
      </c>
      <c r="CC662" s="23" t="s">
        <v>121</v>
      </c>
      <c r="CD662" s="23" t="s">
        <v>121</v>
      </c>
      <c r="CE662" t="s">
        <v>125</v>
      </c>
      <c r="CF662" t="s">
        <v>126</v>
      </c>
    </row>
    <row r="663" spans="1:84" x14ac:dyDescent="0.25">
      <c r="A663" s="23" t="str">
        <f t="shared" si="141"/>
        <v/>
      </c>
      <c r="B663" s="23" t="str">
        <f t="shared" si="142"/>
        <v/>
      </c>
      <c r="C663" s="24" t="str">
        <f t="shared" ca="1" si="143"/>
        <v>E</v>
      </c>
      <c r="D663" s="25" t="str">
        <f t="shared" ca="1" si="144"/>
        <v/>
      </c>
      <c r="E663" s="25" t="str">
        <f t="shared" si="145"/>
        <v/>
      </c>
      <c r="F663" s="23" t="str">
        <f t="shared" si="146"/>
        <v/>
      </c>
      <c r="G663" s="25" t="str">
        <f t="shared" si="147"/>
        <v/>
      </c>
      <c r="H663" s="23">
        <v>2025</v>
      </c>
      <c r="I663" s="26">
        <v>653</v>
      </c>
      <c r="J663" s="23" t="s">
        <v>95</v>
      </c>
      <c r="K663" t="s">
        <v>96</v>
      </c>
      <c r="L663" t="s">
        <v>97</v>
      </c>
      <c r="M663" t="s">
        <v>98</v>
      </c>
      <c r="N663" t="s">
        <v>99</v>
      </c>
      <c r="O663" s="23" t="s">
        <v>100</v>
      </c>
      <c r="P663" s="23" t="s">
        <v>138</v>
      </c>
      <c r="Q663" t="s">
        <v>4555</v>
      </c>
      <c r="R663" s="23" t="s">
        <v>103</v>
      </c>
      <c r="S663" s="56" t="s">
        <v>193</v>
      </c>
      <c r="T663" s="29" t="s">
        <v>4556</v>
      </c>
      <c r="U663" s="23" t="s">
        <v>1436</v>
      </c>
      <c r="V663" s="23" t="s">
        <v>106</v>
      </c>
      <c r="W663" s="20" t="s">
        <v>595</v>
      </c>
      <c r="X663" s="20" t="s">
        <v>595</v>
      </c>
      <c r="Y663" t="s">
        <v>4557</v>
      </c>
      <c r="Z663" t="s">
        <v>4558</v>
      </c>
      <c r="AA663" t="s">
        <v>4559</v>
      </c>
      <c r="AB663" s="30">
        <v>88200000</v>
      </c>
      <c r="AC663" s="30">
        <v>88200000</v>
      </c>
      <c r="AD663" s="46">
        <v>8400000</v>
      </c>
      <c r="AE663" s="46">
        <v>0</v>
      </c>
      <c r="AF663" s="23" t="s">
        <v>112</v>
      </c>
      <c r="AG663" t="s">
        <v>106</v>
      </c>
      <c r="AH663" t="s">
        <v>113</v>
      </c>
      <c r="AI663" s="31">
        <f>+Tabla3[[#This Row],[VALOR DEL CONTRATO
(EN NUMEROS)]]-Tabla3[[#This Row],[VALOR RECURSOS (MADS/FONAM)]]</f>
        <v>0</v>
      </c>
      <c r="AJ663" s="25">
        <v>4925</v>
      </c>
      <c r="AK663" s="32">
        <v>45664</v>
      </c>
      <c r="AL663">
        <v>76325</v>
      </c>
      <c r="AM663" s="27">
        <v>45700</v>
      </c>
      <c r="AN663" s="33" t="s">
        <v>114</v>
      </c>
      <c r="AO663" t="s">
        <v>599</v>
      </c>
      <c r="AP663" s="39">
        <v>202400000000095</v>
      </c>
      <c r="AQ663" t="s">
        <v>106</v>
      </c>
      <c r="AR663" s="27">
        <v>45698</v>
      </c>
      <c r="AS663" s="23" t="s">
        <v>116</v>
      </c>
      <c r="AT663" s="23" t="s">
        <v>116</v>
      </c>
      <c r="AU663" t="s">
        <v>117</v>
      </c>
      <c r="AV663" t="s">
        <v>600</v>
      </c>
      <c r="AW663" t="s">
        <v>601</v>
      </c>
      <c r="AX663" t="s">
        <v>602</v>
      </c>
      <c r="AY663" s="23">
        <v>80111600</v>
      </c>
      <c r="AZ663" s="20" t="s">
        <v>4560</v>
      </c>
      <c r="BA663" s="23" t="s">
        <v>121</v>
      </c>
      <c r="BB663" s="20" t="s">
        <v>122</v>
      </c>
      <c r="BC663" s="42">
        <v>45699</v>
      </c>
      <c r="BD663" s="23" t="s">
        <v>136</v>
      </c>
      <c r="BE663" s="42">
        <v>45699</v>
      </c>
      <c r="BF663" s="27">
        <v>45700</v>
      </c>
      <c r="BG663" s="43">
        <v>46017</v>
      </c>
      <c r="BH663" s="35">
        <f>+Tabla3[[#This Row],[FECHA TERMINACION
(INICIAL)]]-Tabla3[[#This Row],[FECHA INICIO]]</f>
        <v>317</v>
      </c>
      <c r="BI663" s="35">
        <f>+Tabla3[[#This Row],[PLAZO DE EJECUCIÓN EN DÍAS (INICIAL)]]/30</f>
        <v>10.566666666666666</v>
      </c>
      <c r="BJ663" t="s">
        <v>4561</v>
      </c>
      <c r="BK663" s="30">
        <f>+[1]BD_2!E661</f>
        <v>0</v>
      </c>
      <c r="BL663" s="30">
        <f>+[1]BD_2!BA661</f>
        <v>0</v>
      </c>
      <c r="BM663" s="23">
        <f>+[1]BD_2!BZ661</f>
        <v>0</v>
      </c>
      <c r="BN663" s="23">
        <f>+COUNTIF(Tabla3[[#This Row],[VALOR REDUCIDO]:[TOTAL TIEMPO PRORROGADO EN DÍAS
]],"&lt;&gt;0")</f>
        <v>0</v>
      </c>
      <c r="BO663" s="23" t="str">
        <f>+[1]BD_2!CA661</f>
        <v>2 NO</v>
      </c>
      <c r="BP663" s="27" t="str">
        <f>+[1]BD_2!CF661</f>
        <v>2 NO</v>
      </c>
      <c r="BQ663" s="23" t="s">
        <v>106</v>
      </c>
      <c r="BR663">
        <f t="shared" si="148"/>
        <v>317</v>
      </c>
      <c r="BS663" s="36">
        <f t="shared" si="149"/>
        <v>45700</v>
      </c>
      <c r="BT663" s="36">
        <f t="shared" si="150"/>
        <v>46017</v>
      </c>
      <c r="BU663" s="37">
        <f t="shared" ca="1" si="151"/>
        <v>0.77917981072555209</v>
      </c>
      <c r="BV663" s="30">
        <f t="shared" si="152"/>
        <v>88200000</v>
      </c>
      <c r="BW663" s="23" t="str">
        <f t="shared" ca="1" si="140"/>
        <v>EJECUCIÓN</v>
      </c>
      <c r="BX663" s="23">
        <v>47320000</v>
      </c>
      <c r="BY663" s="23">
        <v>40880000</v>
      </c>
      <c r="BZ663" s="23" t="s">
        <v>106</v>
      </c>
      <c r="CA663" s="23" t="str">
        <f t="shared" si="153"/>
        <v>febrero</v>
      </c>
      <c r="CB663" s="23" t="s">
        <v>121</v>
      </c>
      <c r="CC663" s="23" t="s">
        <v>121</v>
      </c>
      <c r="CD663" s="23" t="s">
        <v>121</v>
      </c>
      <c r="CE663" t="s">
        <v>125</v>
      </c>
      <c r="CF663" t="s">
        <v>126</v>
      </c>
    </row>
    <row r="664" spans="1:84" x14ac:dyDescent="0.25">
      <c r="A664" s="23" t="str">
        <f t="shared" si="141"/>
        <v/>
      </c>
      <c r="B664" s="23" t="str">
        <f t="shared" si="142"/>
        <v/>
      </c>
      <c r="C664" s="24" t="str">
        <f t="shared" ca="1" si="143"/>
        <v>E</v>
      </c>
      <c r="D664" s="25" t="str">
        <f t="shared" ca="1" si="144"/>
        <v/>
      </c>
      <c r="E664" s="25" t="str">
        <f t="shared" si="145"/>
        <v/>
      </c>
      <c r="F664" s="23" t="str">
        <f t="shared" si="146"/>
        <v/>
      </c>
      <c r="G664" s="25" t="str">
        <f t="shared" si="147"/>
        <v/>
      </c>
      <c r="H664" s="23">
        <v>2025</v>
      </c>
      <c r="I664" s="26">
        <v>654</v>
      </c>
      <c r="J664" s="23" t="s">
        <v>95</v>
      </c>
      <c r="K664" t="s">
        <v>96</v>
      </c>
      <c r="L664" t="s">
        <v>97</v>
      </c>
      <c r="M664" t="s">
        <v>98</v>
      </c>
      <c r="N664" t="s">
        <v>99</v>
      </c>
      <c r="O664" s="23" t="s">
        <v>100</v>
      </c>
      <c r="P664" s="23" t="s">
        <v>138</v>
      </c>
      <c r="Q664" t="s">
        <v>4562</v>
      </c>
      <c r="R664" s="23" t="s">
        <v>103</v>
      </c>
      <c r="S664" s="56" t="s">
        <v>193</v>
      </c>
      <c r="T664" s="29" t="s">
        <v>4563</v>
      </c>
      <c r="U664" s="23" t="s">
        <v>1436</v>
      </c>
      <c r="V664" s="23" t="s">
        <v>106</v>
      </c>
      <c r="W664" s="20" t="s">
        <v>595</v>
      </c>
      <c r="X664" s="20" t="s">
        <v>595</v>
      </c>
      <c r="Y664" t="s">
        <v>4564</v>
      </c>
      <c r="Z664" t="s">
        <v>4565</v>
      </c>
      <c r="AA664" t="s">
        <v>4566</v>
      </c>
      <c r="AB664" s="30">
        <v>95100000</v>
      </c>
      <c r="AC664" s="30">
        <v>95100000</v>
      </c>
      <c r="AD664" s="46">
        <v>9000000</v>
      </c>
      <c r="AE664" s="46">
        <v>0</v>
      </c>
      <c r="AF664" s="23" t="s">
        <v>112</v>
      </c>
      <c r="AG664" t="s">
        <v>106</v>
      </c>
      <c r="AH664" t="s">
        <v>113</v>
      </c>
      <c r="AI664" s="31">
        <f>+Tabla3[[#This Row],[VALOR DEL CONTRATO
(EN NUMEROS)]]-Tabla3[[#This Row],[VALOR RECURSOS (MADS/FONAM)]]</f>
        <v>0</v>
      </c>
      <c r="AJ664" s="25">
        <v>4925</v>
      </c>
      <c r="AK664" s="32">
        <v>45664</v>
      </c>
      <c r="AL664">
        <v>76725</v>
      </c>
      <c r="AM664" s="36">
        <v>45700</v>
      </c>
      <c r="AN664" s="33" t="s">
        <v>114</v>
      </c>
      <c r="AO664" t="s">
        <v>599</v>
      </c>
      <c r="AP664" s="39">
        <v>202400000000095</v>
      </c>
      <c r="AQ664" t="s">
        <v>106</v>
      </c>
      <c r="AR664" s="27">
        <v>45698</v>
      </c>
      <c r="AS664" s="23" t="s">
        <v>116</v>
      </c>
      <c r="AT664" s="23" t="s">
        <v>116</v>
      </c>
      <c r="AU664" t="s">
        <v>117</v>
      </c>
      <c r="AV664" t="s">
        <v>600</v>
      </c>
      <c r="AW664" t="s">
        <v>601</v>
      </c>
      <c r="AX664" t="s">
        <v>602</v>
      </c>
      <c r="AY664" s="23">
        <v>80111600</v>
      </c>
      <c r="AZ664" s="20" t="s">
        <v>4567</v>
      </c>
      <c r="BA664" s="23" t="s">
        <v>121</v>
      </c>
      <c r="BB664" s="20" t="s">
        <v>122</v>
      </c>
      <c r="BC664" s="42">
        <v>45699</v>
      </c>
      <c r="BD664" s="23" t="s">
        <v>136</v>
      </c>
      <c r="BE664" s="42">
        <v>45699</v>
      </c>
      <c r="BF664" s="27">
        <v>45700</v>
      </c>
      <c r="BG664" s="43">
        <v>46019</v>
      </c>
      <c r="BH664" s="35">
        <f>+Tabla3[[#This Row],[FECHA TERMINACION
(INICIAL)]]-Tabla3[[#This Row],[FECHA INICIO]]</f>
        <v>319</v>
      </c>
      <c r="BI664" s="35">
        <f>+Tabla3[[#This Row],[PLAZO DE EJECUCIÓN EN DÍAS (INICIAL)]]/30</f>
        <v>10.633333333333333</v>
      </c>
      <c r="BJ664" t="s">
        <v>4568</v>
      </c>
      <c r="BK664" s="30">
        <f>+[1]BD_2!E662</f>
        <v>0</v>
      </c>
      <c r="BL664" s="30">
        <f>+[1]BD_2!BA662</f>
        <v>0</v>
      </c>
      <c r="BM664" s="23">
        <f>+[1]BD_2!BZ662</f>
        <v>0</v>
      </c>
      <c r="BN664" s="23">
        <f>+COUNTIF(Tabla3[[#This Row],[VALOR REDUCIDO]:[TOTAL TIEMPO PRORROGADO EN DÍAS
]],"&lt;&gt;0")</f>
        <v>0</v>
      </c>
      <c r="BO664" s="23" t="str">
        <f>+[1]BD_2!CA662</f>
        <v>2 NO</v>
      </c>
      <c r="BP664" s="27" t="str">
        <f>+[1]BD_2!CF662</f>
        <v>2 NO</v>
      </c>
      <c r="BQ664" s="23" t="s">
        <v>106</v>
      </c>
      <c r="BR664">
        <f t="shared" si="148"/>
        <v>319</v>
      </c>
      <c r="BS664" s="36">
        <f t="shared" si="149"/>
        <v>45700</v>
      </c>
      <c r="BT664" s="36">
        <f t="shared" si="150"/>
        <v>46019</v>
      </c>
      <c r="BU664" s="37">
        <f t="shared" ca="1" si="151"/>
        <v>0.77429467084639503</v>
      </c>
      <c r="BV664" s="30">
        <f t="shared" si="152"/>
        <v>95100000</v>
      </c>
      <c r="BW664" s="23" t="str">
        <f t="shared" ca="1" si="140"/>
        <v>EJECUCIÓN</v>
      </c>
      <c r="BX664" s="23">
        <v>50700000</v>
      </c>
      <c r="BY664" s="23">
        <v>44400000</v>
      </c>
      <c r="BZ664" s="23" t="s">
        <v>106</v>
      </c>
      <c r="CA664" s="23" t="str">
        <f t="shared" si="153"/>
        <v>febrero</v>
      </c>
      <c r="CB664" s="23" t="s">
        <v>121</v>
      </c>
      <c r="CC664" s="23" t="s">
        <v>121</v>
      </c>
      <c r="CD664" s="23" t="s">
        <v>121</v>
      </c>
      <c r="CE664" t="s">
        <v>125</v>
      </c>
      <c r="CF664" t="s">
        <v>126</v>
      </c>
    </row>
    <row r="665" spans="1:84" x14ac:dyDescent="0.25">
      <c r="A665" s="23" t="str">
        <f t="shared" si="141"/>
        <v/>
      </c>
      <c r="B665" s="23" t="str">
        <f t="shared" si="142"/>
        <v/>
      </c>
      <c r="C665" s="24" t="str">
        <f t="shared" ca="1" si="143"/>
        <v>E</v>
      </c>
      <c r="D665" s="25" t="str">
        <f t="shared" ca="1" si="144"/>
        <v/>
      </c>
      <c r="E665" s="25" t="str">
        <f t="shared" si="145"/>
        <v/>
      </c>
      <c r="F665" s="23" t="str">
        <f t="shared" si="146"/>
        <v/>
      </c>
      <c r="G665" s="25" t="str">
        <f t="shared" si="147"/>
        <v/>
      </c>
      <c r="H665" s="23">
        <v>2025</v>
      </c>
      <c r="I665" s="26">
        <v>655</v>
      </c>
      <c r="J665" s="23" t="s">
        <v>95</v>
      </c>
      <c r="K665" t="s">
        <v>96</v>
      </c>
      <c r="L665" t="s">
        <v>97</v>
      </c>
      <c r="M665" t="s">
        <v>98</v>
      </c>
      <c r="N665" t="s">
        <v>99</v>
      </c>
      <c r="O665" s="23" t="s">
        <v>100</v>
      </c>
      <c r="P665" s="23" t="s">
        <v>138</v>
      </c>
      <c r="Q665" t="s">
        <v>4569</v>
      </c>
      <c r="R665" s="23" t="s">
        <v>103</v>
      </c>
      <c r="S665" s="56" t="s">
        <v>982</v>
      </c>
      <c r="T665" s="29" t="s">
        <v>4570</v>
      </c>
      <c r="U665" s="23" t="s">
        <v>1436</v>
      </c>
      <c r="V665" s="23" t="s">
        <v>106</v>
      </c>
      <c r="W665" s="20" t="s">
        <v>418</v>
      </c>
      <c r="X665" s="20" t="s">
        <v>418</v>
      </c>
      <c r="Y665" t="s">
        <v>4571</v>
      </c>
      <c r="Z665" t="s">
        <v>4572</v>
      </c>
      <c r="AA665" t="s">
        <v>4573</v>
      </c>
      <c r="AB665" s="30">
        <v>84000000</v>
      </c>
      <c r="AC665" s="30">
        <v>84000000</v>
      </c>
      <c r="AD665" s="46">
        <v>8000000</v>
      </c>
      <c r="AE665" s="46">
        <v>0</v>
      </c>
      <c r="AF665" s="23" t="s">
        <v>112</v>
      </c>
      <c r="AG665" t="s">
        <v>106</v>
      </c>
      <c r="AH665" t="s">
        <v>113</v>
      </c>
      <c r="AI665" s="31">
        <f>+Tabla3[[#This Row],[VALOR DEL CONTRATO
(EN NUMEROS)]]-Tabla3[[#This Row],[VALOR RECURSOS (MADS/FONAM)]]</f>
        <v>0</v>
      </c>
      <c r="AJ665" s="25">
        <v>7825</v>
      </c>
      <c r="AK665" s="32">
        <v>45665</v>
      </c>
      <c r="AL665">
        <v>80825</v>
      </c>
      <c r="AM665" s="27">
        <v>45701</v>
      </c>
      <c r="AN665" s="33" t="s">
        <v>114</v>
      </c>
      <c r="AO665" t="s">
        <v>2393</v>
      </c>
      <c r="AP665" s="39">
        <v>202300000000267</v>
      </c>
      <c r="AQ665" t="s">
        <v>106</v>
      </c>
      <c r="AR665" s="27">
        <v>45698</v>
      </c>
      <c r="AS665" s="23" t="s">
        <v>116</v>
      </c>
      <c r="AT665" s="23" t="s">
        <v>116</v>
      </c>
      <c r="AU665" t="s">
        <v>117</v>
      </c>
      <c r="AV665" t="s">
        <v>423</v>
      </c>
      <c r="AW665" t="s">
        <v>424</v>
      </c>
      <c r="AX665" t="s">
        <v>425</v>
      </c>
      <c r="AY665" s="23">
        <v>80111600</v>
      </c>
      <c r="AZ665" s="41" t="s">
        <v>4574</v>
      </c>
      <c r="BA665" s="23" t="s">
        <v>121</v>
      </c>
      <c r="BB665" s="20" t="s">
        <v>122</v>
      </c>
      <c r="BC665" s="27">
        <v>45699</v>
      </c>
      <c r="BD665" s="23" t="s">
        <v>123</v>
      </c>
      <c r="BE665" s="27">
        <v>45699</v>
      </c>
      <c r="BF665" s="27">
        <v>45701</v>
      </c>
      <c r="BG665" s="43">
        <v>46018</v>
      </c>
      <c r="BH665" s="35">
        <f>+Tabla3[[#This Row],[FECHA TERMINACION
(INICIAL)]]-Tabla3[[#This Row],[FECHA INICIO]]</f>
        <v>317</v>
      </c>
      <c r="BI665" s="35">
        <f>+Tabla3[[#This Row],[PLAZO DE EJECUCIÓN EN DÍAS (INICIAL)]]/30</f>
        <v>10.566666666666666</v>
      </c>
      <c r="BJ665" t="s">
        <v>4575</v>
      </c>
      <c r="BK665" s="30">
        <f>+[1]BD_2!E663</f>
        <v>0</v>
      </c>
      <c r="BL665" s="30">
        <f>+[1]BD_2!BA663</f>
        <v>0</v>
      </c>
      <c r="BM665" s="23">
        <f>+[1]BD_2!BZ663</f>
        <v>0</v>
      </c>
      <c r="BN665" s="23">
        <f>+COUNTIF(Tabla3[[#This Row],[VALOR REDUCIDO]:[TOTAL TIEMPO PRORROGADO EN DÍAS
]],"&lt;&gt;0")</f>
        <v>0</v>
      </c>
      <c r="BO665" s="23" t="str">
        <f>+[1]BD_2!CA663</f>
        <v>2 NO</v>
      </c>
      <c r="BP665" s="27" t="str">
        <f>+[1]BD_2!CF663</f>
        <v>2 NO</v>
      </c>
      <c r="BQ665" s="23" t="s">
        <v>106</v>
      </c>
      <c r="BR665">
        <f t="shared" si="148"/>
        <v>317</v>
      </c>
      <c r="BS665" s="36">
        <f t="shared" si="149"/>
        <v>45701</v>
      </c>
      <c r="BT665" s="36">
        <f t="shared" si="150"/>
        <v>46018</v>
      </c>
      <c r="BU665" s="37">
        <f t="shared" ca="1" si="151"/>
        <v>0.77602523659305989</v>
      </c>
      <c r="BV665" s="30">
        <f t="shared" si="152"/>
        <v>84000000</v>
      </c>
      <c r="BW665" s="23" t="str">
        <f t="shared" ca="1" si="140"/>
        <v>EJECUCIÓN</v>
      </c>
      <c r="BX665" s="23">
        <v>44800000</v>
      </c>
      <c r="BY665" s="23">
        <v>39200000</v>
      </c>
      <c r="BZ665" s="23" t="s">
        <v>106</v>
      </c>
      <c r="CA665" s="23" t="str">
        <f t="shared" si="153"/>
        <v>febrero</v>
      </c>
      <c r="CB665" s="23" t="s">
        <v>121</v>
      </c>
      <c r="CC665" s="23" t="s">
        <v>121</v>
      </c>
      <c r="CD665" s="23" t="s">
        <v>121</v>
      </c>
      <c r="CE665" t="s">
        <v>125</v>
      </c>
      <c r="CF665" t="s">
        <v>126</v>
      </c>
    </row>
    <row r="666" spans="1:84" x14ac:dyDescent="0.25">
      <c r="A666" s="23" t="str">
        <f t="shared" si="141"/>
        <v/>
      </c>
      <c r="B666" s="23" t="str">
        <f t="shared" si="142"/>
        <v/>
      </c>
      <c r="C666" s="24" t="str">
        <f t="shared" ca="1" si="143"/>
        <v>E</v>
      </c>
      <c r="D666" s="25" t="str">
        <f t="shared" ca="1" si="144"/>
        <v/>
      </c>
      <c r="E666" s="25" t="str">
        <f t="shared" si="145"/>
        <v/>
      </c>
      <c r="F666" s="23" t="str">
        <f t="shared" si="146"/>
        <v/>
      </c>
      <c r="G666" s="25" t="str">
        <f t="shared" si="147"/>
        <v/>
      </c>
      <c r="H666" s="23">
        <v>2025</v>
      </c>
      <c r="I666" s="26">
        <v>656</v>
      </c>
      <c r="J666" s="23" t="s">
        <v>95</v>
      </c>
      <c r="K666" t="s">
        <v>96</v>
      </c>
      <c r="L666" t="s">
        <v>97</v>
      </c>
      <c r="M666" t="s">
        <v>98</v>
      </c>
      <c r="N666" t="s">
        <v>99</v>
      </c>
      <c r="O666" s="23" t="s">
        <v>100</v>
      </c>
      <c r="P666" s="23" t="s">
        <v>138</v>
      </c>
      <c r="Q666" t="s">
        <v>4576</v>
      </c>
      <c r="R666" s="23" t="s">
        <v>103</v>
      </c>
      <c r="S666" s="56" t="s">
        <v>4174</v>
      </c>
      <c r="T666" s="29" t="s">
        <v>4577</v>
      </c>
      <c r="U666" s="23" t="s">
        <v>1436</v>
      </c>
      <c r="V666" s="23" t="s">
        <v>106</v>
      </c>
      <c r="W666" s="20" t="s">
        <v>907</v>
      </c>
      <c r="X666" s="20" t="s">
        <v>907</v>
      </c>
      <c r="Y666" t="s">
        <v>4578</v>
      </c>
      <c r="Z666" t="s">
        <v>4579</v>
      </c>
      <c r="AA666" t="s">
        <v>4580</v>
      </c>
      <c r="AB666" s="30">
        <v>116964225</v>
      </c>
      <c r="AC666" s="30">
        <v>116964225</v>
      </c>
      <c r="AD666" s="46">
        <v>11139450</v>
      </c>
      <c r="AE666" s="46">
        <v>0</v>
      </c>
      <c r="AF666" s="23" t="s">
        <v>112</v>
      </c>
      <c r="AG666" t="s">
        <v>106</v>
      </c>
      <c r="AH666" t="s">
        <v>113</v>
      </c>
      <c r="AI666" s="31">
        <f>+Tabla3[[#This Row],[VALOR DEL CONTRATO
(EN NUMEROS)]]-Tabla3[[#This Row],[VALOR RECURSOS (MADS/FONAM)]]</f>
        <v>0</v>
      </c>
      <c r="AJ666" s="25">
        <v>10125</v>
      </c>
      <c r="AK666" s="32">
        <v>45665</v>
      </c>
      <c r="AL666">
        <v>91225</v>
      </c>
      <c r="AM666" s="27">
        <v>45706</v>
      </c>
      <c r="AN666" s="33" t="s">
        <v>114</v>
      </c>
      <c r="AO666" t="s">
        <v>931</v>
      </c>
      <c r="AP666" s="39">
        <v>202400000000078</v>
      </c>
      <c r="AQ666" t="s">
        <v>106</v>
      </c>
      <c r="AR666" s="27">
        <v>45699</v>
      </c>
      <c r="AS666" s="23" t="s">
        <v>116</v>
      </c>
      <c r="AT666" s="23" t="s">
        <v>116</v>
      </c>
      <c r="AU666" t="s">
        <v>117</v>
      </c>
      <c r="AV666" t="s">
        <v>1446</v>
      </c>
      <c r="AW666" t="s">
        <v>1447</v>
      </c>
      <c r="AX666" t="s">
        <v>907</v>
      </c>
      <c r="AY666" s="23">
        <v>80111600</v>
      </c>
      <c r="AZ666" s="20" t="s">
        <v>4581</v>
      </c>
      <c r="BA666" s="23" t="s">
        <v>121</v>
      </c>
      <c r="BB666" s="20" t="s">
        <v>122</v>
      </c>
      <c r="BC666" s="42">
        <v>45699</v>
      </c>
      <c r="BD666" s="23" t="s">
        <v>123</v>
      </c>
      <c r="BE666" s="42">
        <v>45699</v>
      </c>
      <c r="BF666" s="27">
        <v>45706</v>
      </c>
      <c r="BG666" s="43">
        <v>46021</v>
      </c>
      <c r="BH666" s="35">
        <f>+Tabla3[[#This Row],[FECHA TERMINACION
(INICIAL)]]-Tabla3[[#This Row],[FECHA INICIO]]</f>
        <v>315</v>
      </c>
      <c r="BI666" s="35">
        <f>+Tabla3[[#This Row],[PLAZO DE EJECUCIÓN EN DÍAS (INICIAL)]]/30</f>
        <v>10.5</v>
      </c>
      <c r="BJ666" t="s">
        <v>4582</v>
      </c>
      <c r="BK666" s="30">
        <f>+[1]BD_2!E664</f>
        <v>742630</v>
      </c>
      <c r="BL666" s="30">
        <f>+[1]BD_2!BA664</f>
        <v>0</v>
      </c>
      <c r="BM666" s="23">
        <f>+[1]BD_2!BZ664</f>
        <v>0</v>
      </c>
      <c r="BN666" s="23">
        <f>+COUNTIF(Tabla3[[#This Row],[VALOR REDUCIDO]:[TOTAL TIEMPO PRORROGADO EN DÍAS
]],"&lt;&gt;0")</f>
        <v>1</v>
      </c>
      <c r="BO666" s="23" t="str">
        <f>+[1]BD_2!CA664</f>
        <v>2 NO</v>
      </c>
      <c r="BP666" s="27" t="str">
        <f>+[1]BD_2!CF664</f>
        <v>2 NO</v>
      </c>
      <c r="BQ666" s="23" t="s">
        <v>106</v>
      </c>
      <c r="BR666">
        <f t="shared" si="148"/>
        <v>315</v>
      </c>
      <c r="BS666" s="36">
        <f t="shared" si="149"/>
        <v>45706</v>
      </c>
      <c r="BT666" s="36">
        <f t="shared" si="150"/>
        <v>46021</v>
      </c>
      <c r="BU666" s="37">
        <f t="shared" ca="1" si="151"/>
        <v>0.76507936507936503</v>
      </c>
      <c r="BV666" s="30">
        <f t="shared" si="152"/>
        <v>116221595</v>
      </c>
      <c r="BW666" s="23" t="str">
        <f t="shared" ca="1" si="140"/>
        <v>EJECUCIÓN</v>
      </c>
      <c r="BX666" s="23">
        <v>60524345</v>
      </c>
      <c r="BY666" s="23">
        <v>55697250</v>
      </c>
      <c r="BZ666" s="23" t="s">
        <v>106</v>
      </c>
      <c r="CA666" s="23" t="str">
        <f t="shared" si="153"/>
        <v>febrero</v>
      </c>
      <c r="CB666" s="23" t="s">
        <v>121</v>
      </c>
      <c r="CC666" s="23" t="s">
        <v>121</v>
      </c>
      <c r="CD666" s="23" t="s">
        <v>121</v>
      </c>
      <c r="CE666" t="s">
        <v>125</v>
      </c>
      <c r="CF666" t="s">
        <v>126</v>
      </c>
    </row>
    <row r="667" spans="1:84" x14ac:dyDescent="0.25">
      <c r="A667" s="23" t="str">
        <f t="shared" si="141"/>
        <v/>
      </c>
      <c r="B667" s="23" t="str">
        <f t="shared" si="142"/>
        <v/>
      </c>
      <c r="C667" s="24" t="str">
        <f t="shared" ca="1" si="143"/>
        <v>E</v>
      </c>
      <c r="D667" s="25" t="str">
        <f t="shared" ca="1" si="144"/>
        <v/>
      </c>
      <c r="E667" s="25" t="str">
        <f t="shared" si="145"/>
        <v/>
      </c>
      <c r="F667" s="23" t="str">
        <f t="shared" si="146"/>
        <v/>
      </c>
      <c r="G667" s="25" t="str">
        <f t="shared" si="147"/>
        <v/>
      </c>
      <c r="H667" s="23">
        <v>2025</v>
      </c>
      <c r="I667" s="26">
        <v>657</v>
      </c>
      <c r="J667" s="23" t="s">
        <v>95</v>
      </c>
      <c r="K667" t="s">
        <v>96</v>
      </c>
      <c r="L667" t="s">
        <v>97</v>
      </c>
      <c r="M667" t="s">
        <v>98</v>
      </c>
      <c r="N667" t="s">
        <v>99</v>
      </c>
      <c r="O667" s="23" t="s">
        <v>100</v>
      </c>
      <c r="P667" s="23" t="s">
        <v>138</v>
      </c>
      <c r="Q667" t="s">
        <v>4583</v>
      </c>
      <c r="R667" s="23" t="s">
        <v>103</v>
      </c>
      <c r="S667" s="56" t="s">
        <v>982</v>
      </c>
      <c r="T667" s="29" t="s">
        <v>4584</v>
      </c>
      <c r="U667" s="23" t="s">
        <v>1436</v>
      </c>
      <c r="V667" s="23" t="s">
        <v>106</v>
      </c>
      <c r="W667" s="20" t="s">
        <v>183</v>
      </c>
      <c r="X667" s="20" t="s">
        <v>183</v>
      </c>
      <c r="Y667" t="s">
        <v>4585</v>
      </c>
      <c r="Z667" t="s">
        <v>4586</v>
      </c>
      <c r="AA667" t="s">
        <v>4587</v>
      </c>
      <c r="AB667" s="30">
        <v>72100000</v>
      </c>
      <c r="AC667" s="30">
        <v>72100000</v>
      </c>
      <c r="AD667" s="46">
        <v>7210000</v>
      </c>
      <c r="AE667" s="46">
        <v>0</v>
      </c>
      <c r="AF667" s="23" t="s">
        <v>112</v>
      </c>
      <c r="AG667" t="s">
        <v>106</v>
      </c>
      <c r="AH667" t="s">
        <v>113</v>
      </c>
      <c r="AI667" s="31">
        <f>+Tabla3[[#This Row],[VALOR DEL CONTRATO
(EN NUMEROS)]]-Tabla3[[#This Row],[VALOR RECURSOS (MADS/FONAM)]]</f>
        <v>0</v>
      </c>
      <c r="AJ667" s="25">
        <v>3225</v>
      </c>
      <c r="AK667" s="32">
        <v>45664</v>
      </c>
      <c r="AL667">
        <v>78325</v>
      </c>
      <c r="AM667" s="27">
        <v>45701</v>
      </c>
      <c r="AN667" s="33" t="s">
        <v>114</v>
      </c>
      <c r="AO667" t="s">
        <v>302</v>
      </c>
      <c r="AP667" s="39">
        <v>202400000000071</v>
      </c>
      <c r="AQ667" t="s">
        <v>106</v>
      </c>
      <c r="AR667" s="27">
        <v>45700</v>
      </c>
      <c r="AS667" s="23" t="s">
        <v>116</v>
      </c>
      <c r="AT667" s="23" t="s">
        <v>116</v>
      </c>
      <c r="AU667" t="s">
        <v>117</v>
      </c>
      <c r="AV667" t="s">
        <v>2365</v>
      </c>
      <c r="AW667" t="s">
        <v>2366</v>
      </c>
      <c r="AX667" t="s">
        <v>189</v>
      </c>
      <c r="AY667" s="23">
        <v>80111600</v>
      </c>
      <c r="AZ667" s="20" t="s">
        <v>4588</v>
      </c>
      <c r="BA667" s="23" t="s">
        <v>121</v>
      </c>
      <c r="BB667" s="20" t="s">
        <v>122</v>
      </c>
      <c r="BC667" s="42">
        <v>45700</v>
      </c>
      <c r="BD667" s="23" t="s">
        <v>123</v>
      </c>
      <c r="BE667" s="42">
        <v>45700</v>
      </c>
      <c r="BF667" s="27">
        <v>45701</v>
      </c>
      <c r="BG667" s="43">
        <v>46003</v>
      </c>
      <c r="BH667" s="35">
        <f>+Tabla3[[#This Row],[FECHA TERMINACION
(INICIAL)]]-Tabla3[[#This Row],[FECHA INICIO]]</f>
        <v>302</v>
      </c>
      <c r="BI667" s="35">
        <f>+Tabla3[[#This Row],[PLAZO DE EJECUCIÓN EN DÍAS (INICIAL)]]/30</f>
        <v>10.066666666666666</v>
      </c>
      <c r="BJ667" t="s">
        <v>948</v>
      </c>
      <c r="BK667" s="30">
        <f>+[1]BD_2!E665</f>
        <v>0</v>
      </c>
      <c r="BL667" s="30">
        <f>+[1]BD_2!BA665</f>
        <v>0</v>
      </c>
      <c r="BM667" s="23">
        <f>+[1]BD_2!BZ665</f>
        <v>0</v>
      </c>
      <c r="BN667" s="23">
        <f>+COUNTIF(Tabla3[[#This Row],[VALOR REDUCIDO]:[TOTAL TIEMPO PRORROGADO EN DÍAS
]],"&lt;&gt;0")</f>
        <v>0</v>
      </c>
      <c r="BO667" s="23" t="str">
        <f>+[1]BD_2!CA665</f>
        <v>2 NO</v>
      </c>
      <c r="BP667" s="27" t="str">
        <f>+[1]BD_2!CF665</f>
        <v>2 NO</v>
      </c>
      <c r="BQ667" s="23" t="s">
        <v>106</v>
      </c>
      <c r="BR667">
        <f t="shared" si="148"/>
        <v>302</v>
      </c>
      <c r="BS667" s="36">
        <f t="shared" si="149"/>
        <v>45701</v>
      </c>
      <c r="BT667" s="36">
        <f t="shared" si="150"/>
        <v>46003</v>
      </c>
      <c r="BU667" s="37">
        <f t="shared" ca="1" si="151"/>
        <v>0.81456953642384111</v>
      </c>
      <c r="BV667" s="30">
        <f t="shared" si="152"/>
        <v>72100000</v>
      </c>
      <c r="BW667" s="23" t="str">
        <f t="shared" ca="1" si="140"/>
        <v>EJECUCIÓN</v>
      </c>
      <c r="BX667" s="23">
        <v>40376000</v>
      </c>
      <c r="BY667" s="23">
        <v>31724000</v>
      </c>
      <c r="BZ667" s="23" t="s">
        <v>106</v>
      </c>
      <c r="CA667" s="23" t="str">
        <f t="shared" si="153"/>
        <v>febrero</v>
      </c>
      <c r="CB667" s="23" t="s">
        <v>121</v>
      </c>
      <c r="CC667" s="23" t="s">
        <v>121</v>
      </c>
      <c r="CD667" s="23" t="s">
        <v>121</v>
      </c>
      <c r="CE667" t="s">
        <v>125</v>
      </c>
      <c r="CF667" t="s">
        <v>126</v>
      </c>
    </row>
    <row r="668" spans="1:84" x14ac:dyDescent="0.25">
      <c r="A668" s="23" t="str">
        <f t="shared" si="141"/>
        <v/>
      </c>
      <c r="B668" s="23" t="str">
        <f t="shared" si="142"/>
        <v/>
      </c>
      <c r="C668" s="24" t="str">
        <f t="shared" ca="1" si="143"/>
        <v>E</v>
      </c>
      <c r="D668" s="25" t="str">
        <f t="shared" ca="1" si="144"/>
        <v/>
      </c>
      <c r="E668" s="25" t="str">
        <f t="shared" si="145"/>
        <v/>
      </c>
      <c r="F668" s="23" t="str">
        <f t="shared" si="146"/>
        <v/>
      </c>
      <c r="G668" s="25" t="str">
        <f t="shared" si="147"/>
        <v/>
      </c>
      <c r="H668" s="23">
        <v>2025</v>
      </c>
      <c r="I668" s="26">
        <v>658</v>
      </c>
      <c r="J668" s="23" t="s">
        <v>95</v>
      </c>
      <c r="K668" t="s">
        <v>96</v>
      </c>
      <c r="L668" t="s">
        <v>97</v>
      </c>
      <c r="M668" t="s">
        <v>98</v>
      </c>
      <c r="N668" t="s">
        <v>99</v>
      </c>
      <c r="O668" s="23" t="s">
        <v>100</v>
      </c>
      <c r="P668" s="23" t="s">
        <v>138</v>
      </c>
      <c r="Q668" t="s">
        <v>4589</v>
      </c>
      <c r="R668" s="23" t="s">
        <v>103</v>
      </c>
      <c r="S668" s="56" t="s">
        <v>4590</v>
      </c>
      <c r="T668" s="29" t="s">
        <v>4591</v>
      </c>
      <c r="U668" s="23" t="s">
        <v>1436</v>
      </c>
      <c r="V668" s="23" t="s">
        <v>106</v>
      </c>
      <c r="W668" s="20" t="s">
        <v>183</v>
      </c>
      <c r="X668" s="20" t="s">
        <v>183</v>
      </c>
      <c r="Y668" t="s">
        <v>4592</v>
      </c>
      <c r="Z668" t="s">
        <v>4593</v>
      </c>
      <c r="AA668" t="s">
        <v>4594</v>
      </c>
      <c r="AB668" s="30">
        <v>56650000</v>
      </c>
      <c r="AC668" s="30">
        <v>56650000</v>
      </c>
      <c r="AD668" s="46">
        <v>5665000</v>
      </c>
      <c r="AE668" s="46">
        <v>0</v>
      </c>
      <c r="AF668" s="23" t="s">
        <v>112</v>
      </c>
      <c r="AG668" t="s">
        <v>106</v>
      </c>
      <c r="AH668" t="s">
        <v>113</v>
      </c>
      <c r="AI668" s="31">
        <f>+Tabla3[[#This Row],[VALOR DEL CONTRATO
(EN NUMEROS)]]-Tabla3[[#This Row],[VALOR RECURSOS (MADS/FONAM)]]</f>
        <v>0</v>
      </c>
      <c r="AJ668" s="25">
        <v>3225</v>
      </c>
      <c r="AK668" s="32">
        <v>45664</v>
      </c>
      <c r="AL668">
        <v>79725</v>
      </c>
      <c r="AM668" s="27">
        <v>45701</v>
      </c>
      <c r="AN668" s="33" t="s">
        <v>114</v>
      </c>
      <c r="AO668" t="s">
        <v>302</v>
      </c>
      <c r="AP668" s="39">
        <v>202400000000071</v>
      </c>
      <c r="AQ668" t="s">
        <v>106</v>
      </c>
      <c r="AR668" s="27">
        <v>45700</v>
      </c>
      <c r="AS668" s="23" t="s">
        <v>116</v>
      </c>
      <c r="AT668" s="23" t="s">
        <v>116</v>
      </c>
      <c r="AU668" t="s">
        <v>117</v>
      </c>
      <c r="AV668" t="s">
        <v>2365</v>
      </c>
      <c r="AW668" t="s">
        <v>2366</v>
      </c>
      <c r="AX668" t="s">
        <v>189</v>
      </c>
      <c r="AY668" s="23">
        <v>80111600</v>
      </c>
      <c r="AZ668" s="20" t="s">
        <v>4595</v>
      </c>
      <c r="BA668" s="23" t="s">
        <v>121</v>
      </c>
      <c r="BB668" s="20" t="s">
        <v>122</v>
      </c>
      <c r="BC668" s="42">
        <v>45700</v>
      </c>
      <c r="BD668" s="23" t="s">
        <v>123</v>
      </c>
      <c r="BE668" s="42">
        <v>45700</v>
      </c>
      <c r="BF668" s="27">
        <v>45701</v>
      </c>
      <c r="BG668" s="43">
        <v>46003</v>
      </c>
      <c r="BH668" s="35">
        <f>+Tabla3[[#This Row],[FECHA TERMINACION
(INICIAL)]]-Tabla3[[#This Row],[FECHA INICIO]]</f>
        <v>302</v>
      </c>
      <c r="BI668" s="35">
        <f>+Tabla3[[#This Row],[PLAZO DE EJECUCIÓN EN DÍAS (INICIAL)]]/30</f>
        <v>10.066666666666666</v>
      </c>
      <c r="BJ668" t="s">
        <v>948</v>
      </c>
      <c r="BK668" s="30">
        <f>+[1]BD_2!E666</f>
        <v>0</v>
      </c>
      <c r="BL668" s="30">
        <f>+[1]BD_2!BA666</f>
        <v>0</v>
      </c>
      <c r="BM668" s="23">
        <f>+[1]BD_2!BZ666</f>
        <v>0</v>
      </c>
      <c r="BN668" s="23">
        <f>+COUNTIF(Tabla3[[#This Row],[VALOR REDUCIDO]:[TOTAL TIEMPO PRORROGADO EN DÍAS
]],"&lt;&gt;0")</f>
        <v>0</v>
      </c>
      <c r="BO668" s="23" t="str">
        <f>+[1]BD_2!CA666</f>
        <v>2 NO</v>
      </c>
      <c r="BP668" s="27" t="str">
        <f>+[1]BD_2!CF666</f>
        <v>2 NO</v>
      </c>
      <c r="BQ668" s="23" t="s">
        <v>106</v>
      </c>
      <c r="BR668">
        <f t="shared" si="148"/>
        <v>302</v>
      </c>
      <c r="BS668" s="36">
        <f t="shared" si="149"/>
        <v>45701</v>
      </c>
      <c r="BT668" s="36">
        <f t="shared" si="150"/>
        <v>46003</v>
      </c>
      <c r="BU668" s="37">
        <f t="shared" ca="1" si="151"/>
        <v>0.81456953642384111</v>
      </c>
      <c r="BV668" s="30">
        <f t="shared" si="152"/>
        <v>56650000</v>
      </c>
      <c r="BW668" s="23" t="str">
        <f t="shared" ca="1" si="140"/>
        <v>EJECUCIÓN</v>
      </c>
      <c r="BX668" s="23">
        <v>31724000</v>
      </c>
      <c r="BY668" s="23">
        <v>24926000</v>
      </c>
      <c r="BZ668" s="23" t="s">
        <v>106</v>
      </c>
      <c r="CA668" s="23" t="str">
        <f t="shared" si="153"/>
        <v>febrero</v>
      </c>
      <c r="CB668" s="23" t="s">
        <v>121</v>
      </c>
      <c r="CC668" s="23" t="s">
        <v>121</v>
      </c>
      <c r="CD668" s="23" t="s">
        <v>121</v>
      </c>
      <c r="CE668" t="s">
        <v>125</v>
      </c>
      <c r="CF668" t="s">
        <v>126</v>
      </c>
    </row>
    <row r="669" spans="1:84" x14ac:dyDescent="0.25">
      <c r="A669" s="23" t="str">
        <f t="shared" si="141"/>
        <v/>
      </c>
      <c r="B669" s="23" t="str">
        <f t="shared" si="142"/>
        <v/>
      </c>
      <c r="C669" s="24" t="str">
        <f t="shared" ca="1" si="143"/>
        <v>E</v>
      </c>
      <c r="D669" s="25" t="str">
        <f t="shared" ca="1" si="144"/>
        <v/>
      </c>
      <c r="E669" s="25" t="str">
        <f t="shared" si="145"/>
        <v/>
      </c>
      <c r="F669" s="23" t="str">
        <f t="shared" si="146"/>
        <v/>
      </c>
      <c r="G669" s="25" t="str">
        <f t="shared" si="147"/>
        <v/>
      </c>
      <c r="H669" s="23">
        <v>2025</v>
      </c>
      <c r="I669" s="26">
        <v>659</v>
      </c>
      <c r="J669" s="23" t="s">
        <v>95</v>
      </c>
      <c r="K669" t="s">
        <v>96</v>
      </c>
      <c r="L669" t="s">
        <v>97</v>
      </c>
      <c r="M669" t="s">
        <v>98</v>
      </c>
      <c r="N669" t="s">
        <v>99</v>
      </c>
      <c r="O669" s="23" t="s">
        <v>100</v>
      </c>
      <c r="P669" s="23" t="s">
        <v>138</v>
      </c>
      <c r="Q669" t="s">
        <v>4596</v>
      </c>
      <c r="R669" s="23" t="s">
        <v>103</v>
      </c>
      <c r="S669" s="56" t="s">
        <v>311</v>
      </c>
      <c r="T669" s="29" t="s">
        <v>4597</v>
      </c>
      <c r="U669" s="23" t="s">
        <v>1436</v>
      </c>
      <c r="V669" s="23" t="s">
        <v>106</v>
      </c>
      <c r="W669" s="20" t="s">
        <v>183</v>
      </c>
      <c r="X669" s="20" t="s">
        <v>183</v>
      </c>
      <c r="Y669" t="s">
        <v>4598</v>
      </c>
      <c r="Z669" t="s">
        <v>4599</v>
      </c>
      <c r="AA669" t="s">
        <v>4600</v>
      </c>
      <c r="AB669" s="30">
        <v>54590000</v>
      </c>
      <c r="AC669" s="30">
        <v>54590000</v>
      </c>
      <c r="AD669" s="46">
        <v>5459000</v>
      </c>
      <c r="AE669" s="46">
        <v>0</v>
      </c>
      <c r="AF669" s="23" t="s">
        <v>112</v>
      </c>
      <c r="AG669" t="s">
        <v>106</v>
      </c>
      <c r="AH669" t="s">
        <v>113</v>
      </c>
      <c r="AI669" s="31">
        <f>+Tabla3[[#This Row],[VALOR DEL CONTRATO
(EN NUMEROS)]]-Tabla3[[#This Row],[VALOR RECURSOS (MADS/FONAM)]]</f>
        <v>0</v>
      </c>
      <c r="AJ669" s="25">
        <v>3225</v>
      </c>
      <c r="AK669" s="32">
        <v>45664</v>
      </c>
      <c r="AL669">
        <v>83425</v>
      </c>
      <c r="AM669" s="27">
        <v>45702</v>
      </c>
      <c r="AN669" s="33" t="s">
        <v>114</v>
      </c>
      <c r="AO669" t="s">
        <v>302</v>
      </c>
      <c r="AP669" s="39">
        <v>202400000000071</v>
      </c>
      <c r="AQ669" t="s">
        <v>106</v>
      </c>
      <c r="AR669" s="27">
        <v>45701</v>
      </c>
      <c r="AS669" s="23" t="s">
        <v>116</v>
      </c>
      <c r="AT669" s="23" t="s">
        <v>116</v>
      </c>
      <c r="AU669" t="s">
        <v>117</v>
      </c>
      <c r="AV669" t="s">
        <v>292</v>
      </c>
      <c r="AW669" t="s">
        <v>293</v>
      </c>
      <c r="AX669" t="s">
        <v>189</v>
      </c>
      <c r="AY669" s="23">
        <v>80111600</v>
      </c>
      <c r="AZ669" s="41" t="s">
        <v>4601</v>
      </c>
      <c r="BA669" s="23" t="s">
        <v>121</v>
      </c>
      <c r="BB669" s="20" t="s">
        <v>122</v>
      </c>
      <c r="BC669" s="42">
        <v>45701</v>
      </c>
      <c r="BD669" s="23" t="s">
        <v>123</v>
      </c>
      <c r="BE669" s="42">
        <v>45701</v>
      </c>
      <c r="BF669" s="27">
        <v>45702</v>
      </c>
      <c r="BG669" s="43">
        <v>46004</v>
      </c>
      <c r="BH669" s="35">
        <f>+Tabla3[[#This Row],[FECHA TERMINACION
(INICIAL)]]-Tabla3[[#This Row],[FECHA INICIO]]</f>
        <v>302</v>
      </c>
      <c r="BI669" s="35">
        <f>+Tabla3[[#This Row],[PLAZO DE EJECUCIÓN EN DÍAS (INICIAL)]]/30</f>
        <v>10.066666666666666</v>
      </c>
      <c r="BJ669" t="s">
        <v>948</v>
      </c>
      <c r="BK669" s="30">
        <f>+[1]BD_2!E667</f>
        <v>0</v>
      </c>
      <c r="BL669" s="30">
        <f>+[1]BD_2!BA667</f>
        <v>0</v>
      </c>
      <c r="BM669" s="23">
        <f>+[1]BD_2!BZ667</f>
        <v>0</v>
      </c>
      <c r="BN669" s="23">
        <f>+COUNTIF(Tabla3[[#This Row],[VALOR REDUCIDO]:[TOTAL TIEMPO PRORROGADO EN DÍAS
]],"&lt;&gt;0")</f>
        <v>0</v>
      </c>
      <c r="BO669" s="23" t="str">
        <f>+[1]BD_2!CA667</f>
        <v>2 NO</v>
      </c>
      <c r="BP669" s="27" t="str">
        <f>+[1]BD_2!CF667</f>
        <v>2 NO</v>
      </c>
      <c r="BQ669" s="23" t="s">
        <v>106</v>
      </c>
      <c r="BR669">
        <f t="shared" si="148"/>
        <v>302</v>
      </c>
      <c r="BS669" s="36">
        <f t="shared" si="149"/>
        <v>45702</v>
      </c>
      <c r="BT669" s="36">
        <f t="shared" si="150"/>
        <v>46004</v>
      </c>
      <c r="BU669" s="37">
        <f t="shared" ca="1" si="151"/>
        <v>0.8112582781456954</v>
      </c>
      <c r="BV669" s="30">
        <f t="shared" si="152"/>
        <v>54590000</v>
      </c>
      <c r="BW669" s="23" t="str">
        <f t="shared" ca="1" si="140"/>
        <v>EJECUCIÓN</v>
      </c>
      <c r="BX669" s="23">
        <v>30388433</v>
      </c>
      <c r="BY669" s="23">
        <v>24201567</v>
      </c>
      <c r="BZ669" s="23" t="s">
        <v>106</v>
      </c>
      <c r="CA669" s="23" t="str">
        <f t="shared" si="153"/>
        <v>febrero</v>
      </c>
      <c r="CB669" s="23" t="s">
        <v>121</v>
      </c>
      <c r="CC669" s="23" t="s">
        <v>121</v>
      </c>
      <c r="CD669" s="23" t="s">
        <v>121</v>
      </c>
      <c r="CE669" t="s">
        <v>125</v>
      </c>
      <c r="CF669" t="s">
        <v>126</v>
      </c>
    </row>
    <row r="670" spans="1:84" x14ac:dyDescent="0.25">
      <c r="A670" s="23" t="str">
        <f t="shared" si="141"/>
        <v/>
      </c>
      <c r="B670" s="23" t="str">
        <f t="shared" si="142"/>
        <v/>
      </c>
      <c r="C670" s="24" t="str">
        <f t="shared" ca="1" si="143"/>
        <v>E</v>
      </c>
      <c r="D670" s="25" t="str">
        <f t="shared" ca="1" si="144"/>
        <v/>
      </c>
      <c r="E670" s="25" t="str">
        <f t="shared" si="145"/>
        <v/>
      </c>
      <c r="F670" s="23" t="str">
        <f t="shared" si="146"/>
        <v/>
      </c>
      <c r="G670" s="25" t="str">
        <f t="shared" si="147"/>
        <v/>
      </c>
      <c r="H670" s="23">
        <v>2025</v>
      </c>
      <c r="I670" s="26">
        <v>660</v>
      </c>
      <c r="J670" s="23" t="s">
        <v>95</v>
      </c>
      <c r="K670" t="s">
        <v>96</v>
      </c>
      <c r="L670" t="s">
        <v>97</v>
      </c>
      <c r="M670" t="s">
        <v>98</v>
      </c>
      <c r="N670" t="s">
        <v>99</v>
      </c>
      <c r="O670" s="23" t="s">
        <v>100</v>
      </c>
      <c r="P670" s="23" t="s">
        <v>138</v>
      </c>
      <c r="Q670" t="s">
        <v>4602</v>
      </c>
      <c r="R670" s="23" t="s">
        <v>103</v>
      </c>
      <c r="S670" s="56" t="s">
        <v>158</v>
      </c>
      <c r="T670" s="29" t="s">
        <v>4603</v>
      </c>
      <c r="U670" s="23" t="s">
        <v>1436</v>
      </c>
      <c r="V670" s="23" t="s">
        <v>106</v>
      </c>
      <c r="W670" s="20" t="s">
        <v>183</v>
      </c>
      <c r="X670" s="20" t="s">
        <v>183</v>
      </c>
      <c r="Y670" t="s">
        <v>4604</v>
      </c>
      <c r="Z670" t="s">
        <v>4605</v>
      </c>
      <c r="AA670" t="s">
        <v>3019</v>
      </c>
      <c r="AB670" s="30">
        <v>56650000</v>
      </c>
      <c r="AC670" s="30">
        <v>56650000</v>
      </c>
      <c r="AD670" s="46">
        <v>5665000</v>
      </c>
      <c r="AE670" s="46">
        <v>0</v>
      </c>
      <c r="AF670" s="23" t="s">
        <v>112</v>
      </c>
      <c r="AG670" t="s">
        <v>106</v>
      </c>
      <c r="AH670" t="s">
        <v>113</v>
      </c>
      <c r="AI670" s="31">
        <f>+Tabla3[[#This Row],[VALOR DEL CONTRATO
(EN NUMEROS)]]-Tabla3[[#This Row],[VALOR RECURSOS (MADS/FONAM)]]</f>
        <v>0</v>
      </c>
      <c r="AJ670" s="25">
        <v>5025</v>
      </c>
      <c r="AK670" s="32">
        <v>45664</v>
      </c>
      <c r="AL670">
        <v>84725</v>
      </c>
      <c r="AM670" s="27">
        <v>45702</v>
      </c>
      <c r="AN670" s="33" t="s">
        <v>114</v>
      </c>
      <c r="AO670" t="s">
        <v>206</v>
      </c>
      <c r="AP670" s="39">
        <v>202400000000055</v>
      </c>
      <c r="AQ670" t="s">
        <v>106</v>
      </c>
      <c r="AR670" s="27">
        <v>45700</v>
      </c>
      <c r="AS670" s="23" t="s">
        <v>116</v>
      </c>
      <c r="AT670" s="23" t="s">
        <v>116</v>
      </c>
      <c r="AU670" t="s">
        <v>117</v>
      </c>
      <c r="AV670" t="s">
        <v>197</v>
      </c>
      <c r="AW670" t="s">
        <v>198</v>
      </c>
      <c r="AX670" t="s">
        <v>189</v>
      </c>
      <c r="AY670" s="23">
        <v>80111600</v>
      </c>
      <c r="AZ670" s="41" t="s">
        <v>4606</v>
      </c>
      <c r="BA670" s="23" t="s">
        <v>121</v>
      </c>
      <c r="BB670" s="20" t="s">
        <v>122</v>
      </c>
      <c r="BC670" s="42">
        <v>45702</v>
      </c>
      <c r="BD670" s="23" t="s">
        <v>123</v>
      </c>
      <c r="BE670" s="42">
        <v>45702</v>
      </c>
      <c r="BF670" s="27">
        <v>45702</v>
      </c>
      <c r="BG670" s="43">
        <v>46004</v>
      </c>
      <c r="BH670" s="35">
        <f>+Tabla3[[#This Row],[FECHA TERMINACION
(INICIAL)]]-Tabla3[[#This Row],[FECHA INICIO]]</f>
        <v>302</v>
      </c>
      <c r="BI670" s="35">
        <f>+Tabla3[[#This Row],[PLAZO DE EJECUCIÓN EN DÍAS (INICIAL)]]/30</f>
        <v>10.066666666666666</v>
      </c>
      <c r="BJ670" t="s">
        <v>3021</v>
      </c>
      <c r="BK670" s="30">
        <f>+[1]BD_2!E668</f>
        <v>0</v>
      </c>
      <c r="BL670" s="30">
        <f>+[1]BD_2!BA668</f>
        <v>0</v>
      </c>
      <c r="BM670" s="23">
        <f>+[1]BD_2!BZ668</f>
        <v>0</v>
      </c>
      <c r="BN670" s="23">
        <f>+COUNTIF(Tabla3[[#This Row],[VALOR REDUCIDO]:[TOTAL TIEMPO PRORROGADO EN DÍAS
]],"&lt;&gt;0")</f>
        <v>0</v>
      </c>
      <c r="BO670" s="23" t="str">
        <f>+[1]BD_2!CA668</f>
        <v>2 NO</v>
      </c>
      <c r="BP670" s="27" t="str">
        <f>+[1]BD_2!CF668</f>
        <v>2 NO</v>
      </c>
      <c r="BQ670" s="23" t="s">
        <v>106</v>
      </c>
      <c r="BR670">
        <f t="shared" si="148"/>
        <v>302</v>
      </c>
      <c r="BS670" s="36">
        <f t="shared" si="149"/>
        <v>45702</v>
      </c>
      <c r="BT670" s="36">
        <f t="shared" si="150"/>
        <v>46004</v>
      </c>
      <c r="BU670" s="37">
        <f t="shared" ca="1" si="151"/>
        <v>0.8112582781456954</v>
      </c>
      <c r="BV670" s="30">
        <f t="shared" si="152"/>
        <v>56650000</v>
      </c>
      <c r="BW670" s="23" t="str">
        <f t="shared" ca="1" si="140"/>
        <v>EJECUCIÓN</v>
      </c>
      <c r="BX670" s="23">
        <v>37200167</v>
      </c>
      <c r="BY670" s="23">
        <v>19449833</v>
      </c>
      <c r="BZ670" s="23" t="s">
        <v>106</v>
      </c>
      <c r="CA670" s="23" t="str">
        <f t="shared" si="153"/>
        <v>febrero</v>
      </c>
      <c r="CB670" s="23" t="s">
        <v>121</v>
      </c>
      <c r="CC670" s="23" t="s">
        <v>121</v>
      </c>
      <c r="CD670" s="23" t="s">
        <v>121</v>
      </c>
      <c r="CE670" t="s">
        <v>125</v>
      </c>
      <c r="CF670" t="s">
        <v>126</v>
      </c>
    </row>
    <row r="671" spans="1:84" x14ac:dyDescent="0.25">
      <c r="A671" s="23" t="str">
        <f t="shared" si="141"/>
        <v/>
      </c>
      <c r="B671" s="23" t="str">
        <f t="shared" si="142"/>
        <v/>
      </c>
      <c r="C671" s="24" t="str">
        <f t="shared" ca="1" si="143"/>
        <v>E</v>
      </c>
      <c r="D671" s="25" t="str">
        <f t="shared" ca="1" si="144"/>
        <v/>
      </c>
      <c r="E671" s="25" t="str">
        <f t="shared" si="145"/>
        <v/>
      </c>
      <c r="F671" s="23" t="str">
        <f t="shared" si="146"/>
        <v/>
      </c>
      <c r="G671" s="25" t="str">
        <f t="shared" si="147"/>
        <v/>
      </c>
      <c r="H671" s="23">
        <v>2025</v>
      </c>
      <c r="I671" s="26">
        <v>661</v>
      </c>
      <c r="J671" s="23" t="s">
        <v>95</v>
      </c>
      <c r="K671" t="s">
        <v>96</v>
      </c>
      <c r="L671" t="s">
        <v>97</v>
      </c>
      <c r="M671" t="s">
        <v>98</v>
      </c>
      <c r="N671" t="s">
        <v>99</v>
      </c>
      <c r="O671" s="23" t="s">
        <v>100</v>
      </c>
      <c r="P671" s="23" t="s">
        <v>138</v>
      </c>
      <c r="Q671" t="s">
        <v>4607</v>
      </c>
      <c r="R671" s="23" t="s">
        <v>103</v>
      </c>
      <c r="S671" s="56" t="s">
        <v>311</v>
      </c>
      <c r="T671" s="29" t="s">
        <v>4608</v>
      </c>
      <c r="U671" s="23" t="s">
        <v>1436</v>
      </c>
      <c r="V671" s="23" t="s">
        <v>106</v>
      </c>
      <c r="W671" s="20" t="s">
        <v>1369</v>
      </c>
      <c r="X671" s="20" t="s">
        <v>1369</v>
      </c>
      <c r="Y671" t="s">
        <v>4609</v>
      </c>
      <c r="Z671" t="s">
        <v>4610</v>
      </c>
      <c r="AA671" t="s">
        <v>4611</v>
      </c>
      <c r="AB671" s="30">
        <v>147000000</v>
      </c>
      <c r="AC671" s="30">
        <v>147000000</v>
      </c>
      <c r="AD671" s="46">
        <v>14000000</v>
      </c>
      <c r="AE671" s="46">
        <v>0</v>
      </c>
      <c r="AF671" s="23" t="s">
        <v>112</v>
      </c>
      <c r="AG671" t="s">
        <v>106</v>
      </c>
      <c r="AH671" t="s">
        <v>113</v>
      </c>
      <c r="AI671" s="31">
        <f>+Tabla3[[#This Row],[VALOR DEL CONTRATO
(EN NUMEROS)]]-Tabla3[[#This Row],[VALOR RECURSOS (MADS/FONAM)]]</f>
        <v>0</v>
      </c>
      <c r="AJ671" s="25">
        <v>11125</v>
      </c>
      <c r="AK671" s="57">
        <v>45665</v>
      </c>
      <c r="AL671">
        <v>83925</v>
      </c>
      <c r="AM671" s="27">
        <v>45702</v>
      </c>
      <c r="AN671" s="33" t="s">
        <v>114</v>
      </c>
      <c r="AO671" t="s">
        <v>931</v>
      </c>
      <c r="AP671" s="39">
        <v>202400000000078</v>
      </c>
      <c r="AQ671" t="s">
        <v>106</v>
      </c>
      <c r="AR671" s="27">
        <v>45699</v>
      </c>
      <c r="AS671" s="23" t="s">
        <v>116</v>
      </c>
      <c r="AT671" s="23" t="s">
        <v>116</v>
      </c>
      <c r="AU671" t="s">
        <v>117</v>
      </c>
      <c r="AV671" t="s">
        <v>4612</v>
      </c>
      <c r="AW671" t="s">
        <v>4613</v>
      </c>
      <c r="AX671" t="s">
        <v>1375</v>
      </c>
      <c r="AY671" s="23">
        <v>80111600</v>
      </c>
      <c r="AZ671" s="20" t="s">
        <v>4614</v>
      </c>
      <c r="BA671" s="23" t="s">
        <v>121</v>
      </c>
      <c r="BB671" s="20" t="s">
        <v>122</v>
      </c>
      <c r="BC671" s="42">
        <v>45699</v>
      </c>
      <c r="BD671" s="23" t="s">
        <v>136</v>
      </c>
      <c r="BE671" s="42">
        <v>45699</v>
      </c>
      <c r="BF671" s="27">
        <v>45702</v>
      </c>
      <c r="BG671" s="43">
        <v>46019</v>
      </c>
      <c r="BH671" s="35">
        <f>+Tabla3[[#This Row],[FECHA TERMINACION
(INICIAL)]]-Tabla3[[#This Row],[FECHA INICIO]]</f>
        <v>317</v>
      </c>
      <c r="BI671" s="35">
        <f>+Tabla3[[#This Row],[PLAZO DE EJECUCIÓN EN DÍAS (INICIAL)]]/30</f>
        <v>10.566666666666666</v>
      </c>
      <c r="BJ671" t="s">
        <v>2079</v>
      </c>
      <c r="BK671" s="30">
        <f>+[1]BD_2!E669</f>
        <v>0</v>
      </c>
      <c r="BL671" s="30">
        <f>+[1]BD_2!BA669</f>
        <v>0</v>
      </c>
      <c r="BM671" s="23">
        <f>+[1]BD_2!BZ669</f>
        <v>0</v>
      </c>
      <c r="BN671" s="23">
        <f>+COUNTIF(Tabla3[[#This Row],[VALOR REDUCIDO]:[TOTAL TIEMPO PRORROGADO EN DÍAS
]],"&lt;&gt;0")</f>
        <v>0</v>
      </c>
      <c r="BO671" s="23" t="str">
        <f>+[1]BD_2!CA669</f>
        <v>2 NO</v>
      </c>
      <c r="BP671" s="27" t="str">
        <f>+[1]BD_2!CF669</f>
        <v>2 NO</v>
      </c>
      <c r="BQ671" s="23" t="s">
        <v>106</v>
      </c>
      <c r="BR671">
        <f t="shared" si="148"/>
        <v>317</v>
      </c>
      <c r="BS671" s="36">
        <f t="shared" si="149"/>
        <v>45702</v>
      </c>
      <c r="BT671" s="36">
        <f t="shared" si="150"/>
        <v>46019</v>
      </c>
      <c r="BU671" s="37">
        <f t="shared" ca="1" si="151"/>
        <v>0.77287066246056779</v>
      </c>
      <c r="BV671" s="30">
        <f t="shared" si="152"/>
        <v>147000000</v>
      </c>
      <c r="BW671" s="23" t="str">
        <f t="shared" ca="1" si="140"/>
        <v>EJECUCIÓN</v>
      </c>
      <c r="BX671" s="23">
        <v>77933333</v>
      </c>
      <c r="BY671" s="23">
        <v>69066667</v>
      </c>
      <c r="BZ671" s="23" t="s">
        <v>106</v>
      </c>
      <c r="CA671" s="23" t="str">
        <f t="shared" si="153"/>
        <v>febrero</v>
      </c>
      <c r="CB671" s="23" t="s">
        <v>121</v>
      </c>
      <c r="CC671" s="23" t="s">
        <v>121</v>
      </c>
      <c r="CD671" s="23" t="s">
        <v>121</v>
      </c>
      <c r="CE671" t="s">
        <v>125</v>
      </c>
      <c r="CF671" t="s">
        <v>126</v>
      </c>
    </row>
    <row r="672" spans="1:84" ht="15" customHeight="1" x14ac:dyDescent="0.25">
      <c r="A672" s="23" t="str">
        <f t="shared" si="141"/>
        <v/>
      </c>
      <c r="B672" s="23" t="str">
        <f t="shared" si="142"/>
        <v/>
      </c>
      <c r="C672" s="24" t="str">
        <f t="shared" ca="1" si="143"/>
        <v>E</v>
      </c>
      <c r="D672" s="25" t="str">
        <f t="shared" ca="1" si="144"/>
        <v/>
      </c>
      <c r="E672" s="25" t="str">
        <f t="shared" si="145"/>
        <v/>
      </c>
      <c r="F672" s="23" t="str">
        <f t="shared" si="146"/>
        <v/>
      </c>
      <c r="G672" s="25" t="str">
        <f t="shared" si="147"/>
        <v/>
      </c>
      <c r="H672" s="23">
        <v>2025</v>
      </c>
      <c r="I672" s="26">
        <v>662</v>
      </c>
      <c r="J672" s="23" t="s">
        <v>95</v>
      </c>
      <c r="K672" t="s">
        <v>96</v>
      </c>
      <c r="L672" t="s">
        <v>97</v>
      </c>
      <c r="M672" t="s">
        <v>98</v>
      </c>
      <c r="N672" t="s">
        <v>99</v>
      </c>
      <c r="O672" s="23" t="s">
        <v>100</v>
      </c>
      <c r="P672" s="23" t="s">
        <v>101</v>
      </c>
      <c r="Q672" t="s">
        <v>4615</v>
      </c>
      <c r="R672" s="23" t="s">
        <v>103</v>
      </c>
      <c r="S672" s="56" t="s">
        <v>351</v>
      </c>
      <c r="T672" s="29" t="s">
        <v>4616</v>
      </c>
      <c r="U672" s="23" t="s">
        <v>1436</v>
      </c>
      <c r="V672" s="23" t="s">
        <v>106</v>
      </c>
      <c r="W672" s="20" t="s">
        <v>747</v>
      </c>
      <c r="X672" s="20" t="s">
        <v>747</v>
      </c>
      <c r="Y672" t="s">
        <v>4617</v>
      </c>
      <c r="Z672" t="s">
        <v>4618</v>
      </c>
      <c r="AA672" t="s">
        <v>4619</v>
      </c>
      <c r="AB672" s="30">
        <v>48000000</v>
      </c>
      <c r="AC672" s="30">
        <v>48000000</v>
      </c>
      <c r="AD672" s="46">
        <v>4800000</v>
      </c>
      <c r="AE672" s="46">
        <v>0</v>
      </c>
      <c r="AF672" s="23" t="s">
        <v>3571</v>
      </c>
      <c r="AG672" t="s">
        <v>106</v>
      </c>
      <c r="AH672" t="s">
        <v>113</v>
      </c>
      <c r="AI672" s="31">
        <f>+Tabla3[[#This Row],[VALOR DEL CONTRATO
(EN NUMEROS)]]-Tabla3[[#This Row],[VALOR RECURSOS (MADS/FONAM)]]</f>
        <v>0</v>
      </c>
      <c r="AJ672" s="25">
        <v>4625</v>
      </c>
      <c r="AK672" s="57">
        <v>45671</v>
      </c>
      <c r="AL672">
        <v>5225</v>
      </c>
      <c r="AM672" s="42">
        <v>45701</v>
      </c>
      <c r="AN672" s="33" t="s">
        <v>3572</v>
      </c>
      <c r="AO672" t="s">
        <v>3573</v>
      </c>
      <c r="AP672" s="39" t="s">
        <v>113</v>
      </c>
      <c r="AQ672" t="s">
        <v>106</v>
      </c>
      <c r="AR672" s="27">
        <v>45700</v>
      </c>
      <c r="AS672" s="23" t="s">
        <v>116</v>
      </c>
      <c r="AT672" s="23" t="s">
        <v>116</v>
      </c>
      <c r="AU672" t="s">
        <v>117</v>
      </c>
      <c r="AV672" t="s">
        <v>2024</v>
      </c>
      <c r="AW672" t="s">
        <v>2025</v>
      </c>
      <c r="AX672" t="s">
        <v>747</v>
      </c>
      <c r="AY672" s="23">
        <v>80111600</v>
      </c>
      <c r="AZ672" s="20" t="s">
        <v>4620</v>
      </c>
      <c r="BA672" s="23" t="s">
        <v>121</v>
      </c>
      <c r="BB672" s="20" t="s">
        <v>122</v>
      </c>
      <c r="BC672" s="42">
        <v>45700</v>
      </c>
      <c r="BD672" s="23" t="s">
        <v>136</v>
      </c>
      <c r="BE672" s="42">
        <v>45700</v>
      </c>
      <c r="BF672" s="27">
        <v>45701</v>
      </c>
      <c r="BG672" s="43">
        <v>46003</v>
      </c>
      <c r="BH672" s="35">
        <f>+Tabla3[[#This Row],[FECHA TERMINACION
(INICIAL)]]-Tabla3[[#This Row],[FECHA INICIO]]</f>
        <v>302</v>
      </c>
      <c r="BI672" s="35">
        <f>+Tabla3[[#This Row],[PLAZO DE EJECUCIÓN EN DÍAS (INICIAL)]]/30</f>
        <v>10.066666666666666</v>
      </c>
      <c r="BJ672" t="s">
        <v>4621</v>
      </c>
      <c r="BK672" s="30">
        <f>+[1]BD_2!E670</f>
        <v>0</v>
      </c>
      <c r="BL672" s="30">
        <f>+[1]BD_2!BA670</f>
        <v>0</v>
      </c>
      <c r="BM672" s="23">
        <f>+[1]BD_2!BZ670</f>
        <v>0</v>
      </c>
      <c r="BN672" s="23">
        <f>+COUNTIF(Tabla3[[#This Row],[VALOR REDUCIDO]:[TOTAL TIEMPO PRORROGADO EN DÍAS
]],"&lt;&gt;0")</f>
        <v>0</v>
      </c>
      <c r="BO672" s="23" t="str">
        <f>+[1]BD_2!CA670</f>
        <v>2 NO</v>
      </c>
      <c r="BP672" s="27" t="str">
        <f>+[1]BD_2!CF670</f>
        <v>2 NO</v>
      </c>
      <c r="BQ672" s="23" t="s">
        <v>106</v>
      </c>
      <c r="BR672">
        <f t="shared" si="148"/>
        <v>302</v>
      </c>
      <c r="BS672" s="36">
        <f t="shared" si="149"/>
        <v>45701</v>
      </c>
      <c r="BT672" s="36">
        <f t="shared" si="150"/>
        <v>46003</v>
      </c>
      <c r="BU672" s="37">
        <f t="shared" ca="1" si="151"/>
        <v>0.81456953642384111</v>
      </c>
      <c r="BV672" s="30">
        <f t="shared" si="152"/>
        <v>48000000</v>
      </c>
      <c r="BW672" s="23" t="str">
        <f t="shared" ca="1" si="140"/>
        <v>EJECUCIÓN</v>
      </c>
      <c r="BX672" s="23">
        <v>26880000</v>
      </c>
      <c r="BY672" s="23">
        <v>21120000</v>
      </c>
      <c r="BZ672" s="23" t="s">
        <v>106</v>
      </c>
      <c r="CA672" s="23" t="str">
        <f t="shared" si="153"/>
        <v>febrero</v>
      </c>
      <c r="CB672" s="23" t="s">
        <v>121</v>
      </c>
      <c r="CC672" s="23" t="s">
        <v>121</v>
      </c>
      <c r="CD672" s="23" t="s">
        <v>121</v>
      </c>
      <c r="CE672" t="s">
        <v>125</v>
      </c>
      <c r="CF672" t="s">
        <v>126</v>
      </c>
    </row>
    <row r="673" spans="1:84" x14ac:dyDescent="0.25">
      <c r="A673" s="23" t="str">
        <f t="shared" si="141"/>
        <v/>
      </c>
      <c r="B673" s="23" t="str">
        <f t="shared" si="142"/>
        <v/>
      </c>
      <c r="C673" s="24" t="str">
        <f t="shared" ca="1" si="143"/>
        <v>F</v>
      </c>
      <c r="D673" s="25" t="str">
        <f t="shared" ca="1" si="144"/>
        <v/>
      </c>
      <c r="E673" s="25" t="str">
        <f t="shared" si="145"/>
        <v/>
      </c>
      <c r="F673" s="23" t="str">
        <f t="shared" si="146"/>
        <v/>
      </c>
      <c r="G673" s="25" t="str">
        <f t="shared" si="147"/>
        <v/>
      </c>
      <c r="H673" s="23">
        <v>2025</v>
      </c>
      <c r="I673" s="26">
        <v>663</v>
      </c>
      <c r="J673" s="23" t="s">
        <v>95</v>
      </c>
      <c r="K673" t="s">
        <v>96</v>
      </c>
      <c r="L673" t="s">
        <v>97</v>
      </c>
      <c r="M673" t="s">
        <v>98</v>
      </c>
      <c r="N673" t="s">
        <v>99</v>
      </c>
      <c r="O673" s="23" t="s">
        <v>100</v>
      </c>
      <c r="P673" s="23" t="s">
        <v>138</v>
      </c>
      <c r="Q673" t="s">
        <v>4622</v>
      </c>
      <c r="R673" s="23" t="s">
        <v>103</v>
      </c>
      <c r="S673" s="56" t="s">
        <v>898</v>
      </c>
      <c r="T673" s="29" t="s">
        <v>4623</v>
      </c>
      <c r="U673" s="23" t="s">
        <v>1436</v>
      </c>
      <c r="V673" s="23" t="s">
        <v>106</v>
      </c>
      <c r="W673" s="20" t="s">
        <v>747</v>
      </c>
      <c r="X673" s="20" t="s">
        <v>747</v>
      </c>
      <c r="Y673" t="s">
        <v>4624</v>
      </c>
      <c r="Z673" t="s">
        <v>4625</v>
      </c>
      <c r="AA673" t="s">
        <v>4626</v>
      </c>
      <c r="AB673" s="30">
        <v>31200000</v>
      </c>
      <c r="AC673" s="30">
        <v>31200000</v>
      </c>
      <c r="AD673" s="46">
        <v>5200000</v>
      </c>
      <c r="AE673" s="46">
        <v>0</v>
      </c>
      <c r="AF673" s="23" t="s">
        <v>112</v>
      </c>
      <c r="AG673" t="s">
        <v>106</v>
      </c>
      <c r="AH673" t="s">
        <v>113</v>
      </c>
      <c r="AI673" s="31">
        <f>+Tabla3[[#This Row],[VALOR DEL CONTRATO
(EN NUMEROS)]]-Tabla3[[#This Row],[VALOR RECURSOS (MADS/FONAM)]]</f>
        <v>0</v>
      </c>
      <c r="AJ673" s="25">
        <v>3325</v>
      </c>
      <c r="AK673" s="57">
        <v>45664</v>
      </c>
      <c r="AL673">
        <v>89725</v>
      </c>
      <c r="AM673" s="42">
        <v>45706</v>
      </c>
      <c r="AN673" s="33" t="s">
        <v>114</v>
      </c>
      <c r="AO673" t="s">
        <v>751</v>
      </c>
      <c r="AP673" s="39">
        <v>202400000000095</v>
      </c>
      <c r="AQ673" t="s">
        <v>106</v>
      </c>
      <c r="AR673" s="27">
        <v>45702</v>
      </c>
      <c r="AS673" s="23" t="s">
        <v>116</v>
      </c>
      <c r="AT673" s="23" t="s">
        <v>116</v>
      </c>
      <c r="AU673" t="s">
        <v>117</v>
      </c>
      <c r="AV673" t="s">
        <v>2010</v>
      </c>
      <c r="AW673" t="s">
        <v>2011</v>
      </c>
      <c r="AX673" s="20" t="s">
        <v>747</v>
      </c>
      <c r="AY673" s="23">
        <v>80111600</v>
      </c>
      <c r="AZ673" s="41" t="s">
        <v>4627</v>
      </c>
      <c r="BA673" s="23" t="s">
        <v>121</v>
      </c>
      <c r="BB673" s="20" t="s">
        <v>122</v>
      </c>
      <c r="BC673" s="42">
        <v>45705</v>
      </c>
      <c r="BD673" s="23" t="s">
        <v>123</v>
      </c>
      <c r="BE673" s="42">
        <v>45705</v>
      </c>
      <c r="BF673" s="42">
        <v>45706</v>
      </c>
      <c r="BG673" s="43">
        <v>45886</v>
      </c>
      <c r="BH673" s="35">
        <f>+Tabla3[[#This Row],[FECHA TERMINACION
(INICIAL)]]-Tabla3[[#This Row],[FECHA INICIO]]</f>
        <v>180</v>
      </c>
      <c r="BI673" s="35">
        <f>+Tabla3[[#This Row],[PLAZO DE EJECUCIÓN EN DÍAS (INICIAL)]]/30</f>
        <v>6</v>
      </c>
      <c r="BJ673" t="s">
        <v>3576</v>
      </c>
      <c r="BK673" s="30">
        <f>+[1]BD_2!E671</f>
        <v>0</v>
      </c>
      <c r="BL673" s="30">
        <f>+[1]BD_2!BA671</f>
        <v>0</v>
      </c>
      <c r="BM673" s="23">
        <f>+[1]BD_2!BZ671</f>
        <v>0</v>
      </c>
      <c r="BN673" s="23">
        <f>+COUNTIF(Tabla3[[#This Row],[VALOR REDUCIDO]:[TOTAL TIEMPO PRORROGADO EN DÍAS
]],"&lt;&gt;0")</f>
        <v>0</v>
      </c>
      <c r="BO673" s="23" t="str">
        <f>+[1]BD_2!CA671</f>
        <v>2 NO</v>
      </c>
      <c r="BP673" s="27" t="str">
        <f>+[1]BD_2!CF671</f>
        <v>2 NO</v>
      </c>
      <c r="BQ673" s="23" t="s">
        <v>106</v>
      </c>
      <c r="BR673">
        <f t="shared" si="148"/>
        <v>180</v>
      </c>
      <c r="BS673" s="36">
        <f t="shared" si="149"/>
        <v>45706</v>
      </c>
      <c r="BT673" s="36">
        <f t="shared" si="150"/>
        <v>45886</v>
      </c>
      <c r="BU673" s="37">
        <f t="shared" ca="1" si="151"/>
        <v>1</v>
      </c>
      <c r="BV673" s="30">
        <f t="shared" si="152"/>
        <v>31200000</v>
      </c>
      <c r="BW673" s="23" t="str">
        <f t="shared" ca="1" si="140"/>
        <v>FINALIZADO</v>
      </c>
      <c r="BX673" s="23">
        <v>28253333</v>
      </c>
      <c r="BY673" s="23">
        <v>2946667</v>
      </c>
      <c r="BZ673" s="23" t="s">
        <v>106</v>
      </c>
      <c r="CA673" s="23" t="str">
        <f t="shared" si="153"/>
        <v>febrero</v>
      </c>
      <c r="CB673" s="23" t="s">
        <v>121</v>
      </c>
      <c r="CC673" s="23" t="s">
        <v>121</v>
      </c>
      <c r="CD673" s="23" t="s">
        <v>121</v>
      </c>
      <c r="CE673" t="s">
        <v>125</v>
      </c>
      <c r="CF673" t="s">
        <v>126</v>
      </c>
    </row>
    <row r="674" spans="1:84" x14ac:dyDescent="0.25">
      <c r="A674" s="23" t="str">
        <f t="shared" si="141"/>
        <v/>
      </c>
      <c r="B674" s="23" t="str">
        <f t="shared" si="142"/>
        <v/>
      </c>
      <c r="C674" s="24" t="str">
        <f t="shared" ca="1" si="143"/>
        <v>E</v>
      </c>
      <c r="D674" s="25" t="str">
        <f t="shared" ca="1" si="144"/>
        <v/>
      </c>
      <c r="E674" s="25" t="str">
        <f t="shared" si="145"/>
        <v/>
      </c>
      <c r="F674" s="23" t="str">
        <f t="shared" si="146"/>
        <v/>
      </c>
      <c r="G674" s="25" t="str">
        <f t="shared" si="147"/>
        <v/>
      </c>
      <c r="H674" s="23">
        <v>2025</v>
      </c>
      <c r="I674" s="26">
        <v>664</v>
      </c>
      <c r="J674" s="23" t="s">
        <v>95</v>
      </c>
      <c r="K674" t="s">
        <v>96</v>
      </c>
      <c r="L674" t="s">
        <v>97</v>
      </c>
      <c r="M674" t="s">
        <v>98</v>
      </c>
      <c r="N674" t="s">
        <v>99</v>
      </c>
      <c r="O674" s="23" t="s">
        <v>100</v>
      </c>
      <c r="P674" s="23" t="s">
        <v>101</v>
      </c>
      <c r="Q674" t="s">
        <v>4628</v>
      </c>
      <c r="R674" s="23" t="s">
        <v>103</v>
      </c>
      <c r="S674" s="56" t="s">
        <v>104</v>
      </c>
      <c r="T674" s="29" t="s">
        <v>4629</v>
      </c>
      <c r="U674" s="23" t="s">
        <v>1436</v>
      </c>
      <c r="V674" s="23" t="s">
        <v>106</v>
      </c>
      <c r="W674" s="20" t="s">
        <v>129</v>
      </c>
      <c r="X674" s="20" t="s">
        <v>108</v>
      </c>
      <c r="Y674" t="s">
        <v>4630</v>
      </c>
      <c r="Z674" t="s">
        <v>4631</v>
      </c>
      <c r="AA674" t="s">
        <v>4632</v>
      </c>
      <c r="AB674" s="30">
        <v>28785000</v>
      </c>
      <c r="AC674" s="30">
        <v>28785000</v>
      </c>
      <c r="AD674" s="46">
        <v>2850000</v>
      </c>
      <c r="AE674" s="46">
        <v>0</v>
      </c>
      <c r="AF674" s="23" t="s">
        <v>112</v>
      </c>
      <c r="AG674" t="s">
        <v>106</v>
      </c>
      <c r="AH674" t="s">
        <v>113</v>
      </c>
      <c r="AI674" s="31">
        <f>+Tabla3[[#This Row],[VALOR DEL CONTRATO
(EN NUMEROS)]]-Tabla3[[#This Row],[VALOR RECURSOS (MADS/FONAM)]]</f>
        <v>0</v>
      </c>
      <c r="AJ674" s="25">
        <v>1625</v>
      </c>
      <c r="AK674" s="32">
        <v>45664</v>
      </c>
      <c r="AL674">
        <v>89825</v>
      </c>
      <c r="AM674" s="27">
        <v>45706</v>
      </c>
      <c r="AN674" s="33" t="s">
        <v>114</v>
      </c>
      <c r="AO674" t="s">
        <v>115</v>
      </c>
      <c r="AP674" s="39">
        <v>202400000000095</v>
      </c>
      <c r="AQ674" t="s">
        <v>106</v>
      </c>
      <c r="AR674" s="27">
        <v>45705</v>
      </c>
      <c r="AS674" s="23" t="s">
        <v>116</v>
      </c>
      <c r="AT674" s="23" t="s">
        <v>1291</v>
      </c>
      <c r="AU674" t="s">
        <v>117</v>
      </c>
      <c r="AV674" t="s">
        <v>4633</v>
      </c>
      <c r="AW674" t="s">
        <v>134</v>
      </c>
      <c r="AX674" t="s">
        <v>108</v>
      </c>
      <c r="AY674" s="23">
        <v>80111600</v>
      </c>
      <c r="AZ674" s="20" t="s">
        <v>4634</v>
      </c>
      <c r="BA674" s="23" t="s">
        <v>121</v>
      </c>
      <c r="BB674" s="20" t="s">
        <v>122</v>
      </c>
      <c r="BC674" s="42">
        <v>45705</v>
      </c>
      <c r="BD674" s="23" t="s">
        <v>136</v>
      </c>
      <c r="BE674" s="42">
        <v>45705</v>
      </c>
      <c r="BF674" s="42">
        <v>45706</v>
      </c>
      <c r="BG674" s="43">
        <v>46011</v>
      </c>
      <c r="BH674" s="35">
        <f>+Tabla3[[#This Row],[FECHA TERMINACION
(INICIAL)]]-Tabla3[[#This Row],[FECHA INICIO]]</f>
        <v>305</v>
      </c>
      <c r="BI674" s="35">
        <f>+Tabla3[[#This Row],[PLAZO DE EJECUCIÓN EN DÍAS (INICIAL)]]/30</f>
        <v>10.166666666666666</v>
      </c>
      <c r="BJ674" t="s">
        <v>4635</v>
      </c>
      <c r="BK674" s="30">
        <f>+[1]BD_2!E672</f>
        <v>0</v>
      </c>
      <c r="BL674" s="30">
        <f>+[1]BD_2!BA672</f>
        <v>0</v>
      </c>
      <c r="BM674" s="23">
        <f>+[1]BD_2!BZ672</f>
        <v>0</v>
      </c>
      <c r="BN674" s="23">
        <f>+COUNTIF(Tabla3[[#This Row],[VALOR REDUCIDO]:[TOTAL TIEMPO PRORROGADO EN DÍAS
]],"&lt;&gt;0")</f>
        <v>0</v>
      </c>
      <c r="BO674" s="23" t="str">
        <f>+[1]BD_2!CA672</f>
        <v>2 NO</v>
      </c>
      <c r="BP674" s="27" t="str">
        <f>+[1]BD_2!CF672</f>
        <v>2 NO</v>
      </c>
      <c r="BQ674" s="23" t="s">
        <v>106</v>
      </c>
      <c r="BR674">
        <f t="shared" si="148"/>
        <v>305</v>
      </c>
      <c r="BS674" s="36">
        <f t="shared" si="149"/>
        <v>45706</v>
      </c>
      <c r="BT674" s="36">
        <f t="shared" si="150"/>
        <v>46011</v>
      </c>
      <c r="BU674" s="37">
        <f t="shared" ca="1" si="151"/>
        <v>0.79016393442622945</v>
      </c>
      <c r="BV674" s="30">
        <f t="shared" si="152"/>
        <v>28785000</v>
      </c>
      <c r="BW674" s="23" t="str">
        <f t="shared" ca="1" si="140"/>
        <v>EJECUCIÓN</v>
      </c>
      <c r="BX674" s="23">
        <v>15485000</v>
      </c>
      <c r="BY674" s="23">
        <v>13300000</v>
      </c>
      <c r="BZ674" s="23" t="s">
        <v>106</v>
      </c>
      <c r="CA674" s="23" t="str">
        <f t="shared" si="153"/>
        <v>febrero</v>
      </c>
      <c r="CB674" s="23" t="s">
        <v>121</v>
      </c>
      <c r="CC674" s="23" t="s">
        <v>121</v>
      </c>
      <c r="CD674" s="23" t="s">
        <v>121</v>
      </c>
      <c r="CE674" t="s">
        <v>125</v>
      </c>
      <c r="CF674" t="s">
        <v>126</v>
      </c>
    </row>
    <row r="675" spans="1:84" x14ac:dyDescent="0.25">
      <c r="A675" s="23" t="str">
        <f t="shared" si="141"/>
        <v/>
      </c>
      <c r="B675" s="23" t="str">
        <f t="shared" si="142"/>
        <v/>
      </c>
      <c r="C675" s="24" t="str">
        <f t="shared" ca="1" si="143"/>
        <v>E</v>
      </c>
      <c r="D675" s="25" t="str">
        <f t="shared" ca="1" si="144"/>
        <v/>
      </c>
      <c r="E675" s="25" t="str">
        <f t="shared" si="145"/>
        <v/>
      </c>
      <c r="F675" s="23" t="str">
        <f t="shared" si="146"/>
        <v/>
      </c>
      <c r="G675" s="25" t="str">
        <f t="shared" si="147"/>
        <v/>
      </c>
      <c r="H675" s="23">
        <v>2025</v>
      </c>
      <c r="I675" s="26">
        <v>665</v>
      </c>
      <c r="J675" s="23" t="s">
        <v>95</v>
      </c>
      <c r="K675" t="s">
        <v>96</v>
      </c>
      <c r="L675" t="s">
        <v>97</v>
      </c>
      <c r="M675" t="s">
        <v>98</v>
      </c>
      <c r="N675" t="s">
        <v>99</v>
      </c>
      <c r="O675" s="23" t="s">
        <v>100</v>
      </c>
      <c r="P675" s="23" t="s">
        <v>101</v>
      </c>
      <c r="Q675" t="s">
        <v>4636</v>
      </c>
      <c r="R675" s="23" t="s">
        <v>103</v>
      </c>
      <c r="S675" s="56" t="s">
        <v>104</v>
      </c>
      <c r="T675" s="29" t="s">
        <v>4637</v>
      </c>
      <c r="U675" s="23" t="s">
        <v>1436</v>
      </c>
      <c r="V675" s="23" t="s">
        <v>106</v>
      </c>
      <c r="W675" s="20" t="s">
        <v>1287</v>
      </c>
      <c r="X675" s="20" t="s">
        <v>108</v>
      </c>
      <c r="Y675" t="s">
        <v>4638</v>
      </c>
      <c r="Z675" t="s">
        <v>4631</v>
      </c>
      <c r="AA675" t="s">
        <v>4639</v>
      </c>
      <c r="AB675" s="30">
        <v>28500000</v>
      </c>
      <c r="AC675" s="30">
        <v>28500000</v>
      </c>
      <c r="AD675" s="46">
        <v>2850000</v>
      </c>
      <c r="AE675" s="46">
        <v>0</v>
      </c>
      <c r="AF675" s="23" t="s">
        <v>112</v>
      </c>
      <c r="AG675" t="s">
        <v>106</v>
      </c>
      <c r="AH675" t="s">
        <v>113</v>
      </c>
      <c r="AI675" s="31">
        <f>+Tabla3[[#This Row],[VALOR DEL CONTRATO
(EN NUMEROS)]]-Tabla3[[#This Row],[VALOR RECURSOS (MADS/FONAM)]]</f>
        <v>0</v>
      </c>
      <c r="AJ675" s="25">
        <v>1625</v>
      </c>
      <c r="AK675" s="32">
        <v>45664</v>
      </c>
      <c r="AL675">
        <v>86725</v>
      </c>
      <c r="AM675" s="27">
        <v>45705</v>
      </c>
      <c r="AN675" s="33" t="s">
        <v>114</v>
      </c>
      <c r="AO675" t="s">
        <v>115</v>
      </c>
      <c r="AP675" s="39">
        <v>202400000000095</v>
      </c>
      <c r="AQ675" t="s">
        <v>106</v>
      </c>
      <c r="AR675" s="27">
        <v>45701</v>
      </c>
      <c r="AS675" s="23" t="s">
        <v>116</v>
      </c>
      <c r="AT675" s="23" t="s">
        <v>1291</v>
      </c>
      <c r="AU675" t="s">
        <v>117</v>
      </c>
      <c r="AV675" t="s">
        <v>4633</v>
      </c>
      <c r="AW675" t="s">
        <v>134</v>
      </c>
      <c r="AX675" t="s">
        <v>108</v>
      </c>
      <c r="AY675" s="23">
        <v>80111600</v>
      </c>
      <c r="AZ675" s="20" t="s">
        <v>4640</v>
      </c>
      <c r="BA675" s="23" t="s">
        <v>121</v>
      </c>
      <c r="BB675" s="20" t="s">
        <v>122</v>
      </c>
      <c r="BC675" s="42">
        <v>45702</v>
      </c>
      <c r="BD675" s="23" t="s">
        <v>136</v>
      </c>
      <c r="BE675" s="42">
        <v>45702</v>
      </c>
      <c r="BF675" s="27">
        <v>45705</v>
      </c>
      <c r="BG675" s="43">
        <v>46007</v>
      </c>
      <c r="BH675" s="35">
        <f>+Tabla3[[#This Row],[FECHA TERMINACION
(INICIAL)]]-Tabla3[[#This Row],[FECHA INICIO]]</f>
        <v>302</v>
      </c>
      <c r="BI675" s="35">
        <f>+Tabla3[[#This Row],[PLAZO DE EJECUCIÓN EN DÍAS (INICIAL)]]/30</f>
        <v>10.066666666666666</v>
      </c>
      <c r="BJ675" t="s">
        <v>4641</v>
      </c>
      <c r="BK675" s="30">
        <f>+[1]BD_2!E673</f>
        <v>0</v>
      </c>
      <c r="BL675" s="30">
        <f>+[1]BD_2!BA673</f>
        <v>0</v>
      </c>
      <c r="BM675" s="23">
        <f>+[1]BD_2!BZ673</f>
        <v>0</v>
      </c>
      <c r="BN675" s="23">
        <f>+COUNTIF(Tabla3[[#This Row],[VALOR REDUCIDO]:[TOTAL TIEMPO PRORROGADO EN DÍAS
]],"&lt;&gt;0")</f>
        <v>0</v>
      </c>
      <c r="BO675" s="23" t="str">
        <f>+[1]BD_2!CA673</f>
        <v>2 NO</v>
      </c>
      <c r="BP675" s="27" t="str">
        <f>+[1]BD_2!CF673</f>
        <v>2 NO</v>
      </c>
      <c r="BQ675" s="23" t="s">
        <v>106</v>
      </c>
      <c r="BR675">
        <f t="shared" si="148"/>
        <v>302</v>
      </c>
      <c r="BS675" s="36">
        <f t="shared" si="149"/>
        <v>45705</v>
      </c>
      <c r="BT675" s="36">
        <f t="shared" si="150"/>
        <v>46007</v>
      </c>
      <c r="BU675" s="37">
        <f t="shared" ca="1" si="151"/>
        <v>0.80132450331125826</v>
      </c>
      <c r="BV675" s="30">
        <f t="shared" si="152"/>
        <v>28500000</v>
      </c>
      <c r="BW675" s="23" t="str">
        <f t="shared" ca="1" si="140"/>
        <v>EJECUCIÓN</v>
      </c>
      <c r="BX675" s="23">
        <v>15580000</v>
      </c>
      <c r="BY675" s="23">
        <v>12920000</v>
      </c>
      <c r="BZ675" s="23" t="s">
        <v>106</v>
      </c>
      <c r="CA675" s="23" t="str">
        <f t="shared" si="153"/>
        <v>febrero</v>
      </c>
      <c r="CB675" s="23" t="s">
        <v>121</v>
      </c>
      <c r="CC675" s="23" t="s">
        <v>121</v>
      </c>
      <c r="CD675" s="23" t="s">
        <v>121</v>
      </c>
      <c r="CE675" t="s">
        <v>125</v>
      </c>
      <c r="CF675" t="s">
        <v>126</v>
      </c>
    </row>
    <row r="676" spans="1:84" x14ac:dyDescent="0.25">
      <c r="A676" s="23" t="str">
        <f t="shared" si="141"/>
        <v/>
      </c>
      <c r="B676" s="23" t="str">
        <f t="shared" si="142"/>
        <v>C</v>
      </c>
      <c r="C676" s="24" t="str">
        <f t="shared" ca="1" si="143"/>
        <v>F</v>
      </c>
      <c r="D676" s="25" t="str">
        <f t="shared" ca="1" si="144"/>
        <v/>
      </c>
      <c r="E676" s="25" t="str">
        <f t="shared" si="145"/>
        <v/>
      </c>
      <c r="F676" s="23" t="str">
        <f t="shared" si="146"/>
        <v/>
      </c>
      <c r="G676" s="25" t="str">
        <f t="shared" si="147"/>
        <v/>
      </c>
      <c r="H676" s="23">
        <v>2025</v>
      </c>
      <c r="I676" s="26">
        <v>666</v>
      </c>
      <c r="J676" s="23" t="s">
        <v>95</v>
      </c>
      <c r="K676" t="s">
        <v>96</v>
      </c>
      <c r="L676" t="s">
        <v>97</v>
      </c>
      <c r="M676" t="s">
        <v>98</v>
      </c>
      <c r="N676" t="s">
        <v>99</v>
      </c>
      <c r="O676" s="23" t="s">
        <v>100</v>
      </c>
      <c r="P676" s="23" t="s">
        <v>138</v>
      </c>
      <c r="Q676" t="s">
        <v>4642</v>
      </c>
      <c r="R676" s="23" t="s">
        <v>103</v>
      </c>
      <c r="S676" s="20" t="s">
        <v>158</v>
      </c>
      <c r="T676" s="29" t="s">
        <v>873</v>
      </c>
      <c r="U676" s="23" t="s">
        <v>1436</v>
      </c>
      <c r="V676" s="23" t="s">
        <v>106</v>
      </c>
      <c r="W676" s="20" t="s">
        <v>183</v>
      </c>
      <c r="X676" s="20" t="s">
        <v>183</v>
      </c>
      <c r="Y676" t="s">
        <v>4643</v>
      </c>
      <c r="Z676" t="s">
        <v>4644</v>
      </c>
      <c r="AA676" t="s">
        <v>2657</v>
      </c>
      <c r="AB676" s="30">
        <v>66950000</v>
      </c>
      <c r="AC676" s="30">
        <v>66950000</v>
      </c>
      <c r="AD676" s="46">
        <v>6695000</v>
      </c>
      <c r="AE676" s="46">
        <v>0</v>
      </c>
      <c r="AF676" s="23" t="s">
        <v>112</v>
      </c>
      <c r="AG676" t="s">
        <v>106</v>
      </c>
      <c r="AH676" t="s">
        <v>113</v>
      </c>
      <c r="AI676" s="31">
        <f>+Tabla3[[#This Row],[VALOR DEL CONTRATO
(EN NUMEROS)]]-Tabla3[[#This Row],[VALOR RECURSOS (MADS/FONAM)]]</f>
        <v>0</v>
      </c>
      <c r="AJ676" s="25">
        <v>5025</v>
      </c>
      <c r="AK676" s="32">
        <v>45664</v>
      </c>
      <c r="AL676">
        <v>83525</v>
      </c>
      <c r="AM676" s="27">
        <v>45702</v>
      </c>
      <c r="AN676" s="33" t="s">
        <v>114</v>
      </c>
      <c r="AO676" t="s">
        <v>206</v>
      </c>
      <c r="AP676" s="39">
        <v>202400000000055</v>
      </c>
      <c r="AQ676" t="s">
        <v>106</v>
      </c>
      <c r="AR676" s="27">
        <v>45700</v>
      </c>
      <c r="AS676" s="23" t="s">
        <v>116</v>
      </c>
      <c r="AT676" s="23" t="s">
        <v>116</v>
      </c>
      <c r="AU676" t="s">
        <v>117</v>
      </c>
      <c r="AV676" t="s">
        <v>197</v>
      </c>
      <c r="AW676" t="s">
        <v>198</v>
      </c>
      <c r="AX676" t="s">
        <v>189</v>
      </c>
      <c r="AY676" s="23">
        <v>80111600</v>
      </c>
      <c r="AZ676" s="20" t="s">
        <v>4645</v>
      </c>
      <c r="BA676" s="23" t="s">
        <v>295</v>
      </c>
      <c r="BB676" s="20" t="s">
        <v>122</v>
      </c>
      <c r="BC676" s="42">
        <v>45701</v>
      </c>
      <c r="BD676" s="23" t="s">
        <v>123</v>
      </c>
      <c r="BE676" s="42">
        <v>45701</v>
      </c>
      <c r="BF676" s="27">
        <v>45702</v>
      </c>
      <c r="BG676" s="43">
        <v>45782</v>
      </c>
      <c r="BH676" s="35">
        <f>+Tabla3[[#This Row],[FECHA TERMINACION
(INICIAL)]]-Tabla3[[#This Row],[FECHA INICIO]]</f>
        <v>80</v>
      </c>
      <c r="BI676" s="35">
        <f>+Tabla3[[#This Row],[PLAZO DE EJECUCIÓN EN DÍAS (INICIAL)]]/30</f>
        <v>2.6666666666666665</v>
      </c>
      <c r="BJ676" t="s">
        <v>4646</v>
      </c>
      <c r="BK676" s="30">
        <f>+[1]BD_2!E674</f>
        <v>0</v>
      </c>
      <c r="BL676" s="30">
        <f>+[1]BD_2!BA674</f>
        <v>0</v>
      </c>
      <c r="BM676" s="23">
        <f>+[1]BD_2!BZ674</f>
        <v>0</v>
      </c>
      <c r="BN676" s="23">
        <f>+COUNTIF(Tabla3[[#This Row],[VALOR REDUCIDO]:[TOTAL TIEMPO PRORROGADO EN DÍAS
]],"&lt;&gt;0")</f>
        <v>0</v>
      </c>
      <c r="BO676" s="23" t="str">
        <f>+[1]BD_2!CA674</f>
        <v>2 NO</v>
      </c>
      <c r="BP676" s="27" t="str">
        <f>+[1]BD_2!CF674</f>
        <v>2 NO</v>
      </c>
      <c r="BQ676" s="23" t="s">
        <v>121</v>
      </c>
      <c r="BR676">
        <f t="shared" si="148"/>
        <v>80</v>
      </c>
      <c r="BS676" s="36">
        <f t="shared" si="149"/>
        <v>45702</v>
      </c>
      <c r="BT676" s="36">
        <f t="shared" si="150"/>
        <v>45782</v>
      </c>
      <c r="BU676" s="37">
        <f t="shared" ca="1" si="151"/>
        <v>1</v>
      </c>
      <c r="BV676" s="30">
        <f t="shared" si="152"/>
        <v>66950000</v>
      </c>
      <c r="BW676" s="23" t="str">
        <f t="shared" ca="1" si="140"/>
        <v>FINALIZADO</v>
      </c>
      <c r="BX676" s="23">
        <v>31689666</v>
      </c>
      <c r="BY676" s="23">
        <v>35260334</v>
      </c>
      <c r="BZ676" s="23" t="s">
        <v>106</v>
      </c>
      <c r="CA676" s="23" t="str">
        <f t="shared" si="153"/>
        <v>febrero</v>
      </c>
      <c r="CB676" s="23" t="s">
        <v>121</v>
      </c>
      <c r="CC676" s="23" t="s">
        <v>121</v>
      </c>
      <c r="CD676" s="23" t="s">
        <v>121</v>
      </c>
      <c r="CE676" t="s">
        <v>125</v>
      </c>
      <c r="CF676" t="s">
        <v>126</v>
      </c>
    </row>
    <row r="677" spans="1:84" x14ac:dyDescent="0.25">
      <c r="A677" s="23" t="str">
        <f t="shared" si="141"/>
        <v/>
      </c>
      <c r="B677" s="23" t="str">
        <f t="shared" si="142"/>
        <v/>
      </c>
      <c r="C677" s="24" t="str">
        <f t="shared" ca="1" si="143"/>
        <v>E</v>
      </c>
      <c r="D677" s="25" t="str">
        <f t="shared" ca="1" si="144"/>
        <v/>
      </c>
      <c r="E677" s="25" t="str">
        <f t="shared" si="145"/>
        <v/>
      </c>
      <c r="F677" s="23" t="str">
        <f t="shared" si="146"/>
        <v/>
      </c>
      <c r="G677" s="25" t="str">
        <f t="shared" si="147"/>
        <v/>
      </c>
      <c r="H677" s="23">
        <v>2025</v>
      </c>
      <c r="I677" s="26" t="s">
        <v>4647</v>
      </c>
      <c r="J677" s="23" t="s">
        <v>95</v>
      </c>
      <c r="K677" t="s">
        <v>96</v>
      </c>
      <c r="L677" t="s">
        <v>97</v>
      </c>
      <c r="M677" t="s">
        <v>98</v>
      </c>
      <c r="N677" t="s">
        <v>99</v>
      </c>
      <c r="O677" s="23" t="s">
        <v>100</v>
      </c>
      <c r="P677" s="23" t="s">
        <v>138</v>
      </c>
      <c r="Q677" t="s">
        <v>4648</v>
      </c>
      <c r="R677" s="23" t="s">
        <v>103</v>
      </c>
      <c r="S677" s="20" t="s">
        <v>158</v>
      </c>
      <c r="T677" s="29" t="s">
        <v>4649</v>
      </c>
      <c r="U677" s="23" t="s">
        <v>1436</v>
      </c>
      <c r="V677" s="23" t="s">
        <v>106</v>
      </c>
      <c r="W677" s="20" t="s">
        <v>183</v>
      </c>
      <c r="X677" s="20" t="s">
        <v>183</v>
      </c>
      <c r="Y677" t="s">
        <v>4643</v>
      </c>
      <c r="Z677" t="s">
        <v>4644</v>
      </c>
      <c r="AA677" t="s">
        <v>4650</v>
      </c>
      <c r="AB677" s="30">
        <v>48650334</v>
      </c>
      <c r="AC677" s="30">
        <v>48650334</v>
      </c>
      <c r="AD677" s="46">
        <v>6695000</v>
      </c>
      <c r="AE677" s="46">
        <v>0</v>
      </c>
      <c r="AF677" s="23" t="s">
        <v>112</v>
      </c>
      <c r="AG677" t="s">
        <v>106</v>
      </c>
      <c r="AH677" t="s">
        <v>113</v>
      </c>
      <c r="AI677" s="31">
        <f>+Tabla3[[#This Row],[VALOR DEL CONTRATO
(EN NUMEROS)]]-Tabla3[[#This Row],[VALOR RECURSOS (MADS/FONAM)]]</f>
        <v>0</v>
      </c>
      <c r="AJ677" s="25">
        <v>5025</v>
      </c>
      <c r="AK677" s="32">
        <v>45664</v>
      </c>
      <c r="AL677">
        <v>168925</v>
      </c>
      <c r="AM677" s="27">
        <v>45783</v>
      </c>
      <c r="AN677" s="33" t="s">
        <v>114</v>
      </c>
      <c r="AO677" t="s">
        <v>206</v>
      </c>
      <c r="AP677" s="39">
        <v>202400000000055</v>
      </c>
      <c r="AQ677" t="s">
        <v>106</v>
      </c>
      <c r="AR677" s="27">
        <v>45783</v>
      </c>
      <c r="AS677" s="23" t="s">
        <v>116</v>
      </c>
      <c r="AT677" s="23" t="s">
        <v>116</v>
      </c>
      <c r="AU677" t="s">
        <v>117</v>
      </c>
      <c r="AV677" t="s">
        <v>292</v>
      </c>
      <c r="AW677" t="s">
        <v>293</v>
      </c>
      <c r="AX677" t="s">
        <v>189</v>
      </c>
      <c r="AY677" s="23">
        <v>80111600</v>
      </c>
      <c r="AZ677" s="20" t="s">
        <v>4645</v>
      </c>
      <c r="BA677" s="23" t="s">
        <v>295</v>
      </c>
      <c r="BB677" s="20" t="s">
        <v>122</v>
      </c>
      <c r="BC677" s="42">
        <v>45783</v>
      </c>
      <c r="BD677" s="23" t="s">
        <v>123</v>
      </c>
      <c r="BE677" s="42">
        <v>45783</v>
      </c>
      <c r="BF677" s="27">
        <v>45783</v>
      </c>
      <c r="BG677" s="43">
        <v>46004</v>
      </c>
      <c r="BH677" s="35">
        <f>+Tabla3[[#This Row],[FECHA TERMINACION
(INICIAL)]]-Tabla3[[#This Row],[FECHA INICIO]]</f>
        <v>221</v>
      </c>
      <c r="BI677" s="35">
        <f>+Tabla3[[#This Row],[PLAZO DE EJECUCIÓN EN DÍAS (INICIAL)]]/30</f>
        <v>7.3666666666666663</v>
      </c>
      <c r="BJ677" t="s">
        <v>4651</v>
      </c>
      <c r="BK677" s="30">
        <f>+[1]BD_2!E675</f>
        <v>0</v>
      </c>
      <c r="BL677" s="30">
        <f>+[1]BD_2!BA675</f>
        <v>0</v>
      </c>
      <c r="BM677" s="23">
        <f>+[1]BD_2!BZ675</f>
        <v>0</v>
      </c>
      <c r="BN677" s="23">
        <f>+COUNTIF(Tabla3[[#This Row],[VALOR REDUCIDO]:[TOTAL TIEMPO PRORROGADO EN DÍAS
]],"&lt;&gt;0")</f>
        <v>0</v>
      </c>
      <c r="BO677" s="23" t="str">
        <f>+[1]BD_2!CA675</f>
        <v>2 NO</v>
      </c>
      <c r="BP677" s="27" t="str">
        <f>+[1]BD_2!CF675</f>
        <v>2 NO</v>
      </c>
      <c r="BQ677" s="23" t="s">
        <v>106</v>
      </c>
      <c r="BR677">
        <f t="shared" si="148"/>
        <v>221</v>
      </c>
      <c r="BS677" s="36">
        <f t="shared" si="149"/>
        <v>45783</v>
      </c>
      <c r="BT677" s="36">
        <f t="shared" si="150"/>
        <v>46004</v>
      </c>
      <c r="BU677" s="37">
        <f t="shared" ca="1" si="151"/>
        <v>0.74208144796380093</v>
      </c>
      <c r="BV677" s="30">
        <f t="shared" si="152"/>
        <v>48650334</v>
      </c>
      <c r="BW677" s="23" t="str">
        <f t="shared" ca="1" si="140"/>
        <v>EJECUCIÓN</v>
      </c>
      <c r="BX677" s="23">
        <v>18969167</v>
      </c>
      <c r="BY677" s="23">
        <v>29681167</v>
      </c>
      <c r="BZ677" s="23" t="s">
        <v>106</v>
      </c>
      <c r="CA677" s="23" t="str">
        <f t="shared" si="153"/>
        <v>mayo</v>
      </c>
      <c r="CB677" s="23" t="s">
        <v>121</v>
      </c>
      <c r="CC677" s="23" t="s">
        <v>121</v>
      </c>
      <c r="CD677" s="23" t="s">
        <v>121</v>
      </c>
      <c r="CE677" t="s">
        <v>125</v>
      </c>
      <c r="CF677" t="s">
        <v>126</v>
      </c>
    </row>
    <row r="678" spans="1:84" ht="16.5" customHeight="1" x14ac:dyDescent="0.25">
      <c r="A678" s="23" t="str">
        <f t="shared" si="141"/>
        <v/>
      </c>
      <c r="B678" s="23" t="str">
        <f t="shared" si="142"/>
        <v/>
      </c>
      <c r="C678" s="24" t="str">
        <f t="shared" ca="1" si="143"/>
        <v>E</v>
      </c>
      <c r="D678" s="25" t="str">
        <f t="shared" ca="1" si="144"/>
        <v/>
      </c>
      <c r="E678" s="25" t="str">
        <f t="shared" si="145"/>
        <v/>
      </c>
      <c r="F678" s="23" t="str">
        <f t="shared" si="146"/>
        <v/>
      </c>
      <c r="G678" s="25" t="str">
        <f t="shared" si="147"/>
        <v/>
      </c>
      <c r="H678" s="23">
        <v>2025</v>
      </c>
      <c r="I678" s="26">
        <v>667</v>
      </c>
      <c r="J678" s="23" t="s">
        <v>95</v>
      </c>
      <c r="K678" t="s">
        <v>96</v>
      </c>
      <c r="L678" t="s">
        <v>97</v>
      </c>
      <c r="M678" t="s">
        <v>98</v>
      </c>
      <c r="N678" t="s">
        <v>99</v>
      </c>
      <c r="O678" s="23" t="s">
        <v>100</v>
      </c>
      <c r="P678" s="23" t="s">
        <v>138</v>
      </c>
      <c r="Q678" s="23" t="s">
        <v>4652</v>
      </c>
      <c r="R678" s="23" t="s">
        <v>103</v>
      </c>
      <c r="S678" s="56" t="s">
        <v>2347</v>
      </c>
      <c r="T678" s="29" t="s">
        <v>4653</v>
      </c>
      <c r="U678" s="23" t="s">
        <v>1436</v>
      </c>
      <c r="V678" s="23" t="s">
        <v>106</v>
      </c>
      <c r="W678" s="20" t="s">
        <v>183</v>
      </c>
      <c r="X678" s="20" t="s">
        <v>183</v>
      </c>
      <c r="Y678" t="s">
        <v>4654</v>
      </c>
      <c r="Z678" t="s">
        <v>4655</v>
      </c>
      <c r="AA678" t="s">
        <v>4656</v>
      </c>
      <c r="AB678" s="30">
        <v>54590000</v>
      </c>
      <c r="AC678" s="30">
        <v>54590000</v>
      </c>
      <c r="AD678" s="46">
        <v>5459000</v>
      </c>
      <c r="AE678" s="46">
        <v>0</v>
      </c>
      <c r="AF678" s="23" t="s">
        <v>696</v>
      </c>
      <c r="AG678" t="s">
        <v>106</v>
      </c>
      <c r="AH678" t="s">
        <v>113</v>
      </c>
      <c r="AI678" s="31">
        <f>+Tabla3[[#This Row],[VALOR DEL CONTRATO
(EN NUMEROS)]]-Tabla3[[#This Row],[VALOR RECURSOS (MADS/FONAM)]]</f>
        <v>0</v>
      </c>
      <c r="AJ678" s="25">
        <v>125</v>
      </c>
      <c r="AK678" s="32">
        <v>45666</v>
      </c>
      <c r="AL678">
        <v>625</v>
      </c>
      <c r="AM678" s="27">
        <v>45702</v>
      </c>
      <c r="AN678" s="33" t="s">
        <v>114</v>
      </c>
      <c r="AO678" t="s">
        <v>1502</v>
      </c>
      <c r="AP678" s="39">
        <v>202300000000190</v>
      </c>
      <c r="AQ678" t="s">
        <v>106</v>
      </c>
      <c r="AR678" s="27">
        <v>45700</v>
      </c>
      <c r="AS678" s="23" t="s">
        <v>116</v>
      </c>
      <c r="AT678" s="23" t="s">
        <v>116</v>
      </c>
      <c r="AU678" t="s">
        <v>117</v>
      </c>
      <c r="AV678" t="s">
        <v>197</v>
      </c>
      <c r="AW678" t="s">
        <v>198</v>
      </c>
      <c r="AX678" t="s">
        <v>189</v>
      </c>
      <c r="AY678" s="23">
        <v>80111600</v>
      </c>
      <c r="AZ678" s="20" t="s">
        <v>4657</v>
      </c>
      <c r="BA678" s="23" t="s">
        <v>121</v>
      </c>
      <c r="BB678" s="20" t="s">
        <v>122</v>
      </c>
      <c r="BC678" s="42">
        <v>45701</v>
      </c>
      <c r="BD678" s="23" t="s">
        <v>123</v>
      </c>
      <c r="BE678" s="42">
        <v>45701</v>
      </c>
      <c r="BF678" s="27">
        <v>45702</v>
      </c>
      <c r="BG678" s="43">
        <v>46004</v>
      </c>
      <c r="BH678" s="35">
        <f>+Tabla3[[#This Row],[FECHA TERMINACION
(INICIAL)]]-Tabla3[[#This Row],[FECHA INICIO]]</f>
        <v>302</v>
      </c>
      <c r="BI678" s="35">
        <f>+Tabla3[[#This Row],[PLAZO DE EJECUCIÓN EN DÍAS (INICIAL)]]/30</f>
        <v>10.066666666666666</v>
      </c>
      <c r="BJ678" t="s">
        <v>948</v>
      </c>
      <c r="BK678" s="30">
        <f>+[1]BD_2!E676</f>
        <v>0</v>
      </c>
      <c r="BL678" s="30">
        <f>+[1]BD_2!BA676</f>
        <v>0</v>
      </c>
      <c r="BM678" s="23">
        <f>+[1]BD_2!BZ676</f>
        <v>0</v>
      </c>
      <c r="BN678" s="23">
        <f>+COUNTIF(Tabla3[[#This Row],[VALOR REDUCIDO]:[TOTAL TIEMPO PRORROGADO EN DÍAS
]],"&lt;&gt;0")</f>
        <v>0</v>
      </c>
      <c r="BO678" s="23" t="str">
        <f>+[1]BD_2!CA676</f>
        <v>2 NO</v>
      </c>
      <c r="BP678" s="27" t="str">
        <f>+[1]BD_2!CF676</f>
        <v>2 NO</v>
      </c>
      <c r="BQ678" s="23" t="s">
        <v>106</v>
      </c>
      <c r="BR678">
        <f t="shared" si="148"/>
        <v>302</v>
      </c>
      <c r="BS678" s="36">
        <f t="shared" si="149"/>
        <v>45702</v>
      </c>
      <c r="BT678" s="36">
        <f t="shared" si="150"/>
        <v>46004</v>
      </c>
      <c r="BU678" s="37">
        <f t="shared" ca="1" si="151"/>
        <v>0.8112582781456954</v>
      </c>
      <c r="BV678" s="30">
        <f t="shared" si="152"/>
        <v>54590000</v>
      </c>
      <c r="BW678" s="23" t="str">
        <f t="shared" ref="BW678:BW741" ca="1" si="154">+IF(BP678="1 SI","FINALIZADO",IF($BT678&lt;=$C$1,"FINALIZADO","EJECUCIÓN"))</f>
        <v>EJECUCIÓN</v>
      </c>
      <c r="BX678" s="23">
        <v>30388433</v>
      </c>
      <c r="BY678" s="23">
        <v>24201567</v>
      </c>
      <c r="BZ678" s="23" t="s">
        <v>106</v>
      </c>
      <c r="CA678" s="23" t="str">
        <f t="shared" si="153"/>
        <v>febrero</v>
      </c>
      <c r="CB678" s="23" t="s">
        <v>121</v>
      </c>
      <c r="CC678" s="23" t="s">
        <v>121</v>
      </c>
      <c r="CD678" s="23" t="s">
        <v>121</v>
      </c>
      <c r="CE678" t="s">
        <v>125</v>
      </c>
      <c r="CF678" t="s">
        <v>126</v>
      </c>
    </row>
    <row r="679" spans="1:84" x14ac:dyDescent="0.25">
      <c r="A679" s="23" t="str">
        <f t="shared" si="141"/>
        <v/>
      </c>
      <c r="B679" s="23" t="str">
        <f t="shared" si="142"/>
        <v/>
      </c>
      <c r="C679" s="24" t="str">
        <f t="shared" ca="1" si="143"/>
        <v>E</v>
      </c>
      <c r="D679" s="25" t="str">
        <f t="shared" ca="1" si="144"/>
        <v/>
      </c>
      <c r="E679" s="25" t="str">
        <f t="shared" si="145"/>
        <v/>
      </c>
      <c r="F679" s="23" t="str">
        <f t="shared" si="146"/>
        <v/>
      </c>
      <c r="G679" s="25" t="str">
        <f t="shared" si="147"/>
        <v/>
      </c>
      <c r="H679" s="23">
        <v>2025</v>
      </c>
      <c r="I679" s="26">
        <v>668</v>
      </c>
      <c r="J679" s="23" t="s">
        <v>95</v>
      </c>
      <c r="K679" t="s">
        <v>96</v>
      </c>
      <c r="L679" t="s">
        <v>97</v>
      </c>
      <c r="M679" t="s">
        <v>98</v>
      </c>
      <c r="N679" t="s">
        <v>99</v>
      </c>
      <c r="O679" s="23" t="s">
        <v>100</v>
      </c>
      <c r="P679" s="23" t="s">
        <v>138</v>
      </c>
      <c r="Q679" t="s">
        <v>4658</v>
      </c>
      <c r="R679" s="23" t="s">
        <v>103</v>
      </c>
      <c r="S679" s="20" t="s">
        <v>1753</v>
      </c>
      <c r="T679" s="29" t="s">
        <v>4659</v>
      </c>
      <c r="U679" s="23" t="s">
        <v>1436</v>
      </c>
      <c r="V679" s="23" t="s">
        <v>106</v>
      </c>
      <c r="W679" s="20" t="s">
        <v>1369</v>
      </c>
      <c r="X679" s="20" t="s">
        <v>1369</v>
      </c>
      <c r="Y679" t="s">
        <v>4660</v>
      </c>
      <c r="Z679" t="s">
        <v>4661</v>
      </c>
      <c r="AA679" t="s">
        <v>4465</v>
      </c>
      <c r="AB679" s="30">
        <v>95000000</v>
      </c>
      <c r="AC679" s="30">
        <v>95000000</v>
      </c>
      <c r="AD679" s="46">
        <v>10000000</v>
      </c>
      <c r="AE679" s="46">
        <v>0</v>
      </c>
      <c r="AF679" s="23" t="s">
        <v>112</v>
      </c>
      <c r="AG679" t="s">
        <v>106</v>
      </c>
      <c r="AH679" t="s">
        <v>113</v>
      </c>
      <c r="AI679" s="31">
        <f>+Tabla3[[#This Row],[VALOR DEL CONTRATO
(EN NUMEROS)]]-Tabla3[[#This Row],[VALOR RECURSOS (MADS/FONAM)]]</f>
        <v>0</v>
      </c>
      <c r="AJ679" s="25">
        <v>11125</v>
      </c>
      <c r="AK679" s="57">
        <v>45665</v>
      </c>
      <c r="AL679">
        <v>81625</v>
      </c>
      <c r="AM679" s="27">
        <v>45701</v>
      </c>
      <c r="AN679" s="33" t="s">
        <v>114</v>
      </c>
      <c r="AO679" t="s">
        <v>931</v>
      </c>
      <c r="AP679" s="39">
        <v>202400000000078</v>
      </c>
      <c r="AQ679" t="s">
        <v>106</v>
      </c>
      <c r="AR679" s="27">
        <v>45699</v>
      </c>
      <c r="AS679" s="23" t="s">
        <v>116</v>
      </c>
      <c r="AT679" s="23" t="s">
        <v>116</v>
      </c>
      <c r="AU679" t="s">
        <v>117</v>
      </c>
      <c r="AV679" t="s">
        <v>1875</v>
      </c>
      <c r="AW679" t="s">
        <v>1876</v>
      </c>
      <c r="AX679" t="s">
        <v>1375</v>
      </c>
      <c r="AY679" s="23">
        <v>80111600</v>
      </c>
      <c r="AZ679" s="20" t="s">
        <v>4662</v>
      </c>
      <c r="BA679" s="23" t="s">
        <v>121</v>
      </c>
      <c r="BB679" s="20" t="s">
        <v>122</v>
      </c>
      <c r="BC679" s="42">
        <v>45699</v>
      </c>
      <c r="BD679" s="23" t="s">
        <v>123</v>
      </c>
      <c r="BE679" s="42">
        <v>45699</v>
      </c>
      <c r="BF679" s="27">
        <v>45701</v>
      </c>
      <c r="BG679" s="43">
        <v>45988</v>
      </c>
      <c r="BH679" s="35">
        <f>+Tabla3[[#This Row],[FECHA TERMINACION
(INICIAL)]]-Tabla3[[#This Row],[FECHA INICIO]]</f>
        <v>287</v>
      </c>
      <c r="BI679" s="35">
        <f>+Tabla3[[#This Row],[PLAZO DE EJECUCIÓN EN DÍAS (INICIAL)]]/30</f>
        <v>9.5666666666666664</v>
      </c>
      <c r="BJ679" t="s">
        <v>3941</v>
      </c>
      <c r="BK679" s="30">
        <f>+[1]BD_2!E677</f>
        <v>0</v>
      </c>
      <c r="BL679" s="30">
        <f>+[1]BD_2!BA677</f>
        <v>0</v>
      </c>
      <c r="BM679" s="23">
        <f>+[1]BD_2!BZ677</f>
        <v>0</v>
      </c>
      <c r="BN679" s="23">
        <f>+COUNTIF(Tabla3[[#This Row],[VALOR REDUCIDO]:[TOTAL TIEMPO PRORROGADO EN DÍAS
]],"&lt;&gt;0")</f>
        <v>0</v>
      </c>
      <c r="BO679" s="23" t="str">
        <f>+[1]BD_2!CA677</f>
        <v>2 NO</v>
      </c>
      <c r="BP679" s="27" t="str">
        <f>+[1]BD_2!CF677</f>
        <v>2 NO</v>
      </c>
      <c r="BQ679" s="23" t="s">
        <v>106</v>
      </c>
      <c r="BR679">
        <f t="shared" si="148"/>
        <v>287</v>
      </c>
      <c r="BS679" s="36">
        <f t="shared" si="149"/>
        <v>45701</v>
      </c>
      <c r="BT679" s="36">
        <f t="shared" si="150"/>
        <v>45988</v>
      </c>
      <c r="BU679" s="37">
        <f t="shared" ca="1" si="151"/>
        <v>0.8571428571428571</v>
      </c>
      <c r="BV679" s="30">
        <f t="shared" si="152"/>
        <v>95000000</v>
      </c>
      <c r="BW679" s="23" t="str">
        <f t="shared" ca="1" si="154"/>
        <v>EJECUCIÓN</v>
      </c>
      <c r="BX679" s="23">
        <v>56000000</v>
      </c>
      <c r="BY679" s="23">
        <v>39000000</v>
      </c>
      <c r="BZ679" s="23" t="s">
        <v>106</v>
      </c>
      <c r="CA679" s="23" t="str">
        <f t="shared" si="153"/>
        <v>febrero</v>
      </c>
      <c r="CB679" s="23" t="s">
        <v>121</v>
      </c>
      <c r="CC679" s="23" t="s">
        <v>121</v>
      </c>
      <c r="CD679" s="23" t="s">
        <v>121</v>
      </c>
      <c r="CE679" t="s">
        <v>125</v>
      </c>
      <c r="CF679" t="s">
        <v>126</v>
      </c>
    </row>
    <row r="680" spans="1:84" x14ac:dyDescent="0.25">
      <c r="A680" s="23" t="str">
        <f t="shared" si="141"/>
        <v/>
      </c>
      <c r="B680" s="23" t="str">
        <f t="shared" si="142"/>
        <v/>
      </c>
      <c r="C680" s="24" t="str">
        <f t="shared" ca="1" si="143"/>
        <v>E</v>
      </c>
      <c r="D680" s="25" t="str">
        <f t="shared" ca="1" si="144"/>
        <v/>
      </c>
      <c r="E680" s="25" t="str">
        <f t="shared" si="145"/>
        <v/>
      </c>
      <c r="F680" s="23" t="str">
        <f t="shared" si="146"/>
        <v/>
      </c>
      <c r="G680" s="25" t="str">
        <f t="shared" si="147"/>
        <v/>
      </c>
      <c r="H680" s="23">
        <v>2025</v>
      </c>
      <c r="I680" s="26">
        <v>669</v>
      </c>
      <c r="J680" s="23" t="s">
        <v>95</v>
      </c>
      <c r="K680" t="s">
        <v>96</v>
      </c>
      <c r="L680" t="s">
        <v>97</v>
      </c>
      <c r="M680" t="s">
        <v>98</v>
      </c>
      <c r="N680" t="s">
        <v>99</v>
      </c>
      <c r="O680" s="23" t="s">
        <v>100</v>
      </c>
      <c r="P680" s="23" t="s">
        <v>138</v>
      </c>
      <c r="Q680" t="s">
        <v>4663</v>
      </c>
      <c r="R680" s="23" t="s">
        <v>103</v>
      </c>
      <c r="S680" s="56" t="s">
        <v>1451</v>
      </c>
      <c r="T680" s="29" t="s">
        <v>4664</v>
      </c>
      <c r="U680" s="23" t="s">
        <v>1436</v>
      </c>
      <c r="V680" s="23" t="s">
        <v>106</v>
      </c>
      <c r="W680" s="20" t="s">
        <v>1369</v>
      </c>
      <c r="X680" s="20" t="s">
        <v>1369</v>
      </c>
      <c r="Y680" t="s">
        <v>4665</v>
      </c>
      <c r="Z680" t="s">
        <v>4666</v>
      </c>
      <c r="AA680" t="s">
        <v>4667</v>
      </c>
      <c r="AB680" s="30">
        <v>78795000</v>
      </c>
      <c r="AC680" s="30">
        <v>78795000</v>
      </c>
      <c r="AD680" s="46">
        <v>8755000</v>
      </c>
      <c r="AE680" s="46">
        <v>0</v>
      </c>
      <c r="AF680" s="23" t="s">
        <v>112</v>
      </c>
      <c r="AG680" t="s">
        <v>106</v>
      </c>
      <c r="AH680" t="s">
        <v>113</v>
      </c>
      <c r="AI680" s="31">
        <f>+Tabla3[[#This Row],[VALOR DEL CONTRATO
(EN NUMEROS)]]-Tabla3[[#This Row],[VALOR RECURSOS (MADS/FONAM)]]</f>
        <v>0</v>
      </c>
      <c r="AJ680" s="25">
        <v>11125</v>
      </c>
      <c r="AK680" s="57">
        <v>45665</v>
      </c>
      <c r="AL680">
        <v>81425</v>
      </c>
      <c r="AM680" s="27">
        <v>45701</v>
      </c>
      <c r="AN680" s="33" t="s">
        <v>114</v>
      </c>
      <c r="AO680" t="s">
        <v>931</v>
      </c>
      <c r="AP680" s="39">
        <v>202400000000078</v>
      </c>
      <c r="AQ680" t="s">
        <v>106</v>
      </c>
      <c r="AR680" s="27">
        <v>45699</v>
      </c>
      <c r="AS680" s="23" t="s">
        <v>116</v>
      </c>
      <c r="AT680" s="23" t="s">
        <v>116</v>
      </c>
      <c r="AU680" t="s">
        <v>117</v>
      </c>
      <c r="AV680" t="s">
        <v>3771</v>
      </c>
      <c r="AW680" t="s">
        <v>801</v>
      </c>
      <c r="AX680" t="s">
        <v>1375</v>
      </c>
      <c r="AY680" s="23">
        <v>80111600</v>
      </c>
      <c r="AZ680" s="20" t="s">
        <v>4668</v>
      </c>
      <c r="BA680" s="23" t="s">
        <v>121</v>
      </c>
      <c r="BB680" s="20" t="s">
        <v>122</v>
      </c>
      <c r="BC680" s="42">
        <v>45699</v>
      </c>
      <c r="BD680" s="23" t="s">
        <v>123</v>
      </c>
      <c r="BE680" s="42">
        <v>45699</v>
      </c>
      <c r="BF680" s="27">
        <v>45701</v>
      </c>
      <c r="BG680" s="43">
        <v>45973</v>
      </c>
      <c r="BH680" s="35">
        <f>+Tabla3[[#This Row],[FECHA TERMINACION
(INICIAL)]]-Tabla3[[#This Row],[FECHA INICIO]]</f>
        <v>272</v>
      </c>
      <c r="BI680" s="35">
        <f>+Tabla3[[#This Row],[PLAZO DE EJECUCIÓN EN DÍAS (INICIAL)]]/30</f>
        <v>9.0666666666666664</v>
      </c>
      <c r="BJ680" t="s">
        <v>4669</v>
      </c>
      <c r="BK680" s="30">
        <f>+[1]BD_2!E678</f>
        <v>0</v>
      </c>
      <c r="BL680" s="30">
        <f>+[1]BD_2!BA678</f>
        <v>0</v>
      </c>
      <c r="BM680" s="23">
        <f>+[1]BD_2!BZ678</f>
        <v>0</v>
      </c>
      <c r="BN680" s="23">
        <f>+COUNTIF(Tabla3[[#This Row],[VALOR REDUCIDO]:[TOTAL TIEMPO PRORROGADO EN DÍAS
]],"&lt;&gt;0")</f>
        <v>0</v>
      </c>
      <c r="BO680" s="23" t="str">
        <f>+[1]BD_2!CA678</f>
        <v>2 NO</v>
      </c>
      <c r="BP680" s="27" t="str">
        <f>+[1]BD_2!CF678</f>
        <v>2 NO</v>
      </c>
      <c r="BQ680" s="23" t="s">
        <v>106</v>
      </c>
      <c r="BR680">
        <f t="shared" si="148"/>
        <v>272</v>
      </c>
      <c r="BS680" s="36">
        <f t="shared" si="149"/>
        <v>45701</v>
      </c>
      <c r="BT680" s="36">
        <f t="shared" si="150"/>
        <v>45973</v>
      </c>
      <c r="BU680" s="37">
        <f t="shared" ca="1" si="151"/>
        <v>0.90441176470588236</v>
      </c>
      <c r="BV680" s="30">
        <f t="shared" si="152"/>
        <v>78795000</v>
      </c>
      <c r="BW680" s="23" t="str">
        <f t="shared" ca="1" si="154"/>
        <v>EJECUCIÓN</v>
      </c>
      <c r="BX680" s="23">
        <v>49028000</v>
      </c>
      <c r="BY680" s="23">
        <v>29767000</v>
      </c>
      <c r="BZ680" s="23" t="s">
        <v>106</v>
      </c>
      <c r="CA680" s="23" t="str">
        <f t="shared" si="153"/>
        <v>febrero</v>
      </c>
      <c r="CB680" s="23" t="s">
        <v>121</v>
      </c>
      <c r="CC680" s="23" t="s">
        <v>121</v>
      </c>
      <c r="CD680" s="23" t="s">
        <v>121</v>
      </c>
      <c r="CE680" t="s">
        <v>125</v>
      </c>
      <c r="CF680" t="s">
        <v>126</v>
      </c>
    </row>
    <row r="681" spans="1:84" x14ac:dyDescent="0.25">
      <c r="A681" s="23" t="str">
        <f t="shared" si="141"/>
        <v/>
      </c>
      <c r="B681" s="23" t="str">
        <f t="shared" si="142"/>
        <v/>
      </c>
      <c r="C681" s="24" t="str">
        <f t="shared" ca="1" si="143"/>
        <v>E</v>
      </c>
      <c r="D681" s="25" t="str">
        <f t="shared" ca="1" si="144"/>
        <v/>
      </c>
      <c r="E681" s="25" t="str">
        <f t="shared" si="145"/>
        <v/>
      </c>
      <c r="F681" s="23" t="str">
        <f t="shared" si="146"/>
        <v/>
      </c>
      <c r="G681" s="25" t="str">
        <f t="shared" si="147"/>
        <v/>
      </c>
      <c r="H681" s="23">
        <v>2025</v>
      </c>
      <c r="I681" s="26">
        <v>670</v>
      </c>
      <c r="J681" s="23" t="s">
        <v>95</v>
      </c>
      <c r="K681" t="s">
        <v>96</v>
      </c>
      <c r="L681" t="s">
        <v>97</v>
      </c>
      <c r="M681" t="s">
        <v>98</v>
      </c>
      <c r="N681" t="s">
        <v>99</v>
      </c>
      <c r="O681" s="23" t="s">
        <v>100</v>
      </c>
      <c r="P681" s="23" t="s">
        <v>138</v>
      </c>
      <c r="Q681" t="s">
        <v>4670</v>
      </c>
      <c r="R681" s="23" t="s">
        <v>103</v>
      </c>
      <c r="S681" s="56" t="s">
        <v>1325</v>
      </c>
      <c r="T681" s="29" t="s">
        <v>4671</v>
      </c>
      <c r="U681" s="23" t="s">
        <v>1436</v>
      </c>
      <c r="V681" s="23" t="s">
        <v>106</v>
      </c>
      <c r="W681" s="20" t="s">
        <v>516</v>
      </c>
      <c r="X681" s="20" t="s">
        <v>516</v>
      </c>
      <c r="Y681" t="s">
        <v>4672</v>
      </c>
      <c r="Z681" t="s">
        <v>4673</v>
      </c>
      <c r="AA681" t="s">
        <v>4674</v>
      </c>
      <c r="AB681" s="30">
        <v>71400000</v>
      </c>
      <c r="AC681" s="30">
        <v>71400000</v>
      </c>
      <c r="AD681" s="46">
        <v>7140000</v>
      </c>
      <c r="AE681" s="46">
        <v>0</v>
      </c>
      <c r="AF681" s="23" t="s">
        <v>112</v>
      </c>
      <c r="AG681" t="s">
        <v>106</v>
      </c>
      <c r="AH681" t="s">
        <v>113</v>
      </c>
      <c r="AI681" s="31">
        <f>+Tabla3[[#This Row],[VALOR DEL CONTRATO
(EN NUMEROS)]]-Tabla3[[#This Row],[VALOR RECURSOS (MADS/FONAM)]]</f>
        <v>0</v>
      </c>
      <c r="AJ681" s="25">
        <v>8825</v>
      </c>
      <c r="AK681" s="57">
        <v>45665</v>
      </c>
      <c r="AL681">
        <v>78025</v>
      </c>
      <c r="AM681" s="27">
        <v>45701</v>
      </c>
      <c r="AN681" s="33" t="s">
        <v>114</v>
      </c>
      <c r="AO681" t="s">
        <v>1574</v>
      </c>
      <c r="AP681" s="39">
        <v>202300000000177</v>
      </c>
      <c r="AQ681" t="s">
        <v>106</v>
      </c>
      <c r="AR681" s="27">
        <v>45699</v>
      </c>
      <c r="AS681" s="23" t="s">
        <v>116</v>
      </c>
      <c r="AT681" s="23" t="s">
        <v>116</v>
      </c>
      <c r="AU681" t="s">
        <v>117</v>
      </c>
      <c r="AV681" t="s">
        <v>2550</v>
      </c>
      <c r="AW681" t="s">
        <v>2551</v>
      </c>
      <c r="AX681" t="s">
        <v>516</v>
      </c>
      <c r="AY681" s="23">
        <v>80111600</v>
      </c>
      <c r="AZ681" s="20" t="s">
        <v>4675</v>
      </c>
      <c r="BA681" s="23" t="s">
        <v>121</v>
      </c>
      <c r="BB681" s="20" t="s">
        <v>122</v>
      </c>
      <c r="BC681" s="42">
        <v>45699</v>
      </c>
      <c r="BD681" s="23" t="s">
        <v>136</v>
      </c>
      <c r="BE681" s="42">
        <v>45699</v>
      </c>
      <c r="BF681" s="27">
        <v>45701</v>
      </c>
      <c r="BG681" s="43">
        <v>46003</v>
      </c>
      <c r="BH681" s="35">
        <f>+Tabla3[[#This Row],[FECHA TERMINACION
(INICIAL)]]-Tabla3[[#This Row],[FECHA INICIO]]</f>
        <v>302</v>
      </c>
      <c r="BI681" s="35">
        <f>+Tabla3[[#This Row],[PLAZO DE EJECUCIÓN EN DÍAS (INICIAL)]]/30</f>
        <v>10.066666666666666</v>
      </c>
      <c r="BJ681" t="s">
        <v>2553</v>
      </c>
      <c r="BK681" s="30">
        <f>+[1]BD_2!E679</f>
        <v>0</v>
      </c>
      <c r="BL681" s="30">
        <f>+[1]BD_2!BA679</f>
        <v>0</v>
      </c>
      <c r="BM681" s="23">
        <f>+[1]BD_2!BZ679</f>
        <v>0</v>
      </c>
      <c r="BN681" s="23">
        <f>+COUNTIF(Tabla3[[#This Row],[VALOR REDUCIDO]:[TOTAL TIEMPO PRORROGADO EN DÍAS
]],"&lt;&gt;0")</f>
        <v>0</v>
      </c>
      <c r="BO681" s="23" t="str">
        <f>+[1]BD_2!CA679</f>
        <v>2 NO</v>
      </c>
      <c r="BP681" s="27" t="str">
        <f>+[1]BD_2!CF679</f>
        <v>2 NO</v>
      </c>
      <c r="BQ681" s="23" t="s">
        <v>106</v>
      </c>
      <c r="BR681">
        <f t="shared" si="148"/>
        <v>302</v>
      </c>
      <c r="BS681" s="36">
        <f t="shared" si="149"/>
        <v>45701</v>
      </c>
      <c r="BT681" s="36">
        <f t="shared" si="150"/>
        <v>46003</v>
      </c>
      <c r="BU681" s="37">
        <f t="shared" ca="1" si="151"/>
        <v>0.81456953642384111</v>
      </c>
      <c r="BV681" s="30">
        <f t="shared" si="152"/>
        <v>71400000</v>
      </c>
      <c r="BW681" s="23" t="str">
        <f t="shared" ca="1" si="154"/>
        <v>EJECUCIÓN</v>
      </c>
      <c r="BX681" s="23">
        <v>39984000</v>
      </c>
      <c r="BY681" s="23">
        <v>31416000</v>
      </c>
      <c r="BZ681" s="23" t="s">
        <v>106</v>
      </c>
      <c r="CA681" s="23" t="str">
        <f t="shared" si="153"/>
        <v>febrero</v>
      </c>
      <c r="CB681" s="23" t="s">
        <v>121</v>
      </c>
      <c r="CC681" s="23" t="s">
        <v>121</v>
      </c>
      <c r="CD681" s="23" t="s">
        <v>121</v>
      </c>
      <c r="CE681" t="s">
        <v>125</v>
      </c>
      <c r="CF681" t="s">
        <v>126</v>
      </c>
    </row>
    <row r="682" spans="1:84" x14ac:dyDescent="0.25">
      <c r="A682" s="23" t="str">
        <f t="shared" si="141"/>
        <v/>
      </c>
      <c r="B682" s="23" t="str">
        <f t="shared" si="142"/>
        <v/>
      </c>
      <c r="C682" s="24" t="str">
        <f t="shared" ca="1" si="143"/>
        <v>E</v>
      </c>
      <c r="D682" s="25" t="str">
        <f t="shared" ca="1" si="144"/>
        <v/>
      </c>
      <c r="E682" s="25" t="str">
        <f t="shared" si="145"/>
        <v/>
      </c>
      <c r="F682" s="23" t="str">
        <f t="shared" si="146"/>
        <v/>
      </c>
      <c r="G682" s="25" t="str">
        <f t="shared" si="147"/>
        <v/>
      </c>
      <c r="H682" s="23">
        <v>2025</v>
      </c>
      <c r="I682" s="26">
        <v>671</v>
      </c>
      <c r="J682" s="23" t="s">
        <v>95</v>
      </c>
      <c r="K682" t="s">
        <v>96</v>
      </c>
      <c r="L682" t="s">
        <v>97</v>
      </c>
      <c r="M682" t="s">
        <v>98</v>
      </c>
      <c r="N682" t="s">
        <v>99</v>
      </c>
      <c r="O682" s="23" t="s">
        <v>100</v>
      </c>
      <c r="P682" s="23" t="s">
        <v>101</v>
      </c>
      <c r="Q682" t="s">
        <v>4676</v>
      </c>
      <c r="R682" s="23" t="s">
        <v>103</v>
      </c>
      <c r="S682" s="56" t="s">
        <v>104</v>
      </c>
      <c r="T682" s="29" t="s">
        <v>4677</v>
      </c>
      <c r="U682" s="23" t="s">
        <v>1436</v>
      </c>
      <c r="V682" s="23" t="s">
        <v>106</v>
      </c>
      <c r="W682" s="20" t="s">
        <v>129</v>
      </c>
      <c r="X682" s="20" t="s">
        <v>108</v>
      </c>
      <c r="Y682" t="s">
        <v>4678</v>
      </c>
      <c r="Z682" t="s">
        <v>4679</v>
      </c>
      <c r="AA682" t="s">
        <v>4680</v>
      </c>
      <c r="AB682" s="30">
        <v>42420000</v>
      </c>
      <c r="AC682" s="30">
        <v>42420000</v>
      </c>
      <c r="AD682" s="46">
        <v>4200000</v>
      </c>
      <c r="AE682" s="46">
        <v>0</v>
      </c>
      <c r="AF682" s="23" t="s">
        <v>112</v>
      </c>
      <c r="AG682" t="s">
        <v>106</v>
      </c>
      <c r="AH682" t="s">
        <v>113</v>
      </c>
      <c r="AI682" s="31">
        <f>+Tabla3[[#This Row],[VALOR DEL CONTRATO
(EN NUMEROS)]]-Tabla3[[#This Row],[VALOR RECURSOS (MADS/FONAM)]]</f>
        <v>0</v>
      </c>
      <c r="AJ682" s="25">
        <v>1625</v>
      </c>
      <c r="AK682" s="32">
        <v>45664</v>
      </c>
      <c r="AL682">
        <v>74125</v>
      </c>
      <c r="AM682" s="27">
        <v>45700</v>
      </c>
      <c r="AN682" s="33" t="s">
        <v>114</v>
      </c>
      <c r="AO682" t="s">
        <v>115</v>
      </c>
      <c r="AP682" s="39">
        <v>202400000000095</v>
      </c>
      <c r="AQ682" t="s">
        <v>106</v>
      </c>
      <c r="AR682" s="27">
        <v>45698</v>
      </c>
      <c r="AS682" s="23" t="s">
        <v>116</v>
      </c>
      <c r="AT682" s="23" t="s">
        <v>1291</v>
      </c>
      <c r="AU682" t="s">
        <v>117</v>
      </c>
      <c r="AV682" t="s">
        <v>133</v>
      </c>
      <c r="AW682" t="s">
        <v>134</v>
      </c>
      <c r="AX682" t="s">
        <v>108</v>
      </c>
      <c r="AY682" s="23">
        <v>80111600</v>
      </c>
      <c r="AZ682" s="41" t="s">
        <v>4681</v>
      </c>
      <c r="BA682" s="23" t="s">
        <v>121</v>
      </c>
      <c r="BB682" s="20" t="s">
        <v>122</v>
      </c>
      <c r="BC682" s="27">
        <v>45699</v>
      </c>
      <c r="BD682" s="20" t="s">
        <v>136</v>
      </c>
      <c r="BE682" s="27">
        <v>45699</v>
      </c>
      <c r="BF682" s="27">
        <v>45700</v>
      </c>
      <c r="BG682" s="43">
        <v>46005</v>
      </c>
      <c r="BH682" s="35">
        <f>+Tabla3[[#This Row],[FECHA TERMINACION
(INICIAL)]]-Tabla3[[#This Row],[FECHA INICIO]]</f>
        <v>305</v>
      </c>
      <c r="BI682" s="35">
        <f>+Tabla3[[#This Row],[PLAZO DE EJECUCIÓN EN DÍAS (INICIAL)]]/30</f>
        <v>10.166666666666666</v>
      </c>
      <c r="BJ682" t="s">
        <v>4682</v>
      </c>
      <c r="BK682" s="30">
        <f>+[1]BD_2!E680</f>
        <v>0</v>
      </c>
      <c r="BL682" s="30">
        <f>+[1]BD_2!BA680</f>
        <v>0</v>
      </c>
      <c r="BM682" s="23">
        <f>+[1]BD_2!BZ680</f>
        <v>0</v>
      </c>
      <c r="BN682" s="23">
        <f>+COUNTIF(Tabla3[[#This Row],[VALOR REDUCIDO]:[TOTAL TIEMPO PRORROGADO EN DÍAS
]],"&lt;&gt;0")</f>
        <v>0</v>
      </c>
      <c r="BO682" s="23" t="str">
        <f>+[1]BD_2!CA680</f>
        <v>2 NO</v>
      </c>
      <c r="BP682" s="27" t="str">
        <f>+[1]BD_2!CF680</f>
        <v>2 NO</v>
      </c>
      <c r="BQ682" s="23" t="s">
        <v>106</v>
      </c>
      <c r="BR682">
        <f t="shared" si="148"/>
        <v>305</v>
      </c>
      <c r="BS682" s="36">
        <f t="shared" si="149"/>
        <v>45700</v>
      </c>
      <c r="BT682" s="36">
        <f t="shared" si="150"/>
        <v>46005</v>
      </c>
      <c r="BU682" s="37">
        <f t="shared" ca="1" si="151"/>
        <v>0.80983606557377052</v>
      </c>
      <c r="BV682" s="30">
        <f t="shared" si="152"/>
        <v>42420000</v>
      </c>
      <c r="BW682" s="23" t="str">
        <f t="shared" ca="1" si="154"/>
        <v>EJECUCIÓN</v>
      </c>
      <c r="BX682" s="23">
        <v>23660000</v>
      </c>
      <c r="BY682" s="23">
        <v>18760000</v>
      </c>
      <c r="BZ682" s="23" t="s">
        <v>106</v>
      </c>
      <c r="CA682" s="23" t="str">
        <f t="shared" si="153"/>
        <v>febrero</v>
      </c>
      <c r="CB682" s="23" t="s">
        <v>121</v>
      </c>
      <c r="CC682" s="23" t="s">
        <v>121</v>
      </c>
      <c r="CD682" s="23" t="s">
        <v>121</v>
      </c>
      <c r="CE682" t="s">
        <v>125</v>
      </c>
      <c r="CF682" t="s">
        <v>126</v>
      </c>
    </row>
    <row r="683" spans="1:84" x14ac:dyDescent="0.25">
      <c r="A683" s="23" t="str">
        <f t="shared" si="141"/>
        <v/>
      </c>
      <c r="B683" s="23" t="str">
        <f t="shared" si="142"/>
        <v/>
      </c>
      <c r="C683" s="24" t="str">
        <f t="shared" ca="1" si="143"/>
        <v>E</v>
      </c>
      <c r="D683" s="25" t="str">
        <f t="shared" ca="1" si="144"/>
        <v/>
      </c>
      <c r="E683" s="25" t="str">
        <f t="shared" si="145"/>
        <v/>
      </c>
      <c r="F683" s="23" t="str">
        <f t="shared" si="146"/>
        <v/>
      </c>
      <c r="G683" s="25" t="str">
        <f t="shared" si="147"/>
        <v/>
      </c>
      <c r="H683" s="23">
        <v>2025</v>
      </c>
      <c r="I683" s="26">
        <v>672</v>
      </c>
      <c r="J683" s="23" t="s">
        <v>95</v>
      </c>
      <c r="K683" t="s">
        <v>96</v>
      </c>
      <c r="L683" t="s">
        <v>97</v>
      </c>
      <c r="M683" t="s">
        <v>98</v>
      </c>
      <c r="N683" t="s">
        <v>99</v>
      </c>
      <c r="O683" s="23" t="s">
        <v>100</v>
      </c>
      <c r="P683" s="23" t="s">
        <v>138</v>
      </c>
      <c r="Q683" t="s">
        <v>4683</v>
      </c>
      <c r="R683" s="23" t="s">
        <v>103</v>
      </c>
      <c r="S683" s="20" t="s">
        <v>165</v>
      </c>
      <c r="T683" s="29" t="s">
        <v>4684</v>
      </c>
      <c r="U683" s="23" t="s">
        <v>1436</v>
      </c>
      <c r="V683" s="23" t="s">
        <v>106</v>
      </c>
      <c r="W683" s="20" t="s">
        <v>776</v>
      </c>
      <c r="X683" s="20" t="s">
        <v>776</v>
      </c>
      <c r="Y683" t="s">
        <v>4685</v>
      </c>
      <c r="Z683" t="s">
        <v>4686</v>
      </c>
      <c r="AA683" t="s">
        <v>4687</v>
      </c>
      <c r="AB683" s="30">
        <v>63406800</v>
      </c>
      <c r="AC683" s="30">
        <v>63406800</v>
      </c>
      <c r="AD683" s="46">
        <v>6340680</v>
      </c>
      <c r="AE683" s="46">
        <v>0</v>
      </c>
      <c r="AF683" s="23" t="s">
        <v>112</v>
      </c>
      <c r="AG683" t="s">
        <v>106</v>
      </c>
      <c r="AH683" t="s">
        <v>113</v>
      </c>
      <c r="AI683" s="31">
        <f>+Tabla3[[#This Row],[VALOR DEL CONTRATO
(EN NUMEROS)]]-Tabla3[[#This Row],[VALOR RECURSOS (MADS/FONAM)]]</f>
        <v>0</v>
      </c>
      <c r="AJ683" s="25">
        <v>7325</v>
      </c>
      <c r="AK683" s="32">
        <v>45665</v>
      </c>
      <c r="AL683">
        <v>75025</v>
      </c>
      <c r="AM683" s="27">
        <v>45700</v>
      </c>
      <c r="AN683" s="33" t="s">
        <v>114</v>
      </c>
      <c r="AO683" t="s">
        <v>911</v>
      </c>
      <c r="AP683" s="39">
        <v>202400000000078</v>
      </c>
      <c r="AQ683" t="s">
        <v>106</v>
      </c>
      <c r="AR683" s="27">
        <v>45698</v>
      </c>
      <c r="AS683" s="23" t="s">
        <v>116</v>
      </c>
      <c r="AT683" s="23" t="s">
        <v>116</v>
      </c>
      <c r="AU683" t="s">
        <v>117</v>
      </c>
      <c r="AV683" t="s">
        <v>781</v>
      </c>
      <c r="AW683" t="s">
        <v>782</v>
      </c>
      <c r="AX683" t="s">
        <v>783</v>
      </c>
      <c r="AY683" s="23">
        <v>80111600</v>
      </c>
      <c r="AZ683" s="20" t="s">
        <v>4688</v>
      </c>
      <c r="BA683" s="23" t="s">
        <v>121</v>
      </c>
      <c r="BB683" s="20" t="s">
        <v>122</v>
      </c>
      <c r="BC683" s="42">
        <v>45698</v>
      </c>
      <c r="BD683" s="23" t="s">
        <v>123</v>
      </c>
      <c r="BE683" s="42">
        <v>45698</v>
      </c>
      <c r="BF683" s="27">
        <v>45700</v>
      </c>
      <c r="BG683" s="43">
        <v>46002</v>
      </c>
      <c r="BH683" s="35">
        <f>+Tabla3[[#This Row],[FECHA TERMINACION
(INICIAL)]]-Tabla3[[#This Row],[FECHA INICIO]]</f>
        <v>302</v>
      </c>
      <c r="BI683" s="35">
        <f>+Tabla3[[#This Row],[PLAZO DE EJECUCIÓN EN DÍAS (INICIAL)]]/30</f>
        <v>10.066666666666666</v>
      </c>
      <c r="BJ683" t="s">
        <v>2839</v>
      </c>
      <c r="BK683" s="30">
        <f>+[1]BD_2!E681</f>
        <v>0</v>
      </c>
      <c r="BL683" s="30">
        <f>+[1]BD_2!BA681</f>
        <v>0</v>
      </c>
      <c r="BM683" s="23">
        <f>+[1]BD_2!BZ681</f>
        <v>0</v>
      </c>
      <c r="BN683" s="23">
        <f>+COUNTIF(Tabla3[[#This Row],[VALOR REDUCIDO]:[TOTAL TIEMPO PRORROGADO EN DÍAS
]],"&lt;&gt;0")</f>
        <v>0</v>
      </c>
      <c r="BO683" s="23" t="str">
        <f>+[1]BD_2!CA681</f>
        <v>2 NO</v>
      </c>
      <c r="BP683" s="27" t="str">
        <f>+[1]BD_2!CF681</f>
        <v>2 NO</v>
      </c>
      <c r="BQ683" s="23" t="s">
        <v>106</v>
      </c>
      <c r="BR683">
        <f t="shared" si="148"/>
        <v>302</v>
      </c>
      <c r="BS683" s="36">
        <f t="shared" si="149"/>
        <v>45700</v>
      </c>
      <c r="BT683" s="36">
        <f t="shared" si="150"/>
        <v>46002</v>
      </c>
      <c r="BU683" s="37">
        <f t="shared" ca="1" si="151"/>
        <v>0.81788079470198671</v>
      </c>
      <c r="BV683" s="30">
        <f t="shared" si="152"/>
        <v>63406800</v>
      </c>
      <c r="BW683" s="23" t="str">
        <f t="shared" ca="1" si="154"/>
        <v>EJECUCIÓN</v>
      </c>
      <c r="BX683" s="23">
        <v>35719164</v>
      </c>
      <c r="BY683" s="23">
        <v>27687636</v>
      </c>
      <c r="BZ683" s="23" t="s">
        <v>106</v>
      </c>
      <c r="CA683" s="23" t="str">
        <f t="shared" si="153"/>
        <v>febrero</v>
      </c>
      <c r="CB683" s="23" t="s">
        <v>121</v>
      </c>
      <c r="CC683" s="23" t="s">
        <v>121</v>
      </c>
      <c r="CD683" s="23" t="s">
        <v>121</v>
      </c>
      <c r="CE683" t="s">
        <v>125</v>
      </c>
      <c r="CF683" t="s">
        <v>126</v>
      </c>
    </row>
    <row r="684" spans="1:84" x14ac:dyDescent="0.25">
      <c r="A684" s="23" t="str">
        <f t="shared" si="141"/>
        <v/>
      </c>
      <c r="B684" s="23" t="str">
        <f t="shared" si="142"/>
        <v/>
      </c>
      <c r="C684" s="24" t="str">
        <f t="shared" ca="1" si="143"/>
        <v>E</v>
      </c>
      <c r="D684" s="25" t="str">
        <f t="shared" ca="1" si="144"/>
        <v/>
      </c>
      <c r="E684" s="25" t="str">
        <f t="shared" si="145"/>
        <v/>
      </c>
      <c r="F684" s="23" t="str">
        <f t="shared" si="146"/>
        <v/>
      </c>
      <c r="G684" s="25" t="str">
        <f t="shared" si="147"/>
        <v/>
      </c>
      <c r="H684" s="23">
        <v>2025</v>
      </c>
      <c r="I684" s="26">
        <v>673</v>
      </c>
      <c r="J684" s="23" t="s">
        <v>95</v>
      </c>
      <c r="K684" t="s">
        <v>96</v>
      </c>
      <c r="L684" t="s">
        <v>97</v>
      </c>
      <c r="M684" t="s">
        <v>98</v>
      </c>
      <c r="N684" t="s">
        <v>99</v>
      </c>
      <c r="O684" s="23" t="s">
        <v>100</v>
      </c>
      <c r="P684" s="23" t="s">
        <v>101</v>
      </c>
      <c r="Q684" t="s">
        <v>4689</v>
      </c>
      <c r="R684" s="23" t="s">
        <v>103</v>
      </c>
      <c r="S684" s="20" t="s">
        <v>2129</v>
      </c>
      <c r="T684" s="29" t="s">
        <v>4690</v>
      </c>
      <c r="U684" s="23" t="s">
        <v>1436</v>
      </c>
      <c r="V684" s="23" t="s">
        <v>106</v>
      </c>
      <c r="W684" s="20" t="s">
        <v>151</v>
      </c>
      <c r="X684" s="20" t="s">
        <v>108</v>
      </c>
      <c r="Y684" t="s">
        <v>4691</v>
      </c>
      <c r="Z684" t="s">
        <v>4692</v>
      </c>
      <c r="AA684" t="s">
        <v>4693</v>
      </c>
      <c r="AB684" s="30">
        <v>31500000</v>
      </c>
      <c r="AC684" s="30">
        <v>31500000</v>
      </c>
      <c r="AD684" s="46">
        <v>3500000</v>
      </c>
      <c r="AE684" s="46"/>
      <c r="AF684" s="23" t="s">
        <v>112</v>
      </c>
      <c r="AG684" t="s">
        <v>106</v>
      </c>
      <c r="AH684" t="s">
        <v>113</v>
      </c>
      <c r="AI684" s="31">
        <f>+Tabla3[[#This Row],[VALOR DEL CONTRATO
(EN NUMEROS)]]-Tabla3[[#This Row],[VALOR RECURSOS (MADS/FONAM)]]</f>
        <v>0</v>
      </c>
      <c r="AJ684" s="25">
        <v>1225</v>
      </c>
      <c r="AK684" s="32">
        <v>45664</v>
      </c>
      <c r="AL684">
        <v>80625</v>
      </c>
      <c r="AM684" s="27">
        <v>45701</v>
      </c>
      <c r="AN684" s="33" t="s">
        <v>114</v>
      </c>
      <c r="AO684" t="s">
        <v>115</v>
      </c>
      <c r="AP684" s="39">
        <v>202400000000095</v>
      </c>
      <c r="AQ684" t="s">
        <v>106</v>
      </c>
      <c r="AR684" s="27">
        <v>45700</v>
      </c>
      <c r="AS684" s="23" t="s">
        <v>116</v>
      </c>
      <c r="AT684" s="23" t="s">
        <v>116</v>
      </c>
      <c r="AU684" t="s">
        <v>117</v>
      </c>
      <c r="AV684" t="s">
        <v>529</v>
      </c>
      <c r="AW684" t="s">
        <v>530</v>
      </c>
      <c r="AX684" t="s">
        <v>108</v>
      </c>
      <c r="AY684" s="23">
        <v>80111600</v>
      </c>
      <c r="AZ684" s="20" t="s">
        <v>4694</v>
      </c>
      <c r="BA684" s="23" t="s">
        <v>295</v>
      </c>
      <c r="BB684" s="20" t="s">
        <v>122</v>
      </c>
      <c r="BC684" s="42">
        <v>45700</v>
      </c>
      <c r="BD684" s="23" t="s">
        <v>123</v>
      </c>
      <c r="BE684" s="42">
        <v>45700</v>
      </c>
      <c r="BF684" s="27">
        <v>45701</v>
      </c>
      <c r="BG684" s="43">
        <v>45973</v>
      </c>
      <c r="BH684" s="35">
        <f>+Tabla3[[#This Row],[FECHA TERMINACION
(INICIAL)]]-Tabla3[[#This Row],[FECHA INICIO]]</f>
        <v>272</v>
      </c>
      <c r="BI684" s="35">
        <f>+Tabla3[[#This Row],[PLAZO DE EJECUCIÓN EN DÍAS (INICIAL)]]/30</f>
        <v>9.0666666666666664</v>
      </c>
      <c r="BJ684" t="s">
        <v>4695</v>
      </c>
      <c r="BK684" s="30">
        <f>+[1]BD_2!E682</f>
        <v>0</v>
      </c>
      <c r="BL684" s="30">
        <f>+[1]BD_2!BA682</f>
        <v>0</v>
      </c>
      <c r="BM684" s="23">
        <f>+[1]BD_2!BZ682</f>
        <v>0</v>
      </c>
      <c r="BN684" s="23">
        <f>+COUNTIF(Tabla3[[#This Row],[VALOR REDUCIDO]:[TOTAL TIEMPO PRORROGADO EN DÍAS
]],"&lt;&gt;0")</f>
        <v>0</v>
      </c>
      <c r="BO684" s="23" t="str">
        <f>+[1]BD_2!CA682</f>
        <v>2 NO</v>
      </c>
      <c r="BP684" s="27" t="str">
        <f>+[1]BD_2!CF682</f>
        <v>2 NO</v>
      </c>
      <c r="BQ684" s="23" t="s">
        <v>106</v>
      </c>
      <c r="BR684">
        <f t="shared" si="148"/>
        <v>272</v>
      </c>
      <c r="BS684" s="36">
        <f t="shared" si="149"/>
        <v>45701</v>
      </c>
      <c r="BT684" s="36">
        <f t="shared" si="150"/>
        <v>45973</v>
      </c>
      <c r="BU684" s="37">
        <f t="shared" ca="1" si="151"/>
        <v>0.90441176470588236</v>
      </c>
      <c r="BV684" s="30">
        <f t="shared" si="152"/>
        <v>31500000</v>
      </c>
      <c r="BW684" s="23" t="str">
        <f t="shared" ca="1" si="154"/>
        <v>EJECUCIÓN</v>
      </c>
      <c r="BX684" s="23">
        <v>19600000</v>
      </c>
      <c r="BY684" s="23">
        <v>11900000</v>
      </c>
      <c r="BZ684" s="23" t="s">
        <v>106</v>
      </c>
      <c r="CA684" s="23" t="str">
        <f t="shared" si="153"/>
        <v>febrero</v>
      </c>
      <c r="CB684" s="23" t="s">
        <v>121</v>
      </c>
      <c r="CC684" s="23" t="s">
        <v>121</v>
      </c>
      <c r="CD684" s="23" t="s">
        <v>121</v>
      </c>
      <c r="CE684" t="s">
        <v>125</v>
      </c>
      <c r="CF684" t="s">
        <v>126</v>
      </c>
    </row>
    <row r="685" spans="1:84" x14ac:dyDescent="0.25">
      <c r="A685" s="23" t="str">
        <f t="shared" si="141"/>
        <v/>
      </c>
      <c r="B685" s="23" t="str">
        <f t="shared" si="142"/>
        <v/>
      </c>
      <c r="C685" s="24" t="str">
        <f t="shared" ca="1" si="143"/>
        <v>E</v>
      </c>
      <c r="D685" s="25" t="str">
        <f t="shared" si="144"/>
        <v/>
      </c>
      <c r="E685" s="25" t="str">
        <f t="shared" si="145"/>
        <v/>
      </c>
      <c r="F685" s="23" t="str">
        <f t="shared" si="146"/>
        <v/>
      </c>
      <c r="G685" s="25" t="str">
        <f t="shared" si="147"/>
        <v/>
      </c>
      <c r="H685" s="23">
        <v>2025</v>
      </c>
      <c r="I685" s="26">
        <v>674</v>
      </c>
      <c r="J685" s="23" t="s">
        <v>95</v>
      </c>
      <c r="K685" t="s">
        <v>96</v>
      </c>
      <c r="L685" t="s">
        <v>97</v>
      </c>
      <c r="M685" t="s">
        <v>98</v>
      </c>
      <c r="N685" t="s">
        <v>99</v>
      </c>
      <c r="O685" s="23" t="s">
        <v>100</v>
      </c>
      <c r="P685" s="23" t="s">
        <v>138</v>
      </c>
      <c r="Q685" t="s">
        <v>4696</v>
      </c>
      <c r="R685" s="23" t="s">
        <v>103</v>
      </c>
      <c r="S685" s="56" t="s">
        <v>2129</v>
      </c>
      <c r="T685" s="29" t="s">
        <v>4697</v>
      </c>
      <c r="U685" s="23" t="s">
        <v>1436</v>
      </c>
      <c r="V685" s="23" t="s">
        <v>106</v>
      </c>
      <c r="W685" s="20" t="s">
        <v>430</v>
      </c>
      <c r="X685" s="20" t="s">
        <v>430</v>
      </c>
      <c r="Y685" t="s">
        <v>4046</v>
      </c>
      <c r="Z685" t="s">
        <v>4047</v>
      </c>
      <c r="AA685" t="s">
        <v>4048</v>
      </c>
      <c r="AB685" s="30">
        <v>49500000</v>
      </c>
      <c r="AC685" s="30">
        <v>49500000</v>
      </c>
      <c r="AD685" s="46">
        <v>5500000</v>
      </c>
      <c r="AE685" s="46">
        <v>0</v>
      </c>
      <c r="AF685" s="23" t="s">
        <v>112</v>
      </c>
      <c r="AG685" t="s">
        <v>106</v>
      </c>
      <c r="AH685" t="s">
        <v>113</v>
      </c>
      <c r="AI685" s="31">
        <f>+Tabla3[[#This Row],[VALOR DEL CONTRATO
(EN NUMEROS)]]-Tabla3[[#This Row],[VALOR RECURSOS (MADS/FONAM)]]</f>
        <v>0</v>
      </c>
      <c r="AJ685" s="25">
        <v>4825</v>
      </c>
      <c r="AK685" s="32">
        <v>45664</v>
      </c>
      <c r="AL685">
        <v>103425</v>
      </c>
      <c r="AM685" s="27">
        <v>45713</v>
      </c>
      <c r="AN685" s="33" t="s">
        <v>114</v>
      </c>
      <c r="AO685" t="s">
        <v>1265</v>
      </c>
      <c r="AP685" s="39">
        <v>202400000000074</v>
      </c>
      <c r="AQ685" t="s">
        <v>106</v>
      </c>
      <c r="AR685" s="27">
        <v>45706</v>
      </c>
      <c r="AS685" s="23" t="s">
        <v>4545</v>
      </c>
      <c r="AT685" s="23" t="s">
        <v>4546</v>
      </c>
      <c r="AU685" t="s">
        <v>117</v>
      </c>
      <c r="AV685" t="s">
        <v>435</v>
      </c>
      <c r="AW685" t="s">
        <v>436</v>
      </c>
      <c r="AX685" t="s">
        <v>436</v>
      </c>
      <c r="AY685" s="23">
        <v>80111600</v>
      </c>
      <c r="AZ685" s="20" t="s">
        <v>4698</v>
      </c>
      <c r="BA685" s="23" t="s">
        <v>121</v>
      </c>
      <c r="BB685" s="20" t="s">
        <v>122</v>
      </c>
      <c r="BC685" s="42">
        <v>45707</v>
      </c>
      <c r="BD685" s="23" t="s">
        <v>123</v>
      </c>
      <c r="BE685" s="42">
        <v>45707</v>
      </c>
      <c r="BF685" s="27">
        <v>45713</v>
      </c>
      <c r="BG685" s="43">
        <v>45985</v>
      </c>
      <c r="BH685" s="35">
        <f>+Tabla3[[#This Row],[FECHA TERMINACION
(INICIAL)]]-Tabla3[[#This Row],[FECHA INICIO]]</f>
        <v>272</v>
      </c>
      <c r="BI685" s="35">
        <f>+Tabla3[[#This Row],[PLAZO DE EJECUCIÓN EN DÍAS (INICIAL)]]/30</f>
        <v>9.0666666666666664</v>
      </c>
      <c r="BJ685" t="s">
        <v>4051</v>
      </c>
      <c r="BK685" s="30">
        <f>+[1]BD_2!E683</f>
        <v>0</v>
      </c>
      <c r="BL685" s="30">
        <f>+[1]BD_2!BA683</f>
        <v>0</v>
      </c>
      <c r="BM685" s="23">
        <f>+[1]BD_2!BZ683</f>
        <v>0</v>
      </c>
      <c r="BN685" s="23">
        <f>+COUNTIF(Tabla3[[#This Row],[VALOR REDUCIDO]:[TOTAL TIEMPO PRORROGADO EN DÍAS
]],"&lt;&gt;0")</f>
        <v>0</v>
      </c>
      <c r="BO685" s="23" t="str">
        <f>+[1]BD_2!CA683</f>
        <v>2 NO</v>
      </c>
      <c r="BP685" s="27" t="str">
        <f>+[1]BD_2!CF683</f>
        <v>1 SI</v>
      </c>
      <c r="BQ685" s="23" t="s">
        <v>106</v>
      </c>
      <c r="BR685">
        <f t="shared" si="148"/>
        <v>272</v>
      </c>
      <c r="BS685" s="36">
        <f t="shared" si="149"/>
        <v>45713</v>
      </c>
      <c r="BT685" s="36">
        <f t="shared" si="150"/>
        <v>45985</v>
      </c>
      <c r="BU685" s="37">
        <f t="shared" ca="1" si="151"/>
        <v>0.86029411764705888</v>
      </c>
      <c r="BV685" s="30">
        <f t="shared" si="152"/>
        <v>49500000</v>
      </c>
      <c r="BW685" s="23" t="str">
        <f t="shared" si="154"/>
        <v>FINALIZADO</v>
      </c>
      <c r="BX685" s="23">
        <v>17416667</v>
      </c>
      <c r="BY685" s="23">
        <v>32083333</v>
      </c>
      <c r="BZ685" s="23" t="s">
        <v>106</v>
      </c>
      <c r="CA685" s="23" t="str">
        <f t="shared" si="153"/>
        <v>febrero</v>
      </c>
      <c r="CB685" s="23" t="s">
        <v>121</v>
      </c>
      <c r="CC685" s="23" t="s">
        <v>121</v>
      </c>
      <c r="CD685" s="23" t="s">
        <v>121</v>
      </c>
      <c r="CE685" t="s">
        <v>125</v>
      </c>
      <c r="CF685" t="s">
        <v>126</v>
      </c>
    </row>
    <row r="686" spans="1:84" x14ac:dyDescent="0.25">
      <c r="A686" s="23" t="str">
        <f t="shared" si="141"/>
        <v/>
      </c>
      <c r="B686" s="23" t="str">
        <f t="shared" si="142"/>
        <v/>
      </c>
      <c r="C686" s="24" t="str">
        <f t="shared" ca="1" si="143"/>
        <v>E</v>
      </c>
      <c r="D686" s="25" t="str">
        <f t="shared" ca="1" si="144"/>
        <v/>
      </c>
      <c r="E686" s="25" t="str">
        <f t="shared" si="145"/>
        <v/>
      </c>
      <c r="F686" s="23" t="str">
        <f t="shared" si="146"/>
        <v/>
      </c>
      <c r="G686" s="25" t="str">
        <f t="shared" si="147"/>
        <v/>
      </c>
      <c r="H686" s="23">
        <v>2025</v>
      </c>
      <c r="I686" s="26">
        <v>675</v>
      </c>
      <c r="J686" s="23" t="s">
        <v>95</v>
      </c>
      <c r="K686" t="s">
        <v>96</v>
      </c>
      <c r="L686" t="s">
        <v>97</v>
      </c>
      <c r="M686" t="s">
        <v>98</v>
      </c>
      <c r="N686" t="s">
        <v>99</v>
      </c>
      <c r="O686" s="23" t="s">
        <v>100</v>
      </c>
      <c r="P686" s="23" t="s">
        <v>138</v>
      </c>
      <c r="Q686" t="s">
        <v>4699</v>
      </c>
      <c r="R686" s="23" t="s">
        <v>103</v>
      </c>
      <c r="S686" s="56" t="s">
        <v>165</v>
      </c>
      <c r="T686" s="29" t="s">
        <v>4700</v>
      </c>
      <c r="U686" s="23" t="s">
        <v>1436</v>
      </c>
      <c r="V686" s="23" t="s">
        <v>106</v>
      </c>
      <c r="W686" s="20" t="s">
        <v>516</v>
      </c>
      <c r="X686" s="20" t="s">
        <v>516</v>
      </c>
      <c r="Y686" t="s">
        <v>4701</v>
      </c>
      <c r="Z686" t="s">
        <v>4702</v>
      </c>
      <c r="AA686" t="s">
        <v>4703</v>
      </c>
      <c r="AB686" s="30">
        <v>106050000</v>
      </c>
      <c r="AC686" s="30">
        <v>106050000</v>
      </c>
      <c r="AD686" s="46">
        <v>10605000</v>
      </c>
      <c r="AE686" s="46">
        <v>0</v>
      </c>
      <c r="AF686" s="23" t="s">
        <v>112</v>
      </c>
      <c r="AG686" t="s">
        <v>106</v>
      </c>
      <c r="AH686" t="s">
        <v>113</v>
      </c>
      <c r="AI686" s="31">
        <f>+Tabla3[[#This Row],[VALOR DEL CONTRATO
(EN NUMEROS)]]-Tabla3[[#This Row],[VALOR RECURSOS (MADS/FONAM)]]</f>
        <v>0</v>
      </c>
      <c r="AJ686" s="25">
        <v>8825</v>
      </c>
      <c r="AK686" s="57">
        <v>45665</v>
      </c>
      <c r="AL686">
        <v>74625</v>
      </c>
      <c r="AM686" s="42">
        <v>45700</v>
      </c>
      <c r="AN686" s="33" t="s">
        <v>114</v>
      </c>
      <c r="AO686" t="s">
        <v>1574</v>
      </c>
      <c r="AP686" s="39">
        <v>202300000000177</v>
      </c>
      <c r="AQ686" t="s">
        <v>106</v>
      </c>
      <c r="AR686" s="27">
        <v>45698</v>
      </c>
      <c r="AS686" s="23" t="s">
        <v>116</v>
      </c>
      <c r="AT686" s="23" t="s">
        <v>116</v>
      </c>
      <c r="AU686" t="s">
        <v>117</v>
      </c>
      <c r="AV686" t="s">
        <v>2550</v>
      </c>
      <c r="AW686" t="s">
        <v>2551</v>
      </c>
      <c r="AX686" t="s">
        <v>516</v>
      </c>
      <c r="AY686" s="23">
        <v>80111600</v>
      </c>
      <c r="AZ686" s="20" t="s">
        <v>4704</v>
      </c>
      <c r="BA686" s="23" t="s">
        <v>121</v>
      </c>
      <c r="BB686" s="20" t="s">
        <v>122</v>
      </c>
      <c r="BC686" s="27">
        <v>45699</v>
      </c>
      <c r="BD686" s="23" t="s">
        <v>136</v>
      </c>
      <c r="BE686" s="27">
        <v>45699</v>
      </c>
      <c r="BF686" s="27">
        <v>45700</v>
      </c>
      <c r="BG686" s="43">
        <v>46002</v>
      </c>
      <c r="BH686" s="35">
        <f>+Tabla3[[#This Row],[FECHA TERMINACION
(INICIAL)]]-Tabla3[[#This Row],[FECHA INICIO]]</f>
        <v>302</v>
      </c>
      <c r="BI686" s="35">
        <f>+Tabla3[[#This Row],[PLAZO DE EJECUCIÓN EN DÍAS (INICIAL)]]/30</f>
        <v>10.066666666666666</v>
      </c>
      <c r="BJ686" t="s">
        <v>2553</v>
      </c>
      <c r="BK686" s="30">
        <f>+[1]BD_2!E684</f>
        <v>0</v>
      </c>
      <c r="BL686" s="30">
        <f>+[1]BD_2!BA684</f>
        <v>0</v>
      </c>
      <c r="BM686" s="23">
        <f>+[1]BD_2!BZ684</f>
        <v>0</v>
      </c>
      <c r="BN686" s="23">
        <f>+COUNTIF(Tabla3[[#This Row],[VALOR REDUCIDO]:[TOTAL TIEMPO PRORROGADO EN DÍAS
]],"&lt;&gt;0")</f>
        <v>0</v>
      </c>
      <c r="BO686" s="23" t="str">
        <f>+[1]BD_2!CA684</f>
        <v>2 NO</v>
      </c>
      <c r="BP686" s="27" t="str">
        <f>+[1]BD_2!CF684</f>
        <v>2 NO</v>
      </c>
      <c r="BQ686" s="23" t="s">
        <v>106</v>
      </c>
      <c r="BR686">
        <f t="shared" si="148"/>
        <v>302</v>
      </c>
      <c r="BS686" s="36">
        <f t="shared" si="149"/>
        <v>45700</v>
      </c>
      <c r="BT686" s="36">
        <f t="shared" si="150"/>
        <v>46002</v>
      </c>
      <c r="BU686" s="37">
        <f t="shared" ca="1" si="151"/>
        <v>0.81788079470198671</v>
      </c>
      <c r="BV686" s="30">
        <f t="shared" si="152"/>
        <v>106050000</v>
      </c>
      <c r="BW686" s="23" t="str">
        <f t="shared" ca="1" si="154"/>
        <v>EJECUCIÓN</v>
      </c>
      <c r="BX686" s="23">
        <v>59741500</v>
      </c>
      <c r="BY686" s="23">
        <v>46308500</v>
      </c>
      <c r="BZ686" s="23" t="s">
        <v>106</v>
      </c>
      <c r="CA686" s="23" t="str">
        <f t="shared" si="153"/>
        <v>febrero</v>
      </c>
      <c r="CB686" s="23" t="s">
        <v>121</v>
      </c>
      <c r="CC686" s="23" t="s">
        <v>121</v>
      </c>
      <c r="CD686" s="23" t="s">
        <v>121</v>
      </c>
      <c r="CE686" t="s">
        <v>125</v>
      </c>
      <c r="CF686" t="s">
        <v>126</v>
      </c>
    </row>
    <row r="687" spans="1:84" x14ac:dyDescent="0.25">
      <c r="A687" s="23" t="str">
        <f t="shared" si="141"/>
        <v/>
      </c>
      <c r="B687" s="23" t="str">
        <f t="shared" si="142"/>
        <v/>
      </c>
      <c r="C687" s="24" t="str">
        <f t="shared" ca="1" si="143"/>
        <v>E</v>
      </c>
      <c r="D687" s="25" t="str">
        <f t="shared" si="144"/>
        <v/>
      </c>
      <c r="E687" s="25" t="str">
        <f t="shared" si="145"/>
        <v/>
      </c>
      <c r="F687" s="23" t="str">
        <f t="shared" si="146"/>
        <v/>
      </c>
      <c r="G687" s="25" t="str">
        <f t="shared" si="147"/>
        <v/>
      </c>
      <c r="H687" s="23">
        <v>2025</v>
      </c>
      <c r="I687" s="26">
        <v>676</v>
      </c>
      <c r="J687" s="23" t="s">
        <v>95</v>
      </c>
      <c r="K687" t="s">
        <v>96</v>
      </c>
      <c r="L687" t="s">
        <v>97</v>
      </c>
      <c r="M687" t="s">
        <v>98</v>
      </c>
      <c r="N687" t="s">
        <v>99</v>
      </c>
      <c r="O687" s="23" t="s">
        <v>100</v>
      </c>
      <c r="P687" s="23" t="s">
        <v>138</v>
      </c>
      <c r="Q687" t="s">
        <v>4705</v>
      </c>
      <c r="R687" s="23" t="s">
        <v>103</v>
      </c>
      <c r="S687" s="56" t="s">
        <v>4706</v>
      </c>
      <c r="T687" s="29" t="s">
        <v>4707</v>
      </c>
      <c r="U687" s="23" t="s">
        <v>1436</v>
      </c>
      <c r="V687" s="23" t="s">
        <v>106</v>
      </c>
      <c r="W687" s="20" t="s">
        <v>711</v>
      </c>
      <c r="X687" s="20" t="s">
        <v>108</v>
      </c>
      <c r="Y687" t="s">
        <v>4708</v>
      </c>
      <c r="Z687" t="s">
        <v>4709</v>
      </c>
      <c r="AA687" t="s">
        <v>4710</v>
      </c>
      <c r="AB687" s="30">
        <v>70000000</v>
      </c>
      <c r="AC687" s="30">
        <v>70000000</v>
      </c>
      <c r="AD687" s="46">
        <v>7000000</v>
      </c>
      <c r="AE687" s="46">
        <v>0</v>
      </c>
      <c r="AF687" s="23" t="s">
        <v>112</v>
      </c>
      <c r="AG687" t="s">
        <v>106</v>
      </c>
      <c r="AH687" t="s">
        <v>113</v>
      </c>
      <c r="AI687" s="31">
        <f>+Tabla3[[#This Row],[VALOR DEL CONTRATO
(EN NUMEROS)]]-Tabla3[[#This Row],[VALOR RECURSOS (MADS/FONAM)]]</f>
        <v>0</v>
      </c>
      <c r="AJ687" s="25">
        <v>9525</v>
      </c>
      <c r="AK687" s="57">
        <v>45665</v>
      </c>
      <c r="AL687">
        <v>80425</v>
      </c>
      <c r="AM687" s="27">
        <v>45701</v>
      </c>
      <c r="AN687" s="33" t="s">
        <v>114</v>
      </c>
      <c r="AO687" t="s">
        <v>115</v>
      </c>
      <c r="AP687" s="39">
        <v>202400000000095</v>
      </c>
      <c r="AQ687" t="s">
        <v>106</v>
      </c>
      <c r="AR687" s="27">
        <v>45699</v>
      </c>
      <c r="AS687" s="23" t="s">
        <v>116</v>
      </c>
      <c r="AT687" s="23" t="s">
        <v>116</v>
      </c>
      <c r="AU687" t="s">
        <v>117</v>
      </c>
      <c r="AV687" t="s">
        <v>529</v>
      </c>
      <c r="AW687" t="s">
        <v>620</v>
      </c>
      <c r="AX687" t="s">
        <v>108</v>
      </c>
      <c r="AY687" s="23">
        <v>80111600</v>
      </c>
      <c r="AZ687" s="41" t="s">
        <v>4711</v>
      </c>
      <c r="BA687" s="23" t="s">
        <v>121</v>
      </c>
      <c r="BB687" s="20" t="s">
        <v>122</v>
      </c>
      <c r="BC687" s="42">
        <v>45700</v>
      </c>
      <c r="BD687" s="23" t="s">
        <v>123</v>
      </c>
      <c r="BE687" s="42">
        <v>45700</v>
      </c>
      <c r="BF687" s="27">
        <v>45701</v>
      </c>
      <c r="BG687" s="43">
        <v>46003</v>
      </c>
      <c r="BH687" s="35">
        <f>+Tabla3[[#This Row],[FECHA TERMINACION
(INICIAL)]]-Tabla3[[#This Row],[FECHA INICIO]]</f>
        <v>302</v>
      </c>
      <c r="BI687" s="35">
        <f>+Tabla3[[#This Row],[PLAZO DE EJECUCIÓN EN DÍAS (INICIAL)]]/30</f>
        <v>10.066666666666666</v>
      </c>
      <c r="BJ687" t="s">
        <v>4712</v>
      </c>
      <c r="BK687" s="30">
        <f>+[1]BD_2!E685</f>
        <v>0</v>
      </c>
      <c r="BL687" s="30">
        <f>+[1]BD_2!BA685</f>
        <v>0</v>
      </c>
      <c r="BM687" s="23">
        <f>+[1]BD_2!BZ685</f>
        <v>0</v>
      </c>
      <c r="BN687" s="23">
        <f>+COUNTIF(Tabla3[[#This Row],[VALOR REDUCIDO]:[TOTAL TIEMPO PRORROGADO EN DÍAS
]],"&lt;&gt;0")</f>
        <v>0</v>
      </c>
      <c r="BO687" s="23" t="str">
        <f>+[1]BD_2!CA685</f>
        <v>2 NO</v>
      </c>
      <c r="BP687" s="27" t="str">
        <f>+[1]BD_2!CF685</f>
        <v>1 SI</v>
      </c>
      <c r="BQ687" s="23" t="s">
        <v>106</v>
      </c>
      <c r="BR687">
        <f t="shared" si="148"/>
        <v>302</v>
      </c>
      <c r="BS687" s="36">
        <f t="shared" si="149"/>
        <v>45701</v>
      </c>
      <c r="BT687" s="36">
        <f t="shared" si="150"/>
        <v>46003</v>
      </c>
      <c r="BU687" s="37">
        <f t="shared" ca="1" si="151"/>
        <v>0.81456953642384111</v>
      </c>
      <c r="BV687" s="30">
        <f t="shared" si="152"/>
        <v>70000000</v>
      </c>
      <c r="BW687" s="23" t="str">
        <f t="shared" si="154"/>
        <v>FINALIZADO</v>
      </c>
      <c r="BX687" s="23">
        <v>25200000</v>
      </c>
      <c r="BY687" s="23">
        <v>44800000</v>
      </c>
      <c r="BZ687" s="23" t="s">
        <v>106</v>
      </c>
      <c r="CA687" s="23" t="str">
        <f t="shared" si="153"/>
        <v>febrero</v>
      </c>
      <c r="CB687" s="23" t="s">
        <v>121</v>
      </c>
      <c r="CC687" s="23" t="s">
        <v>121</v>
      </c>
      <c r="CD687" s="23" t="s">
        <v>121</v>
      </c>
      <c r="CE687" t="s">
        <v>125</v>
      </c>
      <c r="CF687" t="s">
        <v>126</v>
      </c>
    </row>
    <row r="688" spans="1:84" x14ac:dyDescent="0.25">
      <c r="A688" s="23" t="str">
        <f t="shared" si="141"/>
        <v/>
      </c>
      <c r="B688" s="23" t="str">
        <f t="shared" si="142"/>
        <v/>
      </c>
      <c r="C688" s="24" t="str">
        <f t="shared" ca="1" si="143"/>
        <v>E</v>
      </c>
      <c r="D688" s="25" t="str">
        <f t="shared" ca="1" si="144"/>
        <v/>
      </c>
      <c r="E688" s="25" t="str">
        <f t="shared" si="145"/>
        <v/>
      </c>
      <c r="F688" s="23" t="str">
        <f t="shared" si="146"/>
        <v/>
      </c>
      <c r="G688" s="25" t="str">
        <f t="shared" si="147"/>
        <v/>
      </c>
      <c r="H688" s="23">
        <v>2025</v>
      </c>
      <c r="I688" s="26">
        <v>677</v>
      </c>
      <c r="J688" s="23" t="s">
        <v>95</v>
      </c>
      <c r="K688" t="s">
        <v>96</v>
      </c>
      <c r="L688" t="s">
        <v>97</v>
      </c>
      <c r="M688" t="s">
        <v>98</v>
      </c>
      <c r="N688" t="s">
        <v>99</v>
      </c>
      <c r="O688" s="23" t="s">
        <v>100</v>
      </c>
      <c r="P688" s="23" t="s">
        <v>138</v>
      </c>
      <c r="Q688" t="s">
        <v>4713</v>
      </c>
      <c r="R688" s="23" t="s">
        <v>103</v>
      </c>
      <c r="S688" s="20" t="s">
        <v>140</v>
      </c>
      <c r="T688" s="29" t="s">
        <v>4714</v>
      </c>
      <c r="U688" s="23" t="s">
        <v>1436</v>
      </c>
      <c r="V688" s="23" t="s">
        <v>106</v>
      </c>
      <c r="W688" s="20" t="s">
        <v>711</v>
      </c>
      <c r="X688" s="20" t="s">
        <v>108</v>
      </c>
      <c r="Y688" t="s">
        <v>4715</v>
      </c>
      <c r="Z688" t="s">
        <v>7251</v>
      </c>
      <c r="AA688" t="s">
        <v>4716</v>
      </c>
      <c r="AB688" s="30">
        <v>65625000</v>
      </c>
      <c r="AC688" s="30">
        <v>65625000</v>
      </c>
      <c r="AD688" s="46">
        <v>6250000</v>
      </c>
      <c r="AE688" s="46">
        <v>0</v>
      </c>
      <c r="AF688" s="23" t="s">
        <v>112</v>
      </c>
      <c r="AG688" t="s">
        <v>106</v>
      </c>
      <c r="AH688" t="s">
        <v>113</v>
      </c>
      <c r="AI688" s="31">
        <f>+Tabla3[[#This Row],[VALOR DEL CONTRATO
(EN NUMEROS)]]-Tabla3[[#This Row],[VALOR RECURSOS (MADS/FONAM)]]</f>
        <v>0</v>
      </c>
      <c r="AJ688" s="25">
        <v>9525</v>
      </c>
      <c r="AK688" s="57">
        <v>45665</v>
      </c>
      <c r="AL688">
        <v>81225</v>
      </c>
      <c r="AM688" s="27">
        <v>45701</v>
      </c>
      <c r="AN688" s="33" t="s">
        <v>114</v>
      </c>
      <c r="AO688" t="s">
        <v>115</v>
      </c>
      <c r="AP688" s="39">
        <v>202400000000095</v>
      </c>
      <c r="AQ688" t="s">
        <v>106</v>
      </c>
      <c r="AR688" s="27">
        <v>45699</v>
      </c>
      <c r="AS688" s="23" t="s">
        <v>116</v>
      </c>
      <c r="AT688" s="23" t="s">
        <v>116</v>
      </c>
      <c r="AU688" t="s">
        <v>117</v>
      </c>
      <c r="AV688" t="s">
        <v>529</v>
      </c>
      <c r="AW688" t="s">
        <v>620</v>
      </c>
      <c r="AX688" t="s">
        <v>108</v>
      </c>
      <c r="AY688" s="23">
        <v>80111600</v>
      </c>
      <c r="AZ688" s="41" t="s">
        <v>4717</v>
      </c>
      <c r="BA688" s="23" t="s">
        <v>295</v>
      </c>
      <c r="BB688" s="20" t="s">
        <v>122</v>
      </c>
      <c r="BC688" s="42">
        <v>45700</v>
      </c>
      <c r="BD688" s="23" t="s">
        <v>123</v>
      </c>
      <c r="BE688" s="42">
        <v>45700</v>
      </c>
      <c r="BF688" s="27">
        <v>45701</v>
      </c>
      <c r="BG688" s="43">
        <v>46018</v>
      </c>
      <c r="BH688" s="35">
        <f>+Tabla3[[#This Row],[FECHA TERMINACION
(INICIAL)]]-Tabla3[[#This Row],[FECHA INICIO]]</f>
        <v>317</v>
      </c>
      <c r="BI688" s="35">
        <f>+Tabla3[[#This Row],[PLAZO DE EJECUCIÓN EN DÍAS (INICIAL)]]/30</f>
        <v>10.566666666666666</v>
      </c>
      <c r="BJ688" t="s">
        <v>4504</v>
      </c>
      <c r="BK688" s="30">
        <f>+[1]BD_2!E686</f>
        <v>0</v>
      </c>
      <c r="BL688" s="30">
        <f>+[1]BD_2!BA686</f>
        <v>0</v>
      </c>
      <c r="BM688" s="23">
        <f>+[1]BD_2!BZ686</f>
        <v>0</v>
      </c>
      <c r="BN688" s="23">
        <f>+COUNTIF(Tabla3[[#This Row],[VALOR REDUCIDO]:[TOTAL TIEMPO PRORROGADO EN DÍAS
]],"&lt;&gt;0")</f>
        <v>0</v>
      </c>
      <c r="BO688" s="23" t="str">
        <f>+[1]BD_2!CA686</f>
        <v>2 NO</v>
      </c>
      <c r="BP688" s="27" t="str">
        <f>+[1]BD_2!CF686</f>
        <v>2 NO</v>
      </c>
      <c r="BQ688" s="23" t="s">
        <v>106</v>
      </c>
      <c r="BR688">
        <f t="shared" si="148"/>
        <v>317</v>
      </c>
      <c r="BS688" s="36">
        <f t="shared" si="149"/>
        <v>45701</v>
      </c>
      <c r="BT688" s="36">
        <f t="shared" si="150"/>
        <v>46018</v>
      </c>
      <c r="BU688" s="37">
        <f t="shared" ca="1" si="151"/>
        <v>0.77602523659305989</v>
      </c>
      <c r="BV688" s="30">
        <f t="shared" si="152"/>
        <v>65625000</v>
      </c>
      <c r="BW688" s="23" t="str">
        <f t="shared" ca="1" si="154"/>
        <v>EJECUCIÓN</v>
      </c>
      <c r="BX688" s="23">
        <v>35000000</v>
      </c>
      <c r="BY688" s="23">
        <v>30625000</v>
      </c>
      <c r="BZ688" s="23" t="s">
        <v>106</v>
      </c>
      <c r="CA688" s="23" t="str">
        <f t="shared" si="153"/>
        <v>febrero</v>
      </c>
      <c r="CB688" s="23" t="s">
        <v>121</v>
      </c>
      <c r="CC688" s="23" t="s">
        <v>121</v>
      </c>
      <c r="CD688" s="23" t="s">
        <v>121</v>
      </c>
      <c r="CE688" t="s">
        <v>125</v>
      </c>
      <c r="CF688" t="s">
        <v>126</v>
      </c>
    </row>
    <row r="689" spans="1:84" x14ac:dyDescent="0.25">
      <c r="A689" s="23" t="str">
        <f t="shared" si="141"/>
        <v/>
      </c>
      <c r="B689" s="23" t="str">
        <f t="shared" si="142"/>
        <v/>
      </c>
      <c r="C689" s="24" t="str">
        <f t="shared" ca="1" si="143"/>
        <v>E</v>
      </c>
      <c r="D689" s="25" t="str">
        <f t="shared" ca="1" si="144"/>
        <v/>
      </c>
      <c r="E689" s="25" t="str">
        <f t="shared" si="145"/>
        <v/>
      </c>
      <c r="F689" s="23" t="str">
        <f t="shared" si="146"/>
        <v/>
      </c>
      <c r="G689" s="25" t="str">
        <f t="shared" si="147"/>
        <v/>
      </c>
      <c r="H689" s="23">
        <v>2025</v>
      </c>
      <c r="I689" s="26">
        <v>678</v>
      </c>
      <c r="J689" s="23" t="s">
        <v>95</v>
      </c>
      <c r="K689" t="s">
        <v>96</v>
      </c>
      <c r="L689" t="s">
        <v>97</v>
      </c>
      <c r="M689" t="s">
        <v>98</v>
      </c>
      <c r="N689" t="s">
        <v>99</v>
      </c>
      <c r="O689" s="23" t="s">
        <v>100</v>
      </c>
      <c r="P689" s="23" t="s">
        <v>138</v>
      </c>
      <c r="Q689" t="s">
        <v>4718</v>
      </c>
      <c r="R689" s="23" t="s">
        <v>103</v>
      </c>
      <c r="S689" s="56" t="s">
        <v>158</v>
      </c>
      <c r="T689" s="29" t="s">
        <v>4719</v>
      </c>
      <c r="U689" s="23" t="s">
        <v>1436</v>
      </c>
      <c r="V689" s="23" t="s">
        <v>106</v>
      </c>
      <c r="W689" s="20" t="s">
        <v>776</v>
      </c>
      <c r="X689" s="20" t="s">
        <v>776</v>
      </c>
      <c r="Y689" t="s">
        <v>4720</v>
      </c>
      <c r="Z689" t="s">
        <v>4721</v>
      </c>
      <c r="AA689" t="s">
        <v>4722</v>
      </c>
      <c r="AB689" s="30">
        <v>49440000</v>
      </c>
      <c r="AC689" s="30">
        <v>49440000</v>
      </c>
      <c r="AD689" s="46">
        <v>8240000</v>
      </c>
      <c r="AE689" s="46">
        <v>0</v>
      </c>
      <c r="AF689" s="23" t="s">
        <v>112</v>
      </c>
      <c r="AG689" t="s">
        <v>106</v>
      </c>
      <c r="AH689" t="s">
        <v>113</v>
      </c>
      <c r="AI689" s="31">
        <f>+Tabla3[[#This Row],[VALOR DEL CONTRATO
(EN NUMEROS)]]-Tabla3[[#This Row],[VALOR RECURSOS (MADS/FONAM)]]</f>
        <v>0</v>
      </c>
      <c r="AJ689" s="25">
        <v>6825</v>
      </c>
      <c r="AK689" s="32">
        <v>45665</v>
      </c>
      <c r="AL689">
        <v>80325</v>
      </c>
      <c r="AM689" s="27">
        <v>45701</v>
      </c>
      <c r="AN689" s="33" t="s">
        <v>114</v>
      </c>
      <c r="AO689" t="s">
        <v>780</v>
      </c>
      <c r="AP689" s="39">
        <v>202400000000078</v>
      </c>
      <c r="AQ689" t="s">
        <v>106</v>
      </c>
      <c r="AR689" s="27">
        <v>45700</v>
      </c>
      <c r="AS689" s="23" t="s">
        <v>116</v>
      </c>
      <c r="AT689" s="23" t="s">
        <v>116</v>
      </c>
      <c r="AU689" t="s">
        <v>117</v>
      </c>
      <c r="AV689" t="s">
        <v>1266</v>
      </c>
      <c r="AW689" t="s">
        <v>1267</v>
      </c>
      <c r="AX689" t="s">
        <v>1268</v>
      </c>
      <c r="AY689" s="23">
        <v>80111600</v>
      </c>
      <c r="AZ689" s="41" t="s">
        <v>4723</v>
      </c>
      <c r="BA689" s="23" t="s">
        <v>121</v>
      </c>
      <c r="BB689" s="20" t="s">
        <v>122</v>
      </c>
      <c r="BC689" s="42">
        <v>45700</v>
      </c>
      <c r="BD689" s="23" t="s">
        <v>123</v>
      </c>
      <c r="BE689" s="42">
        <v>45700</v>
      </c>
      <c r="BF689" s="27">
        <v>45701</v>
      </c>
      <c r="BG689" s="43">
        <v>45881</v>
      </c>
      <c r="BH689" s="35">
        <f>+Tabla3[[#This Row],[FECHA TERMINACION
(INICIAL)]]-Tabla3[[#This Row],[FECHA INICIO]]</f>
        <v>180</v>
      </c>
      <c r="BI689" s="35">
        <f>+Tabla3[[#This Row],[PLAZO DE EJECUCIÓN EN DÍAS (INICIAL)]]/30</f>
        <v>6</v>
      </c>
      <c r="BJ689" t="s">
        <v>4724</v>
      </c>
      <c r="BK689" s="30">
        <f>+[1]BD_2!E687</f>
        <v>0</v>
      </c>
      <c r="BL689" s="30">
        <f>+[1]BD_2!BA687</f>
        <v>24720000</v>
      </c>
      <c r="BM689" s="23">
        <f>+[1]BD_2!BZ687</f>
        <v>92</v>
      </c>
      <c r="BN689" s="23">
        <f>+COUNTIF(Tabla3[[#This Row],[VALOR REDUCIDO]:[TOTAL TIEMPO PRORROGADO EN DÍAS
]],"&lt;&gt;0")</f>
        <v>2</v>
      </c>
      <c r="BO689" s="23" t="str">
        <f>+[1]BD_2!CA687</f>
        <v>2 NO</v>
      </c>
      <c r="BP689" s="27" t="str">
        <f>+[1]BD_2!CF687</f>
        <v>2 NO</v>
      </c>
      <c r="BQ689" s="23" t="s">
        <v>106</v>
      </c>
      <c r="BR689">
        <f t="shared" si="148"/>
        <v>272</v>
      </c>
      <c r="BS689" s="36">
        <f t="shared" si="149"/>
        <v>45701</v>
      </c>
      <c r="BT689" s="36">
        <f t="shared" si="150"/>
        <v>45973</v>
      </c>
      <c r="BU689" s="37">
        <f t="shared" ca="1" si="151"/>
        <v>0.90441176470588236</v>
      </c>
      <c r="BV689" s="30">
        <f t="shared" si="152"/>
        <v>74160000</v>
      </c>
      <c r="BW689" s="23" t="str">
        <f t="shared" ca="1" si="154"/>
        <v>EJECUCIÓN</v>
      </c>
      <c r="BX689" s="23">
        <v>46144000</v>
      </c>
      <c r="BY689" s="23">
        <v>28016000</v>
      </c>
      <c r="BZ689" s="23" t="s">
        <v>106</v>
      </c>
      <c r="CA689" s="23" t="str">
        <f t="shared" si="153"/>
        <v>febrero</v>
      </c>
      <c r="CB689" s="23" t="s">
        <v>121</v>
      </c>
      <c r="CC689" s="23" t="s">
        <v>121</v>
      </c>
      <c r="CD689" s="23" t="s">
        <v>121</v>
      </c>
      <c r="CE689" t="s">
        <v>125</v>
      </c>
      <c r="CF689" t="s">
        <v>126</v>
      </c>
    </row>
    <row r="690" spans="1:84" x14ac:dyDescent="0.25">
      <c r="A690" s="23" t="str">
        <f t="shared" si="141"/>
        <v/>
      </c>
      <c r="B690" s="23" t="str">
        <f t="shared" si="142"/>
        <v/>
      </c>
      <c r="C690" s="24" t="str">
        <f t="shared" ca="1" si="143"/>
        <v>E</v>
      </c>
      <c r="D690" s="25" t="str">
        <f t="shared" ca="1" si="144"/>
        <v/>
      </c>
      <c r="E690" s="25" t="str">
        <f t="shared" si="145"/>
        <v/>
      </c>
      <c r="F690" s="23" t="str">
        <f t="shared" si="146"/>
        <v/>
      </c>
      <c r="G690" s="25" t="str">
        <f t="shared" si="147"/>
        <v/>
      </c>
      <c r="H690" s="23">
        <v>2025</v>
      </c>
      <c r="I690" s="26">
        <v>679</v>
      </c>
      <c r="J690" s="23" t="s">
        <v>95</v>
      </c>
      <c r="K690" t="s">
        <v>96</v>
      </c>
      <c r="L690" t="s">
        <v>97</v>
      </c>
      <c r="M690" t="s">
        <v>98</v>
      </c>
      <c r="N690" t="s">
        <v>99</v>
      </c>
      <c r="O690" s="23" t="s">
        <v>100</v>
      </c>
      <c r="P690" s="23" t="s">
        <v>138</v>
      </c>
      <c r="Q690" t="s">
        <v>4725</v>
      </c>
      <c r="R690" s="23" t="s">
        <v>103</v>
      </c>
      <c r="S690" s="56" t="s">
        <v>4726</v>
      </c>
      <c r="T690" s="29" t="s">
        <v>4727</v>
      </c>
      <c r="U690" s="23" t="s">
        <v>1436</v>
      </c>
      <c r="V690" s="23" t="s">
        <v>106</v>
      </c>
      <c r="W690" s="20" t="s">
        <v>418</v>
      </c>
      <c r="X690" s="20" t="s">
        <v>418</v>
      </c>
      <c r="Y690" t="s">
        <v>4728</v>
      </c>
      <c r="Z690" t="s">
        <v>4729</v>
      </c>
      <c r="AA690" t="s">
        <v>4730</v>
      </c>
      <c r="AB690" s="30">
        <v>54600000</v>
      </c>
      <c r="AC690" s="30">
        <v>54600000</v>
      </c>
      <c r="AD690" s="46">
        <v>5200000</v>
      </c>
      <c r="AE690" s="46">
        <v>0</v>
      </c>
      <c r="AF690" s="23" t="s">
        <v>112</v>
      </c>
      <c r="AG690" t="s">
        <v>106</v>
      </c>
      <c r="AH690" t="s">
        <v>113</v>
      </c>
      <c r="AI690" s="31">
        <f>+Tabla3[[#This Row],[VALOR DEL CONTRATO
(EN NUMEROS)]]-Tabla3[[#This Row],[VALOR RECURSOS (MADS/FONAM)]]</f>
        <v>0</v>
      </c>
      <c r="AJ690" s="25">
        <v>8725</v>
      </c>
      <c r="AK690" s="57">
        <v>45665</v>
      </c>
      <c r="AL690">
        <v>84525</v>
      </c>
      <c r="AM690" s="42">
        <v>45702</v>
      </c>
      <c r="AN690" s="33" t="s">
        <v>114</v>
      </c>
      <c r="AO690" t="s">
        <v>3144</v>
      </c>
      <c r="AP690" s="39">
        <v>202300000000267</v>
      </c>
      <c r="AQ690" t="s">
        <v>106</v>
      </c>
      <c r="AR690" s="42">
        <v>45699</v>
      </c>
      <c r="AS690" s="23" t="s">
        <v>116</v>
      </c>
      <c r="AT690" s="23" t="s">
        <v>116</v>
      </c>
      <c r="AU690" t="s">
        <v>117</v>
      </c>
      <c r="AV690" t="s">
        <v>423</v>
      </c>
      <c r="AW690" t="s">
        <v>424</v>
      </c>
      <c r="AX690" t="s">
        <v>425</v>
      </c>
      <c r="AY690" s="23">
        <v>80111600</v>
      </c>
      <c r="AZ690" s="41" t="s">
        <v>4731</v>
      </c>
      <c r="BA690" s="23" t="s">
        <v>121</v>
      </c>
      <c r="BB690" s="20" t="s">
        <v>122</v>
      </c>
      <c r="BC690" s="27">
        <v>45699</v>
      </c>
      <c r="BD690" s="23" t="s">
        <v>123</v>
      </c>
      <c r="BE690" s="27">
        <v>45699</v>
      </c>
      <c r="BF690" s="27">
        <v>45702</v>
      </c>
      <c r="BG690" s="43">
        <v>46019</v>
      </c>
      <c r="BH690" s="35">
        <f>+Tabla3[[#This Row],[FECHA TERMINACION
(INICIAL)]]-Tabla3[[#This Row],[FECHA INICIO]]</f>
        <v>317</v>
      </c>
      <c r="BI690" s="35">
        <f>+Tabla3[[#This Row],[PLAZO DE EJECUCIÓN EN DÍAS (INICIAL)]]/30</f>
        <v>10.566666666666666</v>
      </c>
      <c r="BJ690" t="s">
        <v>4732</v>
      </c>
      <c r="BK690" s="30">
        <f>+[1]BD_2!E688</f>
        <v>0</v>
      </c>
      <c r="BL690" s="30">
        <f>+[1]BD_2!BA688</f>
        <v>0</v>
      </c>
      <c r="BM690" s="23">
        <f>+[1]BD_2!BZ688</f>
        <v>0</v>
      </c>
      <c r="BN690" s="23">
        <f>+COUNTIF(Tabla3[[#This Row],[VALOR REDUCIDO]:[TOTAL TIEMPO PRORROGADO EN DÍAS
]],"&lt;&gt;0")</f>
        <v>0</v>
      </c>
      <c r="BO690" s="23" t="str">
        <f>+[1]BD_2!CA688</f>
        <v>2 NO</v>
      </c>
      <c r="BP690" s="27" t="str">
        <f>+[1]BD_2!CF688</f>
        <v>2 NO</v>
      </c>
      <c r="BQ690" s="23" t="s">
        <v>106</v>
      </c>
      <c r="BR690">
        <f t="shared" si="148"/>
        <v>317</v>
      </c>
      <c r="BS690" s="36">
        <f t="shared" si="149"/>
        <v>45702</v>
      </c>
      <c r="BT690" s="36">
        <f t="shared" si="150"/>
        <v>46019</v>
      </c>
      <c r="BU690" s="37">
        <f t="shared" ca="1" si="151"/>
        <v>0.77287066246056779</v>
      </c>
      <c r="BV690" s="30">
        <f t="shared" si="152"/>
        <v>54600000</v>
      </c>
      <c r="BW690" s="23" t="str">
        <f t="shared" ca="1" si="154"/>
        <v>EJECUCIÓN</v>
      </c>
      <c r="BX690" s="23">
        <v>28946667</v>
      </c>
      <c r="BY690" s="23">
        <v>25653333</v>
      </c>
      <c r="BZ690" s="23" t="s">
        <v>106</v>
      </c>
      <c r="CA690" s="23" t="str">
        <f t="shared" si="153"/>
        <v>febrero</v>
      </c>
      <c r="CB690" s="23" t="s">
        <v>121</v>
      </c>
      <c r="CC690" s="23" t="s">
        <v>121</v>
      </c>
      <c r="CD690" s="23" t="s">
        <v>121</v>
      </c>
      <c r="CE690" t="s">
        <v>125</v>
      </c>
      <c r="CF690" t="s">
        <v>126</v>
      </c>
    </row>
    <row r="691" spans="1:84" x14ac:dyDescent="0.25">
      <c r="A691" s="23" t="str">
        <f t="shared" si="141"/>
        <v/>
      </c>
      <c r="B691" s="23" t="str">
        <f t="shared" si="142"/>
        <v/>
      </c>
      <c r="C691" s="24" t="str">
        <f t="shared" ca="1" si="143"/>
        <v>E</v>
      </c>
      <c r="D691" s="25" t="str">
        <f t="shared" ca="1" si="144"/>
        <v/>
      </c>
      <c r="E691" s="25" t="str">
        <f t="shared" si="145"/>
        <v/>
      </c>
      <c r="F691" s="23" t="str">
        <f t="shared" si="146"/>
        <v/>
      </c>
      <c r="G691" s="25" t="str">
        <f t="shared" si="147"/>
        <v/>
      </c>
      <c r="H691" s="23">
        <v>2025</v>
      </c>
      <c r="I691" s="26">
        <v>680</v>
      </c>
      <c r="J691" s="23" t="s">
        <v>95</v>
      </c>
      <c r="K691" t="s">
        <v>96</v>
      </c>
      <c r="L691" t="s">
        <v>97</v>
      </c>
      <c r="M691" t="s">
        <v>98</v>
      </c>
      <c r="N691" t="s">
        <v>99</v>
      </c>
      <c r="O691" s="23" t="s">
        <v>100</v>
      </c>
      <c r="P691" s="23" t="s">
        <v>138</v>
      </c>
      <c r="Q691" t="s">
        <v>4733</v>
      </c>
      <c r="R691" s="23" t="s">
        <v>103</v>
      </c>
      <c r="S691" s="56" t="s">
        <v>4734</v>
      </c>
      <c r="T691" s="29" t="s">
        <v>4735</v>
      </c>
      <c r="U691" s="23" t="s">
        <v>1436</v>
      </c>
      <c r="V691" s="23" t="s">
        <v>106</v>
      </c>
      <c r="W691" s="20" t="s">
        <v>418</v>
      </c>
      <c r="X691" s="20" t="s">
        <v>418</v>
      </c>
      <c r="Y691" t="s">
        <v>4736</v>
      </c>
      <c r="Z691" t="s">
        <v>4737</v>
      </c>
      <c r="AA691" t="s">
        <v>4738</v>
      </c>
      <c r="AB691" s="30">
        <v>105000000</v>
      </c>
      <c r="AC691" s="30">
        <v>105000000</v>
      </c>
      <c r="AD691" s="46">
        <v>10000000</v>
      </c>
      <c r="AE691" s="46">
        <v>0</v>
      </c>
      <c r="AF691" s="23" t="s">
        <v>112</v>
      </c>
      <c r="AG691" t="s">
        <v>106</v>
      </c>
      <c r="AH691" t="s">
        <v>113</v>
      </c>
      <c r="AI691" s="31">
        <f>+Tabla3[[#This Row],[VALOR DEL CONTRATO
(EN NUMEROS)]]-Tabla3[[#This Row],[VALOR RECURSOS (MADS/FONAM)]]</f>
        <v>0</v>
      </c>
      <c r="AJ691" s="25">
        <v>8425</v>
      </c>
      <c r="AK691" s="32">
        <v>45665</v>
      </c>
      <c r="AL691">
        <v>82025</v>
      </c>
      <c r="AM691" s="42">
        <v>45701</v>
      </c>
      <c r="AN691" s="33" t="s">
        <v>114</v>
      </c>
      <c r="AO691" t="s">
        <v>3144</v>
      </c>
      <c r="AP691" s="39">
        <v>202300000000267</v>
      </c>
      <c r="AQ691" t="s">
        <v>106</v>
      </c>
      <c r="AR691" s="27">
        <v>45699</v>
      </c>
      <c r="AS691" s="23" t="s">
        <v>116</v>
      </c>
      <c r="AT691" s="23" t="s">
        <v>116</v>
      </c>
      <c r="AU691" t="s">
        <v>117</v>
      </c>
      <c r="AV691" t="s">
        <v>423</v>
      </c>
      <c r="AW691" t="s">
        <v>424</v>
      </c>
      <c r="AX691" t="s">
        <v>425</v>
      </c>
      <c r="AY691" s="23">
        <v>80111600</v>
      </c>
      <c r="AZ691" s="41" t="s">
        <v>4739</v>
      </c>
      <c r="BA691" s="23" t="s">
        <v>121</v>
      </c>
      <c r="BB691" s="20" t="s">
        <v>122</v>
      </c>
      <c r="BC691" s="42">
        <v>45699</v>
      </c>
      <c r="BD691" s="23" t="s">
        <v>123</v>
      </c>
      <c r="BE691" s="42">
        <v>45699</v>
      </c>
      <c r="BF691" s="27">
        <v>45701</v>
      </c>
      <c r="BG691" s="43">
        <v>46018</v>
      </c>
      <c r="BH691" s="35">
        <f>+Tabla3[[#This Row],[FECHA TERMINACION
(INICIAL)]]-Tabla3[[#This Row],[FECHA INICIO]]</f>
        <v>317</v>
      </c>
      <c r="BI691" s="35">
        <f>+Tabla3[[#This Row],[PLAZO DE EJECUCIÓN EN DÍAS (INICIAL)]]/30</f>
        <v>10.566666666666666</v>
      </c>
      <c r="BJ691" t="s">
        <v>4740</v>
      </c>
      <c r="BK691" s="30">
        <f>+[1]BD_2!E689</f>
        <v>0</v>
      </c>
      <c r="BL691" s="30">
        <f>+[1]BD_2!BA689</f>
        <v>0</v>
      </c>
      <c r="BM691" s="23">
        <f>+[1]BD_2!BZ689</f>
        <v>0</v>
      </c>
      <c r="BN691" s="23">
        <f>+COUNTIF(Tabla3[[#This Row],[VALOR REDUCIDO]:[TOTAL TIEMPO PRORROGADO EN DÍAS
]],"&lt;&gt;0")</f>
        <v>0</v>
      </c>
      <c r="BO691" s="23" t="str">
        <f>+[1]BD_2!CA689</f>
        <v>2 NO</v>
      </c>
      <c r="BP691" s="27" t="str">
        <f>+[1]BD_2!CF689</f>
        <v>2 NO</v>
      </c>
      <c r="BQ691" s="23" t="s">
        <v>106</v>
      </c>
      <c r="BR691">
        <f t="shared" si="148"/>
        <v>317</v>
      </c>
      <c r="BS691" s="36">
        <f t="shared" si="149"/>
        <v>45701</v>
      </c>
      <c r="BT691" s="36">
        <f t="shared" si="150"/>
        <v>46018</v>
      </c>
      <c r="BU691" s="37">
        <f t="shared" ca="1" si="151"/>
        <v>0.77602523659305989</v>
      </c>
      <c r="BV691" s="30">
        <f t="shared" si="152"/>
        <v>105000000</v>
      </c>
      <c r="BW691" s="23" t="str">
        <f t="shared" ca="1" si="154"/>
        <v>EJECUCIÓN</v>
      </c>
      <c r="BX691" s="23">
        <v>56000000</v>
      </c>
      <c r="BY691" s="23">
        <v>49000000</v>
      </c>
      <c r="BZ691" s="23" t="s">
        <v>106</v>
      </c>
      <c r="CA691" s="23" t="str">
        <f t="shared" si="153"/>
        <v>febrero</v>
      </c>
      <c r="CB691" s="23" t="s">
        <v>121</v>
      </c>
      <c r="CC691" s="23" t="s">
        <v>121</v>
      </c>
      <c r="CD691" s="23" t="s">
        <v>121</v>
      </c>
      <c r="CE691" t="s">
        <v>125</v>
      </c>
      <c r="CF691" t="s">
        <v>126</v>
      </c>
    </row>
    <row r="692" spans="1:84" x14ac:dyDescent="0.25">
      <c r="A692" s="23" t="str">
        <f t="shared" si="141"/>
        <v/>
      </c>
      <c r="B692" s="23" t="str">
        <f t="shared" si="142"/>
        <v/>
      </c>
      <c r="C692" s="24" t="str">
        <f t="shared" ca="1" si="143"/>
        <v>F</v>
      </c>
      <c r="D692" s="25" t="str">
        <f t="shared" ca="1" si="144"/>
        <v/>
      </c>
      <c r="E692" s="25" t="str">
        <f t="shared" si="145"/>
        <v/>
      </c>
      <c r="F692" s="23" t="str">
        <f t="shared" si="146"/>
        <v/>
      </c>
      <c r="G692" s="25" t="str">
        <f t="shared" si="147"/>
        <v/>
      </c>
      <c r="H692" s="23">
        <v>2025</v>
      </c>
      <c r="I692" s="26">
        <v>681</v>
      </c>
      <c r="J692" s="23" t="s">
        <v>95</v>
      </c>
      <c r="K692" t="s">
        <v>96</v>
      </c>
      <c r="L692" t="s">
        <v>97</v>
      </c>
      <c r="M692" t="s">
        <v>98</v>
      </c>
      <c r="N692" t="s">
        <v>99</v>
      </c>
      <c r="O692" s="23" t="s">
        <v>100</v>
      </c>
      <c r="P692" s="23" t="s">
        <v>101</v>
      </c>
      <c r="Q692" t="s">
        <v>4741</v>
      </c>
      <c r="R692" s="23" t="s">
        <v>103</v>
      </c>
      <c r="S692" s="20" t="s">
        <v>104</v>
      </c>
      <c r="T692" s="29" t="s">
        <v>873</v>
      </c>
      <c r="U692" s="23" t="s">
        <v>1436</v>
      </c>
      <c r="V692" s="23" t="s">
        <v>106</v>
      </c>
      <c r="W692" s="20" t="s">
        <v>183</v>
      </c>
      <c r="X692" s="20" t="s">
        <v>183</v>
      </c>
      <c r="Y692" t="s">
        <v>4742</v>
      </c>
      <c r="Z692" t="s">
        <v>4743</v>
      </c>
      <c r="AA692" t="s">
        <v>4744</v>
      </c>
      <c r="AB692" s="30">
        <v>10950000</v>
      </c>
      <c r="AC692" s="30">
        <v>10950000</v>
      </c>
      <c r="AD692" s="46">
        <v>3650000</v>
      </c>
      <c r="AE692" s="46">
        <v>0</v>
      </c>
      <c r="AF692" s="23" t="s">
        <v>112</v>
      </c>
      <c r="AG692" t="s">
        <v>106</v>
      </c>
      <c r="AH692" t="s">
        <v>113</v>
      </c>
      <c r="AI692" s="31">
        <f>+Tabla3[[#This Row],[VALOR DEL CONTRATO
(EN NUMEROS)]]-Tabla3[[#This Row],[VALOR RECURSOS (MADS/FONAM)]]</f>
        <v>0</v>
      </c>
      <c r="AJ692" s="25">
        <v>5625</v>
      </c>
      <c r="AK692" s="32">
        <v>45664</v>
      </c>
      <c r="AL692">
        <v>103225</v>
      </c>
      <c r="AM692" s="27">
        <v>45713</v>
      </c>
      <c r="AN692" s="33" t="s">
        <v>114</v>
      </c>
      <c r="AO692" t="s">
        <v>323</v>
      </c>
      <c r="AP692" s="39">
        <v>202400000000055</v>
      </c>
      <c r="AQ692" t="s">
        <v>106</v>
      </c>
      <c r="AR692" s="27">
        <v>45712</v>
      </c>
      <c r="AS692" s="23" t="s">
        <v>4745</v>
      </c>
      <c r="AT692" s="23" t="s">
        <v>4745</v>
      </c>
      <c r="AU692" t="s">
        <v>117</v>
      </c>
      <c r="AV692" t="s">
        <v>197</v>
      </c>
      <c r="AW692" t="s">
        <v>198</v>
      </c>
      <c r="AX692" t="s">
        <v>189</v>
      </c>
      <c r="AY692" s="23">
        <v>80111600</v>
      </c>
      <c r="AZ692" s="20" t="s">
        <v>4746</v>
      </c>
      <c r="BA692" s="23" t="s">
        <v>272</v>
      </c>
      <c r="BB692" s="20" t="s">
        <v>273</v>
      </c>
      <c r="BC692" s="42" t="s">
        <v>113</v>
      </c>
      <c r="BD692" s="23" t="s">
        <v>274</v>
      </c>
      <c r="BE692" s="27">
        <v>45713</v>
      </c>
      <c r="BF692" s="27">
        <v>45713</v>
      </c>
      <c r="BG692" s="43">
        <v>45801</v>
      </c>
      <c r="BH692" s="35">
        <f>+Tabla3[[#This Row],[FECHA TERMINACION
(INICIAL)]]-Tabla3[[#This Row],[FECHA INICIO]]</f>
        <v>88</v>
      </c>
      <c r="BI692" s="35">
        <f>+Tabla3[[#This Row],[PLAZO DE EJECUCIÓN EN DÍAS (INICIAL)]]/30</f>
        <v>2.9333333333333331</v>
      </c>
      <c r="BJ692" t="s">
        <v>4747</v>
      </c>
      <c r="BK692" s="30">
        <f>+[1]BD_2!E690</f>
        <v>0</v>
      </c>
      <c r="BL692" s="30">
        <f>+[1]BD_2!BA690</f>
        <v>5353333</v>
      </c>
      <c r="BM692" s="23">
        <f>+[1]BD_2!BZ690</f>
        <v>45</v>
      </c>
      <c r="BN692" s="23">
        <f>+COUNTIF(Tabla3[[#This Row],[VALOR REDUCIDO]:[TOTAL TIEMPO PRORROGADO EN DÍAS
]],"&lt;&gt;0")</f>
        <v>2</v>
      </c>
      <c r="BO692" s="23" t="str">
        <f>+[1]BD_2!CA690</f>
        <v>2 NO</v>
      </c>
      <c r="BP692" s="27" t="str">
        <f>+[1]BD_2!CF690</f>
        <v>2 NO</v>
      </c>
      <c r="BQ692" s="23" t="s">
        <v>106</v>
      </c>
      <c r="BR692">
        <f t="shared" si="148"/>
        <v>133</v>
      </c>
      <c r="BS692" s="36">
        <f t="shared" si="149"/>
        <v>45713</v>
      </c>
      <c r="BT692" s="36">
        <f t="shared" si="150"/>
        <v>45846</v>
      </c>
      <c r="BU692" s="37">
        <f t="shared" ca="1" si="151"/>
        <v>1</v>
      </c>
      <c r="BV692" s="30">
        <f t="shared" si="152"/>
        <v>16303333</v>
      </c>
      <c r="BW692" s="23" t="str">
        <f t="shared" ca="1" si="154"/>
        <v>FINALIZADO</v>
      </c>
      <c r="BX692" s="23">
        <v>15330000</v>
      </c>
      <c r="BY692" s="23">
        <v>973333</v>
      </c>
      <c r="BZ692" s="23" t="s">
        <v>106</v>
      </c>
      <c r="CA692" s="23" t="str">
        <f t="shared" si="153"/>
        <v>febrero</v>
      </c>
      <c r="CB692" s="23" t="s">
        <v>121</v>
      </c>
      <c r="CC692" s="23" t="s">
        <v>121</v>
      </c>
      <c r="CD692" s="23" t="s">
        <v>121</v>
      </c>
      <c r="CE692" t="s">
        <v>125</v>
      </c>
      <c r="CF692" t="s">
        <v>126</v>
      </c>
    </row>
    <row r="693" spans="1:84" x14ac:dyDescent="0.25">
      <c r="A693" s="23" t="str">
        <f t="shared" si="141"/>
        <v/>
      </c>
      <c r="B693" s="23" t="str">
        <f t="shared" si="142"/>
        <v/>
      </c>
      <c r="C693" s="24" t="str">
        <f t="shared" ca="1" si="143"/>
        <v>E</v>
      </c>
      <c r="D693" s="25" t="str">
        <f t="shared" ca="1" si="144"/>
        <v/>
      </c>
      <c r="E693" s="25" t="str">
        <f t="shared" si="145"/>
        <v/>
      </c>
      <c r="F693" s="23" t="str">
        <f t="shared" si="146"/>
        <v/>
      </c>
      <c r="G693" s="25" t="str">
        <f t="shared" si="147"/>
        <v/>
      </c>
      <c r="H693" s="23">
        <v>2025</v>
      </c>
      <c r="I693" s="26">
        <v>682</v>
      </c>
      <c r="J693" s="23" t="s">
        <v>95</v>
      </c>
      <c r="K693" t="s">
        <v>96</v>
      </c>
      <c r="L693" t="s">
        <v>97</v>
      </c>
      <c r="M693" t="s">
        <v>98</v>
      </c>
      <c r="N693" t="s">
        <v>99</v>
      </c>
      <c r="O693" s="23" t="s">
        <v>100</v>
      </c>
      <c r="P693" s="23" t="s">
        <v>138</v>
      </c>
      <c r="Q693" t="s">
        <v>4748</v>
      </c>
      <c r="R693" s="23" t="s">
        <v>103</v>
      </c>
      <c r="S693" s="56" t="s">
        <v>4174</v>
      </c>
      <c r="T693" s="29" t="s">
        <v>4749</v>
      </c>
      <c r="U693" s="23" t="s">
        <v>1436</v>
      </c>
      <c r="V693" s="23" t="s">
        <v>106</v>
      </c>
      <c r="W693" s="20" t="s">
        <v>907</v>
      </c>
      <c r="X693" s="20" t="s">
        <v>907</v>
      </c>
      <c r="Y693" t="s">
        <v>4750</v>
      </c>
      <c r="Z693" t="s">
        <v>4751</v>
      </c>
      <c r="AA693" t="s">
        <v>4752</v>
      </c>
      <c r="AB693" s="30">
        <v>105824775</v>
      </c>
      <c r="AC693" s="30">
        <v>105824775</v>
      </c>
      <c r="AD693" s="46">
        <v>11139450</v>
      </c>
      <c r="AE693" s="46">
        <v>0</v>
      </c>
      <c r="AF693" s="23" t="s">
        <v>112</v>
      </c>
      <c r="AG693" t="s">
        <v>106</v>
      </c>
      <c r="AH693" t="s">
        <v>113</v>
      </c>
      <c r="AI693" s="31">
        <f>+Tabla3[[#This Row],[VALOR DEL CONTRATO
(EN NUMEROS)]]-Tabla3[[#This Row],[VALOR RECURSOS (MADS/FONAM)]]</f>
        <v>0</v>
      </c>
      <c r="AJ693" s="25">
        <v>10125</v>
      </c>
      <c r="AK693" s="32">
        <v>45665</v>
      </c>
      <c r="AL693">
        <v>86625</v>
      </c>
      <c r="AM693" s="27">
        <v>45705</v>
      </c>
      <c r="AN693" s="33" t="s">
        <v>114</v>
      </c>
      <c r="AO693" t="s">
        <v>911</v>
      </c>
      <c r="AP693" s="39">
        <v>202400000000078</v>
      </c>
      <c r="AQ693" t="s">
        <v>106</v>
      </c>
      <c r="AR693" s="27">
        <v>45699</v>
      </c>
      <c r="AS693" s="23" t="s">
        <v>116</v>
      </c>
      <c r="AT693" s="23" t="s">
        <v>116</v>
      </c>
      <c r="AU693" t="s">
        <v>117</v>
      </c>
      <c r="AV693" t="s">
        <v>1446</v>
      </c>
      <c r="AW693" t="s">
        <v>1447</v>
      </c>
      <c r="AX693" t="s">
        <v>907</v>
      </c>
      <c r="AY693" s="23">
        <v>80111600</v>
      </c>
      <c r="AZ693" s="41" t="s">
        <v>4753</v>
      </c>
      <c r="BA693" s="23" t="s">
        <v>121</v>
      </c>
      <c r="BB693" s="20" t="s">
        <v>122</v>
      </c>
      <c r="BC693" s="42">
        <v>45700</v>
      </c>
      <c r="BD693" s="23" t="s">
        <v>123</v>
      </c>
      <c r="BE693" s="42">
        <v>45700</v>
      </c>
      <c r="BF693" s="42">
        <v>45705</v>
      </c>
      <c r="BG693" s="43">
        <v>45992</v>
      </c>
      <c r="BH693" s="35">
        <f>+Tabla3[[#This Row],[FECHA TERMINACION
(INICIAL)]]-Tabla3[[#This Row],[FECHA INICIO]]</f>
        <v>287</v>
      </c>
      <c r="BI693" s="35">
        <f>+Tabla3[[#This Row],[PLAZO DE EJECUCIÓN EN DÍAS (INICIAL)]]/30</f>
        <v>9.5666666666666664</v>
      </c>
      <c r="BJ693" t="s">
        <v>4754</v>
      </c>
      <c r="BK693" s="30">
        <f>+[1]BD_2!E691</f>
        <v>0</v>
      </c>
      <c r="BL693" s="30">
        <f>+[1]BD_2!BA691</f>
        <v>0</v>
      </c>
      <c r="BM693" s="23">
        <f>+[1]BD_2!BZ691</f>
        <v>0</v>
      </c>
      <c r="BN693" s="23">
        <f>+COUNTIF(Tabla3[[#This Row],[VALOR REDUCIDO]:[TOTAL TIEMPO PRORROGADO EN DÍAS
]],"&lt;&gt;0")</f>
        <v>0</v>
      </c>
      <c r="BO693" s="23" t="str">
        <f>+[1]BD_2!CA691</f>
        <v>2 NO</v>
      </c>
      <c r="BP693" s="27" t="str">
        <f>+[1]BD_2!CF691</f>
        <v>2 NO</v>
      </c>
      <c r="BQ693" s="23" t="s">
        <v>106</v>
      </c>
      <c r="BR693">
        <f t="shared" si="148"/>
        <v>287</v>
      </c>
      <c r="BS693" s="36">
        <f t="shared" si="149"/>
        <v>45705</v>
      </c>
      <c r="BT693" s="36">
        <f t="shared" si="150"/>
        <v>45992</v>
      </c>
      <c r="BU693" s="37">
        <f t="shared" ca="1" si="151"/>
        <v>0.84320557491289194</v>
      </c>
      <c r="BV693" s="30">
        <f t="shared" si="152"/>
        <v>105824775</v>
      </c>
      <c r="BW693" s="23" t="str">
        <f t="shared" ca="1" si="154"/>
        <v>EJECUCIÓN</v>
      </c>
      <c r="BX693" s="23">
        <v>60895660</v>
      </c>
      <c r="BY693" s="23">
        <v>44929115</v>
      </c>
      <c r="BZ693" s="23" t="s">
        <v>106</v>
      </c>
      <c r="CA693" s="23" t="str">
        <f t="shared" si="153"/>
        <v>febrero</v>
      </c>
      <c r="CB693" s="23" t="s">
        <v>121</v>
      </c>
      <c r="CC693" s="23" t="s">
        <v>121</v>
      </c>
      <c r="CD693" s="23" t="s">
        <v>121</v>
      </c>
      <c r="CE693" t="s">
        <v>125</v>
      </c>
      <c r="CF693" t="s">
        <v>126</v>
      </c>
    </row>
    <row r="694" spans="1:84" x14ac:dyDescent="0.25">
      <c r="A694" s="23" t="str">
        <f t="shared" si="141"/>
        <v/>
      </c>
      <c r="B694" s="23" t="str">
        <f t="shared" si="142"/>
        <v/>
      </c>
      <c r="C694" s="24" t="str">
        <f t="shared" ca="1" si="143"/>
        <v>E</v>
      </c>
      <c r="D694" s="25" t="str">
        <f t="shared" ca="1" si="144"/>
        <v/>
      </c>
      <c r="E694" s="25" t="str">
        <f t="shared" si="145"/>
        <v/>
      </c>
      <c r="F694" s="23" t="str">
        <f t="shared" si="146"/>
        <v/>
      </c>
      <c r="G694" s="25" t="str">
        <f t="shared" si="147"/>
        <v/>
      </c>
      <c r="H694" s="23">
        <v>2025</v>
      </c>
      <c r="I694" s="26">
        <v>683</v>
      </c>
      <c r="J694" s="23" t="s">
        <v>95</v>
      </c>
      <c r="K694" t="s">
        <v>96</v>
      </c>
      <c r="L694" t="s">
        <v>97</v>
      </c>
      <c r="M694" t="s">
        <v>98</v>
      </c>
      <c r="N694" t="s">
        <v>99</v>
      </c>
      <c r="O694" s="23" t="s">
        <v>100</v>
      </c>
      <c r="P694" s="23" t="s">
        <v>138</v>
      </c>
      <c r="Q694" t="s">
        <v>4755</v>
      </c>
      <c r="R694" s="23" t="s">
        <v>103</v>
      </c>
      <c r="S694" s="20" t="s">
        <v>1118</v>
      </c>
      <c r="T694" s="29" t="s">
        <v>4756</v>
      </c>
      <c r="U694" s="23" t="s">
        <v>1436</v>
      </c>
      <c r="V694" s="23" t="s">
        <v>106</v>
      </c>
      <c r="W694" s="20" t="s">
        <v>595</v>
      </c>
      <c r="X694" s="20" t="s">
        <v>595</v>
      </c>
      <c r="Y694" t="s">
        <v>4757</v>
      </c>
      <c r="Z694" t="s">
        <v>4758</v>
      </c>
      <c r="AA694" t="s">
        <v>4759</v>
      </c>
      <c r="AB694" s="30">
        <v>54600000</v>
      </c>
      <c r="AC694" s="30">
        <v>54600000</v>
      </c>
      <c r="AD694" s="46">
        <v>5200000</v>
      </c>
      <c r="AE694" s="46">
        <v>0</v>
      </c>
      <c r="AF694" s="23" t="s">
        <v>112</v>
      </c>
      <c r="AG694" t="s">
        <v>106</v>
      </c>
      <c r="AH694" t="s">
        <v>113</v>
      </c>
      <c r="AI694" s="31">
        <f>+Tabla3[[#This Row],[VALOR DEL CONTRATO
(EN NUMEROS)]]-Tabla3[[#This Row],[VALOR RECURSOS (MADS/FONAM)]]</f>
        <v>0</v>
      </c>
      <c r="AJ694" s="25">
        <v>4925</v>
      </c>
      <c r="AK694" s="32">
        <v>45664</v>
      </c>
      <c r="AL694">
        <v>77425</v>
      </c>
      <c r="AM694" s="27">
        <v>45701</v>
      </c>
      <c r="AN694" s="33" t="s">
        <v>114</v>
      </c>
      <c r="AO694" t="s">
        <v>599</v>
      </c>
      <c r="AP694" s="39">
        <v>202400000000095</v>
      </c>
      <c r="AQ694" t="s">
        <v>106</v>
      </c>
      <c r="AR694" s="27">
        <v>45699</v>
      </c>
      <c r="AS694" s="23" t="s">
        <v>116</v>
      </c>
      <c r="AT694" s="23" t="s">
        <v>116</v>
      </c>
      <c r="AU694" t="s">
        <v>117</v>
      </c>
      <c r="AV694" t="s">
        <v>600</v>
      </c>
      <c r="AW694" t="s">
        <v>601</v>
      </c>
      <c r="AX694" t="s">
        <v>602</v>
      </c>
      <c r="AY694" s="23">
        <v>80111600</v>
      </c>
      <c r="AZ694" s="41" t="s">
        <v>4760</v>
      </c>
      <c r="BA694" s="23" t="s">
        <v>106</v>
      </c>
      <c r="BB694" s="20" t="s">
        <v>273</v>
      </c>
      <c r="BC694" s="42" t="s">
        <v>113</v>
      </c>
      <c r="BD694" s="23" t="s">
        <v>274</v>
      </c>
      <c r="BE694" s="27">
        <v>45701</v>
      </c>
      <c r="BF694" s="27">
        <v>45701</v>
      </c>
      <c r="BG694" s="43">
        <v>46017</v>
      </c>
      <c r="BH694" s="35">
        <f>+Tabla3[[#This Row],[FECHA TERMINACION
(INICIAL)]]-Tabla3[[#This Row],[FECHA INICIO]]</f>
        <v>316</v>
      </c>
      <c r="BI694" s="35">
        <f>+Tabla3[[#This Row],[PLAZO DE EJECUCIÓN EN DÍAS (INICIAL)]]/30</f>
        <v>10.533333333333333</v>
      </c>
      <c r="BJ694" t="s">
        <v>4561</v>
      </c>
      <c r="BK694" s="30">
        <f>+[1]BD_2!E692</f>
        <v>0</v>
      </c>
      <c r="BL694" s="30">
        <f>+[1]BD_2!BA692</f>
        <v>0</v>
      </c>
      <c r="BM694" s="23">
        <f>+[1]BD_2!BZ692</f>
        <v>0</v>
      </c>
      <c r="BN694" s="23">
        <f>+COUNTIF(Tabla3[[#This Row],[VALOR REDUCIDO]:[TOTAL TIEMPO PRORROGADO EN DÍAS
]],"&lt;&gt;0")</f>
        <v>0</v>
      </c>
      <c r="BO694" s="23" t="str">
        <f>+[1]BD_2!CA692</f>
        <v>2 NO</v>
      </c>
      <c r="BP694" s="27" t="str">
        <f>+[1]BD_2!CF692</f>
        <v>2 NO</v>
      </c>
      <c r="BQ694" s="23" t="s">
        <v>106</v>
      </c>
      <c r="BR694">
        <f t="shared" si="148"/>
        <v>316</v>
      </c>
      <c r="BS694" s="36">
        <f t="shared" si="149"/>
        <v>45701</v>
      </c>
      <c r="BT694" s="36">
        <f t="shared" si="150"/>
        <v>46017</v>
      </c>
      <c r="BU694" s="37">
        <f t="shared" ca="1" si="151"/>
        <v>0.77848101265822789</v>
      </c>
      <c r="BV694" s="30">
        <f t="shared" si="152"/>
        <v>54600000</v>
      </c>
      <c r="BW694" s="23" t="str">
        <f t="shared" ca="1" si="154"/>
        <v>EJECUCIÓN</v>
      </c>
      <c r="BX694" s="23">
        <v>29120000</v>
      </c>
      <c r="BY694" s="23">
        <v>25480000</v>
      </c>
      <c r="BZ694" s="23" t="s">
        <v>106</v>
      </c>
      <c r="CA694" s="23" t="str">
        <f t="shared" si="153"/>
        <v>febrero</v>
      </c>
      <c r="CB694" s="23" t="s">
        <v>121</v>
      </c>
      <c r="CC694" s="23" t="s">
        <v>121</v>
      </c>
      <c r="CD694" s="23" t="s">
        <v>121</v>
      </c>
      <c r="CE694" t="s">
        <v>125</v>
      </c>
      <c r="CF694" t="s">
        <v>126</v>
      </c>
    </row>
    <row r="695" spans="1:84" x14ac:dyDescent="0.25">
      <c r="A695" s="23" t="str">
        <f t="shared" si="141"/>
        <v/>
      </c>
      <c r="B695" s="23" t="str">
        <f t="shared" si="142"/>
        <v/>
      </c>
      <c r="C695" s="24" t="str">
        <f t="shared" ca="1" si="143"/>
        <v>E</v>
      </c>
      <c r="D695" s="25" t="str">
        <f t="shared" ca="1" si="144"/>
        <v/>
      </c>
      <c r="E695" s="25" t="str">
        <f t="shared" si="145"/>
        <v/>
      </c>
      <c r="F695" s="23" t="str">
        <f t="shared" si="146"/>
        <v/>
      </c>
      <c r="G695" s="25" t="str">
        <f t="shared" si="147"/>
        <v/>
      </c>
      <c r="H695" s="23">
        <v>2025</v>
      </c>
      <c r="I695" s="26">
        <v>684</v>
      </c>
      <c r="J695" s="23" t="s">
        <v>95</v>
      </c>
      <c r="K695" t="s">
        <v>96</v>
      </c>
      <c r="L695" t="s">
        <v>97</v>
      </c>
      <c r="M695" t="s">
        <v>98</v>
      </c>
      <c r="N695" t="s">
        <v>99</v>
      </c>
      <c r="O695" s="23" t="s">
        <v>100</v>
      </c>
      <c r="P695" s="23" t="s">
        <v>138</v>
      </c>
      <c r="Q695" t="s">
        <v>4761</v>
      </c>
      <c r="R695" s="23" t="s">
        <v>103</v>
      </c>
      <c r="S695" s="56" t="s">
        <v>193</v>
      </c>
      <c r="T695" s="29" t="s">
        <v>4762</v>
      </c>
      <c r="U695" s="23" t="s">
        <v>1436</v>
      </c>
      <c r="V695" s="23" t="s">
        <v>106</v>
      </c>
      <c r="W695" s="20" t="s">
        <v>595</v>
      </c>
      <c r="X695" s="20" t="s">
        <v>595</v>
      </c>
      <c r="Y695" t="s">
        <v>4763</v>
      </c>
      <c r="Z695" t="s">
        <v>4764</v>
      </c>
      <c r="AA695" t="s">
        <v>4765</v>
      </c>
      <c r="AB695" s="30">
        <v>47700000</v>
      </c>
      <c r="AC695" s="30">
        <v>47700000</v>
      </c>
      <c r="AD695" s="30">
        <v>4500000</v>
      </c>
      <c r="AE695" s="46">
        <v>0</v>
      </c>
      <c r="AF695" s="23" t="s">
        <v>112</v>
      </c>
      <c r="AG695" t="s">
        <v>106</v>
      </c>
      <c r="AH695" t="s">
        <v>113</v>
      </c>
      <c r="AI695" s="31">
        <f>+Tabla3[[#This Row],[VALOR DEL CONTRATO
(EN NUMEROS)]]-Tabla3[[#This Row],[VALOR RECURSOS (MADS/FONAM)]]</f>
        <v>0</v>
      </c>
      <c r="AJ695" s="25">
        <v>4925</v>
      </c>
      <c r="AK695" s="32">
        <v>45664</v>
      </c>
      <c r="AL695">
        <v>77225</v>
      </c>
      <c r="AM695" s="27">
        <v>45701</v>
      </c>
      <c r="AN695" s="33" t="s">
        <v>114</v>
      </c>
      <c r="AO695" t="s">
        <v>599</v>
      </c>
      <c r="AP695" s="39">
        <v>202400000000095</v>
      </c>
      <c r="AQ695" t="s">
        <v>106</v>
      </c>
      <c r="AR695" s="27">
        <v>45700</v>
      </c>
      <c r="AS695" s="23" t="s">
        <v>116</v>
      </c>
      <c r="AT695" s="23" t="s">
        <v>116</v>
      </c>
      <c r="AU695" t="s">
        <v>117</v>
      </c>
      <c r="AV695" t="s">
        <v>600</v>
      </c>
      <c r="AW695" t="s">
        <v>601</v>
      </c>
      <c r="AX695" t="s">
        <v>602</v>
      </c>
      <c r="AY695" s="23">
        <v>80111600</v>
      </c>
      <c r="AZ695" s="41" t="s">
        <v>4766</v>
      </c>
      <c r="BA695" s="23" t="s">
        <v>106</v>
      </c>
      <c r="BB695" s="20" t="s">
        <v>273</v>
      </c>
      <c r="BC695" s="42" t="s">
        <v>113</v>
      </c>
      <c r="BD695" s="23" t="s">
        <v>274</v>
      </c>
      <c r="BE695" s="27">
        <v>45701</v>
      </c>
      <c r="BF695" s="27">
        <v>45701</v>
      </c>
      <c r="BG695" s="43">
        <v>46021</v>
      </c>
      <c r="BH695" s="35">
        <f>+Tabla3[[#This Row],[FECHA TERMINACION
(INICIAL)]]-Tabla3[[#This Row],[FECHA INICIO]]</f>
        <v>320</v>
      </c>
      <c r="BI695" s="35">
        <f>+Tabla3[[#This Row],[PLAZO DE EJECUCIÓN EN DÍAS (INICIAL)]]/30</f>
        <v>10.666666666666666</v>
      </c>
      <c r="BJ695" t="s">
        <v>4767</v>
      </c>
      <c r="BK695" s="30">
        <f>+[1]BD_2!E693</f>
        <v>0</v>
      </c>
      <c r="BL695" s="30">
        <f>+[1]BD_2!BA693</f>
        <v>0</v>
      </c>
      <c r="BM695" s="23">
        <f>+[1]BD_2!BZ693</f>
        <v>0</v>
      </c>
      <c r="BN695" s="23">
        <f>+COUNTIF(Tabla3[[#This Row],[VALOR REDUCIDO]:[TOTAL TIEMPO PRORROGADO EN DÍAS
]],"&lt;&gt;0")</f>
        <v>0</v>
      </c>
      <c r="BO695" s="23" t="str">
        <f>+[1]BD_2!CA693</f>
        <v>2 NO</v>
      </c>
      <c r="BP695" s="27" t="str">
        <f>+[1]BD_2!CF693</f>
        <v>2 NO</v>
      </c>
      <c r="BQ695" s="23" t="s">
        <v>106</v>
      </c>
      <c r="BR695">
        <f t="shared" si="148"/>
        <v>320</v>
      </c>
      <c r="BS695" s="36">
        <f t="shared" si="149"/>
        <v>45701</v>
      </c>
      <c r="BT695" s="36">
        <f t="shared" si="150"/>
        <v>46021</v>
      </c>
      <c r="BU695" s="37">
        <f t="shared" ca="1" si="151"/>
        <v>0.76875000000000004</v>
      </c>
      <c r="BV695" s="30">
        <f t="shared" si="152"/>
        <v>47700000</v>
      </c>
      <c r="BW695" s="23" t="str">
        <f t="shared" ca="1" si="154"/>
        <v>EJECUCIÓN</v>
      </c>
      <c r="BX695" s="23">
        <v>25200000</v>
      </c>
      <c r="BY695" s="23">
        <v>22500000</v>
      </c>
      <c r="BZ695" s="23" t="s">
        <v>106</v>
      </c>
      <c r="CA695" s="23" t="str">
        <f t="shared" si="153"/>
        <v>febrero</v>
      </c>
      <c r="CB695" s="23" t="s">
        <v>121</v>
      </c>
      <c r="CC695" s="23" t="s">
        <v>121</v>
      </c>
      <c r="CD695" s="23" t="s">
        <v>121</v>
      </c>
      <c r="CE695" t="s">
        <v>125</v>
      </c>
      <c r="CF695" t="s">
        <v>126</v>
      </c>
    </row>
    <row r="696" spans="1:84" x14ac:dyDescent="0.25">
      <c r="A696" s="23" t="str">
        <f t="shared" si="141"/>
        <v/>
      </c>
      <c r="B696" s="23" t="str">
        <f t="shared" si="142"/>
        <v/>
      </c>
      <c r="C696" s="24" t="str">
        <f t="shared" ca="1" si="143"/>
        <v>E</v>
      </c>
      <c r="D696" s="25" t="str">
        <f t="shared" ca="1" si="144"/>
        <v/>
      </c>
      <c r="E696" s="25" t="str">
        <f t="shared" si="145"/>
        <v/>
      </c>
      <c r="F696" s="23" t="str">
        <f t="shared" si="146"/>
        <v/>
      </c>
      <c r="G696" s="25" t="str">
        <f t="shared" si="147"/>
        <v/>
      </c>
      <c r="H696" s="23">
        <v>2025</v>
      </c>
      <c r="I696" s="26">
        <v>685</v>
      </c>
      <c r="J696" s="23" t="s">
        <v>95</v>
      </c>
      <c r="K696" t="s">
        <v>96</v>
      </c>
      <c r="L696" t="s">
        <v>97</v>
      </c>
      <c r="M696" t="s">
        <v>98</v>
      </c>
      <c r="N696" t="s">
        <v>99</v>
      </c>
      <c r="O696" s="23" t="s">
        <v>100</v>
      </c>
      <c r="P696" s="23" t="s">
        <v>101</v>
      </c>
      <c r="Q696" t="s">
        <v>4768</v>
      </c>
      <c r="R696" s="23" t="s">
        <v>103</v>
      </c>
      <c r="S696" s="56" t="s">
        <v>104</v>
      </c>
      <c r="T696" s="29" t="s">
        <v>4769</v>
      </c>
      <c r="U696" s="23" t="s">
        <v>1436</v>
      </c>
      <c r="V696" s="23" t="s">
        <v>106</v>
      </c>
      <c r="W696" s="20" t="s">
        <v>2302</v>
      </c>
      <c r="X696" s="20" t="s">
        <v>543</v>
      </c>
      <c r="Y696" t="s">
        <v>4770</v>
      </c>
      <c r="Z696" t="s">
        <v>4771</v>
      </c>
      <c r="AA696" t="s">
        <v>4772</v>
      </c>
      <c r="AB696" s="30">
        <v>34447333</v>
      </c>
      <c r="AC696" s="30">
        <v>34447333</v>
      </c>
      <c r="AD696" s="46">
        <v>3260000</v>
      </c>
      <c r="AE696" s="46">
        <v>0</v>
      </c>
      <c r="AF696" s="23" t="s">
        <v>112</v>
      </c>
      <c r="AG696" t="s">
        <v>106</v>
      </c>
      <c r="AH696" t="s">
        <v>113</v>
      </c>
      <c r="AI696" s="31">
        <f>+Tabla3[[#This Row],[VALOR DEL CONTRATO
(EN NUMEROS)]]-Tabla3[[#This Row],[VALOR RECURSOS (MADS/FONAM)]]</f>
        <v>0</v>
      </c>
      <c r="AJ696" s="25">
        <v>1925</v>
      </c>
      <c r="AK696" s="32">
        <v>45664</v>
      </c>
      <c r="AL696">
        <v>84325</v>
      </c>
      <c r="AM696" s="27">
        <v>45702</v>
      </c>
      <c r="AN696" s="33" t="s">
        <v>114</v>
      </c>
      <c r="AO696" t="s">
        <v>115</v>
      </c>
      <c r="AP696" s="39">
        <v>202400000000095</v>
      </c>
      <c r="AQ696" t="s">
        <v>106</v>
      </c>
      <c r="AR696" s="27">
        <v>45701</v>
      </c>
      <c r="AS696" s="23" t="s">
        <v>116</v>
      </c>
      <c r="AT696" s="23" t="s">
        <v>116</v>
      </c>
      <c r="AU696" t="s">
        <v>117</v>
      </c>
      <c r="AV696" t="s">
        <v>547</v>
      </c>
      <c r="AW696" t="s">
        <v>809</v>
      </c>
      <c r="AX696" t="s">
        <v>108</v>
      </c>
      <c r="AY696" s="23">
        <v>80111600</v>
      </c>
      <c r="AZ696" s="20" t="s">
        <v>4773</v>
      </c>
      <c r="BA696" s="23" t="s">
        <v>121</v>
      </c>
      <c r="BB696" s="20" t="s">
        <v>122</v>
      </c>
      <c r="BC696" s="42">
        <v>45701</v>
      </c>
      <c r="BD696" s="23" t="s">
        <v>136</v>
      </c>
      <c r="BE696" s="42">
        <v>45701</v>
      </c>
      <c r="BF696" s="27">
        <v>45702</v>
      </c>
      <c r="BG696" s="43">
        <v>46022</v>
      </c>
      <c r="BH696" s="35">
        <f>+Tabla3[[#This Row],[FECHA TERMINACION
(INICIAL)]]-Tabla3[[#This Row],[FECHA INICIO]]</f>
        <v>320</v>
      </c>
      <c r="BI696" s="35">
        <f>+Tabla3[[#This Row],[PLAZO DE EJECUCIÓN EN DÍAS (INICIAL)]]/30</f>
        <v>10.666666666666666</v>
      </c>
      <c r="BJ696" t="s">
        <v>4774</v>
      </c>
      <c r="BK696" s="30">
        <f>+[1]BD_2!E694</f>
        <v>0</v>
      </c>
      <c r="BL696" s="30">
        <f>+[1]BD_2!BA694</f>
        <v>0</v>
      </c>
      <c r="BM696" s="23">
        <f>+[1]BD_2!BZ694</f>
        <v>0</v>
      </c>
      <c r="BN696" s="23">
        <f>+COUNTIF(Tabla3[[#This Row],[VALOR REDUCIDO]:[TOTAL TIEMPO PRORROGADO EN DÍAS
]],"&lt;&gt;0")</f>
        <v>0</v>
      </c>
      <c r="BO696" s="23" t="str">
        <f>+[1]BD_2!CA694</f>
        <v>2 NO</v>
      </c>
      <c r="BP696" s="27" t="str">
        <f>+[1]BD_2!CF694</f>
        <v>2 NO</v>
      </c>
      <c r="BQ696" s="23" t="s">
        <v>106</v>
      </c>
      <c r="BR696">
        <f t="shared" si="148"/>
        <v>320</v>
      </c>
      <c r="BS696" s="36">
        <f t="shared" si="149"/>
        <v>45702</v>
      </c>
      <c r="BT696" s="36">
        <f t="shared" si="150"/>
        <v>46022</v>
      </c>
      <c r="BU696" s="37">
        <f t="shared" ca="1" si="151"/>
        <v>0.765625</v>
      </c>
      <c r="BV696" s="30">
        <f t="shared" si="152"/>
        <v>34447333</v>
      </c>
      <c r="BW696" s="23" t="str">
        <f t="shared" ca="1" si="154"/>
        <v>EJECUCIÓN</v>
      </c>
      <c r="BX696" s="23">
        <v>18147333</v>
      </c>
      <c r="BY696" s="23">
        <v>16300000</v>
      </c>
      <c r="BZ696" s="23" t="s">
        <v>106</v>
      </c>
      <c r="CA696" s="23" t="str">
        <f t="shared" si="153"/>
        <v>febrero</v>
      </c>
      <c r="CB696" s="23" t="s">
        <v>121</v>
      </c>
      <c r="CC696" s="23" t="s">
        <v>121</v>
      </c>
      <c r="CD696" s="23" t="s">
        <v>121</v>
      </c>
      <c r="CE696" t="s">
        <v>125</v>
      </c>
      <c r="CF696" t="s">
        <v>126</v>
      </c>
    </row>
    <row r="697" spans="1:84" x14ac:dyDescent="0.25">
      <c r="A697" s="23" t="str">
        <f t="shared" si="141"/>
        <v/>
      </c>
      <c r="B697" s="23" t="str">
        <f t="shared" si="142"/>
        <v/>
      </c>
      <c r="C697" s="24" t="str">
        <f t="shared" ca="1" si="143"/>
        <v>E</v>
      </c>
      <c r="D697" s="25" t="str">
        <f t="shared" ca="1" si="144"/>
        <v/>
      </c>
      <c r="E697" s="25" t="str">
        <f t="shared" si="145"/>
        <v/>
      </c>
      <c r="F697" s="23" t="str">
        <f t="shared" si="146"/>
        <v/>
      </c>
      <c r="G697" s="25" t="str">
        <f t="shared" si="147"/>
        <v/>
      </c>
      <c r="H697" s="23">
        <v>2025</v>
      </c>
      <c r="I697" s="26">
        <v>686</v>
      </c>
      <c r="J697" s="23" t="s">
        <v>95</v>
      </c>
      <c r="K697" t="s">
        <v>96</v>
      </c>
      <c r="L697" t="s">
        <v>97</v>
      </c>
      <c r="M697" t="s">
        <v>98</v>
      </c>
      <c r="N697" t="s">
        <v>99</v>
      </c>
      <c r="O697" s="23" t="s">
        <v>100</v>
      </c>
      <c r="P697" s="23" t="s">
        <v>101</v>
      </c>
      <c r="Q697" t="s">
        <v>4775</v>
      </c>
      <c r="R697" s="23" t="s">
        <v>103</v>
      </c>
      <c r="S697" s="56" t="s">
        <v>104</v>
      </c>
      <c r="T697" s="29" t="s">
        <v>4776</v>
      </c>
      <c r="U697" s="23" t="s">
        <v>1436</v>
      </c>
      <c r="V697" s="23" t="s">
        <v>106</v>
      </c>
      <c r="W697" s="20" t="s">
        <v>129</v>
      </c>
      <c r="X697" s="20" t="s">
        <v>108</v>
      </c>
      <c r="Y697" t="s">
        <v>4777</v>
      </c>
      <c r="Z697" t="s">
        <v>4778</v>
      </c>
      <c r="AA697" t="s">
        <v>4779</v>
      </c>
      <c r="AB697" s="30">
        <v>28500000</v>
      </c>
      <c r="AC697" s="30">
        <v>28500000</v>
      </c>
      <c r="AD697" s="46">
        <v>2850000</v>
      </c>
      <c r="AE697" s="46">
        <v>0</v>
      </c>
      <c r="AF697" s="23" t="s">
        <v>112</v>
      </c>
      <c r="AG697" t="s">
        <v>106</v>
      </c>
      <c r="AH697" t="s">
        <v>113</v>
      </c>
      <c r="AI697" s="31">
        <f>+Tabla3[[#This Row],[VALOR DEL CONTRATO
(EN NUMEROS)]]-Tabla3[[#This Row],[VALOR RECURSOS (MADS/FONAM)]]</f>
        <v>0</v>
      </c>
      <c r="AJ697" s="25">
        <v>1625</v>
      </c>
      <c r="AK697" s="32">
        <v>45664</v>
      </c>
      <c r="AL697">
        <v>91925</v>
      </c>
      <c r="AM697" s="27">
        <v>45706</v>
      </c>
      <c r="AN697" s="33" t="s">
        <v>114</v>
      </c>
      <c r="AO697" t="s">
        <v>115</v>
      </c>
      <c r="AP697" s="39">
        <v>202400000000095</v>
      </c>
      <c r="AQ697" t="s">
        <v>106</v>
      </c>
      <c r="AR697" s="27">
        <v>45701</v>
      </c>
      <c r="AS697" s="23" t="s">
        <v>116</v>
      </c>
      <c r="AT697" s="23" t="s">
        <v>1291</v>
      </c>
      <c r="AU697" t="s">
        <v>117</v>
      </c>
      <c r="AV697" t="s">
        <v>133</v>
      </c>
      <c r="AW697" t="s">
        <v>134</v>
      </c>
      <c r="AX697" t="s">
        <v>108</v>
      </c>
      <c r="AY697" s="23">
        <v>80111600</v>
      </c>
      <c r="AZ697" s="20" t="s">
        <v>4780</v>
      </c>
      <c r="BA697" s="23" t="s">
        <v>121</v>
      </c>
      <c r="BB697" s="20" t="s">
        <v>122</v>
      </c>
      <c r="BC697" s="42">
        <v>45702</v>
      </c>
      <c r="BD697" s="23" t="s">
        <v>136</v>
      </c>
      <c r="BE697" s="42">
        <v>45702</v>
      </c>
      <c r="BF697" s="27">
        <v>45706</v>
      </c>
      <c r="BG697" s="43">
        <v>46008</v>
      </c>
      <c r="BH697" s="35">
        <f>+Tabla3[[#This Row],[FECHA TERMINACION
(INICIAL)]]-Tabla3[[#This Row],[FECHA INICIO]]</f>
        <v>302</v>
      </c>
      <c r="BI697" s="35">
        <f>+Tabla3[[#This Row],[PLAZO DE EJECUCIÓN EN DÍAS (INICIAL)]]/30</f>
        <v>10.066666666666666</v>
      </c>
      <c r="BJ697" t="s">
        <v>4781</v>
      </c>
      <c r="BK697" s="30">
        <f>+[1]BD_2!E695</f>
        <v>0</v>
      </c>
      <c r="BL697" s="30">
        <f>+[1]BD_2!BA695</f>
        <v>0</v>
      </c>
      <c r="BM697" s="23">
        <f>+[1]BD_2!BZ695</f>
        <v>0</v>
      </c>
      <c r="BN697" s="23">
        <f>+COUNTIF(Tabla3[[#This Row],[VALOR REDUCIDO]:[TOTAL TIEMPO PRORROGADO EN DÍAS
]],"&lt;&gt;0")</f>
        <v>0</v>
      </c>
      <c r="BO697" s="23" t="str">
        <f>+[1]BD_2!CA695</f>
        <v>2 NO</v>
      </c>
      <c r="BP697" s="27" t="str">
        <f>+[1]BD_2!CF695</f>
        <v>2 NO</v>
      </c>
      <c r="BQ697" s="23" t="s">
        <v>106</v>
      </c>
      <c r="BR697">
        <f t="shared" si="148"/>
        <v>302</v>
      </c>
      <c r="BS697" s="36">
        <f t="shared" si="149"/>
        <v>45706</v>
      </c>
      <c r="BT697" s="36">
        <f t="shared" si="150"/>
        <v>46008</v>
      </c>
      <c r="BU697" s="37">
        <f t="shared" ca="1" si="151"/>
        <v>0.79801324503311255</v>
      </c>
      <c r="BV697" s="30">
        <f t="shared" si="152"/>
        <v>28500000</v>
      </c>
      <c r="BW697" s="23" t="str">
        <f t="shared" ca="1" si="154"/>
        <v>EJECUCIÓN</v>
      </c>
      <c r="BX697" s="23">
        <v>15485000</v>
      </c>
      <c r="BY697" s="23">
        <v>13015000</v>
      </c>
      <c r="BZ697" s="23" t="s">
        <v>106</v>
      </c>
      <c r="CA697" s="23" t="str">
        <f t="shared" si="153"/>
        <v>febrero</v>
      </c>
      <c r="CB697" s="23" t="s">
        <v>121</v>
      </c>
      <c r="CC697" s="23" t="s">
        <v>121</v>
      </c>
      <c r="CD697" s="23" t="s">
        <v>121</v>
      </c>
      <c r="CE697" t="s">
        <v>125</v>
      </c>
      <c r="CF697" t="s">
        <v>126</v>
      </c>
    </row>
    <row r="698" spans="1:84" x14ac:dyDescent="0.25">
      <c r="A698" s="23" t="str">
        <f t="shared" si="141"/>
        <v/>
      </c>
      <c r="B698" s="23" t="str">
        <f t="shared" si="142"/>
        <v/>
      </c>
      <c r="C698" s="24" t="str">
        <f t="shared" ca="1" si="143"/>
        <v>E</v>
      </c>
      <c r="D698" s="25" t="str">
        <f t="shared" ca="1" si="144"/>
        <v/>
      </c>
      <c r="E698" s="25" t="str">
        <f t="shared" si="145"/>
        <v/>
      </c>
      <c r="F698" s="23" t="str">
        <f t="shared" si="146"/>
        <v/>
      </c>
      <c r="G698" s="25" t="str">
        <f t="shared" si="147"/>
        <v/>
      </c>
      <c r="H698" s="23">
        <v>2025</v>
      </c>
      <c r="I698" s="26">
        <v>687</v>
      </c>
      <c r="J698" s="23" t="s">
        <v>95</v>
      </c>
      <c r="K698" t="s">
        <v>96</v>
      </c>
      <c r="L698" t="s">
        <v>97</v>
      </c>
      <c r="M698" t="s">
        <v>98</v>
      </c>
      <c r="N698" t="s">
        <v>99</v>
      </c>
      <c r="O698" s="23" t="s">
        <v>100</v>
      </c>
      <c r="P698" s="23" t="s">
        <v>101</v>
      </c>
      <c r="Q698" t="s">
        <v>4782</v>
      </c>
      <c r="R698" s="23" t="s">
        <v>103</v>
      </c>
      <c r="S698" s="56" t="s">
        <v>4783</v>
      </c>
      <c r="T698" s="29" t="s">
        <v>4784</v>
      </c>
      <c r="U698" s="23" t="s">
        <v>1436</v>
      </c>
      <c r="V698" s="23" t="s">
        <v>106</v>
      </c>
      <c r="W698" s="20" t="s">
        <v>2302</v>
      </c>
      <c r="X698" s="20" t="s">
        <v>543</v>
      </c>
      <c r="Y698" t="s">
        <v>3604</v>
      </c>
      <c r="Z698" t="s">
        <v>3605</v>
      </c>
      <c r="AA698" t="s">
        <v>4785</v>
      </c>
      <c r="AB698" s="30">
        <v>33580067</v>
      </c>
      <c r="AC698" s="30">
        <v>33580067</v>
      </c>
      <c r="AD698" s="46">
        <v>3158000</v>
      </c>
      <c r="AE698" s="46">
        <v>0</v>
      </c>
      <c r="AF698" s="23" t="s">
        <v>112</v>
      </c>
      <c r="AG698" t="s">
        <v>106</v>
      </c>
      <c r="AH698" t="s">
        <v>113</v>
      </c>
      <c r="AI698" s="31">
        <f>+Tabla3[[#This Row],[VALOR DEL CONTRATO
(EN NUMEROS)]]-Tabla3[[#This Row],[VALOR RECURSOS (MADS/FONAM)]]</f>
        <v>0</v>
      </c>
      <c r="AJ698" s="25">
        <v>1925</v>
      </c>
      <c r="AK698" s="32">
        <v>45664</v>
      </c>
      <c r="AL698">
        <v>72812</v>
      </c>
      <c r="AM698" s="27">
        <v>45700</v>
      </c>
      <c r="AN698" s="33" t="s">
        <v>114</v>
      </c>
      <c r="AO698" t="s">
        <v>115</v>
      </c>
      <c r="AP698" s="39">
        <v>202400000000095</v>
      </c>
      <c r="AQ698" t="s">
        <v>106</v>
      </c>
      <c r="AR698" s="27">
        <v>45699</v>
      </c>
      <c r="AS698" s="23" t="s">
        <v>116</v>
      </c>
      <c r="AT698" s="23" t="s">
        <v>116</v>
      </c>
      <c r="AU698" t="s">
        <v>117</v>
      </c>
      <c r="AV698" t="s">
        <v>547</v>
      </c>
      <c r="AW698" t="s">
        <v>809</v>
      </c>
      <c r="AX698" t="s">
        <v>108</v>
      </c>
      <c r="AY698" s="23">
        <v>80111600</v>
      </c>
      <c r="AZ698" s="20" t="s">
        <v>4786</v>
      </c>
      <c r="BA698" s="23" t="s">
        <v>272</v>
      </c>
      <c r="BB698" s="20" t="s">
        <v>273</v>
      </c>
      <c r="BC698" s="42" t="s">
        <v>113</v>
      </c>
      <c r="BD698" s="23" t="s">
        <v>274</v>
      </c>
      <c r="BE698" s="27">
        <v>45700</v>
      </c>
      <c r="BF698" s="27">
        <v>45700</v>
      </c>
      <c r="BG698" s="43">
        <v>46022</v>
      </c>
      <c r="BH698" s="35">
        <f>+Tabla3[[#This Row],[FECHA TERMINACION
(INICIAL)]]-Tabla3[[#This Row],[FECHA INICIO]]</f>
        <v>322</v>
      </c>
      <c r="BI698" s="35">
        <f>+Tabla3[[#This Row],[PLAZO DE EJECUCIÓN EN DÍAS (INICIAL)]]/30</f>
        <v>10.733333333333333</v>
      </c>
      <c r="BJ698" t="s">
        <v>4787</v>
      </c>
      <c r="BK698" s="30">
        <f>+[1]BD_2!E696</f>
        <v>0</v>
      </c>
      <c r="BL698" s="30">
        <f>+[1]BD_2!BA696</f>
        <v>0</v>
      </c>
      <c r="BM698" s="23">
        <f>+[1]BD_2!BZ696</f>
        <v>0</v>
      </c>
      <c r="BN698" s="23">
        <f>+COUNTIF(Tabla3[[#This Row],[VALOR REDUCIDO]:[TOTAL TIEMPO PRORROGADO EN DÍAS
]],"&lt;&gt;0")</f>
        <v>0</v>
      </c>
      <c r="BO698" s="23" t="str">
        <f>+[1]BD_2!CA696</f>
        <v>2 NO</v>
      </c>
      <c r="BP698" s="27" t="str">
        <f>+[1]BD_2!CF696</f>
        <v>2 NO</v>
      </c>
      <c r="BQ698" s="23" t="s">
        <v>106</v>
      </c>
      <c r="BR698">
        <f t="shared" si="148"/>
        <v>322</v>
      </c>
      <c r="BS698" s="36">
        <f t="shared" si="149"/>
        <v>45700</v>
      </c>
      <c r="BT698" s="36">
        <f t="shared" si="150"/>
        <v>46022</v>
      </c>
      <c r="BU698" s="37">
        <f t="shared" ca="1" si="151"/>
        <v>0.76708074534161486</v>
      </c>
      <c r="BV698" s="30">
        <f t="shared" si="152"/>
        <v>33580067</v>
      </c>
      <c r="BW698" s="23" t="str">
        <f t="shared" ca="1" si="154"/>
        <v>EJECUCIÓN</v>
      </c>
      <c r="BX698" s="23">
        <v>20948067</v>
      </c>
      <c r="BY698" s="23">
        <v>12632000</v>
      </c>
      <c r="BZ698" s="23" t="s">
        <v>106</v>
      </c>
      <c r="CA698" s="23" t="str">
        <f t="shared" si="153"/>
        <v>febrero</v>
      </c>
      <c r="CB698" s="23" t="s">
        <v>121</v>
      </c>
      <c r="CC698" s="23" t="s">
        <v>121</v>
      </c>
      <c r="CD698" s="23" t="s">
        <v>121</v>
      </c>
      <c r="CE698" t="s">
        <v>125</v>
      </c>
      <c r="CF698" t="s">
        <v>126</v>
      </c>
    </row>
    <row r="699" spans="1:84" x14ac:dyDescent="0.25">
      <c r="A699" s="23" t="str">
        <f t="shared" si="141"/>
        <v/>
      </c>
      <c r="B699" s="23" t="str">
        <f t="shared" si="142"/>
        <v/>
      </c>
      <c r="C699" s="24" t="str">
        <f t="shared" ca="1" si="143"/>
        <v>F</v>
      </c>
      <c r="D699" s="25" t="str">
        <f t="shared" ca="1" si="144"/>
        <v/>
      </c>
      <c r="E699" s="25" t="str">
        <f t="shared" si="145"/>
        <v/>
      </c>
      <c r="F699" s="23" t="str">
        <f t="shared" si="146"/>
        <v/>
      </c>
      <c r="G699" s="25" t="str">
        <f t="shared" si="147"/>
        <v/>
      </c>
      <c r="H699" s="23">
        <v>2025</v>
      </c>
      <c r="I699" s="26">
        <v>688</v>
      </c>
      <c r="J699" s="23" t="s">
        <v>95</v>
      </c>
      <c r="K699" t="s">
        <v>96</v>
      </c>
      <c r="L699" t="s">
        <v>97</v>
      </c>
      <c r="M699" t="s">
        <v>98</v>
      </c>
      <c r="N699" t="s">
        <v>99</v>
      </c>
      <c r="O699" s="23" t="s">
        <v>100</v>
      </c>
      <c r="P699" s="23" t="s">
        <v>138</v>
      </c>
      <c r="Q699" t="s">
        <v>4788</v>
      </c>
      <c r="R699" s="23" t="s">
        <v>103</v>
      </c>
      <c r="S699" s="20" t="s">
        <v>158</v>
      </c>
      <c r="T699" s="29" t="s">
        <v>4789</v>
      </c>
      <c r="U699" s="23" t="s">
        <v>1436</v>
      </c>
      <c r="V699" s="23" t="s">
        <v>106</v>
      </c>
      <c r="W699" s="20" t="s">
        <v>245</v>
      </c>
      <c r="X699" s="20" t="s">
        <v>245</v>
      </c>
      <c r="Y699" t="s">
        <v>4790</v>
      </c>
      <c r="Z699" t="s">
        <v>4791</v>
      </c>
      <c r="AA699" t="s">
        <v>4792</v>
      </c>
      <c r="AB699" s="30">
        <v>61800000</v>
      </c>
      <c r="AC699" s="30">
        <v>61800000</v>
      </c>
      <c r="AD699" s="46">
        <v>8240000</v>
      </c>
      <c r="AE699" s="46">
        <v>0</v>
      </c>
      <c r="AF699" s="23" t="s">
        <v>112</v>
      </c>
      <c r="AG699" t="s">
        <v>106</v>
      </c>
      <c r="AH699" t="s">
        <v>113</v>
      </c>
      <c r="AI699" s="31">
        <f>+Tabla3[[#This Row],[VALOR DEL CONTRATO
(EN NUMEROS)]]-Tabla3[[#This Row],[VALOR RECURSOS (MADS/FONAM)]]</f>
        <v>0</v>
      </c>
      <c r="AJ699" s="25">
        <v>6525</v>
      </c>
      <c r="AK699" s="57">
        <v>45665</v>
      </c>
      <c r="AL699" s="23">
        <v>74525</v>
      </c>
      <c r="AM699" s="27">
        <v>45700</v>
      </c>
      <c r="AN699" s="33" t="s">
        <v>114</v>
      </c>
      <c r="AO699" t="s">
        <v>248</v>
      </c>
      <c r="AP699" s="39">
        <v>202400000000095</v>
      </c>
      <c r="AQ699" t="s">
        <v>106</v>
      </c>
      <c r="AR699" s="27">
        <v>45699</v>
      </c>
      <c r="AS699" s="23" t="s">
        <v>116</v>
      </c>
      <c r="AT699" s="23" t="s">
        <v>116</v>
      </c>
      <c r="AU699" t="s">
        <v>117</v>
      </c>
      <c r="AV699" t="s">
        <v>610</v>
      </c>
      <c r="AW699" t="s">
        <v>611</v>
      </c>
      <c r="AX699" t="s">
        <v>245</v>
      </c>
      <c r="AY699" s="23">
        <v>80111600</v>
      </c>
      <c r="AZ699" s="20" t="s">
        <v>4793</v>
      </c>
      <c r="BA699" s="23" t="s">
        <v>121</v>
      </c>
      <c r="BB699" s="20" t="s">
        <v>122</v>
      </c>
      <c r="BC699" s="42">
        <v>45699</v>
      </c>
      <c r="BD699" s="23" t="s">
        <v>136</v>
      </c>
      <c r="BE699" s="42">
        <v>45699</v>
      </c>
      <c r="BF699" s="27">
        <v>45700</v>
      </c>
      <c r="BG699" s="43">
        <v>45926</v>
      </c>
      <c r="BH699" s="35">
        <f>+Tabla3[[#This Row],[FECHA TERMINACION
(INICIAL)]]-Tabla3[[#This Row],[FECHA INICIO]]</f>
        <v>226</v>
      </c>
      <c r="BI699" s="35">
        <f>+Tabla3[[#This Row],[PLAZO DE EJECUCIÓN EN DÍAS (INICIAL)]]/30</f>
        <v>7.5333333333333332</v>
      </c>
      <c r="BJ699" t="s">
        <v>4794</v>
      </c>
      <c r="BK699" s="30">
        <f>+[1]BD_2!E697</f>
        <v>0</v>
      </c>
      <c r="BL699" s="30">
        <f>+[1]BD_2!BA697</f>
        <v>0</v>
      </c>
      <c r="BM699" s="23">
        <f>+[1]BD_2!BZ697</f>
        <v>0</v>
      </c>
      <c r="BN699" s="23">
        <f>+COUNTIF(Tabla3[[#This Row],[VALOR REDUCIDO]:[TOTAL TIEMPO PRORROGADO EN DÍAS
]],"&lt;&gt;0")</f>
        <v>0</v>
      </c>
      <c r="BO699" s="23" t="str">
        <f>+[1]BD_2!CA697</f>
        <v>2 NO</v>
      </c>
      <c r="BP699" s="27" t="str">
        <f>+[1]BD_2!CF697</f>
        <v>2 NO</v>
      </c>
      <c r="BQ699" s="23" t="s">
        <v>106</v>
      </c>
      <c r="BR699">
        <f t="shared" si="148"/>
        <v>226</v>
      </c>
      <c r="BS699" s="36">
        <f t="shared" si="149"/>
        <v>45700</v>
      </c>
      <c r="BT699" s="36">
        <f t="shared" si="150"/>
        <v>45926</v>
      </c>
      <c r="BU699" s="37">
        <f t="shared" ca="1" si="151"/>
        <v>1</v>
      </c>
      <c r="BV699" s="30">
        <f t="shared" si="152"/>
        <v>61800000</v>
      </c>
      <c r="BW699" s="23" t="str">
        <f t="shared" ca="1" si="154"/>
        <v>FINALIZADO</v>
      </c>
      <c r="BX699" s="23">
        <v>46418667</v>
      </c>
      <c r="BY699" s="23">
        <v>15381333</v>
      </c>
      <c r="BZ699" s="23" t="s">
        <v>106</v>
      </c>
      <c r="CA699" s="23" t="str">
        <f t="shared" si="153"/>
        <v>febrero</v>
      </c>
      <c r="CB699" s="23" t="s">
        <v>121</v>
      </c>
      <c r="CC699" s="23" t="s">
        <v>121</v>
      </c>
      <c r="CD699" s="23" t="s">
        <v>121</v>
      </c>
      <c r="CE699" t="s">
        <v>125</v>
      </c>
      <c r="CF699" t="s">
        <v>126</v>
      </c>
    </row>
    <row r="700" spans="1:84" x14ac:dyDescent="0.25">
      <c r="A700" s="23" t="str">
        <f t="shared" si="141"/>
        <v/>
      </c>
      <c r="B700" s="23" t="str">
        <f t="shared" si="142"/>
        <v/>
      </c>
      <c r="C700" s="24" t="str">
        <f t="shared" ca="1" si="143"/>
        <v>E</v>
      </c>
      <c r="D700" s="25" t="str">
        <f t="shared" ca="1" si="144"/>
        <v/>
      </c>
      <c r="E700" s="25" t="str">
        <f t="shared" si="145"/>
        <v/>
      </c>
      <c r="F700" s="23" t="str">
        <f t="shared" si="146"/>
        <v/>
      </c>
      <c r="G700" s="25" t="str">
        <f t="shared" si="147"/>
        <v/>
      </c>
      <c r="H700" s="23">
        <v>2025</v>
      </c>
      <c r="I700" s="26">
        <v>689</v>
      </c>
      <c r="J700" s="23" t="s">
        <v>95</v>
      </c>
      <c r="K700" t="s">
        <v>96</v>
      </c>
      <c r="L700" t="s">
        <v>97</v>
      </c>
      <c r="M700" t="s">
        <v>98</v>
      </c>
      <c r="N700" t="s">
        <v>99</v>
      </c>
      <c r="O700" s="23" t="s">
        <v>100</v>
      </c>
      <c r="P700" s="23" t="s">
        <v>138</v>
      </c>
      <c r="Q700" t="s">
        <v>4795</v>
      </c>
      <c r="R700" s="23" t="s">
        <v>103</v>
      </c>
      <c r="S700" s="56" t="s">
        <v>525</v>
      </c>
      <c r="T700" s="29" t="s">
        <v>4796</v>
      </c>
      <c r="U700" s="23" t="s">
        <v>1436</v>
      </c>
      <c r="V700" s="23" t="s">
        <v>106</v>
      </c>
      <c r="W700" s="20" t="s">
        <v>418</v>
      </c>
      <c r="X700" s="20" t="s">
        <v>418</v>
      </c>
      <c r="Y700" t="s">
        <v>4797</v>
      </c>
      <c r="Z700" t="s">
        <v>4798</v>
      </c>
      <c r="AA700" t="s">
        <v>4799</v>
      </c>
      <c r="AB700" s="30">
        <v>55650000</v>
      </c>
      <c r="AC700" s="30">
        <v>55650000</v>
      </c>
      <c r="AD700" s="46">
        <v>5300000</v>
      </c>
      <c r="AE700" s="46">
        <v>0</v>
      </c>
      <c r="AF700" s="23" t="s">
        <v>112</v>
      </c>
      <c r="AG700" t="s">
        <v>106</v>
      </c>
      <c r="AH700" t="s">
        <v>113</v>
      </c>
      <c r="AI700" s="31">
        <f>+Tabla3[[#This Row],[VALOR DEL CONTRATO
(EN NUMEROS)]]-Tabla3[[#This Row],[VALOR RECURSOS (MADS/FONAM)]]</f>
        <v>0</v>
      </c>
      <c r="AJ700" s="25">
        <v>8425</v>
      </c>
      <c r="AK700" s="32">
        <v>45665</v>
      </c>
      <c r="AL700">
        <v>82225</v>
      </c>
      <c r="AM700" s="42">
        <v>45701</v>
      </c>
      <c r="AN700" s="33" t="s">
        <v>114</v>
      </c>
      <c r="AO700" t="s">
        <v>3144</v>
      </c>
      <c r="AP700" s="39">
        <v>202300000000267</v>
      </c>
      <c r="AQ700" t="s">
        <v>106</v>
      </c>
      <c r="AR700" s="27">
        <v>45699</v>
      </c>
      <c r="AS700" s="23" t="s">
        <v>116</v>
      </c>
      <c r="AT700" s="23" t="s">
        <v>116</v>
      </c>
      <c r="AU700" t="s">
        <v>117</v>
      </c>
      <c r="AV700" t="s">
        <v>423</v>
      </c>
      <c r="AW700" t="s">
        <v>424</v>
      </c>
      <c r="AX700" t="s">
        <v>425</v>
      </c>
      <c r="AY700" s="23">
        <v>80111600</v>
      </c>
      <c r="AZ700" s="20" t="s">
        <v>4800</v>
      </c>
      <c r="BA700" s="23" t="s">
        <v>121</v>
      </c>
      <c r="BB700" s="20" t="s">
        <v>122</v>
      </c>
      <c r="BC700" s="42">
        <v>45699</v>
      </c>
      <c r="BD700" s="23" t="s">
        <v>123</v>
      </c>
      <c r="BE700" s="42">
        <v>45699</v>
      </c>
      <c r="BF700" s="27">
        <v>45701</v>
      </c>
      <c r="BG700" s="43">
        <v>46018</v>
      </c>
      <c r="BH700" s="35">
        <f>+Tabla3[[#This Row],[FECHA TERMINACION
(INICIAL)]]-Tabla3[[#This Row],[FECHA INICIO]]</f>
        <v>317</v>
      </c>
      <c r="BI700" s="35">
        <f>+Tabla3[[#This Row],[PLAZO DE EJECUCIÓN EN DÍAS (INICIAL)]]/30</f>
        <v>10.566666666666666</v>
      </c>
      <c r="BJ700" t="s">
        <v>4801</v>
      </c>
      <c r="BK700" s="30">
        <f>+[1]BD_2!E698</f>
        <v>0</v>
      </c>
      <c r="BL700" s="30">
        <f>+[1]BD_2!BA698</f>
        <v>0</v>
      </c>
      <c r="BM700" s="23">
        <f>+[1]BD_2!BZ698</f>
        <v>0</v>
      </c>
      <c r="BN700" s="23">
        <f>+COUNTIF(Tabla3[[#This Row],[VALOR REDUCIDO]:[TOTAL TIEMPO PRORROGADO EN DÍAS
]],"&lt;&gt;0")</f>
        <v>0</v>
      </c>
      <c r="BO700" s="23" t="str">
        <f>+[1]BD_2!CA698</f>
        <v>2 NO</v>
      </c>
      <c r="BP700" s="27" t="str">
        <f>+[1]BD_2!CF698</f>
        <v>2 NO</v>
      </c>
      <c r="BQ700" s="23" t="s">
        <v>106</v>
      </c>
      <c r="BR700">
        <f t="shared" si="148"/>
        <v>317</v>
      </c>
      <c r="BS700" s="36">
        <f t="shared" si="149"/>
        <v>45701</v>
      </c>
      <c r="BT700" s="36">
        <f t="shared" si="150"/>
        <v>46018</v>
      </c>
      <c r="BU700" s="37">
        <f t="shared" ca="1" si="151"/>
        <v>0.77602523659305989</v>
      </c>
      <c r="BV700" s="30">
        <f t="shared" si="152"/>
        <v>55650000</v>
      </c>
      <c r="BW700" s="23" t="str">
        <f t="shared" ca="1" si="154"/>
        <v>EJECUCIÓN</v>
      </c>
      <c r="BX700" s="23">
        <v>29680000</v>
      </c>
      <c r="BY700" s="23">
        <v>25970000</v>
      </c>
      <c r="BZ700" s="23" t="s">
        <v>106</v>
      </c>
      <c r="CA700" s="23" t="str">
        <f t="shared" si="153"/>
        <v>febrero</v>
      </c>
      <c r="CB700" s="23" t="s">
        <v>121</v>
      </c>
      <c r="CC700" s="23" t="s">
        <v>121</v>
      </c>
      <c r="CD700" s="23" t="s">
        <v>121</v>
      </c>
      <c r="CE700" t="s">
        <v>125</v>
      </c>
      <c r="CF700" t="s">
        <v>126</v>
      </c>
    </row>
    <row r="701" spans="1:84" x14ac:dyDescent="0.25">
      <c r="A701" s="23" t="str">
        <f t="shared" si="141"/>
        <v/>
      </c>
      <c r="B701" s="23" t="str">
        <f t="shared" si="142"/>
        <v/>
      </c>
      <c r="C701" s="24" t="str">
        <f t="shared" ca="1" si="143"/>
        <v>E</v>
      </c>
      <c r="D701" s="25" t="str">
        <f t="shared" ca="1" si="144"/>
        <v/>
      </c>
      <c r="E701" s="25" t="str">
        <f t="shared" si="145"/>
        <v/>
      </c>
      <c r="F701" s="23" t="str">
        <f t="shared" si="146"/>
        <v/>
      </c>
      <c r="G701" s="25" t="str">
        <f t="shared" si="147"/>
        <v/>
      </c>
      <c r="H701" s="23">
        <v>2025</v>
      </c>
      <c r="I701" s="26">
        <v>690</v>
      </c>
      <c r="J701" s="23" t="s">
        <v>95</v>
      </c>
      <c r="K701" t="s">
        <v>96</v>
      </c>
      <c r="L701" t="s">
        <v>97</v>
      </c>
      <c r="M701" t="s">
        <v>98</v>
      </c>
      <c r="N701" t="s">
        <v>99</v>
      </c>
      <c r="O701" s="23" t="s">
        <v>100</v>
      </c>
      <c r="P701" s="23" t="s">
        <v>138</v>
      </c>
      <c r="Q701" t="s">
        <v>4802</v>
      </c>
      <c r="R701" s="23" t="s">
        <v>103</v>
      </c>
      <c r="S701" s="56" t="s">
        <v>311</v>
      </c>
      <c r="T701" s="29" t="s">
        <v>4803</v>
      </c>
      <c r="U701" s="23" t="s">
        <v>1436</v>
      </c>
      <c r="V701" s="23" t="s">
        <v>106</v>
      </c>
      <c r="W701" s="20" t="s">
        <v>183</v>
      </c>
      <c r="X701" s="20" t="s">
        <v>183</v>
      </c>
      <c r="Y701" t="s">
        <v>1704</v>
      </c>
      <c r="Z701" t="s">
        <v>4804</v>
      </c>
      <c r="AA701" t="s">
        <v>2657</v>
      </c>
      <c r="AB701" s="30">
        <v>66950000</v>
      </c>
      <c r="AC701" s="30">
        <v>66950000</v>
      </c>
      <c r="AD701" s="46">
        <v>6695000</v>
      </c>
      <c r="AE701" s="46">
        <v>0</v>
      </c>
      <c r="AF701" s="23" t="s">
        <v>112</v>
      </c>
      <c r="AG701" t="s">
        <v>106</v>
      </c>
      <c r="AH701" t="s">
        <v>113</v>
      </c>
      <c r="AI701" s="31">
        <f>+Tabla3[[#This Row],[VALOR DEL CONTRATO
(EN NUMEROS)]]-Tabla3[[#This Row],[VALOR RECURSOS (MADS/FONAM)]]</f>
        <v>0</v>
      </c>
      <c r="AJ701" s="25">
        <v>5125</v>
      </c>
      <c r="AK701" s="57">
        <v>45664</v>
      </c>
      <c r="AL701">
        <v>96725</v>
      </c>
      <c r="AM701" s="27">
        <v>45708</v>
      </c>
      <c r="AN701" s="33" t="s">
        <v>114</v>
      </c>
      <c r="AO701" t="s">
        <v>323</v>
      </c>
      <c r="AP701" s="39">
        <v>202400000000055</v>
      </c>
      <c r="AQ701" t="s">
        <v>106</v>
      </c>
      <c r="AR701" s="27">
        <v>45706</v>
      </c>
      <c r="AS701" s="23" t="s">
        <v>116</v>
      </c>
      <c r="AT701" s="23" t="s">
        <v>116</v>
      </c>
      <c r="AU701" t="s">
        <v>117</v>
      </c>
      <c r="AV701" t="s">
        <v>978</v>
      </c>
      <c r="AW701" t="s">
        <v>979</v>
      </c>
      <c r="AX701" t="s">
        <v>189</v>
      </c>
      <c r="AY701" s="23">
        <v>80111600</v>
      </c>
      <c r="AZ701" s="20" t="s">
        <v>4805</v>
      </c>
      <c r="BA701" s="23" t="s">
        <v>121</v>
      </c>
      <c r="BB701" s="20" t="s">
        <v>122</v>
      </c>
      <c r="BC701" s="42">
        <v>45706</v>
      </c>
      <c r="BD701" s="23" t="s">
        <v>123</v>
      </c>
      <c r="BE701" s="42">
        <v>45706</v>
      </c>
      <c r="BF701" s="27">
        <v>45708</v>
      </c>
      <c r="BG701" s="43">
        <v>46010</v>
      </c>
      <c r="BH701" s="35">
        <f>+Tabla3[[#This Row],[FECHA TERMINACION
(INICIAL)]]-Tabla3[[#This Row],[FECHA INICIO]]</f>
        <v>302</v>
      </c>
      <c r="BI701" s="35">
        <f>+Tabla3[[#This Row],[PLAZO DE EJECUCIÓN EN DÍAS (INICIAL)]]/30</f>
        <v>10.066666666666666</v>
      </c>
      <c r="BJ701" t="s">
        <v>948</v>
      </c>
      <c r="BK701" s="30">
        <f>+[1]BD_2!E699</f>
        <v>0</v>
      </c>
      <c r="BL701" s="30">
        <f>+[1]BD_2!BA699</f>
        <v>0</v>
      </c>
      <c r="BM701" s="23">
        <f>+[1]BD_2!BZ699</f>
        <v>0</v>
      </c>
      <c r="BN701" s="23">
        <f>+COUNTIF(Tabla3[[#This Row],[VALOR REDUCIDO]:[TOTAL TIEMPO PRORROGADO EN DÍAS
]],"&lt;&gt;0")</f>
        <v>0</v>
      </c>
      <c r="BO701" s="23" t="str">
        <f>+[1]BD_2!CA699</f>
        <v>2 NO</v>
      </c>
      <c r="BP701" s="27" t="str">
        <f>+[1]BD_2!CF699</f>
        <v>2 NO</v>
      </c>
      <c r="BQ701" s="23" t="s">
        <v>106</v>
      </c>
      <c r="BR701">
        <f t="shared" si="148"/>
        <v>302</v>
      </c>
      <c r="BS701" s="36">
        <f t="shared" si="149"/>
        <v>45708</v>
      </c>
      <c r="BT701" s="36">
        <f t="shared" si="150"/>
        <v>46010</v>
      </c>
      <c r="BU701" s="37">
        <f t="shared" ca="1" si="151"/>
        <v>0.79139072847682124</v>
      </c>
      <c r="BV701" s="30">
        <f t="shared" si="152"/>
        <v>66950000</v>
      </c>
      <c r="BW701" s="23" t="str">
        <f t="shared" ca="1" si="154"/>
        <v>EJECUCIÓN</v>
      </c>
      <c r="BX701" s="23">
        <v>35929833</v>
      </c>
      <c r="BY701" s="23">
        <v>31020167</v>
      </c>
      <c r="BZ701" s="23" t="s">
        <v>106</v>
      </c>
      <c r="CA701" s="23" t="str">
        <f t="shared" si="153"/>
        <v>febrero</v>
      </c>
      <c r="CB701" s="23" t="s">
        <v>121</v>
      </c>
      <c r="CC701" s="23" t="s">
        <v>121</v>
      </c>
      <c r="CD701" s="23" t="s">
        <v>121</v>
      </c>
      <c r="CE701" t="s">
        <v>125</v>
      </c>
      <c r="CF701" t="s">
        <v>126</v>
      </c>
    </row>
    <row r="702" spans="1:84" x14ac:dyDescent="0.25">
      <c r="A702" s="23" t="str">
        <f t="shared" si="141"/>
        <v/>
      </c>
      <c r="B702" s="23" t="str">
        <f t="shared" si="142"/>
        <v/>
      </c>
      <c r="C702" s="24" t="str">
        <f t="shared" ca="1" si="143"/>
        <v>E</v>
      </c>
      <c r="D702" s="25" t="str">
        <f t="shared" ca="1" si="144"/>
        <v/>
      </c>
      <c r="E702" s="25" t="str">
        <f t="shared" si="145"/>
        <v/>
      </c>
      <c r="F702" s="23" t="str">
        <f t="shared" si="146"/>
        <v/>
      </c>
      <c r="G702" s="25" t="str">
        <f t="shared" si="147"/>
        <v/>
      </c>
      <c r="H702" s="23">
        <v>2025</v>
      </c>
      <c r="I702" s="26">
        <v>691</v>
      </c>
      <c r="J702" s="23" t="s">
        <v>95</v>
      </c>
      <c r="K702" t="s">
        <v>96</v>
      </c>
      <c r="L702" t="s">
        <v>97</v>
      </c>
      <c r="M702" t="s">
        <v>98</v>
      </c>
      <c r="N702" t="s">
        <v>99</v>
      </c>
      <c r="O702" s="23" t="s">
        <v>100</v>
      </c>
      <c r="P702" s="23" t="s">
        <v>138</v>
      </c>
      <c r="Q702" t="s">
        <v>4806</v>
      </c>
      <c r="R702" s="23" t="s">
        <v>103</v>
      </c>
      <c r="S702" s="56" t="s">
        <v>193</v>
      </c>
      <c r="T702" s="29" t="s">
        <v>4807</v>
      </c>
      <c r="U702" s="23" t="s">
        <v>1436</v>
      </c>
      <c r="V702" s="23" t="s">
        <v>106</v>
      </c>
      <c r="W702" s="20" t="s">
        <v>183</v>
      </c>
      <c r="X702" s="20" t="s">
        <v>183</v>
      </c>
      <c r="Y702" t="s">
        <v>4808</v>
      </c>
      <c r="Z702" t="s">
        <v>4809</v>
      </c>
      <c r="AA702" t="s">
        <v>4810</v>
      </c>
      <c r="AB702" s="30">
        <v>75000000</v>
      </c>
      <c r="AC702" s="30">
        <v>75000000</v>
      </c>
      <c r="AD702" s="46">
        <v>7500000</v>
      </c>
      <c r="AE702" s="46">
        <v>0</v>
      </c>
      <c r="AF702" s="23" t="s">
        <v>112</v>
      </c>
      <c r="AG702" t="s">
        <v>106</v>
      </c>
      <c r="AH702" t="s">
        <v>113</v>
      </c>
      <c r="AI702" s="31">
        <f>+Tabla3[[#This Row],[VALOR DEL CONTRATO
(EN NUMEROS)]]-Tabla3[[#This Row],[VALOR RECURSOS (MADS/FONAM)]]</f>
        <v>0</v>
      </c>
      <c r="AJ702" s="25">
        <v>5225</v>
      </c>
      <c r="AK702" s="32">
        <v>45664</v>
      </c>
      <c r="AL702">
        <v>94325</v>
      </c>
      <c r="AM702" s="42">
        <v>45707</v>
      </c>
      <c r="AN702" s="33" t="s">
        <v>114</v>
      </c>
      <c r="AO702" t="s">
        <v>323</v>
      </c>
      <c r="AP702" s="39">
        <v>202400000000055</v>
      </c>
      <c r="AQ702" t="s">
        <v>106</v>
      </c>
      <c r="AR702" s="27">
        <v>45706</v>
      </c>
      <c r="AS702" s="23" t="s">
        <v>116</v>
      </c>
      <c r="AT702" s="23" t="s">
        <v>116</v>
      </c>
      <c r="AU702" t="s">
        <v>117</v>
      </c>
      <c r="AV702" t="s">
        <v>292</v>
      </c>
      <c r="AW702" t="s">
        <v>293</v>
      </c>
      <c r="AX702" t="s">
        <v>189</v>
      </c>
      <c r="AY702" s="23">
        <v>80111600</v>
      </c>
      <c r="AZ702" s="41" t="s">
        <v>4811</v>
      </c>
      <c r="BA702" s="23" t="s">
        <v>121</v>
      </c>
      <c r="BB702" s="20" t="s">
        <v>122</v>
      </c>
      <c r="BC702" s="27">
        <v>45706</v>
      </c>
      <c r="BD702" s="23" t="s">
        <v>123</v>
      </c>
      <c r="BE702" s="27">
        <v>45706</v>
      </c>
      <c r="BF702" s="27">
        <v>45707</v>
      </c>
      <c r="BG702" s="43">
        <v>46009</v>
      </c>
      <c r="BH702" s="35">
        <f>+Tabla3[[#This Row],[FECHA TERMINACION
(INICIAL)]]-Tabla3[[#This Row],[FECHA INICIO]]</f>
        <v>302</v>
      </c>
      <c r="BI702" s="35">
        <f>+Tabla3[[#This Row],[PLAZO DE EJECUCIÓN EN DÍAS (INICIAL)]]/30</f>
        <v>10.066666666666666</v>
      </c>
      <c r="BJ702" t="s">
        <v>948</v>
      </c>
      <c r="BK702" s="30">
        <f>+[1]BD_2!E700</f>
        <v>0</v>
      </c>
      <c r="BL702" s="30">
        <f>+[1]BD_2!BA700</f>
        <v>0</v>
      </c>
      <c r="BM702" s="23">
        <f>+[1]BD_2!BZ700</f>
        <v>0</v>
      </c>
      <c r="BN702" s="23">
        <f>+COUNTIF(Tabla3[[#This Row],[VALOR REDUCIDO]:[TOTAL TIEMPO PRORROGADO EN DÍAS
]],"&lt;&gt;0")</f>
        <v>0</v>
      </c>
      <c r="BO702" s="23" t="str">
        <f>+[1]BD_2!CA700</f>
        <v>2 NO</v>
      </c>
      <c r="BP702" s="27" t="str">
        <f>+[1]BD_2!CF700</f>
        <v>2 NO</v>
      </c>
      <c r="BQ702" s="23" t="s">
        <v>106</v>
      </c>
      <c r="BR702">
        <f t="shared" si="148"/>
        <v>302</v>
      </c>
      <c r="BS702" s="36">
        <f t="shared" si="149"/>
        <v>45707</v>
      </c>
      <c r="BT702" s="36">
        <f t="shared" si="150"/>
        <v>46009</v>
      </c>
      <c r="BU702" s="37">
        <f t="shared" ca="1" si="151"/>
        <v>0.79470198675496684</v>
      </c>
      <c r="BV702" s="30">
        <f t="shared" si="152"/>
        <v>75000000</v>
      </c>
      <c r="BW702" s="23" t="str">
        <f t="shared" ca="1" si="154"/>
        <v>EJECUCIÓN</v>
      </c>
      <c r="BX702" s="23">
        <v>40500000</v>
      </c>
      <c r="BY702" s="23">
        <v>34500000</v>
      </c>
      <c r="BZ702" s="23" t="s">
        <v>106</v>
      </c>
      <c r="CA702" s="23" t="str">
        <f t="shared" si="153"/>
        <v>febrero</v>
      </c>
      <c r="CB702" s="23" t="s">
        <v>121</v>
      </c>
      <c r="CC702" s="23" t="s">
        <v>121</v>
      </c>
      <c r="CD702" s="23" t="s">
        <v>121</v>
      </c>
      <c r="CE702" t="s">
        <v>125</v>
      </c>
      <c r="CF702" t="s">
        <v>126</v>
      </c>
    </row>
    <row r="703" spans="1:84" x14ac:dyDescent="0.25">
      <c r="A703" s="23" t="str">
        <f t="shared" si="141"/>
        <v/>
      </c>
      <c r="B703" s="23" t="str">
        <f t="shared" si="142"/>
        <v/>
      </c>
      <c r="C703" s="24" t="str">
        <f t="shared" ca="1" si="143"/>
        <v>E</v>
      </c>
      <c r="D703" s="25" t="str">
        <f t="shared" ca="1" si="144"/>
        <v/>
      </c>
      <c r="E703" s="25" t="str">
        <f t="shared" si="145"/>
        <v/>
      </c>
      <c r="F703" s="23" t="str">
        <f t="shared" si="146"/>
        <v/>
      </c>
      <c r="G703" s="25" t="str">
        <f t="shared" si="147"/>
        <v/>
      </c>
      <c r="H703" s="23">
        <v>2025</v>
      </c>
      <c r="I703" s="26">
        <v>692</v>
      </c>
      <c r="J703" s="23" t="s">
        <v>95</v>
      </c>
      <c r="K703" t="s">
        <v>96</v>
      </c>
      <c r="L703" t="s">
        <v>97</v>
      </c>
      <c r="M703" t="s">
        <v>98</v>
      </c>
      <c r="N703" t="s">
        <v>99</v>
      </c>
      <c r="O703" s="23" t="s">
        <v>100</v>
      </c>
      <c r="P703" s="23" t="s">
        <v>138</v>
      </c>
      <c r="Q703" t="s">
        <v>4812</v>
      </c>
      <c r="R703" s="23" t="s">
        <v>103</v>
      </c>
      <c r="S703" s="56" t="s">
        <v>683</v>
      </c>
      <c r="T703" s="29" t="s">
        <v>4813</v>
      </c>
      <c r="U703" s="23" t="s">
        <v>1436</v>
      </c>
      <c r="V703" s="23" t="s">
        <v>106</v>
      </c>
      <c r="W703" s="20" t="s">
        <v>430</v>
      </c>
      <c r="X703" s="20" t="s">
        <v>430</v>
      </c>
      <c r="Y703" t="s">
        <v>4814</v>
      </c>
      <c r="Z703" t="s">
        <v>4815</v>
      </c>
      <c r="AA703" t="s">
        <v>3724</v>
      </c>
      <c r="AB703" s="30">
        <v>52000000</v>
      </c>
      <c r="AC703" s="30">
        <v>52000000</v>
      </c>
      <c r="AD703" s="46">
        <v>5200000</v>
      </c>
      <c r="AE703" s="46">
        <v>0</v>
      </c>
      <c r="AF703" s="23" t="s">
        <v>112</v>
      </c>
      <c r="AG703" t="s">
        <v>106</v>
      </c>
      <c r="AH703" t="s">
        <v>113</v>
      </c>
      <c r="AI703" s="31">
        <f>+Tabla3[[#This Row],[VALOR DEL CONTRATO
(EN NUMEROS)]]-Tabla3[[#This Row],[VALOR RECURSOS (MADS/FONAM)]]</f>
        <v>0</v>
      </c>
      <c r="AJ703" s="25">
        <v>4425</v>
      </c>
      <c r="AK703" s="32">
        <v>45664</v>
      </c>
      <c r="AL703">
        <v>82625</v>
      </c>
      <c r="AM703" s="27">
        <v>45702</v>
      </c>
      <c r="AN703" s="33" t="s">
        <v>114</v>
      </c>
      <c r="AO703" t="s">
        <v>434</v>
      </c>
      <c r="AP703" s="39">
        <v>202400000000074</v>
      </c>
      <c r="AQ703" t="s">
        <v>106</v>
      </c>
      <c r="AR703" s="27">
        <v>45700</v>
      </c>
      <c r="AS703" s="23" t="s">
        <v>116</v>
      </c>
      <c r="AT703" s="23" t="s">
        <v>116</v>
      </c>
      <c r="AU703" t="s">
        <v>117</v>
      </c>
      <c r="AV703" t="s">
        <v>435</v>
      </c>
      <c r="AW703" t="s">
        <v>436</v>
      </c>
      <c r="AX703" t="s">
        <v>436</v>
      </c>
      <c r="AY703" s="23">
        <v>80111600</v>
      </c>
      <c r="AZ703" s="41" t="s">
        <v>4816</v>
      </c>
      <c r="BA703" s="23" t="s">
        <v>121</v>
      </c>
      <c r="BB703" s="20" t="s">
        <v>122</v>
      </c>
      <c r="BC703" s="42">
        <v>45701</v>
      </c>
      <c r="BD703" s="23" t="s">
        <v>123</v>
      </c>
      <c r="BE703" s="42">
        <v>45701</v>
      </c>
      <c r="BF703" s="27">
        <v>45702</v>
      </c>
      <c r="BG703" s="43">
        <v>46004</v>
      </c>
      <c r="BH703" s="35">
        <f>+Tabla3[[#This Row],[FECHA TERMINACION
(INICIAL)]]-Tabla3[[#This Row],[FECHA INICIO]]</f>
        <v>302</v>
      </c>
      <c r="BI703" s="35">
        <f>+Tabla3[[#This Row],[PLAZO DE EJECUCIÓN EN DÍAS (INICIAL)]]/30</f>
        <v>10.066666666666666</v>
      </c>
      <c r="BJ703" t="s">
        <v>2064</v>
      </c>
      <c r="BK703" s="30">
        <f>+[1]BD_2!E701</f>
        <v>0</v>
      </c>
      <c r="BL703" s="30">
        <f>+[1]BD_2!BA701</f>
        <v>0</v>
      </c>
      <c r="BM703" s="23">
        <f>+[1]BD_2!BZ701</f>
        <v>0</v>
      </c>
      <c r="BN703" s="23">
        <f>+COUNTIF(Tabla3[[#This Row],[VALOR REDUCIDO]:[TOTAL TIEMPO PRORROGADO EN DÍAS
]],"&lt;&gt;0")</f>
        <v>0</v>
      </c>
      <c r="BO703" s="23" t="str">
        <f>+[1]BD_2!CA701</f>
        <v>2 NO</v>
      </c>
      <c r="BP703" s="27" t="str">
        <f>+[1]BD_2!CF701</f>
        <v>2 NO</v>
      </c>
      <c r="BQ703" s="23" t="s">
        <v>106</v>
      </c>
      <c r="BR703">
        <f t="shared" si="148"/>
        <v>302</v>
      </c>
      <c r="BS703" s="36">
        <f t="shared" si="149"/>
        <v>45702</v>
      </c>
      <c r="BT703" s="36">
        <f t="shared" si="150"/>
        <v>46004</v>
      </c>
      <c r="BU703" s="37">
        <f t="shared" ca="1" si="151"/>
        <v>0.8112582781456954</v>
      </c>
      <c r="BV703" s="30">
        <f t="shared" si="152"/>
        <v>52000000</v>
      </c>
      <c r="BW703" s="23" t="str">
        <f t="shared" ca="1" si="154"/>
        <v>EJECUCIÓN</v>
      </c>
      <c r="BX703" s="23">
        <v>28946667</v>
      </c>
      <c r="BY703" s="23">
        <v>23053333</v>
      </c>
      <c r="BZ703" s="23" t="s">
        <v>106</v>
      </c>
      <c r="CA703" s="23" t="str">
        <f t="shared" si="153"/>
        <v>febrero</v>
      </c>
      <c r="CB703" s="23" t="s">
        <v>121</v>
      </c>
      <c r="CC703" s="23" t="s">
        <v>121</v>
      </c>
      <c r="CD703" s="23" t="s">
        <v>121</v>
      </c>
      <c r="CE703" t="s">
        <v>125</v>
      </c>
      <c r="CF703" t="s">
        <v>126</v>
      </c>
    </row>
    <row r="704" spans="1:84" x14ac:dyDescent="0.25">
      <c r="A704" s="23" t="str">
        <f t="shared" si="141"/>
        <v/>
      </c>
      <c r="B704" s="23" t="str">
        <f t="shared" si="142"/>
        <v/>
      </c>
      <c r="C704" s="24" t="str">
        <f t="shared" ca="1" si="143"/>
        <v>E</v>
      </c>
      <c r="D704" s="25" t="str">
        <f t="shared" ca="1" si="144"/>
        <v/>
      </c>
      <c r="E704" s="25" t="str">
        <f t="shared" si="145"/>
        <v/>
      </c>
      <c r="F704" s="23" t="str">
        <f t="shared" si="146"/>
        <v/>
      </c>
      <c r="G704" s="25" t="str">
        <f t="shared" si="147"/>
        <v/>
      </c>
      <c r="H704" s="23">
        <v>2025</v>
      </c>
      <c r="I704" s="26">
        <v>693</v>
      </c>
      <c r="J704" s="23" t="s">
        <v>95</v>
      </c>
      <c r="K704" t="s">
        <v>96</v>
      </c>
      <c r="L704" t="s">
        <v>97</v>
      </c>
      <c r="M704" t="s">
        <v>98</v>
      </c>
      <c r="N704" t="s">
        <v>99</v>
      </c>
      <c r="O704" s="23" t="s">
        <v>100</v>
      </c>
      <c r="P704" s="23" t="s">
        <v>101</v>
      </c>
      <c r="Q704" t="s">
        <v>4817</v>
      </c>
      <c r="R704" s="23" t="s">
        <v>103</v>
      </c>
      <c r="S704" s="56" t="s">
        <v>104</v>
      </c>
      <c r="T704" s="29" t="s">
        <v>4818</v>
      </c>
      <c r="U704" s="23" t="s">
        <v>1436</v>
      </c>
      <c r="V704" s="23" t="s">
        <v>106</v>
      </c>
      <c r="W704" s="20" t="s">
        <v>907</v>
      </c>
      <c r="X704" s="20" t="s">
        <v>907</v>
      </c>
      <c r="Y704" t="s">
        <v>4819</v>
      </c>
      <c r="Z704" t="s">
        <v>4820</v>
      </c>
      <c r="AA704" t="s">
        <v>4821</v>
      </c>
      <c r="AB704" s="30">
        <v>34850565</v>
      </c>
      <c r="AC704" s="30">
        <v>34850565</v>
      </c>
      <c r="AD704" s="46">
        <v>3872285</v>
      </c>
      <c r="AE704" s="46">
        <v>0</v>
      </c>
      <c r="AF704" s="23" t="s">
        <v>112</v>
      </c>
      <c r="AG704" t="s">
        <v>106</v>
      </c>
      <c r="AH704" t="s">
        <v>113</v>
      </c>
      <c r="AI704" s="31">
        <f>+Tabla3[[#This Row],[VALOR DEL CONTRATO
(EN NUMEROS)]]-Tabla3[[#This Row],[VALOR RECURSOS (MADS/FONAM)]]</f>
        <v>0</v>
      </c>
      <c r="AJ704" s="25">
        <v>10125</v>
      </c>
      <c r="AK704" s="32">
        <v>45665</v>
      </c>
      <c r="AL704">
        <v>108125</v>
      </c>
      <c r="AM704" s="27">
        <v>45715</v>
      </c>
      <c r="AN704" s="33" t="s">
        <v>114</v>
      </c>
      <c r="AO704" t="s">
        <v>911</v>
      </c>
      <c r="AP704" s="39">
        <v>202400000000078</v>
      </c>
      <c r="AQ704" t="s">
        <v>106</v>
      </c>
      <c r="AR704" s="27">
        <v>45712</v>
      </c>
      <c r="AS704" s="23" t="s">
        <v>116</v>
      </c>
      <c r="AT704" s="23" t="s">
        <v>116</v>
      </c>
      <c r="AU704" t="s">
        <v>117</v>
      </c>
      <c r="AV704" t="s">
        <v>912</v>
      </c>
      <c r="AW704" t="s">
        <v>913</v>
      </c>
      <c r="AX704" t="s">
        <v>914</v>
      </c>
      <c r="AY704" s="23">
        <v>80111600</v>
      </c>
      <c r="AZ704" s="20" t="s">
        <v>4822</v>
      </c>
      <c r="BA704" s="23" t="s">
        <v>121</v>
      </c>
      <c r="BB704" s="20" t="s">
        <v>122</v>
      </c>
      <c r="BC704" s="27">
        <v>45712</v>
      </c>
      <c r="BD704" s="23" t="s">
        <v>123</v>
      </c>
      <c r="BE704" s="27">
        <v>45712</v>
      </c>
      <c r="BF704" s="27">
        <v>45715</v>
      </c>
      <c r="BG704" s="43">
        <v>45987</v>
      </c>
      <c r="BH704" s="35">
        <f>+Tabla3[[#This Row],[FECHA TERMINACION
(INICIAL)]]-Tabla3[[#This Row],[FECHA INICIO]]</f>
        <v>272</v>
      </c>
      <c r="BI704" s="35">
        <f>+Tabla3[[#This Row],[PLAZO DE EJECUCIÓN EN DÍAS (INICIAL)]]/30</f>
        <v>9.0666666666666664</v>
      </c>
      <c r="BJ704" t="s">
        <v>4823</v>
      </c>
      <c r="BK704" s="30">
        <f>+[1]BD_2!E702</f>
        <v>0</v>
      </c>
      <c r="BL704" s="30">
        <f>+[1]BD_2!BA702</f>
        <v>0</v>
      </c>
      <c r="BM704" s="23">
        <f>+[1]BD_2!BZ702</f>
        <v>0</v>
      </c>
      <c r="BN704" s="23">
        <f>+COUNTIF(Tabla3[[#This Row],[VALOR REDUCIDO]:[TOTAL TIEMPO PRORROGADO EN DÍAS
]],"&lt;&gt;0")</f>
        <v>0</v>
      </c>
      <c r="BO704" s="23" t="str">
        <f>+[1]BD_2!CA702</f>
        <v>2 NO</v>
      </c>
      <c r="BP704" s="27" t="str">
        <f>+[1]BD_2!CF702</f>
        <v>2 NO</v>
      </c>
      <c r="BQ704" s="23" t="s">
        <v>106</v>
      </c>
      <c r="BR704">
        <f t="shared" si="148"/>
        <v>272</v>
      </c>
      <c r="BS704" s="36">
        <f t="shared" si="149"/>
        <v>45715</v>
      </c>
      <c r="BT704" s="36">
        <f t="shared" si="150"/>
        <v>45987</v>
      </c>
      <c r="BU704" s="37">
        <f t="shared" ca="1" si="151"/>
        <v>0.8529411764705882</v>
      </c>
      <c r="BV704" s="30">
        <f t="shared" si="152"/>
        <v>34850565</v>
      </c>
      <c r="BW704" s="23" t="str">
        <f t="shared" ca="1" si="154"/>
        <v>EJECUCIÓN</v>
      </c>
      <c r="BX704" s="23">
        <v>19877730</v>
      </c>
      <c r="BY704" s="23">
        <v>14972835</v>
      </c>
      <c r="BZ704" s="23" t="s">
        <v>106</v>
      </c>
      <c r="CA704" s="23" t="str">
        <f t="shared" si="153"/>
        <v>febrero</v>
      </c>
      <c r="CB704" s="23" t="s">
        <v>121</v>
      </c>
      <c r="CC704" s="23" t="s">
        <v>121</v>
      </c>
      <c r="CD704" s="23" t="s">
        <v>121</v>
      </c>
      <c r="CE704" t="s">
        <v>125</v>
      </c>
      <c r="CF704" t="s">
        <v>126</v>
      </c>
    </row>
    <row r="705" spans="1:84" x14ac:dyDescent="0.25">
      <c r="A705" s="23" t="str">
        <f t="shared" si="141"/>
        <v/>
      </c>
      <c r="B705" s="23" t="str">
        <f t="shared" si="142"/>
        <v/>
      </c>
      <c r="C705" s="24" t="str">
        <f t="shared" ca="1" si="143"/>
        <v>E</v>
      </c>
      <c r="D705" s="25" t="str">
        <f t="shared" ca="1" si="144"/>
        <v/>
      </c>
      <c r="E705" s="25" t="str">
        <f t="shared" si="145"/>
        <v/>
      </c>
      <c r="F705" s="23" t="str">
        <f t="shared" si="146"/>
        <v/>
      </c>
      <c r="G705" s="25" t="str">
        <f t="shared" si="147"/>
        <v/>
      </c>
      <c r="H705" s="23">
        <v>2025</v>
      </c>
      <c r="I705" s="26">
        <v>694</v>
      </c>
      <c r="J705" s="23" t="s">
        <v>95</v>
      </c>
      <c r="K705" t="s">
        <v>96</v>
      </c>
      <c r="L705" t="s">
        <v>97</v>
      </c>
      <c r="M705" t="s">
        <v>98</v>
      </c>
      <c r="N705" t="s">
        <v>99</v>
      </c>
      <c r="O705" s="23" t="s">
        <v>100</v>
      </c>
      <c r="P705" s="23" t="s">
        <v>138</v>
      </c>
      <c r="Q705" t="s">
        <v>4824</v>
      </c>
      <c r="R705" s="23" t="s">
        <v>103</v>
      </c>
      <c r="S705" s="20" t="s">
        <v>1225</v>
      </c>
      <c r="T705" s="29" t="s">
        <v>4825</v>
      </c>
      <c r="U705" s="23" t="s">
        <v>1436</v>
      </c>
      <c r="V705" s="23" t="s">
        <v>106</v>
      </c>
      <c r="W705" s="20" t="s">
        <v>907</v>
      </c>
      <c r="X705" s="20" t="s">
        <v>907</v>
      </c>
      <c r="Y705" t="s">
        <v>4826</v>
      </c>
      <c r="Z705" t="s">
        <v>4827</v>
      </c>
      <c r="AA705" t="s">
        <v>4828</v>
      </c>
      <c r="AB705" s="30">
        <v>112500000</v>
      </c>
      <c r="AC705" s="30">
        <v>112500000</v>
      </c>
      <c r="AD705" s="46">
        <v>12500000</v>
      </c>
      <c r="AE705" s="46">
        <v>0</v>
      </c>
      <c r="AF705" s="23" t="s">
        <v>112</v>
      </c>
      <c r="AG705" t="s">
        <v>106</v>
      </c>
      <c r="AH705" t="s">
        <v>113</v>
      </c>
      <c r="AI705" s="31">
        <f>+Tabla3[[#This Row],[VALOR DEL CONTRATO
(EN NUMEROS)]]-Tabla3[[#This Row],[VALOR RECURSOS (MADS/FONAM)]]</f>
        <v>0</v>
      </c>
      <c r="AJ705" s="25">
        <v>10125</v>
      </c>
      <c r="AK705" s="32">
        <v>45665</v>
      </c>
      <c r="AL705">
        <v>113825</v>
      </c>
      <c r="AM705" s="27">
        <v>45721</v>
      </c>
      <c r="AN705" s="33" t="s">
        <v>114</v>
      </c>
      <c r="AO705" t="s">
        <v>911</v>
      </c>
      <c r="AP705" s="39">
        <v>202400000000078</v>
      </c>
      <c r="AQ705" t="s">
        <v>106</v>
      </c>
      <c r="AR705" s="27">
        <v>45716</v>
      </c>
      <c r="AS705" s="23" t="s">
        <v>116</v>
      </c>
      <c r="AT705" s="23" t="s">
        <v>116</v>
      </c>
      <c r="AU705" t="s">
        <v>117</v>
      </c>
      <c r="AV705" t="s">
        <v>912</v>
      </c>
      <c r="AW705" t="s">
        <v>913</v>
      </c>
      <c r="AX705" t="s">
        <v>914</v>
      </c>
      <c r="AY705" s="23">
        <v>80111600</v>
      </c>
      <c r="AZ705" s="20" t="s">
        <v>4829</v>
      </c>
      <c r="BA705" s="23" t="s">
        <v>121</v>
      </c>
      <c r="BB705" s="20" t="s">
        <v>122</v>
      </c>
      <c r="BC705" s="42">
        <v>45716</v>
      </c>
      <c r="BD705" s="23" t="s">
        <v>123</v>
      </c>
      <c r="BE705" s="42">
        <v>45716</v>
      </c>
      <c r="BF705" s="27">
        <v>45721</v>
      </c>
      <c r="BG705" s="43">
        <v>45995</v>
      </c>
      <c r="BH705" s="35">
        <f>+Tabla3[[#This Row],[FECHA TERMINACION
(INICIAL)]]-Tabla3[[#This Row],[FECHA INICIO]]</f>
        <v>274</v>
      </c>
      <c r="BI705" s="35">
        <f>+Tabla3[[#This Row],[PLAZO DE EJECUCIÓN EN DÍAS (INICIAL)]]/30</f>
        <v>9.1333333333333329</v>
      </c>
      <c r="BJ705" t="s">
        <v>3510</v>
      </c>
      <c r="BK705" s="30">
        <f>+[1]BD_2!E703</f>
        <v>0</v>
      </c>
      <c r="BL705" s="30">
        <f>+[1]BD_2!BA703</f>
        <v>0</v>
      </c>
      <c r="BM705" s="23">
        <f>+[1]BD_2!BZ703</f>
        <v>0</v>
      </c>
      <c r="BN705" s="23">
        <f>+COUNTIF(Tabla3[[#This Row],[VALOR REDUCIDO]:[TOTAL TIEMPO PRORROGADO EN DÍAS
]],"&lt;&gt;0")</f>
        <v>0</v>
      </c>
      <c r="BO705" s="23" t="str">
        <f>+[1]BD_2!CA703</f>
        <v>2 NO</v>
      </c>
      <c r="BP705" s="27" t="str">
        <f>+[1]BD_2!CF703</f>
        <v>2 NO</v>
      </c>
      <c r="BQ705" s="23" t="s">
        <v>106</v>
      </c>
      <c r="BR705">
        <f t="shared" si="148"/>
        <v>274</v>
      </c>
      <c r="BS705" s="36">
        <f t="shared" si="149"/>
        <v>45721</v>
      </c>
      <c r="BT705" s="36">
        <f t="shared" si="150"/>
        <v>45995</v>
      </c>
      <c r="BU705" s="37">
        <f t="shared" ca="1" si="151"/>
        <v>0.82481751824817517</v>
      </c>
      <c r="BV705" s="30">
        <f t="shared" si="152"/>
        <v>112500000</v>
      </c>
      <c r="BW705" s="23" t="str">
        <f t="shared" ca="1" si="154"/>
        <v>EJECUCIÓN</v>
      </c>
      <c r="BX705" s="23">
        <v>60833333</v>
      </c>
      <c r="BY705" s="23">
        <v>51666667</v>
      </c>
      <c r="BZ705" s="23" t="s">
        <v>106</v>
      </c>
      <c r="CA705" s="23" t="str">
        <f t="shared" si="153"/>
        <v>febrero</v>
      </c>
      <c r="CB705" s="23" t="s">
        <v>121</v>
      </c>
      <c r="CC705" s="23" t="s">
        <v>121</v>
      </c>
      <c r="CD705" s="23" t="s">
        <v>121</v>
      </c>
      <c r="CE705" t="s">
        <v>125</v>
      </c>
      <c r="CF705" t="s">
        <v>126</v>
      </c>
    </row>
    <row r="706" spans="1:84" x14ac:dyDescent="0.25">
      <c r="A706" s="23" t="str">
        <f t="shared" si="141"/>
        <v/>
      </c>
      <c r="B706" s="23" t="str">
        <f t="shared" si="142"/>
        <v/>
      </c>
      <c r="C706" s="24" t="str">
        <f t="shared" ca="1" si="143"/>
        <v>E</v>
      </c>
      <c r="D706" s="25" t="str">
        <f t="shared" ca="1" si="144"/>
        <v/>
      </c>
      <c r="E706" s="25" t="str">
        <f t="shared" si="145"/>
        <v/>
      </c>
      <c r="F706" s="23" t="str">
        <f t="shared" si="146"/>
        <v/>
      </c>
      <c r="G706" s="25" t="str">
        <f t="shared" si="147"/>
        <v/>
      </c>
      <c r="H706" s="23">
        <v>2025</v>
      </c>
      <c r="I706" s="26">
        <v>695</v>
      </c>
      <c r="J706" s="23" t="s">
        <v>95</v>
      </c>
      <c r="K706" t="s">
        <v>96</v>
      </c>
      <c r="L706" t="s">
        <v>97</v>
      </c>
      <c r="M706" t="s">
        <v>98</v>
      </c>
      <c r="N706" t="s">
        <v>99</v>
      </c>
      <c r="O706" s="23" t="s">
        <v>100</v>
      </c>
      <c r="P706" s="23" t="s">
        <v>138</v>
      </c>
      <c r="Q706" t="s">
        <v>4830</v>
      </c>
      <c r="R706" s="23" t="s">
        <v>103</v>
      </c>
      <c r="S706" s="56" t="s">
        <v>3133</v>
      </c>
      <c r="T706" s="29" t="s">
        <v>4831</v>
      </c>
      <c r="U706" s="23" t="s">
        <v>1436</v>
      </c>
      <c r="V706" s="23" t="s">
        <v>106</v>
      </c>
      <c r="W706" s="20" t="s">
        <v>418</v>
      </c>
      <c r="X706" s="20" t="s">
        <v>418</v>
      </c>
      <c r="Y706" t="s">
        <v>4832</v>
      </c>
      <c r="Z706" t="s">
        <v>4833</v>
      </c>
      <c r="AA706" t="s">
        <v>4834</v>
      </c>
      <c r="AB706" s="30">
        <v>103333333</v>
      </c>
      <c r="AC706" s="30">
        <v>103333333</v>
      </c>
      <c r="AD706" s="46">
        <v>10000000</v>
      </c>
      <c r="AE706" s="46">
        <v>0</v>
      </c>
      <c r="AF706" s="23" t="s">
        <v>112</v>
      </c>
      <c r="AG706" t="s">
        <v>106</v>
      </c>
      <c r="AH706" t="s">
        <v>113</v>
      </c>
      <c r="AI706" s="31">
        <f>+Tabla3[[#This Row],[VALOR DEL CONTRATO
(EN NUMEROS)]]-Tabla3[[#This Row],[VALOR RECURSOS (MADS/FONAM)]]</f>
        <v>0</v>
      </c>
      <c r="AJ706" s="25">
        <v>8725</v>
      </c>
      <c r="AK706" s="57">
        <v>45665</v>
      </c>
      <c r="AL706">
        <v>91025</v>
      </c>
      <c r="AM706" s="42">
        <v>45706</v>
      </c>
      <c r="AN706" s="33" t="s">
        <v>114</v>
      </c>
      <c r="AO706" t="s">
        <v>3144</v>
      </c>
      <c r="AP706" s="39">
        <v>202300000000267</v>
      </c>
      <c r="AQ706" t="s">
        <v>106</v>
      </c>
      <c r="AR706" s="27">
        <v>45702</v>
      </c>
      <c r="AS706" s="23" t="s">
        <v>116</v>
      </c>
      <c r="AT706" s="23" t="s">
        <v>116</v>
      </c>
      <c r="AU706" t="s">
        <v>117</v>
      </c>
      <c r="AV706" t="s">
        <v>423</v>
      </c>
      <c r="AW706" t="s">
        <v>424</v>
      </c>
      <c r="AX706" t="s">
        <v>425</v>
      </c>
      <c r="AY706" s="23">
        <v>80111600</v>
      </c>
      <c r="AZ706" s="20" t="s">
        <v>4835</v>
      </c>
      <c r="BA706" s="23" t="s">
        <v>121</v>
      </c>
      <c r="BB706" s="20" t="s">
        <v>122</v>
      </c>
      <c r="BC706" s="42">
        <v>45702</v>
      </c>
      <c r="BD706" s="23" t="s">
        <v>123</v>
      </c>
      <c r="BE706" s="42">
        <v>45702</v>
      </c>
      <c r="BF706" s="27">
        <v>45706</v>
      </c>
      <c r="BG706" s="43">
        <v>46018</v>
      </c>
      <c r="BH706" s="35">
        <f>+Tabla3[[#This Row],[FECHA TERMINACION
(INICIAL)]]-Tabla3[[#This Row],[FECHA INICIO]]</f>
        <v>312</v>
      </c>
      <c r="BI706" s="35">
        <f>+Tabla3[[#This Row],[PLAZO DE EJECUCIÓN EN DÍAS (INICIAL)]]/30</f>
        <v>10.4</v>
      </c>
      <c r="BJ706" t="s">
        <v>4834</v>
      </c>
      <c r="BK706" s="30">
        <f>+[1]BD_2!E704</f>
        <v>0</v>
      </c>
      <c r="BL706" s="30">
        <f>+[1]BD_2!BA704</f>
        <v>0</v>
      </c>
      <c r="BM706" s="23">
        <f>+[1]BD_2!BZ704</f>
        <v>0</v>
      </c>
      <c r="BN706" s="23">
        <f>+COUNTIF(Tabla3[[#This Row],[VALOR REDUCIDO]:[TOTAL TIEMPO PRORROGADO EN DÍAS
]],"&lt;&gt;0")</f>
        <v>0</v>
      </c>
      <c r="BO706" s="23" t="str">
        <f>+[1]BD_2!CA704</f>
        <v>2 NO</v>
      </c>
      <c r="BP706" s="27" t="str">
        <f>+[1]BD_2!CF704</f>
        <v>2 NO</v>
      </c>
      <c r="BQ706" s="23" t="s">
        <v>106</v>
      </c>
      <c r="BR706">
        <f t="shared" si="148"/>
        <v>312</v>
      </c>
      <c r="BS706" s="36">
        <f t="shared" si="149"/>
        <v>45706</v>
      </c>
      <c r="BT706" s="36">
        <f t="shared" si="150"/>
        <v>46018</v>
      </c>
      <c r="BU706" s="37">
        <f t="shared" ca="1" si="151"/>
        <v>0.77243589743589747</v>
      </c>
      <c r="BV706" s="30">
        <f t="shared" si="152"/>
        <v>103333333</v>
      </c>
      <c r="BW706" s="23" t="str">
        <f t="shared" ca="1" si="154"/>
        <v>EJECUCIÓN</v>
      </c>
      <c r="BX706" s="23">
        <v>54333333</v>
      </c>
      <c r="BY706" s="23">
        <v>49000000</v>
      </c>
      <c r="BZ706" s="23" t="s">
        <v>106</v>
      </c>
      <c r="CA706" s="23" t="str">
        <f t="shared" si="153"/>
        <v>febrero</v>
      </c>
      <c r="CB706" s="23" t="s">
        <v>121</v>
      </c>
      <c r="CC706" s="23" t="s">
        <v>121</v>
      </c>
      <c r="CD706" s="23" t="s">
        <v>121</v>
      </c>
      <c r="CE706" t="s">
        <v>125</v>
      </c>
      <c r="CF706" t="s">
        <v>126</v>
      </c>
    </row>
    <row r="707" spans="1:84" x14ac:dyDescent="0.25">
      <c r="A707" s="23" t="str">
        <f t="shared" si="141"/>
        <v/>
      </c>
      <c r="B707" s="23" t="str">
        <f t="shared" si="142"/>
        <v/>
      </c>
      <c r="C707" s="24" t="str">
        <f t="shared" ca="1" si="143"/>
        <v>E</v>
      </c>
      <c r="D707" s="25" t="str">
        <f t="shared" ca="1" si="144"/>
        <v/>
      </c>
      <c r="E707" s="25" t="str">
        <f t="shared" si="145"/>
        <v/>
      </c>
      <c r="F707" s="23" t="str">
        <f t="shared" si="146"/>
        <v/>
      </c>
      <c r="G707" s="25" t="str">
        <f t="shared" si="147"/>
        <v/>
      </c>
      <c r="H707" s="23">
        <v>2025</v>
      </c>
      <c r="I707" s="26">
        <v>696</v>
      </c>
      <c r="J707" s="23" t="s">
        <v>95</v>
      </c>
      <c r="K707" t="s">
        <v>96</v>
      </c>
      <c r="L707" t="s">
        <v>97</v>
      </c>
      <c r="M707" t="s">
        <v>98</v>
      </c>
      <c r="N707" t="s">
        <v>99</v>
      </c>
      <c r="O707" s="23" t="s">
        <v>100</v>
      </c>
      <c r="P707" s="23" t="s">
        <v>138</v>
      </c>
      <c r="Q707" t="s">
        <v>4836</v>
      </c>
      <c r="R707" s="23" t="s">
        <v>103</v>
      </c>
      <c r="S707" s="56" t="s">
        <v>158</v>
      </c>
      <c r="T707" s="29" t="s">
        <v>4837</v>
      </c>
      <c r="U707" s="23" t="s">
        <v>1436</v>
      </c>
      <c r="V707" s="23" t="s">
        <v>106</v>
      </c>
      <c r="W707" s="20" t="s">
        <v>183</v>
      </c>
      <c r="X707" s="20" t="s">
        <v>183</v>
      </c>
      <c r="Y707" t="s">
        <v>4838</v>
      </c>
      <c r="Z707" t="s">
        <v>4839</v>
      </c>
      <c r="AA707" t="s">
        <v>3842</v>
      </c>
      <c r="AB707" s="30">
        <v>62830000</v>
      </c>
      <c r="AC707" s="30">
        <v>62830000</v>
      </c>
      <c r="AD707" s="46">
        <v>6283000</v>
      </c>
      <c r="AE707" s="46">
        <v>0</v>
      </c>
      <c r="AF707" s="23" t="s">
        <v>112</v>
      </c>
      <c r="AG707" t="s">
        <v>106</v>
      </c>
      <c r="AH707" t="s">
        <v>113</v>
      </c>
      <c r="AI707" s="31">
        <f>+Tabla3[[#This Row],[VALOR DEL CONTRATO
(EN NUMEROS)]]-Tabla3[[#This Row],[VALOR RECURSOS (MADS/FONAM)]]</f>
        <v>0</v>
      </c>
      <c r="AJ707" s="25">
        <v>2425</v>
      </c>
      <c r="AK707" s="32">
        <v>45664</v>
      </c>
      <c r="AL707">
        <v>106925</v>
      </c>
      <c r="AM707" s="27">
        <v>45715</v>
      </c>
      <c r="AN707" s="33" t="s">
        <v>114</v>
      </c>
      <c r="AO707" t="s">
        <v>186</v>
      </c>
      <c r="AP707" s="39">
        <v>202400000000054</v>
      </c>
      <c r="AQ707" t="s">
        <v>106</v>
      </c>
      <c r="AR707" s="27">
        <v>45713</v>
      </c>
      <c r="AS707" s="23" t="s">
        <v>116</v>
      </c>
      <c r="AT707" s="23" t="s">
        <v>116</v>
      </c>
      <c r="AU707" t="s">
        <v>117</v>
      </c>
      <c r="AV707" t="s">
        <v>3823</v>
      </c>
      <c r="AW707" t="s">
        <v>3824</v>
      </c>
      <c r="AX707" t="s">
        <v>189</v>
      </c>
      <c r="AY707" s="23">
        <v>80111600</v>
      </c>
      <c r="AZ707" s="41" t="s">
        <v>4840</v>
      </c>
      <c r="BA707" s="23" t="s">
        <v>121</v>
      </c>
      <c r="BB707" s="20" t="s">
        <v>122</v>
      </c>
      <c r="BC707" s="42">
        <v>45713</v>
      </c>
      <c r="BD707" s="23" t="s">
        <v>123</v>
      </c>
      <c r="BE707" s="42">
        <v>45713</v>
      </c>
      <c r="BF707" s="27">
        <v>45715</v>
      </c>
      <c r="BG707" s="43">
        <v>46017</v>
      </c>
      <c r="BH707" s="35">
        <f>+Tabla3[[#This Row],[FECHA TERMINACION
(INICIAL)]]-Tabla3[[#This Row],[FECHA INICIO]]</f>
        <v>302</v>
      </c>
      <c r="BI707" s="35">
        <f>+Tabla3[[#This Row],[PLAZO DE EJECUCIÓN EN DÍAS (INICIAL)]]/30</f>
        <v>10.066666666666666</v>
      </c>
      <c r="BJ707" t="s">
        <v>948</v>
      </c>
      <c r="BK707" s="30">
        <f>+[1]BD_2!E705</f>
        <v>0</v>
      </c>
      <c r="BL707" s="30">
        <f>+[1]BD_2!BA705</f>
        <v>0</v>
      </c>
      <c r="BM707" s="23">
        <f>+[1]BD_2!BZ705</f>
        <v>0</v>
      </c>
      <c r="BN707" s="23">
        <f>+COUNTIF(Tabla3[[#This Row],[VALOR REDUCIDO]:[TOTAL TIEMPO PRORROGADO EN DÍAS
]],"&lt;&gt;0")</f>
        <v>0</v>
      </c>
      <c r="BO707" s="23" t="str">
        <f>+[1]BD_2!CA705</f>
        <v>2 NO</v>
      </c>
      <c r="BP707" s="27" t="str">
        <f>+[1]BD_2!CF705</f>
        <v>2 NO</v>
      </c>
      <c r="BQ707" s="23" t="s">
        <v>106</v>
      </c>
      <c r="BR707">
        <f t="shared" si="148"/>
        <v>302</v>
      </c>
      <c r="BS707" s="36">
        <f t="shared" si="149"/>
        <v>45715</v>
      </c>
      <c r="BT707" s="36">
        <f t="shared" si="150"/>
        <v>46017</v>
      </c>
      <c r="BU707" s="37">
        <f t="shared" ca="1" si="151"/>
        <v>0.76821192052980136</v>
      </c>
      <c r="BV707" s="30">
        <f t="shared" si="152"/>
        <v>62830000</v>
      </c>
      <c r="BW707" s="23" t="str">
        <f t="shared" ca="1" si="154"/>
        <v>EJECUCIÓN</v>
      </c>
      <c r="BX707" s="23">
        <v>32252733</v>
      </c>
      <c r="BY707" s="23">
        <v>30577267</v>
      </c>
      <c r="BZ707" s="23" t="s">
        <v>106</v>
      </c>
      <c r="CA707" s="23" t="str">
        <f t="shared" si="153"/>
        <v>febrero</v>
      </c>
      <c r="CB707" s="23" t="s">
        <v>121</v>
      </c>
      <c r="CC707" s="23" t="s">
        <v>121</v>
      </c>
      <c r="CD707" s="23" t="s">
        <v>121</v>
      </c>
      <c r="CE707" t="s">
        <v>125</v>
      </c>
      <c r="CF707" t="s">
        <v>126</v>
      </c>
    </row>
    <row r="708" spans="1:84" s="47" customFormat="1" x14ac:dyDescent="0.25">
      <c r="A708" s="23" t="str">
        <f t="shared" ref="A708:A771" si="155">+IF($BO708="1 SI","S","")</f>
        <v/>
      </c>
      <c r="B708" s="23" t="str">
        <f t="shared" ref="B708:B771" si="156">+IF(BQ708="1 SI","C","")</f>
        <v/>
      </c>
      <c r="C708" s="24" t="str">
        <f t="shared" ref="C708:C771" ca="1" si="157">+IF($BT708&lt;=$C$1,"F","E")</f>
        <v>E</v>
      </c>
      <c r="D708" s="25" t="str">
        <f t="shared" ref="D708:D771" ca="1" si="158">+IF($BW708="MUTUO ACUERDO", "L","")</f>
        <v/>
      </c>
      <c r="E708" s="25" t="str">
        <f t="shared" ref="E708:E771" si="159">IF($CB708="1 SI","","NE")</f>
        <v/>
      </c>
      <c r="F708" s="23" t="str">
        <f t="shared" ref="F708:F771" si="160">IF(BZ708="1. SI","ANU","")</f>
        <v/>
      </c>
      <c r="G708" s="25" t="str">
        <f t="shared" ref="G708:G771" si="161">IF($CC708="1 SI","","NE")</f>
        <v/>
      </c>
      <c r="H708" s="23">
        <v>2025</v>
      </c>
      <c r="I708" s="26">
        <v>697</v>
      </c>
      <c r="J708" s="23" t="s">
        <v>95</v>
      </c>
      <c r="K708" t="s">
        <v>96</v>
      </c>
      <c r="L708" t="s">
        <v>97</v>
      </c>
      <c r="M708" t="s">
        <v>98</v>
      </c>
      <c r="N708" t="s">
        <v>99</v>
      </c>
      <c r="O708" s="23" t="s">
        <v>100</v>
      </c>
      <c r="P708" s="23" t="s">
        <v>138</v>
      </c>
      <c r="Q708" t="s">
        <v>4841</v>
      </c>
      <c r="R708" s="23" t="s">
        <v>103</v>
      </c>
      <c r="S708" s="56" t="s">
        <v>982</v>
      </c>
      <c r="T708" s="29" t="s">
        <v>4842</v>
      </c>
      <c r="U708" s="23" t="s">
        <v>1436</v>
      </c>
      <c r="V708" s="23" t="s">
        <v>106</v>
      </c>
      <c r="W708" s="20" t="s">
        <v>183</v>
      </c>
      <c r="X708" s="20" t="s">
        <v>183</v>
      </c>
      <c r="Y708" t="s">
        <v>4843</v>
      </c>
      <c r="Z708" t="s">
        <v>3814</v>
      </c>
      <c r="AA708" t="s">
        <v>4844</v>
      </c>
      <c r="AB708" s="30">
        <v>60625000</v>
      </c>
      <c r="AC708" s="30">
        <v>60625000</v>
      </c>
      <c r="AD708" s="46">
        <v>6250000</v>
      </c>
      <c r="AE708" s="46">
        <v>0</v>
      </c>
      <c r="AF708" s="23" t="s">
        <v>112</v>
      </c>
      <c r="AG708" t="s">
        <v>106</v>
      </c>
      <c r="AH708" t="s">
        <v>113</v>
      </c>
      <c r="AI708" s="31">
        <f>+Tabla3[[#This Row],[VALOR DEL CONTRATO
(EN NUMEROS)]]-Tabla3[[#This Row],[VALOR RECURSOS (MADS/FONAM)]]</f>
        <v>0</v>
      </c>
      <c r="AJ708" s="25">
        <v>2425</v>
      </c>
      <c r="AK708" s="32">
        <v>45664</v>
      </c>
      <c r="AL708">
        <v>113225</v>
      </c>
      <c r="AM708" s="27">
        <v>45721</v>
      </c>
      <c r="AN708" s="33" t="s">
        <v>114</v>
      </c>
      <c r="AO708" t="s">
        <v>186</v>
      </c>
      <c r="AP708" s="39">
        <v>202400000000054</v>
      </c>
      <c r="AQ708" t="s">
        <v>106</v>
      </c>
      <c r="AR708" s="27">
        <v>45716</v>
      </c>
      <c r="AS708" s="23" t="s">
        <v>116</v>
      </c>
      <c r="AT708" s="23" t="s">
        <v>116</v>
      </c>
      <c r="AU708" t="s">
        <v>117</v>
      </c>
      <c r="AV708" t="s">
        <v>3823</v>
      </c>
      <c r="AW708" t="s">
        <v>3824</v>
      </c>
      <c r="AX708" t="s">
        <v>189</v>
      </c>
      <c r="AY708" s="23">
        <v>80111600</v>
      </c>
      <c r="AZ708" s="41" t="s">
        <v>4845</v>
      </c>
      <c r="BA708" s="23" t="s">
        <v>121</v>
      </c>
      <c r="BB708" s="20" t="s">
        <v>122</v>
      </c>
      <c r="BC708" s="42">
        <v>45716</v>
      </c>
      <c r="BD708" s="23" t="s">
        <v>123</v>
      </c>
      <c r="BE708" s="42">
        <v>45716</v>
      </c>
      <c r="BF708" s="27">
        <v>45721</v>
      </c>
      <c r="BG708" s="43">
        <v>46016</v>
      </c>
      <c r="BH708" s="35">
        <f>+Tabla3[[#This Row],[FECHA TERMINACION
(INICIAL)]]-Tabla3[[#This Row],[FECHA INICIO]]</f>
        <v>295</v>
      </c>
      <c r="BI708" s="35">
        <f>+Tabla3[[#This Row],[PLAZO DE EJECUCIÓN EN DÍAS (INICIAL)]]/30</f>
        <v>9.8333333333333339</v>
      </c>
      <c r="BJ708" t="s">
        <v>4846</v>
      </c>
      <c r="BK708" s="30">
        <f>+[1]BD_2!E706</f>
        <v>0</v>
      </c>
      <c r="BL708" s="30">
        <f>+[1]BD_2!BA706</f>
        <v>0</v>
      </c>
      <c r="BM708" s="23">
        <f>+[1]BD_2!BZ706</f>
        <v>0</v>
      </c>
      <c r="BN708" s="23">
        <f>+COUNTIF(Tabla3[[#This Row],[VALOR REDUCIDO]:[TOTAL TIEMPO PRORROGADO EN DÍAS
]],"&lt;&gt;0")</f>
        <v>0</v>
      </c>
      <c r="BO708" s="23" t="str">
        <f>+[1]BD_2!CA706</f>
        <v>2 NO</v>
      </c>
      <c r="BP708" s="27" t="str">
        <f>+[1]BD_2!CF706</f>
        <v>2 NO</v>
      </c>
      <c r="BQ708" s="23" t="s">
        <v>106</v>
      </c>
      <c r="BR708">
        <f t="shared" ref="BR708:BR771" si="162">$BT708-$BS708</f>
        <v>295</v>
      </c>
      <c r="BS708" s="36">
        <f t="shared" ref="BS708:BS771" si="163">$BF708</f>
        <v>45721</v>
      </c>
      <c r="BT708" s="36">
        <f t="shared" ref="BT708:BT771" si="164">$BG708+$BM708</f>
        <v>46016</v>
      </c>
      <c r="BU708" s="37">
        <f t="shared" ref="BU708:BU771" ca="1" si="165">IF((($C$1-$BS708)/($BT708-$BS708))&gt;=100%,100%,(($C$1-$BS708)/($BT708-$BS708)))</f>
        <v>0.76610169491525426</v>
      </c>
      <c r="BV708" s="30">
        <f t="shared" ref="BV708:BV771" si="166">$AC708+$BL708-$BK708</f>
        <v>60625000</v>
      </c>
      <c r="BW708" s="23" t="str">
        <f t="shared" ca="1" si="154"/>
        <v>EJECUCIÓN</v>
      </c>
      <c r="BX708" s="23">
        <v>30416667</v>
      </c>
      <c r="BY708" s="23">
        <v>30208333</v>
      </c>
      <c r="BZ708" s="23" t="s">
        <v>106</v>
      </c>
      <c r="CA708" s="23" t="str">
        <f t="shared" ref="CA708:CA771" si="167">TEXT(AR708,"MMMM")</f>
        <v>febrero</v>
      </c>
      <c r="CB708" s="23" t="s">
        <v>121</v>
      </c>
      <c r="CC708" s="23" t="s">
        <v>121</v>
      </c>
      <c r="CD708" s="23" t="s">
        <v>121</v>
      </c>
      <c r="CE708" t="s">
        <v>125</v>
      </c>
      <c r="CF708" t="s">
        <v>126</v>
      </c>
    </row>
    <row r="709" spans="1:84" x14ac:dyDescent="0.25">
      <c r="A709" s="23" t="str">
        <f t="shared" si="155"/>
        <v/>
      </c>
      <c r="B709" s="23" t="str">
        <f t="shared" si="156"/>
        <v/>
      </c>
      <c r="C709" s="24" t="str">
        <f t="shared" ca="1" si="157"/>
        <v>E</v>
      </c>
      <c r="D709" s="25" t="str">
        <f t="shared" ca="1" si="158"/>
        <v/>
      </c>
      <c r="E709" s="25" t="str">
        <f t="shared" si="159"/>
        <v/>
      </c>
      <c r="F709" s="23" t="str">
        <f t="shared" si="160"/>
        <v/>
      </c>
      <c r="G709" s="25" t="str">
        <f t="shared" si="161"/>
        <v/>
      </c>
      <c r="H709" s="23">
        <v>2025</v>
      </c>
      <c r="I709" s="26">
        <v>698</v>
      </c>
      <c r="J709" s="23" t="s">
        <v>95</v>
      </c>
      <c r="K709" t="s">
        <v>96</v>
      </c>
      <c r="L709" t="s">
        <v>97</v>
      </c>
      <c r="M709" t="s">
        <v>98</v>
      </c>
      <c r="N709" t="s">
        <v>99</v>
      </c>
      <c r="O709" s="23" t="s">
        <v>100</v>
      </c>
      <c r="P709" s="23" t="s">
        <v>138</v>
      </c>
      <c r="Q709" t="s">
        <v>4847</v>
      </c>
      <c r="R709" s="23" t="s">
        <v>103</v>
      </c>
      <c r="S709" s="56" t="s">
        <v>982</v>
      </c>
      <c r="T709" s="29" t="s">
        <v>4848</v>
      </c>
      <c r="U709" s="23" t="s">
        <v>1436</v>
      </c>
      <c r="V709" s="23" t="s">
        <v>106</v>
      </c>
      <c r="W709" s="20" t="s">
        <v>183</v>
      </c>
      <c r="X709" s="20" t="s">
        <v>183</v>
      </c>
      <c r="Y709" t="s">
        <v>3813</v>
      </c>
      <c r="Z709" t="s">
        <v>4849</v>
      </c>
      <c r="AA709" t="s">
        <v>4850</v>
      </c>
      <c r="AB709" s="30">
        <v>62500000</v>
      </c>
      <c r="AC709" s="30">
        <v>62500000</v>
      </c>
      <c r="AD709" s="46">
        <v>6250000</v>
      </c>
      <c r="AE709" s="46">
        <v>0</v>
      </c>
      <c r="AF709" s="23" t="s">
        <v>112</v>
      </c>
      <c r="AG709" t="s">
        <v>106</v>
      </c>
      <c r="AH709" t="s">
        <v>113</v>
      </c>
      <c r="AI709" s="31">
        <f>+Tabla3[[#This Row],[VALOR DEL CONTRATO
(EN NUMEROS)]]-Tabla3[[#This Row],[VALOR RECURSOS (MADS/FONAM)]]</f>
        <v>0</v>
      </c>
      <c r="AJ709" s="25">
        <v>2425</v>
      </c>
      <c r="AK709" s="32">
        <v>45664</v>
      </c>
      <c r="AL709">
        <v>113325</v>
      </c>
      <c r="AM709" s="27">
        <v>45721</v>
      </c>
      <c r="AN709" s="33" t="s">
        <v>114</v>
      </c>
      <c r="AO709" t="s">
        <v>186</v>
      </c>
      <c r="AP709" s="39">
        <v>202400000000054</v>
      </c>
      <c r="AQ709" t="s">
        <v>106</v>
      </c>
      <c r="AR709" s="27">
        <v>45716</v>
      </c>
      <c r="AS709" s="23" t="s">
        <v>116</v>
      </c>
      <c r="AT709" s="23" t="s">
        <v>116</v>
      </c>
      <c r="AU709" t="s">
        <v>117</v>
      </c>
      <c r="AV709" t="s">
        <v>187</v>
      </c>
      <c r="AW709" t="s">
        <v>188</v>
      </c>
      <c r="AX709" t="s">
        <v>189</v>
      </c>
      <c r="AY709" s="23">
        <v>80111600</v>
      </c>
      <c r="AZ709" s="41" t="s">
        <v>4851</v>
      </c>
      <c r="BA709" s="23" t="s">
        <v>121</v>
      </c>
      <c r="BB709" s="20" t="s">
        <v>122</v>
      </c>
      <c r="BC709" s="42">
        <v>45719</v>
      </c>
      <c r="BD709" s="23" t="s">
        <v>123</v>
      </c>
      <c r="BE709" s="42">
        <v>45719</v>
      </c>
      <c r="BF709" s="27">
        <v>45721</v>
      </c>
      <c r="BG709" s="27">
        <v>46022</v>
      </c>
      <c r="BH709" s="35">
        <f>+Tabla3[[#This Row],[FECHA TERMINACION
(INICIAL)]]-Tabla3[[#This Row],[FECHA INICIO]]</f>
        <v>301</v>
      </c>
      <c r="BI709" s="35">
        <f>+Tabla3[[#This Row],[PLAZO DE EJECUCIÓN EN DÍAS (INICIAL)]]/30</f>
        <v>10.033333333333333</v>
      </c>
      <c r="BJ709" t="s">
        <v>4852</v>
      </c>
      <c r="BK709" s="30">
        <f>+[1]BD_2!E707</f>
        <v>833333</v>
      </c>
      <c r="BL709" s="30">
        <f>+[1]BD_2!BA707</f>
        <v>0</v>
      </c>
      <c r="BM709" s="23">
        <f>+[1]BD_2!BZ707</f>
        <v>0</v>
      </c>
      <c r="BN709" s="23">
        <f>+COUNTIF(Tabla3[[#This Row],[VALOR REDUCIDO]:[TOTAL TIEMPO PRORROGADO EN DÍAS
]],"&lt;&gt;0")</f>
        <v>1</v>
      </c>
      <c r="BO709" s="23" t="str">
        <f>+[1]BD_2!CA707</f>
        <v>2 NO</v>
      </c>
      <c r="BP709" s="27" t="str">
        <f>+[1]BD_2!CF707</f>
        <v>2 NO</v>
      </c>
      <c r="BQ709" s="23" t="s">
        <v>106</v>
      </c>
      <c r="BR709">
        <f t="shared" si="162"/>
        <v>301</v>
      </c>
      <c r="BS709" s="36">
        <f t="shared" si="163"/>
        <v>45721</v>
      </c>
      <c r="BT709" s="36">
        <f t="shared" si="164"/>
        <v>46022</v>
      </c>
      <c r="BU709" s="37">
        <f t="shared" ca="1" si="165"/>
        <v>0.75083056478405319</v>
      </c>
      <c r="BV709" s="30">
        <f t="shared" si="166"/>
        <v>61666667</v>
      </c>
      <c r="BW709" s="23" t="str">
        <f t="shared" ca="1" si="154"/>
        <v>EJECUCIÓN</v>
      </c>
      <c r="BX709" s="23">
        <v>30416667</v>
      </c>
      <c r="BY709" s="23">
        <v>31250000</v>
      </c>
      <c r="BZ709" s="23" t="s">
        <v>106</v>
      </c>
      <c r="CA709" s="23" t="str">
        <f t="shared" si="167"/>
        <v>febrero</v>
      </c>
      <c r="CB709" s="23" t="s">
        <v>121</v>
      </c>
      <c r="CC709" s="23" t="s">
        <v>121</v>
      </c>
      <c r="CD709" s="23" t="s">
        <v>121</v>
      </c>
      <c r="CE709" t="s">
        <v>125</v>
      </c>
      <c r="CF709" t="s">
        <v>126</v>
      </c>
    </row>
    <row r="710" spans="1:84" x14ac:dyDescent="0.25">
      <c r="A710" s="23" t="str">
        <f t="shared" si="155"/>
        <v/>
      </c>
      <c r="B710" s="23" t="str">
        <f t="shared" si="156"/>
        <v/>
      </c>
      <c r="C710" s="24" t="str">
        <f t="shared" ca="1" si="157"/>
        <v>E</v>
      </c>
      <c r="D710" s="25" t="str">
        <f t="shared" ca="1" si="158"/>
        <v/>
      </c>
      <c r="E710" s="25" t="str">
        <f t="shared" si="159"/>
        <v/>
      </c>
      <c r="F710" s="23" t="str">
        <f t="shared" si="160"/>
        <v/>
      </c>
      <c r="G710" s="25" t="str">
        <f t="shared" si="161"/>
        <v/>
      </c>
      <c r="H710" s="23">
        <v>2025</v>
      </c>
      <c r="I710" s="26">
        <v>699</v>
      </c>
      <c r="J710" s="23" t="s">
        <v>95</v>
      </c>
      <c r="K710" t="s">
        <v>96</v>
      </c>
      <c r="L710" t="s">
        <v>97</v>
      </c>
      <c r="M710" t="s">
        <v>98</v>
      </c>
      <c r="N710" t="s">
        <v>99</v>
      </c>
      <c r="O710" s="23" t="s">
        <v>100</v>
      </c>
      <c r="P710" s="23" t="s">
        <v>138</v>
      </c>
      <c r="Q710" t="s">
        <v>4853</v>
      </c>
      <c r="R710" s="23" t="s">
        <v>103</v>
      </c>
      <c r="S710" s="56" t="s">
        <v>158</v>
      </c>
      <c r="T710" s="29" t="s">
        <v>4854</v>
      </c>
      <c r="U710" s="23" t="s">
        <v>1436</v>
      </c>
      <c r="V710" s="23" t="s">
        <v>106</v>
      </c>
      <c r="W710" s="20" t="s">
        <v>183</v>
      </c>
      <c r="X710" s="20" t="s">
        <v>183</v>
      </c>
      <c r="Y710" t="s">
        <v>4855</v>
      </c>
      <c r="Z710" t="s">
        <v>4856</v>
      </c>
      <c r="AA710" t="s">
        <v>3842</v>
      </c>
      <c r="AB710" s="30">
        <v>62830000</v>
      </c>
      <c r="AC710" s="30">
        <v>62830000</v>
      </c>
      <c r="AD710" s="46">
        <v>6283000</v>
      </c>
      <c r="AE710" s="46">
        <v>0</v>
      </c>
      <c r="AF710" s="23" t="s">
        <v>112</v>
      </c>
      <c r="AG710" t="s">
        <v>106</v>
      </c>
      <c r="AH710" t="s">
        <v>113</v>
      </c>
      <c r="AI710" s="31">
        <f>+Tabla3[[#This Row],[VALOR DEL CONTRATO
(EN NUMEROS)]]-Tabla3[[#This Row],[VALOR RECURSOS (MADS/FONAM)]]</f>
        <v>0</v>
      </c>
      <c r="AJ710" s="25">
        <v>2425</v>
      </c>
      <c r="AK710" s="32">
        <v>45664</v>
      </c>
      <c r="AL710">
        <v>99625</v>
      </c>
      <c r="AM710" s="27">
        <v>45709</v>
      </c>
      <c r="AN710" s="33" t="s">
        <v>114</v>
      </c>
      <c r="AO710" t="s">
        <v>186</v>
      </c>
      <c r="AP710" s="39">
        <v>202400000000054</v>
      </c>
      <c r="AQ710" t="s">
        <v>106</v>
      </c>
      <c r="AR710" s="27">
        <v>45706</v>
      </c>
      <c r="AS710" s="23" t="s">
        <v>116</v>
      </c>
      <c r="AT710" s="23" t="s">
        <v>116</v>
      </c>
      <c r="AU710" t="s">
        <v>117</v>
      </c>
      <c r="AV710" t="s">
        <v>187</v>
      </c>
      <c r="AW710" t="s">
        <v>188</v>
      </c>
      <c r="AX710" t="s">
        <v>189</v>
      </c>
      <c r="AY710" s="23">
        <v>80111600</v>
      </c>
      <c r="AZ710" s="20" t="s">
        <v>4857</v>
      </c>
      <c r="BA710" s="23" t="s">
        <v>121</v>
      </c>
      <c r="BB710" s="20" t="s">
        <v>122</v>
      </c>
      <c r="BC710" s="42">
        <v>45708</v>
      </c>
      <c r="BD710" s="23" t="s">
        <v>123</v>
      </c>
      <c r="BE710" s="42">
        <v>45708</v>
      </c>
      <c r="BF710" s="27">
        <v>45709</v>
      </c>
      <c r="BG710" s="43">
        <v>46011</v>
      </c>
      <c r="BH710" s="35">
        <f>+Tabla3[[#This Row],[FECHA TERMINACION
(INICIAL)]]-Tabla3[[#This Row],[FECHA INICIO]]</f>
        <v>302</v>
      </c>
      <c r="BI710" s="35">
        <f>+Tabla3[[#This Row],[PLAZO DE EJECUCIÓN EN DÍAS (INICIAL)]]/30</f>
        <v>10.066666666666666</v>
      </c>
      <c r="BJ710" t="s">
        <v>3844</v>
      </c>
      <c r="BK710" s="30">
        <f>+[1]BD_2!E708</f>
        <v>0</v>
      </c>
      <c r="BL710" s="30">
        <f>+[1]BD_2!BA708</f>
        <v>0</v>
      </c>
      <c r="BM710" s="23">
        <f>+[1]BD_2!BZ708</f>
        <v>0</v>
      </c>
      <c r="BN710" s="23">
        <f>+COUNTIF(Tabla3[[#This Row],[VALOR REDUCIDO]:[TOTAL TIEMPO PRORROGADO EN DÍAS
]],"&lt;&gt;0")</f>
        <v>0</v>
      </c>
      <c r="BO710" s="23" t="str">
        <f>+[1]BD_2!CA708</f>
        <v>2 NO</v>
      </c>
      <c r="BP710" s="27" t="str">
        <f>+[1]BD_2!CF708</f>
        <v>2 NO</v>
      </c>
      <c r="BQ710" s="23" t="s">
        <v>106</v>
      </c>
      <c r="BR710">
        <f t="shared" si="162"/>
        <v>302</v>
      </c>
      <c r="BS710" s="36">
        <f t="shared" si="163"/>
        <v>45709</v>
      </c>
      <c r="BT710" s="36">
        <f t="shared" si="164"/>
        <v>46011</v>
      </c>
      <c r="BU710" s="37">
        <f t="shared" ca="1" si="165"/>
        <v>0.78807947019867552</v>
      </c>
      <c r="BV710" s="30">
        <f t="shared" si="166"/>
        <v>62830000</v>
      </c>
      <c r="BW710" s="23" t="str">
        <f t="shared" ca="1" si="154"/>
        <v>EJECUCIÓN</v>
      </c>
      <c r="BX710" s="23">
        <v>27226333</v>
      </c>
      <c r="BY710" s="23">
        <v>35603667</v>
      </c>
      <c r="BZ710" s="23" t="s">
        <v>106</v>
      </c>
      <c r="CA710" s="23" t="str">
        <f t="shared" si="167"/>
        <v>febrero</v>
      </c>
      <c r="CB710" s="23" t="s">
        <v>121</v>
      </c>
      <c r="CC710" s="23" t="s">
        <v>121</v>
      </c>
      <c r="CD710" s="23" t="s">
        <v>121</v>
      </c>
      <c r="CE710" t="s">
        <v>125</v>
      </c>
      <c r="CF710" t="s">
        <v>126</v>
      </c>
    </row>
    <row r="711" spans="1:84" x14ac:dyDescent="0.25">
      <c r="A711" s="23" t="str">
        <f t="shared" si="155"/>
        <v/>
      </c>
      <c r="B711" s="23" t="str">
        <f t="shared" si="156"/>
        <v/>
      </c>
      <c r="C711" s="24" t="str">
        <f t="shared" ca="1" si="157"/>
        <v>E</v>
      </c>
      <c r="D711" s="25" t="str">
        <f t="shared" ca="1" si="158"/>
        <v/>
      </c>
      <c r="E711" s="25" t="str">
        <f t="shared" si="159"/>
        <v/>
      </c>
      <c r="F711" s="23" t="str">
        <f t="shared" si="160"/>
        <v/>
      </c>
      <c r="G711" s="25" t="str">
        <f t="shared" si="161"/>
        <v/>
      </c>
      <c r="H711" s="23">
        <v>2025</v>
      </c>
      <c r="I711" s="26">
        <v>700</v>
      </c>
      <c r="J711" s="23" t="s">
        <v>95</v>
      </c>
      <c r="K711" t="s">
        <v>96</v>
      </c>
      <c r="L711" t="s">
        <v>97</v>
      </c>
      <c r="M711" t="s">
        <v>98</v>
      </c>
      <c r="N711" t="s">
        <v>99</v>
      </c>
      <c r="O711" s="23" t="s">
        <v>100</v>
      </c>
      <c r="P711" s="23" t="s">
        <v>138</v>
      </c>
      <c r="Q711" t="s">
        <v>4858</v>
      </c>
      <c r="R711" s="23" t="s">
        <v>103</v>
      </c>
      <c r="S711" s="20" t="s">
        <v>926</v>
      </c>
      <c r="T711" s="29" t="s">
        <v>4859</v>
      </c>
      <c r="U711" s="23" t="s">
        <v>1436</v>
      </c>
      <c r="V711" s="23" t="s">
        <v>106</v>
      </c>
      <c r="W711" s="20" t="s">
        <v>183</v>
      </c>
      <c r="X711" s="20" t="s">
        <v>183</v>
      </c>
      <c r="Y711" t="s">
        <v>3801</v>
      </c>
      <c r="Z711" t="s">
        <v>3802</v>
      </c>
      <c r="AA711" t="s">
        <v>3803</v>
      </c>
      <c r="AB711" s="30">
        <v>67593750</v>
      </c>
      <c r="AC711" s="30">
        <v>67593750</v>
      </c>
      <c r="AD711" s="46">
        <v>6759375</v>
      </c>
      <c r="AE711" s="46">
        <v>0</v>
      </c>
      <c r="AF711" s="23" t="s">
        <v>112</v>
      </c>
      <c r="AG711" t="s">
        <v>106</v>
      </c>
      <c r="AH711" t="s">
        <v>113</v>
      </c>
      <c r="AI711" s="31">
        <f>+Tabla3[[#This Row],[VALOR DEL CONTRATO
(EN NUMEROS)]]-Tabla3[[#This Row],[VALOR RECURSOS (MADS/FONAM)]]</f>
        <v>0</v>
      </c>
      <c r="AJ711" s="25">
        <v>2425</v>
      </c>
      <c r="AK711" s="32">
        <v>45664</v>
      </c>
      <c r="AL711">
        <v>103725</v>
      </c>
      <c r="AM711" s="27">
        <v>45713</v>
      </c>
      <c r="AN711" s="33" t="s">
        <v>114</v>
      </c>
      <c r="AO711" t="s">
        <v>186</v>
      </c>
      <c r="AP711" s="39">
        <v>202400000000054</v>
      </c>
      <c r="AQ711" t="s">
        <v>106</v>
      </c>
      <c r="AR711" s="27">
        <v>45712</v>
      </c>
      <c r="AS711" s="23" t="s">
        <v>116</v>
      </c>
      <c r="AT711" s="23" t="s">
        <v>116</v>
      </c>
      <c r="AU711" t="s">
        <v>117</v>
      </c>
      <c r="AV711" t="s">
        <v>187</v>
      </c>
      <c r="AW711" t="s">
        <v>188</v>
      </c>
      <c r="AX711" t="s">
        <v>189</v>
      </c>
      <c r="AY711" s="23">
        <v>80111600</v>
      </c>
      <c r="AZ711" s="20" t="s">
        <v>4860</v>
      </c>
      <c r="BA711" s="23" t="s">
        <v>295</v>
      </c>
      <c r="BB711" s="20" t="s">
        <v>122</v>
      </c>
      <c r="BC711" s="42">
        <v>45712</v>
      </c>
      <c r="BD711" s="23" t="s">
        <v>123</v>
      </c>
      <c r="BE711" s="42">
        <v>45712</v>
      </c>
      <c r="BF711" s="27">
        <v>45713</v>
      </c>
      <c r="BG711" s="43">
        <v>46015</v>
      </c>
      <c r="BH711" s="35">
        <f>+Tabla3[[#This Row],[FECHA TERMINACION
(INICIAL)]]-Tabla3[[#This Row],[FECHA INICIO]]</f>
        <v>302</v>
      </c>
      <c r="BI711" s="35">
        <f>+Tabla3[[#This Row],[PLAZO DE EJECUCIÓN EN DÍAS (INICIAL)]]/30</f>
        <v>10.066666666666666</v>
      </c>
      <c r="BJ711" t="s">
        <v>948</v>
      </c>
      <c r="BK711" s="30">
        <f>+[1]BD_2!E709</f>
        <v>0</v>
      </c>
      <c r="BL711" s="30">
        <f>+[1]BD_2!BA709</f>
        <v>0</v>
      </c>
      <c r="BM711" s="23">
        <f>+[1]BD_2!BZ709</f>
        <v>0</v>
      </c>
      <c r="BN711" s="23">
        <f>+COUNTIF(Tabla3[[#This Row],[VALOR REDUCIDO]:[TOTAL TIEMPO PRORROGADO EN DÍAS
]],"&lt;&gt;0")</f>
        <v>0</v>
      </c>
      <c r="BO711" s="23" t="str">
        <f>+[1]BD_2!CA709</f>
        <v>2 NO</v>
      </c>
      <c r="BP711" s="27" t="str">
        <f>+[1]BD_2!CF709</f>
        <v>2 NO</v>
      </c>
      <c r="BQ711" s="23" t="s">
        <v>106</v>
      </c>
      <c r="BR711">
        <f t="shared" si="162"/>
        <v>302</v>
      </c>
      <c r="BS711" s="36">
        <f t="shared" si="163"/>
        <v>45713</v>
      </c>
      <c r="BT711" s="36">
        <f t="shared" si="164"/>
        <v>46015</v>
      </c>
      <c r="BU711" s="37">
        <f t="shared" ca="1" si="165"/>
        <v>0.77483443708609268</v>
      </c>
      <c r="BV711" s="30">
        <f t="shared" si="166"/>
        <v>67593750</v>
      </c>
      <c r="BW711" s="23" t="str">
        <f t="shared" ca="1" si="154"/>
        <v>EJECUCIÓN</v>
      </c>
      <c r="BX711" s="23">
        <v>35148750</v>
      </c>
      <c r="BY711" s="23">
        <v>32445000</v>
      </c>
      <c r="BZ711" s="23" t="s">
        <v>106</v>
      </c>
      <c r="CA711" s="23" t="str">
        <f t="shared" si="167"/>
        <v>febrero</v>
      </c>
      <c r="CB711" s="23" t="s">
        <v>121</v>
      </c>
      <c r="CC711" s="23" t="s">
        <v>121</v>
      </c>
      <c r="CD711" s="23" t="s">
        <v>121</v>
      </c>
      <c r="CE711" t="s">
        <v>125</v>
      </c>
      <c r="CF711" t="s">
        <v>126</v>
      </c>
    </row>
    <row r="712" spans="1:84" x14ac:dyDescent="0.25">
      <c r="A712" s="23" t="str">
        <f t="shared" si="155"/>
        <v/>
      </c>
      <c r="B712" s="23" t="str">
        <f t="shared" si="156"/>
        <v/>
      </c>
      <c r="C712" s="24" t="str">
        <f t="shared" ca="1" si="157"/>
        <v>E</v>
      </c>
      <c r="D712" s="25" t="str">
        <f t="shared" ca="1" si="158"/>
        <v/>
      </c>
      <c r="E712" s="25" t="str">
        <f t="shared" si="159"/>
        <v/>
      </c>
      <c r="F712" s="23" t="str">
        <f t="shared" si="160"/>
        <v/>
      </c>
      <c r="G712" s="25" t="str">
        <f t="shared" si="161"/>
        <v/>
      </c>
      <c r="H712" s="23">
        <v>2025</v>
      </c>
      <c r="I712" s="26">
        <v>701</v>
      </c>
      <c r="J712" s="23" t="s">
        <v>95</v>
      </c>
      <c r="K712" t="s">
        <v>96</v>
      </c>
      <c r="L712" t="s">
        <v>97</v>
      </c>
      <c r="M712" t="s">
        <v>98</v>
      </c>
      <c r="N712" t="s">
        <v>99</v>
      </c>
      <c r="O712" s="23" t="s">
        <v>100</v>
      </c>
      <c r="P712" s="23" t="s">
        <v>138</v>
      </c>
      <c r="Q712" t="s">
        <v>4861</v>
      </c>
      <c r="R712" s="23" t="s">
        <v>103</v>
      </c>
      <c r="S712" s="56" t="s">
        <v>158</v>
      </c>
      <c r="T712" s="29" t="s">
        <v>4862</v>
      </c>
      <c r="U712" s="23" t="s">
        <v>1436</v>
      </c>
      <c r="V712" s="23" t="s">
        <v>106</v>
      </c>
      <c r="W712" s="20" t="s">
        <v>183</v>
      </c>
      <c r="X712" s="20" t="s">
        <v>183</v>
      </c>
      <c r="Y712" t="s">
        <v>4863</v>
      </c>
      <c r="Z712" t="s">
        <v>4864</v>
      </c>
      <c r="AA712" t="s">
        <v>3842</v>
      </c>
      <c r="AB712" s="30">
        <v>62830000</v>
      </c>
      <c r="AC712" s="30">
        <v>62830000</v>
      </c>
      <c r="AD712" s="46">
        <v>6283000</v>
      </c>
      <c r="AE712" s="46">
        <v>0</v>
      </c>
      <c r="AF712" s="23" t="s">
        <v>112</v>
      </c>
      <c r="AG712" t="s">
        <v>106</v>
      </c>
      <c r="AH712" t="s">
        <v>113</v>
      </c>
      <c r="AI712" s="31">
        <f>+Tabla3[[#This Row],[VALOR DEL CONTRATO
(EN NUMEROS)]]-Tabla3[[#This Row],[VALOR RECURSOS (MADS/FONAM)]]</f>
        <v>0</v>
      </c>
      <c r="AJ712" s="25">
        <v>2425</v>
      </c>
      <c r="AK712" s="32">
        <v>45664</v>
      </c>
      <c r="AL712">
        <v>108925</v>
      </c>
      <c r="AM712" s="27">
        <v>45716</v>
      </c>
      <c r="AN712" s="33" t="s">
        <v>114</v>
      </c>
      <c r="AO712" t="s">
        <v>186</v>
      </c>
      <c r="AP712" s="39">
        <v>202400000000054</v>
      </c>
      <c r="AQ712" t="s">
        <v>106</v>
      </c>
      <c r="AR712" s="27">
        <v>45713</v>
      </c>
      <c r="AS712" s="23" t="s">
        <v>116</v>
      </c>
      <c r="AT712" s="23" t="s">
        <v>116</v>
      </c>
      <c r="AU712" t="s">
        <v>117</v>
      </c>
      <c r="AV712" t="s">
        <v>3823</v>
      </c>
      <c r="AW712" t="s">
        <v>3824</v>
      </c>
      <c r="AX712" t="s">
        <v>189</v>
      </c>
      <c r="AY712" s="23">
        <v>80111600</v>
      </c>
      <c r="AZ712" s="41" t="s">
        <v>4865</v>
      </c>
      <c r="BA712" s="23" t="s">
        <v>121</v>
      </c>
      <c r="BB712" s="20" t="s">
        <v>122</v>
      </c>
      <c r="BC712" s="42">
        <v>45714</v>
      </c>
      <c r="BD712" s="23" t="s">
        <v>123</v>
      </c>
      <c r="BE712" s="42">
        <v>45714</v>
      </c>
      <c r="BF712" s="27">
        <v>45716</v>
      </c>
      <c r="BG712" s="43">
        <v>46018</v>
      </c>
      <c r="BH712" s="35">
        <f>+Tabla3[[#This Row],[FECHA TERMINACION
(INICIAL)]]-Tabla3[[#This Row],[FECHA INICIO]]</f>
        <v>302</v>
      </c>
      <c r="BI712" s="35">
        <f>+Tabla3[[#This Row],[PLAZO DE EJECUCIÓN EN DÍAS (INICIAL)]]/30</f>
        <v>10.066666666666666</v>
      </c>
      <c r="BJ712" t="s">
        <v>4866</v>
      </c>
      <c r="BK712" s="30">
        <f>+[1]BD_2!E710</f>
        <v>0</v>
      </c>
      <c r="BL712" s="30">
        <f>+[1]BD_2!BA710</f>
        <v>0</v>
      </c>
      <c r="BM712" s="23">
        <f>+[1]BD_2!BZ710</f>
        <v>0</v>
      </c>
      <c r="BN712" s="23">
        <f>+COUNTIF(Tabla3[[#This Row],[VALOR REDUCIDO]:[TOTAL TIEMPO PRORROGADO EN DÍAS
]],"&lt;&gt;0")</f>
        <v>0</v>
      </c>
      <c r="BO712" s="23" t="str">
        <f>+[1]BD_2!CA710</f>
        <v>2 NO</v>
      </c>
      <c r="BP712" s="27" t="str">
        <f>+[1]BD_2!CF710</f>
        <v>2 NO</v>
      </c>
      <c r="BQ712" s="23" t="s">
        <v>106</v>
      </c>
      <c r="BR712">
        <f t="shared" si="162"/>
        <v>302</v>
      </c>
      <c r="BS712" s="36">
        <f t="shared" si="163"/>
        <v>45716</v>
      </c>
      <c r="BT712" s="36">
        <f t="shared" si="164"/>
        <v>46018</v>
      </c>
      <c r="BU712" s="37">
        <f t="shared" ca="1" si="165"/>
        <v>0.76490066225165565</v>
      </c>
      <c r="BV712" s="30">
        <f t="shared" si="166"/>
        <v>62830000</v>
      </c>
      <c r="BW712" s="23" t="str">
        <f t="shared" ca="1" si="154"/>
        <v>EJECUCIÓN</v>
      </c>
      <c r="BX712" s="23">
        <v>32043300</v>
      </c>
      <c r="BY712" s="23">
        <v>30786700</v>
      </c>
      <c r="BZ712" s="23" t="s">
        <v>106</v>
      </c>
      <c r="CA712" s="23" t="str">
        <f t="shared" si="167"/>
        <v>febrero</v>
      </c>
      <c r="CB712" s="23" t="s">
        <v>121</v>
      </c>
      <c r="CC712" s="23" t="s">
        <v>121</v>
      </c>
      <c r="CD712" s="23" t="s">
        <v>121</v>
      </c>
      <c r="CE712" t="s">
        <v>125</v>
      </c>
      <c r="CF712" t="s">
        <v>126</v>
      </c>
    </row>
    <row r="713" spans="1:84" x14ac:dyDescent="0.25">
      <c r="A713" s="23" t="str">
        <f t="shared" si="155"/>
        <v/>
      </c>
      <c r="B713" s="23" t="str">
        <f t="shared" si="156"/>
        <v/>
      </c>
      <c r="C713" s="24" t="str">
        <f t="shared" ca="1" si="157"/>
        <v>E</v>
      </c>
      <c r="D713" s="25" t="str">
        <f t="shared" ca="1" si="158"/>
        <v/>
      </c>
      <c r="E713" s="25" t="str">
        <f t="shared" si="159"/>
        <v/>
      </c>
      <c r="F713" s="23" t="str">
        <f t="shared" si="160"/>
        <v/>
      </c>
      <c r="G713" s="25" t="str">
        <f t="shared" si="161"/>
        <v/>
      </c>
      <c r="H713" s="23">
        <v>2025</v>
      </c>
      <c r="I713" s="26">
        <v>702</v>
      </c>
      <c r="J713" s="23" t="s">
        <v>95</v>
      </c>
      <c r="K713" t="s">
        <v>96</v>
      </c>
      <c r="L713" t="s">
        <v>97</v>
      </c>
      <c r="M713" t="s">
        <v>98</v>
      </c>
      <c r="N713" t="s">
        <v>99</v>
      </c>
      <c r="O713" s="23" t="s">
        <v>100</v>
      </c>
      <c r="P713" s="23" t="s">
        <v>138</v>
      </c>
      <c r="Q713" t="s">
        <v>4867</v>
      </c>
      <c r="R713" s="23" t="s">
        <v>103</v>
      </c>
      <c r="S713" s="20" t="s">
        <v>158</v>
      </c>
      <c r="T713" s="29" t="s">
        <v>4868</v>
      </c>
      <c r="U713" s="23" t="s">
        <v>1436</v>
      </c>
      <c r="V713" s="23" t="s">
        <v>106</v>
      </c>
      <c r="W713" s="20" t="s">
        <v>183</v>
      </c>
      <c r="X713" s="20" t="s">
        <v>183</v>
      </c>
      <c r="Y713" t="s">
        <v>4869</v>
      </c>
      <c r="Z713" t="s">
        <v>4870</v>
      </c>
      <c r="AA713" t="s">
        <v>3916</v>
      </c>
      <c r="AB713" s="30">
        <v>56650000</v>
      </c>
      <c r="AC713" s="30">
        <v>56650000</v>
      </c>
      <c r="AD713" s="46">
        <v>5665000</v>
      </c>
      <c r="AE713" s="46"/>
      <c r="AF713" s="23" t="s">
        <v>112</v>
      </c>
      <c r="AG713" t="s">
        <v>106</v>
      </c>
      <c r="AH713" t="s">
        <v>113</v>
      </c>
      <c r="AI713" s="31">
        <f>+Tabla3[[#This Row],[VALOR DEL CONTRATO
(EN NUMEROS)]]-Tabla3[[#This Row],[VALOR RECURSOS (MADS/FONAM)]]</f>
        <v>0</v>
      </c>
      <c r="AJ713" s="25">
        <v>2425</v>
      </c>
      <c r="AK713" s="32">
        <v>45664</v>
      </c>
      <c r="AL713">
        <v>90225</v>
      </c>
      <c r="AM713" s="27">
        <v>45706</v>
      </c>
      <c r="AN713" s="33" t="s">
        <v>114</v>
      </c>
      <c r="AO713" t="s">
        <v>186</v>
      </c>
      <c r="AP713" s="39">
        <v>202400000000054</v>
      </c>
      <c r="AQ713" t="s">
        <v>106</v>
      </c>
      <c r="AR713" s="27">
        <v>45702</v>
      </c>
      <c r="AS713" s="23" t="s">
        <v>116</v>
      </c>
      <c r="AT713" s="23" t="s">
        <v>116</v>
      </c>
      <c r="AU713" t="s">
        <v>117</v>
      </c>
      <c r="AV713" t="s">
        <v>978</v>
      </c>
      <c r="AW713" t="s">
        <v>979</v>
      </c>
      <c r="AX713" t="s">
        <v>189</v>
      </c>
      <c r="AY713" s="23">
        <v>80111600</v>
      </c>
      <c r="AZ713" s="20" t="s">
        <v>4871</v>
      </c>
      <c r="BA713" s="23" t="s">
        <v>295</v>
      </c>
      <c r="BB713" s="20" t="s">
        <v>122</v>
      </c>
      <c r="BC713" s="42">
        <v>45702</v>
      </c>
      <c r="BD713" s="23" t="s">
        <v>123</v>
      </c>
      <c r="BE713" s="42">
        <v>45702</v>
      </c>
      <c r="BF713" s="27">
        <v>45706</v>
      </c>
      <c r="BG713" s="43">
        <v>46008</v>
      </c>
      <c r="BH713" s="35">
        <f>+Tabla3[[#This Row],[FECHA TERMINACION
(INICIAL)]]-Tabla3[[#This Row],[FECHA INICIO]]</f>
        <v>302</v>
      </c>
      <c r="BI713" s="35">
        <f>+Tabla3[[#This Row],[PLAZO DE EJECUCIÓN EN DÍAS (INICIAL)]]/30</f>
        <v>10.066666666666666</v>
      </c>
      <c r="BJ713" t="s">
        <v>948</v>
      </c>
      <c r="BK713" s="30">
        <f>+[1]BD_2!E711</f>
        <v>0</v>
      </c>
      <c r="BL713" s="30">
        <f>+[1]BD_2!BA711</f>
        <v>0</v>
      </c>
      <c r="BM713" s="23">
        <f>+[1]BD_2!BZ711</f>
        <v>0</v>
      </c>
      <c r="BN713" s="23">
        <f>+COUNTIF(Tabla3[[#This Row],[VALOR REDUCIDO]:[TOTAL TIEMPO PRORROGADO EN DÍAS
]],"&lt;&gt;0")</f>
        <v>0</v>
      </c>
      <c r="BO713" s="23" t="str">
        <f>+[1]BD_2!CA711</f>
        <v>2 NO</v>
      </c>
      <c r="BP713" s="27" t="str">
        <f>+[1]BD_2!CF711</f>
        <v>2 NO</v>
      </c>
      <c r="BQ713" s="23" t="s">
        <v>106</v>
      </c>
      <c r="BR713">
        <f t="shared" si="162"/>
        <v>302</v>
      </c>
      <c r="BS713" s="36">
        <f t="shared" si="163"/>
        <v>45706</v>
      </c>
      <c r="BT713" s="36">
        <f t="shared" si="164"/>
        <v>46008</v>
      </c>
      <c r="BU713" s="37">
        <f t="shared" ca="1" si="165"/>
        <v>0.79801324503311255</v>
      </c>
      <c r="BV713" s="30">
        <f t="shared" si="166"/>
        <v>56650000</v>
      </c>
      <c r="BW713" s="23" t="str">
        <f t="shared" ca="1" si="154"/>
        <v>EJECUCIÓN</v>
      </c>
      <c r="BX713" s="23">
        <v>30779833</v>
      </c>
      <c r="BY713" s="23">
        <v>25870167</v>
      </c>
      <c r="BZ713" s="23" t="s">
        <v>106</v>
      </c>
      <c r="CA713" s="23" t="str">
        <f t="shared" si="167"/>
        <v>febrero</v>
      </c>
      <c r="CB713" s="23" t="s">
        <v>121</v>
      </c>
      <c r="CC713" s="23" t="s">
        <v>121</v>
      </c>
      <c r="CD713" s="23" t="s">
        <v>121</v>
      </c>
      <c r="CE713" t="s">
        <v>125</v>
      </c>
      <c r="CF713" t="s">
        <v>126</v>
      </c>
    </row>
    <row r="714" spans="1:84" x14ac:dyDescent="0.25">
      <c r="A714" s="23" t="str">
        <f t="shared" si="155"/>
        <v/>
      </c>
      <c r="B714" s="23" t="str">
        <f t="shared" si="156"/>
        <v/>
      </c>
      <c r="C714" s="24" t="str">
        <f t="shared" ca="1" si="157"/>
        <v>E</v>
      </c>
      <c r="D714" s="25" t="str">
        <f t="shared" ca="1" si="158"/>
        <v/>
      </c>
      <c r="E714" s="25" t="str">
        <f t="shared" si="159"/>
        <v/>
      </c>
      <c r="F714" s="23" t="str">
        <f t="shared" si="160"/>
        <v/>
      </c>
      <c r="G714" s="25" t="str">
        <f t="shared" si="161"/>
        <v/>
      </c>
      <c r="H714" s="23">
        <v>2025</v>
      </c>
      <c r="I714" s="26">
        <v>703</v>
      </c>
      <c r="J714" s="23" t="s">
        <v>95</v>
      </c>
      <c r="K714" t="s">
        <v>96</v>
      </c>
      <c r="L714" t="s">
        <v>97</v>
      </c>
      <c r="M714" t="s">
        <v>98</v>
      </c>
      <c r="N714" t="s">
        <v>99</v>
      </c>
      <c r="O714" s="23" t="s">
        <v>100</v>
      </c>
      <c r="P714" s="23" t="s">
        <v>138</v>
      </c>
      <c r="Q714" t="s">
        <v>4872</v>
      </c>
      <c r="R714" s="23" t="s">
        <v>103</v>
      </c>
      <c r="S714" s="20" t="s">
        <v>165</v>
      </c>
      <c r="T714" s="29" t="s">
        <v>4873</v>
      </c>
      <c r="U714" s="23" t="s">
        <v>1436</v>
      </c>
      <c r="V714" s="23" t="s">
        <v>106</v>
      </c>
      <c r="W714" s="20" t="s">
        <v>183</v>
      </c>
      <c r="X714" s="20" t="s">
        <v>183</v>
      </c>
      <c r="Y714" t="s">
        <v>4874</v>
      </c>
      <c r="Z714" t="s">
        <v>3915</v>
      </c>
      <c r="AA714" t="s">
        <v>3916</v>
      </c>
      <c r="AB714" s="30">
        <v>56650000</v>
      </c>
      <c r="AC714" s="30">
        <v>56650000</v>
      </c>
      <c r="AD714" s="46">
        <v>5665000</v>
      </c>
      <c r="AE714" s="46"/>
      <c r="AF714" s="23" t="s">
        <v>112</v>
      </c>
      <c r="AG714" t="s">
        <v>106</v>
      </c>
      <c r="AH714" t="s">
        <v>113</v>
      </c>
      <c r="AI714" s="31">
        <f>+Tabla3[[#This Row],[VALOR DEL CONTRATO
(EN NUMEROS)]]-Tabla3[[#This Row],[VALOR RECURSOS (MADS/FONAM)]]</f>
        <v>0</v>
      </c>
      <c r="AJ714" s="25">
        <v>2425</v>
      </c>
      <c r="AK714" s="32">
        <v>45664</v>
      </c>
      <c r="AL714">
        <v>103325</v>
      </c>
      <c r="AM714" s="27">
        <v>45713</v>
      </c>
      <c r="AN714" s="33" t="s">
        <v>114</v>
      </c>
      <c r="AO714" t="s">
        <v>186</v>
      </c>
      <c r="AP714" s="39">
        <v>202400000000054</v>
      </c>
      <c r="AQ714" t="s">
        <v>106</v>
      </c>
      <c r="AR714" s="27">
        <v>45709</v>
      </c>
      <c r="AS714" s="23" t="s">
        <v>116</v>
      </c>
      <c r="AT714" s="23" t="s">
        <v>116</v>
      </c>
      <c r="AU714" t="s">
        <v>117</v>
      </c>
      <c r="AV714" t="s">
        <v>978</v>
      </c>
      <c r="AW714" t="s">
        <v>979</v>
      </c>
      <c r="AX714" t="s">
        <v>189</v>
      </c>
      <c r="AY714" s="23">
        <v>80111600</v>
      </c>
      <c r="AZ714" s="20" t="s">
        <v>4875</v>
      </c>
      <c r="BA714" s="23" t="s">
        <v>295</v>
      </c>
      <c r="BB714" s="20" t="s">
        <v>122</v>
      </c>
      <c r="BC714" s="42">
        <v>45709</v>
      </c>
      <c r="BD714" s="23" t="s">
        <v>123</v>
      </c>
      <c r="BE714" s="42">
        <v>45709</v>
      </c>
      <c r="BF714" s="27">
        <v>45713</v>
      </c>
      <c r="BG714" s="43">
        <v>46015</v>
      </c>
      <c r="BH714" s="35">
        <f>+Tabla3[[#This Row],[FECHA TERMINACION
(INICIAL)]]-Tabla3[[#This Row],[FECHA INICIO]]</f>
        <v>302</v>
      </c>
      <c r="BI714" s="35">
        <f>+Tabla3[[#This Row],[PLAZO DE EJECUCIÓN EN DÍAS (INICIAL)]]/30</f>
        <v>10.066666666666666</v>
      </c>
      <c r="BJ714" t="s">
        <v>948</v>
      </c>
      <c r="BK714" s="30">
        <f>+[1]BD_2!E712</f>
        <v>0</v>
      </c>
      <c r="BL714" s="30">
        <f>+[1]BD_2!BA712</f>
        <v>0</v>
      </c>
      <c r="BM714" s="23">
        <f>+[1]BD_2!BZ712</f>
        <v>0</v>
      </c>
      <c r="BN714" s="23">
        <f>+COUNTIF(Tabla3[[#This Row],[VALOR REDUCIDO]:[TOTAL TIEMPO PRORROGADO EN DÍAS
]],"&lt;&gt;0")</f>
        <v>0</v>
      </c>
      <c r="BO714" s="23" t="str">
        <f>+[1]BD_2!CA712</f>
        <v>2 NO</v>
      </c>
      <c r="BP714" s="27" t="str">
        <f>+[1]BD_2!CF712</f>
        <v>2 NO</v>
      </c>
      <c r="BQ714" s="23" t="s">
        <v>106</v>
      </c>
      <c r="BR714">
        <f t="shared" si="162"/>
        <v>302</v>
      </c>
      <c r="BS714" s="36">
        <f t="shared" si="163"/>
        <v>45713</v>
      </c>
      <c r="BT714" s="36">
        <f t="shared" si="164"/>
        <v>46015</v>
      </c>
      <c r="BU714" s="37">
        <f t="shared" ca="1" si="165"/>
        <v>0.77483443708609268</v>
      </c>
      <c r="BV714" s="30">
        <f t="shared" si="166"/>
        <v>56650000</v>
      </c>
      <c r="BW714" s="23" t="str">
        <f t="shared" ca="1" si="154"/>
        <v>EJECUCIÓN</v>
      </c>
      <c r="BX714" s="23">
        <v>29458000</v>
      </c>
      <c r="BY714" s="23">
        <v>27192000</v>
      </c>
      <c r="BZ714" s="23" t="s">
        <v>106</v>
      </c>
      <c r="CA714" s="23" t="str">
        <f t="shared" si="167"/>
        <v>febrero</v>
      </c>
      <c r="CB714" s="23" t="s">
        <v>121</v>
      </c>
      <c r="CC714" s="23" t="s">
        <v>121</v>
      </c>
      <c r="CD714" s="23" t="s">
        <v>121</v>
      </c>
      <c r="CE714" t="s">
        <v>125</v>
      </c>
      <c r="CF714" t="s">
        <v>126</v>
      </c>
    </row>
    <row r="715" spans="1:84" x14ac:dyDescent="0.25">
      <c r="A715" s="23" t="str">
        <f t="shared" si="155"/>
        <v/>
      </c>
      <c r="B715" s="23" t="str">
        <f t="shared" si="156"/>
        <v/>
      </c>
      <c r="C715" s="24" t="str">
        <f t="shared" ca="1" si="157"/>
        <v>E</v>
      </c>
      <c r="D715" s="25" t="str">
        <f t="shared" ca="1" si="158"/>
        <v/>
      </c>
      <c r="E715" s="25" t="str">
        <f t="shared" si="159"/>
        <v/>
      </c>
      <c r="F715" s="23" t="str">
        <f t="shared" si="160"/>
        <v/>
      </c>
      <c r="G715" s="25" t="str">
        <f t="shared" si="161"/>
        <v/>
      </c>
      <c r="H715" s="23">
        <v>2025</v>
      </c>
      <c r="I715" s="26">
        <v>705</v>
      </c>
      <c r="J715" s="23" t="s">
        <v>95</v>
      </c>
      <c r="K715" t="s">
        <v>96</v>
      </c>
      <c r="L715" t="s">
        <v>97</v>
      </c>
      <c r="M715" t="s">
        <v>98</v>
      </c>
      <c r="N715" t="s">
        <v>99</v>
      </c>
      <c r="O715" s="23" t="s">
        <v>100</v>
      </c>
      <c r="P715" s="23" t="s">
        <v>138</v>
      </c>
      <c r="Q715" t="s">
        <v>4876</v>
      </c>
      <c r="R715" s="23" t="s">
        <v>103</v>
      </c>
      <c r="S715" s="56" t="s">
        <v>1035</v>
      </c>
      <c r="T715" s="29" t="s">
        <v>4877</v>
      </c>
      <c r="U715" s="23" t="s">
        <v>1436</v>
      </c>
      <c r="V715" s="23" t="s">
        <v>106</v>
      </c>
      <c r="W715" s="20" t="s">
        <v>183</v>
      </c>
      <c r="X715" s="20" t="s">
        <v>183</v>
      </c>
      <c r="Y715" t="s">
        <v>4878</v>
      </c>
      <c r="Z715" t="s">
        <v>4879</v>
      </c>
      <c r="AA715" t="s">
        <v>4880</v>
      </c>
      <c r="AB715" s="30">
        <v>42375000</v>
      </c>
      <c r="AC715" s="30">
        <v>42375000</v>
      </c>
      <c r="AD715" s="46">
        <v>4237500</v>
      </c>
      <c r="AE715" s="46">
        <v>0</v>
      </c>
      <c r="AF715" s="23" t="s">
        <v>112</v>
      </c>
      <c r="AG715" t="s">
        <v>106</v>
      </c>
      <c r="AH715" t="s">
        <v>113</v>
      </c>
      <c r="AI715" s="31">
        <f>+Tabla3[[#This Row],[VALOR DEL CONTRATO
(EN NUMEROS)]]-Tabla3[[#This Row],[VALOR RECURSOS (MADS/FONAM)]]</f>
        <v>0</v>
      </c>
      <c r="AJ715" s="25">
        <v>5025</v>
      </c>
      <c r="AK715" s="32">
        <v>45664</v>
      </c>
      <c r="AL715">
        <v>97225</v>
      </c>
      <c r="AM715" s="27">
        <v>45708</v>
      </c>
      <c r="AN715" s="33" t="s">
        <v>114</v>
      </c>
      <c r="AO715" t="s">
        <v>206</v>
      </c>
      <c r="AP715" s="39">
        <v>202400000000055</v>
      </c>
      <c r="AQ715" t="s">
        <v>106</v>
      </c>
      <c r="AR715" s="27">
        <v>45707</v>
      </c>
      <c r="AS715" s="23" t="s">
        <v>116</v>
      </c>
      <c r="AT715" s="23" t="s">
        <v>116</v>
      </c>
      <c r="AU715" t="s">
        <v>117</v>
      </c>
      <c r="AV715" t="s">
        <v>197</v>
      </c>
      <c r="AW715" t="s">
        <v>198</v>
      </c>
      <c r="AX715" t="s">
        <v>189</v>
      </c>
      <c r="AY715" s="23">
        <v>80111600</v>
      </c>
      <c r="AZ715" s="20" t="s">
        <v>4881</v>
      </c>
      <c r="BA715" s="23" t="s">
        <v>121</v>
      </c>
      <c r="BB715" s="20" t="s">
        <v>122</v>
      </c>
      <c r="BC715" s="42">
        <v>45707</v>
      </c>
      <c r="BD715" s="23" t="s">
        <v>123</v>
      </c>
      <c r="BE715" s="42">
        <v>45707</v>
      </c>
      <c r="BF715" s="27">
        <v>45708</v>
      </c>
      <c r="BG715" s="43">
        <v>46010</v>
      </c>
      <c r="BH715" s="35">
        <f>+Tabla3[[#This Row],[FECHA TERMINACION
(INICIAL)]]-Tabla3[[#This Row],[FECHA INICIO]]</f>
        <v>302</v>
      </c>
      <c r="BI715" s="35">
        <f>+Tabla3[[#This Row],[PLAZO DE EJECUCIÓN EN DÍAS (INICIAL)]]/30</f>
        <v>10.066666666666666</v>
      </c>
      <c r="BJ715" t="s">
        <v>948</v>
      </c>
      <c r="BK715" s="30">
        <f>+[1]BD_2!E714</f>
        <v>0</v>
      </c>
      <c r="BL715" s="30">
        <f>+[1]BD_2!BA714</f>
        <v>0</v>
      </c>
      <c r="BM715" s="23">
        <f>+[1]BD_2!BZ714</f>
        <v>0</v>
      </c>
      <c r="BN715" s="23">
        <f>+COUNTIF(Tabla3[[#This Row],[VALOR REDUCIDO]:[TOTAL TIEMPO PRORROGADO EN DÍAS
]],"&lt;&gt;0")</f>
        <v>0</v>
      </c>
      <c r="BO715" s="23" t="str">
        <f>+[1]BD_2!CA714</f>
        <v>2 NO</v>
      </c>
      <c r="BP715" s="27" t="str">
        <f>+[1]BD_2!CF714</f>
        <v>2 NO</v>
      </c>
      <c r="BQ715" s="23" t="s">
        <v>106</v>
      </c>
      <c r="BR715">
        <f t="shared" si="162"/>
        <v>302</v>
      </c>
      <c r="BS715" s="36">
        <f t="shared" si="163"/>
        <v>45708</v>
      </c>
      <c r="BT715" s="36">
        <f t="shared" si="164"/>
        <v>46010</v>
      </c>
      <c r="BU715" s="37">
        <f t="shared" ca="1" si="165"/>
        <v>0.79139072847682124</v>
      </c>
      <c r="BV715" s="30">
        <f t="shared" si="166"/>
        <v>42375000</v>
      </c>
      <c r="BW715" s="23" t="str">
        <f t="shared" ca="1" si="154"/>
        <v>EJECUCIÓN</v>
      </c>
      <c r="BX715" s="23">
        <v>22741250</v>
      </c>
      <c r="BY715" s="23">
        <v>19633750</v>
      </c>
      <c r="BZ715" s="23" t="s">
        <v>106</v>
      </c>
      <c r="CA715" s="23" t="str">
        <f t="shared" si="167"/>
        <v>febrero</v>
      </c>
      <c r="CB715" s="23" t="s">
        <v>121</v>
      </c>
      <c r="CC715" s="23" t="s">
        <v>121</v>
      </c>
      <c r="CD715" s="23" t="s">
        <v>121</v>
      </c>
      <c r="CE715" t="s">
        <v>125</v>
      </c>
      <c r="CF715" t="s">
        <v>126</v>
      </c>
    </row>
    <row r="716" spans="1:84" s="47" customFormat="1" x14ac:dyDescent="0.25">
      <c r="A716" s="23" t="str">
        <f t="shared" si="155"/>
        <v/>
      </c>
      <c r="B716" s="23" t="str">
        <f t="shared" si="156"/>
        <v/>
      </c>
      <c r="C716" s="24" t="str">
        <f t="shared" ca="1" si="157"/>
        <v>E</v>
      </c>
      <c r="D716" s="25" t="str">
        <f t="shared" ca="1" si="158"/>
        <v/>
      </c>
      <c r="E716" s="25" t="str">
        <f t="shared" si="159"/>
        <v/>
      </c>
      <c r="F716" s="23" t="str">
        <f t="shared" si="160"/>
        <v/>
      </c>
      <c r="G716" s="25" t="str">
        <f t="shared" si="161"/>
        <v/>
      </c>
      <c r="H716" s="23">
        <v>2025</v>
      </c>
      <c r="I716" s="26">
        <v>706</v>
      </c>
      <c r="J716" s="23" t="s">
        <v>95</v>
      </c>
      <c r="K716" t="s">
        <v>96</v>
      </c>
      <c r="L716" t="s">
        <v>97</v>
      </c>
      <c r="M716" t="s">
        <v>98</v>
      </c>
      <c r="N716" t="s">
        <v>99</v>
      </c>
      <c r="O716" s="23" t="s">
        <v>100</v>
      </c>
      <c r="P716" s="23" t="s">
        <v>138</v>
      </c>
      <c r="Q716" t="s">
        <v>4882</v>
      </c>
      <c r="R716" s="23" t="s">
        <v>103</v>
      </c>
      <c r="S716" s="56" t="s">
        <v>982</v>
      </c>
      <c r="T716" s="29" t="s">
        <v>4883</v>
      </c>
      <c r="U716" s="23" t="s">
        <v>1436</v>
      </c>
      <c r="V716" s="23" t="s">
        <v>106</v>
      </c>
      <c r="W716" s="20" t="s">
        <v>183</v>
      </c>
      <c r="X716" s="20" t="s">
        <v>183</v>
      </c>
      <c r="Y716" t="s">
        <v>3877</v>
      </c>
      <c r="Z716" t="s">
        <v>4884</v>
      </c>
      <c r="AA716" t="s">
        <v>3879</v>
      </c>
      <c r="AB716" s="30">
        <v>53560000</v>
      </c>
      <c r="AC716" s="30">
        <v>53560000</v>
      </c>
      <c r="AD716" s="46">
        <v>5356000</v>
      </c>
      <c r="AE716" s="46">
        <v>0</v>
      </c>
      <c r="AF716" s="23" t="s">
        <v>112</v>
      </c>
      <c r="AG716" t="s">
        <v>106</v>
      </c>
      <c r="AH716" t="s">
        <v>113</v>
      </c>
      <c r="AI716" s="31">
        <f>+Tabla3[[#This Row],[VALOR DEL CONTRATO
(EN NUMEROS)]]-Tabla3[[#This Row],[VALOR RECURSOS (MADS/FONAM)]]</f>
        <v>0</v>
      </c>
      <c r="AJ716" s="25">
        <v>3825</v>
      </c>
      <c r="AK716" s="32">
        <v>45664</v>
      </c>
      <c r="AL716">
        <v>103525</v>
      </c>
      <c r="AM716" s="27">
        <v>45713</v>
      </c>
      <c r="AN716" s="33" t="s">
        <v>114</v>
      </c>
      <c r="AO716" t="s">
        <v>215</v>
      </c>
      <c r="AP716" s="28">
        <v>202400000000071</v>
      </c>
      <c r="AQ716" t="s">
        <v>106</v>
      </c>
      <c r="AR716" s="27">
        <v>45708</v>
      </c>
      <c r="AS716" s="23" t="s">
        <v>116</v>
      </c>
      <c r="AT716" s="23" t="s">
        <v>116</v>
      </c>
      <c r="AU716" t="s">
        <v>117</v>
      </c>
      <c r="AV716" t="s">
        <v>216</v>
      </c>
      <c r="AW716" t="s">
        <v>217</v>
      </c>
      <c r="AX716" t="s">
        <v>189</v>
      </c>
      <c r="AY716" s="23">
        <v>80111600</v>
      </c>
      <c r="AZ716" s="41" t="s">
        <v>4885</v>
      </c>
      <c r="BA716" s="23" t="s">
        <v>121</v>
      </c>
      <c r="BB716" s="20" t="s">
        <v>122</v>
      </c>
      <c r="BC716" s="27">
        <v>45709</v>
      </c>
      <c r="BD716" s="20" t="s">
        <v>123</v>
      </c>
      <c r="BE716" s="27">
        <v>45709</v>
      </c>
      <c r="BF716" s="27">
        <v>45713</v>
      </c>
      <c r="BG716" s="43">
        <v>46015</v>
      </c>
      <c r="BH716" s="35">
        <f>+Tabla3[[#This Row],[FECHA TERMINACION
(INICIAL)]]-Tabla3[[#This Row],[FECHA INICIO]]</f>
        <v>302</v>
      </c>
      <c r="BI716" s="35">
        <f>+Tabla3[[#This Row],[PLAZO DE EJECUCIÓN EN DÍAS (INICIAL)]]/30</f>
        <v>10.066666666666666</v>
      </c>
      <c r="BJ716" t="s">
        <v>948</v>
      </c>
      <c r="BK716" s="30">
        <f>+[1]BD_2!E715</f>
        <v>0</v>
      </c>
      <c r="BL716" s="30">
        <f>+[1]BD_2!BA715</f>
        <v>0</v>
      </c>
      <c r="BM716" s="23">
        <f>+[1]BD_2!BZ715</f>
        <v>0</v>
      </c>
      <c r="BN716" s="23">
        <f>+COUNTIF(Tabla3[[#This Row],[VALOR REDUCIDO]:[TOTAL TIEMPO PRORROGADO EN DÍAS
]],"&lt;&gt;0")</f>
        <v>0</v>
      </c>
      <c r="BO716" s="23" t="str">
        <f>+[1]BD_2!CA715</f>
        <v>2 NO</v>
      </c>
      <c r="BP716" s="27" t="str">
        <f>+[1]BD_2!CF715</f>
        <v>2 NO</v>
      </c>
      <c r="BQ716" s="23" t="s">
        <v>106</v>
      </c>
      <c r="BR716">
        <f t="shared" si="162"/>
        <v>302</v>
      </c>
      <c r="BS716" s="36">
        <f t="shared" si="163"/>
        <v>45713</v>
      </c>
      <c r="BT716" s="36">
        <f t="shared" si="164"/>
        <v>46015</v>
      </c>
      <c r="BU716" s="37">
        <f t="shared" ca="1" si="165"/>
        <v>0.77483443708609268</v>
      </c>
      <c r="BV716" s="30">
        <f t="shared" si="166"/>
        <v>53560000</v>
      </c>
      <c r="BW716" s="23" t="str">
        <f t="shared" ca="1" si="154"/>
        <v>EJECUCIÓN</v>
      </c>
      <c r="BX716" s="23">
        <v>27851200</v>
      </c>
      <c r="BY716" s="23">
        <v>25708800</v>
      </c>
      <c r="BZ716" s="23" t="s">
        <v>106</v>
      </c>
      <c r="CA716" s="23" t="str">
        <f t="shared" si="167"/>
        <v>febrero</v>
      </c>
      <c r="CB716" s="23" t="s">
        <v>121</v>
      </c>
      <c r="CC716" s="23" t="s">
        <v>121</v>
      </c>
      <c r="CD716" s="23" t="s">
        <v>121</v>
      </c>
      <c r="CE716" t="s">
        <v>125</v>
      </c>
      <c r="CF716" t="s">
        <v>126</v>
      </c>
    </row>
    <row r="717" spans="1:84" s="47" customFormat="1" x14ac:dyDescent="0.25">
      <c r="A717" s="23" t="str">
        <f t="shared" si="155"/>
        <v/>
      </c>
      <c r="B717" s="23" t="str">
        <f t="shared" si="156"/>
        <v/>
      </c>
      <c r="C717" s="24" t="str">
        <f t="shared" ca="1" si="157"/>
        <v>E</v>
      </c>
      <c r="D717" s="25" t="str">
        <f t="shared" ca="1" si="158"/>
        <v/>
      </c>
      <c r="E717" s="25" t="str">
        <f t="shared" si="159"/>
        <v/>
      </c>
      <c r="F717" s="23" t="str">
        <f t="shared" si="160"/>
        <v/>
      </c>
      <c r="G717" s="25" t="str">
        <f t="shared" si="161"/>
        <v/>
      </c>
      <c r="H717" s="23">
        <v>2025</v>
      </c>
      <c r="I717" s="26">
        <v>707</v>
      </c>
      <c r="J717" s="23" t="s">
        <v>95</v>
      </c>
      <c r="K717" t="s">
        <v>96</v>
      </c>
      <c r="L717" t="s">
        <v>97</v>
      </c>
      <c r="M717" t="s">
        <v>98</v>
      </c>
      <c r="N717" t="s">
        <v>99</v>
      </c>
      <c r="O717" s="23" t="s">
        <v>100</v>
      </c>
      <c r="P717" s="23" t="s">
        <v>138</v>
      </c>
      <c r="Q717" t="s">
        <v>4886</v>
      </c>
      <c r="R717" s="23" t="s">
        <v>103</v>
      </c>
      <c r="S717" s="56" t="s">
        <v>982</v>
      </c>
      <c r="T717" s="29" t="s">
        <v>4887</v>
      </c>
      <c r="U717" s="23" t="s">
        <v>1436</v>
      </c>
      <c r="V717" s="23" t="s">
        <v>106</v>
      </c>
      <c r="W717" s="20" t="s">
        <v>183</v>
      </c>
      <c r="X717" s="20" t="s">
        <v>183</v>
      </c>
      <c r="Y717" t="s">
        <v>4888</v>
      </c>
      <c r="Z717" t="s">
        <v>4889</v>
      </c>
      <c r="AA717" t="s">
        <v>4890</v>
      </c>
      <c r="AB717" s="30">
        <v>56650000</v>
      </c>
      <c r="AC717" s="30">
        <v>56650000</v>
      </c>
      <c r="AD717" s="46">
        <v>5665000</v>
      </c>
      <c r="AE717" s="46">
        <v>0</v>
      </c>
      <c r="AF717" s="23" t="s">
        <v>112</v>
      </c>
      <c r="AG717" t="s">
        <v>106</v>
      </c>
      <c r="AH717" t="s">
        <v>113</v>
      </c>
      <c r="AI717" s="31">
        <f>+Tabla3[[#This Row],[VALOR DEL CONTRATO
(EN NUMEROS)]]-Tabla3[[#This Row],[VALOR RECURSOS (MADS/FONAM)]]</f>
        <v>0</v>
      </c>
      <c r="AJ717" s="25">
        <v>3825</v>
      </c>
      <c r="AK717" s="32">
        <v>45664</v>
      </c>
      <c r="AL717">
        <v>87525</v>
      </c>
      <c r="AM717" s="27">
        <v>45705</v>
      </c>
      <c r="AN717" s="33" t="s">
        <v>114</v>
      </c>
      <c r="AO717" t="s">
        <v>215</v>
      </c>
      <c r="AP717" s="28">
        <v>202400000000071</v>
      </c>
      <c r="AQ717" t="s">
        <v>106</v>
      </c>
      <c r="AR717" s="27">
        <v>45702</v>
      </c>
      <c r="AS717" s="23" t="s">
        <v>116</v>
      </c>
      <c r="AT717" s="23" t="s">
        <v>116</v>
      </c>
      <c r="AU717" t="s">
        <v>117</v>
      </c>
      <c r="AV717" t="s">
        <v>216</v>
      </c>
      <c r="AW717" t="s">
        <v>217</v>
      </c>
      <c r="AX717" t="s">
        <v>189</v>
      </c>
      <c r="AY717" s="23">
        <v>80111600</v>
      </c>
      <c r="AZ717" s="41" t="s">
        <v>4891</v>
      </c>
      <c r="BA717" s="23" t="s">
        <v>121</v>
      </c>
      <c r="BB717" s="20" t="s">
        <v>122</v>
      </c>
      <c r="BC717" s="27">
        <v>45702</v>
      </c>
      <c r="BD717" s="20" t="s">
        <v>123</v>
      </c>
      <c r="BE717" s="27">
        <v>45702</v>
      </c>
      <c r="BF717" s="27">
        <v>45705</v>
      </c>
      <c r="BG717" s="43">
        <v>46007</v>
      </c>
      <c r="BH717" s="35">
        <f>+Tabla3[[#This Row],[FECHA TERMINACION
(INICIAL)]]-Tabla3[[#This Row],[FECHA INICIO]]</f>
        <v>302</v>
      </c>
      <c r="BI717" s="35">
        <f>+Tabla3[[#This Row],[PLAZO DE EJECUCIÓN EN DÍAS (INICIAL)]]/30</f>
        <v>10.066666666666666</v>
      </c>
      <c r="BJ717" t="s">
        <v>948</v>
      </c>
      <c r="BK717" s="30">
        <f>+[1]BD_2!E716</f>
        <v>0</v>
      </c>
      <c r="BL717" s="30">
        <f>+[1]BD_2!BA716</f>
        <v>0</v>
      </c>
      <c r="BM717" s="23">
        <f>+[1]BD_2!BZ716</f>
        <v>0</v>
      </c>
      <c r="BN717" s="23">
        <f>+COUNTIF(Tabla3[[#This Row],[VALOR REDUCIDO]:[TOTAL TIEMPO PRORROGADO EN DÍAS
]],"&lt;&gt;0")</f>
        <v>0</v>
      </c>
      <c r="BO717" s="23" t="str">
        <f>+[1]BD_2!CA716</f>
        <v>2 NO</v>
      </c>
      <c r="BP717" s="27" t="str">
        <f>+[1]BD_2!CF716</f>
        <v>2 NO</v>
      </c>
      <c r="BQ717" s="23" t="s">
        <v>106</v>
      </c>
      <c r="BR717">
        <f t="shared" si="162"/>
        <v>302</v>
      </c>
      <c r="BS717" s="36">
        <f t="shared" si="163"/>
        <v>45705</v>
      </c>
      <c r="BT717" s="36">
        <f t="shared" si="164"/>
        <v>46007</v>
      </c>
      <c r="BU717" s="37">
        <f t="shared" ca="1" si="165"/>
        <v>0.80132450331125826</v>
      </c>
      <c r="BV717" s="30">
        <f t="shared" si="166"/>
        <v>56650000</v>
      </c>
      <c r="BW717" s="23" t="str">
        <f t="shared" ca="1" si="154"/>
        <v>EJECUCIÓN</v>
      </c>
      <c r="BX717" s="23">
        <v>30968667</v>
      </c>
      <c r="BY717" s="23">
        <v>25681333</v>
      </c>
      <c r="BZ717" s="23" t="s">
        <v>106</v>
      </c>
      <c r="CA717" s="23" t="str">
        <f t="shared" si="167"/>
        <v>febrero</v>
      </c>
      <c r="CB717" s="23" t="s">
        <v>121</v>
      </c>
      <c r="CC717" s="23" t="s">
        <v>121</v>
      </c>
      <c r="CD717" s="23" t="s">
        <v>121</v>
      </c>
      <c r="CE717" t="s">
        <v>125</v>
      </c>
      <c r="CF717" t="s">
        <v>126</v>
      </c>
    </row>
    <row r="718" spans="1:84" x14ac:dyDescent="0.25">
      <c r="A718" s="23" t="str">
        <f t="shared" si="155"/>
        <v/>
      </c>
      <c r="B718" s="23" t="str">
        <f t="shared" si="156"/>
        <v/>
      </c>
      <c r="C718" s="24" t="str">
        <f t="shared" ca="1" si="157"/>
        <v>E</v>
      </c>
      <c r="D718" s="25" t="str">
        <f t="shared" ca="1" si="158"/>
        <v/>
      </c>
      <c r="E718" s="25" t="str">
        <f t="shared" si="159"/>
        <v/>
      </c>
      <c r="F718" s="23" t="str">
        <f t="shared" si="160"/>
        <v/>
      </c>
      <c r="G718" s="25" t="str">
        <f t="shared" si="161"/>
        <v/>
      </c>
      <c r="H718" s="23">
        <v>2025</v>
      </c>
      <c r="I718" s="26">
        <v>708</v>
      </c>
      <c r="J718" s="23" t="s">
        <v>95</v>
      </c>
      <c r="K718" t="s">
        <v>96</v>
      </c>
      <c r="L718" t="s">
        <v>97</v>
      </c>
      <c r="M718" t="s">
        <v>98</v>
      </c>
      <c r="N718" t="s">
        <v>99</v>
      </c>
      <c r="O718" s="23" t="s">
        <v>100</v>
      </c>
      <c r="P718" s="23" t="s">
        <v>138</v>
      </c>
      <c r="Q718" t="s">
        <v>4892</v>
      </c>
      <c r="R718" s="23" t="s">
        <v>103</v>
      </c>
      <c r="S718" s="56" t="s">
        <v>683</v>
      </c>
      <c r="T718" s="29" t="s">
        <v>4893</v>
      </c>
      <c r="U718" s="23" t="s">
        <v>1436</v>
      </c>
      <c r="V718" s="23" t="s">
        <v>106</v>
      </c>
      <c r="W718" s="20" t="s">
        <v>183</v>
      </c>
      <c r="X718" s="20" t="s">
        <v>183</v>
      </c>
      <c r="Y718" t="s">
        <v>4894</v>
      </c>
      <c r="Z718" t="s">
        <v>4895</v>
      </c>
      <c r="AA718" t="s">
        <v>4896</v>
      </c>
      <c r="AB718" s="30">
        <v>70040000</v>
      </c>
      <c r="AC718" s="30">
        <v>70040000</v>
      </c>
      <c r="AD718" s="46">
        <v>7004000</v>
      </c>
      <c r="AE718" s="46">
        <v>0</v>
      </c>
      <c r="AF718" s="23" t="s">
        <v>112</v>
      </c>
      <c r="AG718" t="s">
        <v>106</v>
      </c>
      <c r="AH718" t="s">
        <v>113</v>
      </c>
      <c r="AI718" s="31">
        <f>+Tabla3[[#This Row],[VALOR DEL CONTRATO
(EN NUMEROS)]]-Tabla3[[#This Row],[VALOR RECURSOS (MADS/FONAM)]]</f>
        <v>0</v>
      </c>
      <c r="AJ718" s="25">
        <v>3825</v>
      </c>
      <c r="AK718" s="32">
        <v>45664</v>
      </c>
      <c r="AL718">
        <v>87125</v>
      </c>
      <c r="AM718" s="27">
        <v>45705</v>
      </c>
      <c r="AN718" s="33" t="s">
        <v>114</v>
      </c>
      <c r="AO718" t="s">
        <v>215</v>
      </c>
      <c r="AP718" s="28">
        <v>202400000000071</v>
      </c>
      <c r="AQ718" t="s">
        <v>106</v>
      </c>
      <c r="AR718" s="27">
        <v>45702</v>
      </c>
      <c r="AS718" s="23" t="s">
        <v>116</v>
      </c>
      <c r="AT718" s="23" t="s">
        <v>116</v>
      </c>
      <c r="AU718" t="s">
        <v>117</v>
      </c>
      <c r="AV718" t="s">
        <v>216</v>
      </c>
      <c r="AW718" t="s">
        <v>217</v>
      </c>
      <c r="AX718" t="s">
        <v>189</v>
      </c>
      <c r="AY718" s="23">
        <v>80111600</v>
      </c>
      <c r="AZ718" s="20" t="s">
        <v>4897</v>
      </c>
      <c r="BA718" s="23" t="s">
        <v>121</v>
      </c>
      <c r="BB718" s="20" t="s">
        <v>122</v>
      </c>
      <c r="BC718" s="27">
        <v>45702</v>
      </c>
      <c r="BD718" s="20" t="s">
        <v>123</v>
      </c>
      <c r="BE718" s="27">
        <v>45702</v>
      </c>
      <c r="BF718" s="27">
        <v>45705</v>
      </c>
      <c r="BG718" s="43">
        <v>46007</v>
      </c>
      <c r="BH718" s="35">
        <f>+Tabla3[[#This Row],[FECHA TERMINACION
(INICIAL)]]-Tabla3[[#This Row],[FECHA INICIO]]</f>
        <v>302</v>
      </c>
      <c r="BI718" s="35">
        <f>+Tabla3[[#This Row],[PLAZO DE EJECUCIÓN EN DÍAS (INICIAL)]]/30</f>
        <v>10.066666666666666</v>
      </c>
      <c r="BJ718" t="s">
        <v>948</v>
      </c>
      <c r="BK718" s="30">
        <f>+[1]BD_2!E717</f>
        <v>0</v>
      </c>
      <c r="BL718" s="30">
        <f>+[1]BD_2!BA717</f>
        <v>0</v>
      </c>
      <c r="BM718" s="23">
        <f>+[1]BD_2!BZ717</f>
        <v>0</v>
      </c>
      <c r="BN718" s="23">
        <f>+COUNTIF(Tabla3[[#This Row],[VALOR REDUCIDO]:[TOTAL TIEMPO PRORROGADO EN DÍAS
]],"&lt;&gt;0")</f>
        <v>0</v>
      </c>
      <c r="BO718" s="23" t="str">
        <f>+[1]BD_2!CA717</f>
        <v>2 NO</v>
      </c>
      <c r="BP718" s="27" t="str">
        <f>+[1]BD_2!CF717</f>
        <v>2 NO</v>
      </c>
      <c r="BQ718" s="23" t="s">
        <v>106</v>
      </c>
      <c r="BR718">
        <f t="shared" si="162"/>
        <v>302</v>
      </c>
      <c r="BS718" s="36">
        <f t="shared" si="163"/>
        <v>45705</v>
      </c>
      <c r="BT718" s="36">
        <f t="shared" si="164"/>
        <v>46007</v>
      </c>
      <c r="BU718" s="37">
        <f t="shared" ca="1" si="165"/>
        <v>0.80132450331125826</v>
      </c>
      <c r="BV718" s="30">
        <f t="shared" si="166"/>
        <v>70040000</v>
      </c>
      <c r="BW718" s="23" t="str">
        <f t="shared" ca="1" si="154"/>
        <v>EJECUCIÓN</v>
      </c>
      <c r="BX718" s="23">
        <v>38288533</v>
      </c>
      <c r="BY718" s="23">
        <v>31751467</v>
      </c>
      <c r="BZ718" s="23" t="s">
        <v>106</v>
      </c>
      <c r="CA718" s="23" t="str">
        <f t="shared" si="167"/>
        <v>febrero</v>
      </c>
      <c r="CB718" s="23" t="s">
        <v>121</v>
      </c>
      <c r="CC718" s="23" t="s">
        <v>121</v>
      </c>
      <c r="CD718" s="23" t="s">
        <v>121</v>
      </c>
      <c r="CE718" t="s">
        <v>125</v>
      </c>
      <c r="CF718" t="s">
        <v>126</v>
      </c>
    </row>
    <row r="719" spans="1:84" x14ac:dyDescent="0.25">
      <c r="A719" s="23" t="str">
        <f t="shared" si="155"/>
        <v/>
      </c>
      <c r="B719" s="23" t="str">
        <f t="shared" si="156"/>
        <v/>
      </c>
      <c r="C719" s="24" t="str">
        <f t="shared" ca="1" si="157"/>
        <v>E</v>
      </c>
      <c r="D719" s="25" t="str">
        <f t="shared" ca="1" si="158"/>
        <v/>
      </c>
      <c r="E719" s="25" t="str">
        <f t="shared" si="159"/>
        <v/>
      </c>
      <c r="F719" s="23" t="str">
        <f t="shared" si="160"/>
        <v/>
      </c>
      <c r="G719" s="25" t="str">
        <f t="shared" si="161"/>
        <v/>
      </c>
      <c r="H719" s="23">
        <v>2025</v>
      </c>
      <c r="I719" s="26">
        <v>709</v>
      </c>
      <c r="J719" s="23" t="s">
        <v>95</v>
      </c>
      <c r="K719" t="s">
        <v>96</v>
      </c>
      <c r="L719" t="s">
        <v>97</v>
      </c>
      <c r="M719" t="s">
        <v>98</v>
      </c>
      <c r="N719" t="s">
        <v>99</v>
      </c>
      <c r="O719" s="23" t="s">
        <v>100</v>
      </c>
      <c r="P719" s="23" t="s">
        <v>138</v>
      </c>
      <c r="Q719" t="s">
        <v>4898</v>
      </c>
      <c r="R719" s="23" t="s">
        <v>103</v>
      </c>
      <c r="S719" s="20" t="s">
        <v>158</v>
      </c>
      <c r="T719" s="29" t="s">
        <v>4899</v>
      </c>
      <c r="U719" s="23" t="s">
        <v>1436</v>
      </c>
      <c r="V719" s="23" t="s">
        <v>106</v>
      </c>
      <c r="W719" s="20" t="s">
        <v>183</v>
      </c>
      <c r="X719" s="20" t="s">
        <v>183</v>
      </c>
      <c r="Y719" t="s">
        <v>212</v>
      </c>
      <c r="Z719" t="s">
        <v>4900</v>
      </c>
      <c r="AA719" t="s">
        <v>4901</v>
      </c>
      <c r="AB719" s="30">
        <v>56650000</v>
      </c>
      <c r="AC719" s="30">
        <v>56650000</v>
      </c>
      <c r="AD719" s="46">
        <v>5665000</v>
      </c>
      <c r="AE719" s="46">
        <v>0</v>
      </c>
      <c r="AF719" s="23" t="s">
        <v>112</v>
      </c>
      <c r="AG719" t="s">
        <v>106</v>
      </c>
      <c r="AH719" t="s">
        <v>113</v>
      </c>
      <c r="AI719" s="31">
        <f>+Tabla3[[#This Row],[VALOR DEL CONTRATO
(EN NUMEROS)]]-Tabla3[[#This Row],[VALOR RECURSOS (MADS/FONAM)]]</f>
        <v>0</v>
      </c>
      <c r="AJ719" s="25">
        <v>3825</v>
      </c>
      <c r="AK719" s="32">
        <v>45664</v>
      </c>
      <c r="AL719">
        <v>100125</v>
      </c>
      <c r="AM719" s="27">
        <v>45709</v>
      </c>
      <c r="AN719" s="33" t="s">
        <v>114</v>
      </c>
      <c r="AO719" t="s">
        <v>215</v>
      </c>
      <c r="AP719" s="28">
        <v>202400000000071</v>
      </c>
      <c r="AQ719" t="s">
        <v>106</v>
      </c>
      <c r="AR719" s="27">
        <v>45706</v>
      </c>
      <c r="AS719" s="23" t="s">
        <v>116</v>
      </c>
      <c r="AT719" s="23" t="s">
        <v>116</v>
      </c>
      <c r="AU719" t="s">
        <v>117</v>
      </c>
      <c r="AV719" t="s">
        <v>216</v>
      </c>
      <c r="AW719" t="s">
        <v>217</v>
      </c>
      <c r="AX719" t="s">
        <v>189</v>
      </c>
      <c r="AY719" s="23">
        <v>80111600</v>
      </c>
      <c r="AZ719" s="20" t="s">
        <v>4902</v>
      </c>
      <c r="BA719" s="23" t="s">
        <v>295</v>
      </c>
      <c r="BB719" s="20" t="s">
        <v>122</v>
      </c>
      <c r="BC719" s="27">
        <v>45706</v>
      </c>
      <c r="BD719" s="20" t="s">
        <v>123</v>
      </c>
      <c r="BE719" s="27">
        <v>45706</v>
      </c>
      <c r="BF719" s="27">
        <v>45709</v>
      </c>
      <c r="BG719" s="43">
        <v>46011</v>
      </c>
      <c r="BH719" s="35">
        <f>+Tabla3[[#This Row],[FECHA TERMINACION
(INICIAL)]]-Tabla3[[#This Row],[FECHA INICIO]]</f>
        <v>302</v>
      </c>
      <c r="BI719" s="35">
        <f>+Tabla3[[#This Row],[PLAZO DE EJECUCIÓN EN DÍAS (INICIAL)]]/30</f>
        <v>10.066666666666666</v>
      </c>
      <c r="BJ719" t="s">
        <v>948</v>
      </c>
      <c r="BK719" s="30">
        <f>+[1]BD_2!E718</f>
        <v>0</v>
      </c>
      <c r="BL719" s="30">
        <f>+[1]BD_2!BA718</f>
        <v>0</v>
      </c>
      <c r="BM719" s="23">
        <f>+[1]BD_2!BZ718</f>
        <v>0</v>
      </c>
      <c r="BN719" s="23">
        <f>+COUNTIF(Tabla3[[#This Row],[VALOR REDUCIDO]:[TOTAL TIEMPO PRORROGADO EN DÍAS
]],"&lt;&gt;0")</f>
        <v>0</v>
      </c>
      <c r="BO719" s="23" t="str">
        <f>+[1]BD_2!CA718</f>
        <v>2 NO</v>
      </c>
      <c r="BP719" s="27" t="str">
        <f>+[1]BD_2!CF718</f>
        <v>2 NO</v>
      </c>
      <c r="BQ719" s="23" t="s">
        <v>106</v>
      </c>
      <c r="BR719">
        <f t="shared" si="162"/>
        <v>302</v>
      </c>
      <c r="BS719" s="36">
        <f t="shared" si="163"/>
        <v>45709</v>
      </c>
      <c r="BT719" s="36">
        <f t="shared" si="164"/>
        <v>46011</v>
      </c>
      <c r="BU719" s="37">
        <f t="shared" ca="1" si="165"/>
        <v>0.78807947019867552</v>
      </c>
      <c r="BV719" s="30">
        <f t="shared" si="166"/>
        <v>56650000</v>
      </c>
      <c r="BW719" s="23" t="str">
        <f t="shared" ca="1" si="154"/>
        <v>EJECUCIÓN</v>
      </c>
      <c r="BX719" s="23">
        <v>30213333</v>
      </c>
      <c r="BY719" s="23">
        <v>26436667</v>
      </c>
      <c r="BZ719" s="23" t="s">
        <v>106</v>
      </c>
      <c r="CA719" s="23" t="str">
        <f t="shared" si="167"/>
        <v>febrero</v>
      </c>
      <c r="CB719" s="23" t="s">
        <v>121</v>
      </c>
      <c r="CC719" s="23" t="s">
        <v>121</v>
      </c>
      <c r="CD719" s="23" t="s">
        <v>121</v>
      </c>
      <c r="CE719" t="s">
        <v>125</v>
      </c>
      <c r="CF719" t="s">
        <v>126</v>
      </c>
    </row>
    <row r="720" spans="1:84" x14ac:dyDescent="0.25">
      <c r="A720" s="23" t="str">
        <f t="shared" si="155"/>
        <v/>
      </c>
      <c r="B720" s="23" t="str">
        <f t="shared" si="156"/>
        <v/>
      </c>
      <c r="C720" s="24" t="str">
        <f t="shared" ca="1" si="157"/>
        <v>E</v>
      </c>
      <c r="D720" s="25" t="str">
        <f t="shared" ca="1" si="158"/>
        <v/>
      </c>
      <c r="E720" s="25" t="str">
        <f t="shared" si="159"/>
        <v/>
      </c>
      <c r="F720" s="23" t="str">
        <f t="shared" si="160"/>
        <v/>
      </c>
      <c r="G720" s="25" t="str">
        <f t="shared" si="161"/>
        <v/>
      </c>
      <c r="H720" s="23">
        <v>2025</v>
      </c>
      <c r="I720" s="26">
        <v>710</v>
      </c>
      <c r="J720" s="23" t="s">
        <v>95</v>
      </c>
      <c r="K720" t="s">
        <v>96</v>
      </c>
      <c r="L720" t="s">
        <v>97</v>
      </c>
      <c r="M720" t="s">
        <v>98</v>
      </c>
      <c r="N720" t="s">
        <v>99</v>
      </c>
      <c r="O720" s="23" t="s">
        <v>100</v>
      </c>
      <c r="P720" s="23" t="s">
        <v>138</v>
      </c>
      <c r="Q720" t="s">
        <v>4903</v>
      </c>
      <c r="R720" s="23" t="s">
        <v>103</v>
      </c>
      <c r="S720" s="20" t="s">
        <v>982</v>
      </c>
      <c r="T720" s="29" t="s">
        <v>4904</v>
      </c>
      <c r="U720" s="23" t="s">
        <v>1436</v>
      </c>
      <c r="V720" s="23" t="s">
        <v>106</v>
      </c>
      <c r="W720" s="20" t="s">
        <v>183</v>
      </c>
      <c r="X720" s="20" t="s">
        <v>183</v>
      </c>
      <c r="Y720" t="s">
        <v>3877</v>
      </c>
      <c r="Z720" t="s">
        <v>4884</v>
      </c>
      <c r="AA720" t="s">
        <v>4905</v>
      </c>
      <c r="AB720" s="30">
        <v>52000000</v>
      </c>
      <c r="AC720" s="30">
        <v>52000000</v>
      </c>
      <c r="AD720" s="46">
        <v>5200000</v>
      </c>
      <c r="AE720" s="46">
        <v>0</v>
      </c>
      <c r="AF720" s="23" t="s">
        <v>112</v>
      </c>
      <c r="AG720" t="s">
        <v>106</v>
      </c>
      <c r="AH720" t="s">
        <v>113</v>
      </c>
      <c r="AI720" s="31">
        <f>+Tabla3[[#This Row],[VALOR DEL CONTRATO
(EN NUMEROS)]]-Tabla3[[#This Row],[VALOR RECURSOS (MADS/FONAM)]]</f>
        <v>0</v>
      </c>
      <c r="AJ720" s="25">
        <v>3825</v>
      </c>
      <c r="AK720" s="32">
        <v>45664</v>
      </c>
      <c r="AL720">
        <v>96625</v>
      </c>
      <c r="AM720" s="27">
        <v>45708</v>
      </c>
      <c r="AN720" s="33" t="s">
        <v>114</v>
      </c>
      <c r="AO720" t="s">
        <v>215</v>
      </c>
      <c r="AP720" s="28">
        <v>202400000000071</v>
      </c>
      <c r="AQ720" t="s">
        <v>106</v>
      </c>
      <c r="AR720" s="27">
        <v>45706</v>
      </c>
      <c r="AS720" s="23" t="s">
        <v>116</v>
      </c>
      <c r="AT720" s="23" t="s">
        <v>116</v>
      </c>
      <c r="AU720" t="s">
        <v>117</v>
      </c>
      <c r="AV720" t="s">
        <v>216</v>
      </c>
      <c r="AW720" t="s">
        <v>217</v>
      </c>
      <c r="AX720" t="s">
        <v>189</v>
      </c>
      <c r="AY720" s="23">
        <v>80111600</v>
      </c>
      <c r="AZ720" s="20" t="s">
        <v>4906</v>
      </c>
      <c r="BA720" s="23" t="s">
        <v>121</v>
      </c>
      <c r="BB720" s="20" t="s">
        <v>122</v>
      </c>
      <c r="BC720" s="27">
        <v>45706</v>
      </c>
      <c r="BD720" s="20" t="s">
        <v>123</v>
      </c>
      <c r="BE720" s="27">
        <v>45706</v>
      </c>
      <c r="BF720" s="27">
        <v>45708</v>
      </c>
      <c r="BG720" s="43">
        <v>46010</v>
      </c>
      <c r="BH720" s="35">
        <f>+Tabla3[[#This Row],[FECHA TERMINACION
(INICIAL)]]-Tabla3[[#This Row],[FECHA INICIO]]</f>
        <v>302</v>
      </c>
      <c r="BI720" s="35">
        <f>+Tabla3[[#This Row],[PLAZO DE EJECUCIÓN EN DÍAS (INICIAL)]]/30</f>
        <v>10.066666666666666</v>
      </c>
      <c r="BJ720" t="s">
        <v>948</v>
      </c>
      <c r="BK720" s="30">
        <f>+[1]BD_2!E719</f>
        <v>0</v>
      </c>
      <c r="BL720" s="30">
        <f>+[1]BD_2!BA719</f>
        <v>0</v>
      </c>
      <c r="BM720" s="23">
        <f>+[1]BD_2!BZ719</f>
        <v>0</v>
      </c>
      <c r="BN720" s="23">
        <f>+COUNTIF(Tabla3[[#This Row],[VALOR REDUCIDO]:[TOTAL TIEMPO PRORROGADO EN DÍAS
]],"&lt;&gt;0")</f>
        <v>0</v>
      </c>
      <c r="BO720" s="23" t="str">
        <f>+[1]BD_2!CA719</f>
        <v>2 NO</v>
      </c>
      <c r="BP720" s="27" t="str">
        <f>+[1]BD_2!CF719</f>
        <v>2 NO</v>
      </c>
      <c r="BQ720" s="23" t="s">
        <v>106</v>
      </c>
      <c r="BR720">
        <f t="shared" si="162"/>
        <v>302</v>
      </c>
      <c r="BS720" s="36">
        <f t="shared" si="163"/>
        <v>45708</v>
      </c>
      <c r="BT720" s="36">
        <f t="shared" si="164"/>
        <v>46010</v>
      </c>
      <c r="BU720" s="37">
        <f t="shared" ca="1" si="165"/>
        <v>0.79139072847682124</v>
      </c>
      <c r="BV720" s="30">
        <f t="shared" si="166"/>
        <v>52000000</v>
      </c>
      <c r="BW720" s="23" t="str">
        <f t="shared" ca="1" si="154"/>
        <v>EJECUCIÓN</v>
      </c>
      <c r="BX720" s="23">
        <v>27906667</v>
      </c>
      <c r="BY720" s="23">
        <v>24093333</v>
      </c>
      <c r="BZ720" s="23" t="s">
        <v>106</v>
      </c>
      <c r="CA720" s="23" t="str">
        <f t="shared" si="167"/>
        <v>febrero</v>
      </c>
      <c r="CB720" s="23" t="s">
        <v>121</v>
      </c>
      <c r="CC720" s="23" t="s">
        <v>121</v>
      </c>
      <c r="CD720" s="23" t="s">
        <v>121</v>
      </c>
      <c r="CE720" t="s">
        <v>125</v>
      </c>
      <c r="CF720" t="s">
        <v>126</v>
      </c>
    </row>
    <row r="721" spans="1:84" x14ac:dyDescent="0.25">
      <c r="A721" s="23" t="str">
        <f t="shared" si="155"/>
        <v/>
      </c>
      <c r="B721" s="23" t="str">
        <f t="shared" si="156"/>
        <v/>
      </c>
      <c r="C721" s="24" t="str">
        <f t="shared" ca="1" si="157"/>
        <v>E</v>
      </c>
      <c r="D721" s="25" t="str">
        <f t="shared" ca="1" si="158"/>
        <v/>
      </c>
      <c r="E721" s="25" t="str">
        <f t="shared" si="159"/>
        <v/>
      </c>
      <c r="F721" s="23" t="str">
        <f t="shared" si="160"/>
        <v/>
      </c>
      <c r="G721" s="25" t="str">
        <f t="shared" si="161"/>
        <v/>
      </c>
      <c r="H721" s="23">
        <v>2025</v>
      </c>
      <c r="I721" s="26">
        <v>711</v>
      </c>
      <c r="J721" s="23" t="s">
        <v>95</v>
      </c>
      <c r="K721" t="s">
        <v>96</v>
      </c>
      <c r="L721" t="s">
        <v>97</v>
      </c>
      <c r="M721" t="s">
        <v>98</v>
      </c>
      <c r="N721" t="s">
        <v>99</v>
      </c>
      <c r="O721" s="23" t="s">
        <v>100</v>
      </c>
      <c r="P721" s="23" t="s">
        <v>101</v>
      </c>
      <c r="Q721" t="s">
        <v>4907</v>
      </c>
      <c r="R721" s="23" t="s">
        <v>103</v>
      </c>
      <c r="S721" s="56" t="s">
        <v>4908</v>
      </c>
      <c r="T721" s="29" t="s">
        <v>4909</v>
      </c>
      <c r="U721" s="23" t="s">
        <v>1436</v>
      </c>
      <c r="V721" s="23" t="s">
        <v>106</v>
      </c>
      <c r="W721" s="20" t="s">
        <v>183</v>
      </c>
      <c r="X721" s="20" t="s">
        <v>183</v>
      </c>
      <c r="Y721" t="s">
        <v>4910</v>
      </c>
      <c r="Z721" t="s">
        <v>4911</v>
      </c>
      <c r="AA721" t="s">
        <v>4912</v>
      </c>
      <c r="AB721" s="30">
        <v>38369267</v>
      </c>
      <c r="AC721" s="30">
        <v>38369267</v>
      </c>
      <c r="AD721" s="46">
        <v>3713150</v>
      </c>
      <c r="AE721" s="46">
        <v>0</v>
      </c>
      <c r="AF721" s="23" t="s">
        <v>112</v>
      </c>
      <c r="AG721" t="s">
        <v>106</v>
      </c>
      <c r="AH721" t="s">
        <v>113</v>
      </c>
      <c r="AI721" s="31">
        <f>+Tabla3[[#This Row],[VALOR DEL CONTRATO
(EN NUMEROS)]]-Tabla3[[#This Row],[VALOR RECURSOS (MADS/FONAM)]]</f>
        <v>0</v>
      </c>
      <c r="AJ721" s="25">
        <v>3925</v>
      </c>
      <c r="AK721" s="32">
        <v>45664</v>
      </c>
      <c r="AL721">
        <v>99725</v>
      </c>
      <c r="AM721" s="27">
        <v>45709</v>
      </c>
      <c r="AN721" s="33" t="s">
        <v>114</v>
      </c>
      <c r="AO721" t="s">
        <v>258</v>
      </c>
      <c r="AP721" s="39">
        <v>202400000000071</v>
      </c>
      <c r="AQ721" t="s">
        <v>106</v>
      </c>
      <c r="AR721" s="27">
        <v>45707</v>
      </c>
      <c r="AS721" s="23" t="s">
        <v>116</v>
      </c>
      <c r="AT721" s="23" t="s">
        <v>116</v>
      </c>
      <c r="AU721" t="s">
        <v>117</v>
      </c>
      <c r="AV721" t="s">
        <v>197</v>
      </c>
      <c r="AW721" t="s">
        <v>198</v>
      </c>
      <c r="AX721" t="s">
        <v>189</v>
      </c>
      <c r="AY721" s="23">
        <v>80111600</v>
      </c>
      <c r="AZ721" s="41" t="s">
        <v>4913</v>
      </c>
      <c r="BA721" s="23" t="s">
        <v>121</v>
      </c>
      <c r="BB721" s="20" t="s">
        <v>122</v>
      </c>
      <c r="BC721" s="27">
        <v>45707</v>
      </c>
      <c r="BD721" s="23" t="s">
        <v>136</v>
      </c>
      <c r="BE721" s="27">
        <v>45707</v>
      </c>
      <c r="BF721" s="27">
        <v>45709</v>
      </c>
      <c r="BG721" s="43">
        <v>46021</v>
      </c>
      <c r="BH721" s="35">
        <f>+Tabla3[[#This Row],[FECHA TERMINACION
(INICIAL)]]-Tabla3[[#This Row],[FECHA INICIO]]</f>
        <v>312</v>
      </c>
      <c r="BI721" s="35">
        <f>+Tabla3[[#This Row],[PLAZO DE EJECUCIÓN EN DÍAS (INICIAL)]]/30</f>
        <v>10.4</v>
      </c>
      <c r="BJ721" t="s">
        <v>4914</v>
      </c>
      <c r="BK721" s="30">
        <f>+[1]BD_2!E720</f>
        <v>0</v>
      </c>
      <c r="BL721" s="30">
        <f>+[1]BD_2!BA720</f>
        <v>0</v>
      </c>
      <c r="BM721" s="23">
        <f>+[1]BD_2!BZ720</f>
        <v>0</v>
      </c>
      <c r="BN721" s="23">
        <f>+COUNTIF(Tabla3[[#This Row],[VALOR REDUCIDO]:[TOTAL TIEMPO PRORROGADO EN DÍAS
]],"&lt;&gt;0")</f>
        <v>0</v>
      </c>
      <c r="BO721" s="23" t="str">
        <f>+[1]BD_2!CA720</f>
        <v>2 NO</v>
      </c>
      <c r="BP721" s="27" t="str">
        <f>+[1]BD_2!CF720</f>
        <v>2 NO</v>
      </c>
      <c r="BQ721" s="23" t="s">
        <v>106</v>
      </c>
      <c r="BR721">
        <f t="shared" si="162"/>
        <v>312</v>
      </c>
      <c r="BS721" s="36">
        <f t="shared" si="163"/>
        <v>45709</v>
      </c>
      <c r="BT721" s="36">
        <f t="shared" si="164"/>
        <v>46021</v>
      </c>
      <c r="BU721" s="37">
        <f t="shared" ca="1" si="165"/>
        <v>0.76282051282051277</v>
      </c>
      <c r="BV721" s="30">
        <f t="shared" si="166"/>
        <v>38369267</v>
      </c>
      <c r="BW721" s="23" t="str">
        <f t="shared" ca="1" si="154"/>
        <v>EJECUCIÓN</v>
      </c>
      <c r="BX721" s="23">
        <v>19803467</v>
      </c>
      <c r="BY721" s="23">
        <v>18565800</v>
      </c>
      <c r="BZ721" s="23" t="s">
        <v>106</v>
      </c>
      <c r="CA721" s="23" t="str">
        <f t="shared" si="167"/>
        <v>febrero</v>
      </c>
      <c r="CB721" s="23" t="s">
        <v>121</v>
      </c>
      <c r="CC721" s="23" t="s">
        <v>121</v>
      </c>
      <c r="CD721" s="23" t="s">
        <v>121</v>
      </c>
      <c r="CE721" t="s">
        <v>125</v>
      </c>
      <c r="CF721" t="s">
        <v>126</v>
      </c>
    </row>
    <row r="722" spans="1:84" x14ac:dyDescent="0.25">
      <c r="A722" s="23" t="str">
        <f t="shared" si="155"/>
        <v/>
      </c>
      <c r="B722" s="23" t="str">
        <f t="shared" si="156"/>
        <v/>
      </c>
      <c r="C722" s="24" t="str">
        <f t="shared" ca="1" si="157"/>
        <v>E</v>
      </c>
      <c r="D722" s="25" t="str">
        <f t="shared" ca="1" si="158"/>
        <v/>
      </c>
      <c r="E722" s="25" t="str">
        <f t="shared" si="159"/>
        <v/>
      </c>
      <c r="F722" s="23" t="str">
        <f t="shared" si="160"/>
        <v/>
      </c>
      <c r="G722" s="25" t="str">
        <f t="shared" si="161"/>
        <v/>
      </c>
      <c r="H722" s="23">
        <v>2025</v>
      </c>
      <c r="I722" s="26">
        <v>712</v>
      </c>
      <c r="J722" s="23" t="s">
        <v>95</v>
      </c>
      <c r="K722" t="s">
        <v>96</v>
      </c>
      <c r="L722" t="s">
        <v>97</v>
      </c>
      <c r="M722" t="s">
        <v>98</v>
      </c>
      <c r="N722" t="s">
        <v>99</v>
      </c>
      <c r="O722" s="23" t="s">
        <v>100</v>
      </c>
      <c r="P722" s="23" t="s">
        <v>138</v>
      </c>
      <c r="Q722" t="s">
        <v>4915</v>
      </c>
      <c r="R722" s="23" t="s">
        <v>103</v>
      </c>
      <c r="S722" s="20" t="s">
        <v>311</v>
      </c>
      <c r="T722" s="29" t="s">
        <v>4916</v>
      </c>
      <c r="U722" s="23" t="s">
        <v>1436</v>
      </c>
      <c r="V722" s="23" t="s">
        <v>106</v>
      </c>
      <c r="W722" s="20" t="s">
        <v>183</v>
      </c>
      <c r="X722" s="20" t="s">
        <v>183</v>
      </c>
      <c r="Y722" t="s">
        <v>4917</v>
      </c>
      <c r="Z722" t="s">
        <v>4918</v>
      </c>
      <c r="AA722" t="s">
        <v>3842</v>
      </c>
      <c r="AB722" s="30">
        <v>62830000</v>
      </c>
      <c r="AC722" s="30">
        <v>62830000</v>
      </c>
      <c r="AD722" s="46">
        <v>6283000</v>
      </c>
      <c r="AE722" s="46">
        <v>0</v>
      </c>
      <c r="AF722" s="23" t="s">
        <v>112</v>
      </c>
      <c r="AG722" t="s">
        <v>106</v>
      </c>
      <c r="AH722" t="s">
        <v>113</v>
      </c>
      <c r="AI722" s="31">
        <f>+Tabla3[[#This Row],[VALOR DEL CONTRATO
(EN NUMEROS)]]-Tabla3[[#This Row],[VALOR RECURSOS (MADS/FONAM)]]</f>
        <v>0</v>
      </c>
      <c r="AJ722" s="25">
        <v>3225</v>
      </c>
      <c r="AK722" s="32">
        <v>45664</v>
      </c>
      <c r="AL722">
        <v>91725</v>
      </c>
      <c r="AM722" s="27">
        <v>45706</v>
      </c>
      <c r="AN722" s="33" t="s">
        <v>114</v>
      </c>
      <c r="AO722" t="s">
        <v>302</v>
      </c>
      <c r="AP722" s="39">
        <v>202400000000071</v>
      </c>
      <c r="AQ722" t="s">
        <v>106</v>
      </c>
      <c r="AR722" s="27">
        <v>45702</v>
      </c>
      <c r="AS722" s="23" t="s">
        <v>116</v>
      </c>
      <c r="AT722" s="23" t="s">
        <v>116</v>
      </c>
      <c r="AU722" t="s">
        <v>117</v>
      </c>
      <c r="AV722" t="s">
        <v>292</v>
      </c>
      <c r="AW722" t="s">
        <v>293</v>
      </c>
      <c r="AX722" t="s">
        <v>189</v>
      </c>
      <c r="AY722" s="23">
        <v>80111600</v>
      </c>
      <c r="AZ722" s="20" t="s">
        <v>4919</v>
      </c>
      <c r="BA722" s="23" t="s">
        <v>295</v>
      </c>
      <c r="BB722" s="20" t="s">
        <v>122</v>
      </c>
      <c r="BC722" s="27">
        <v>45705</v>
      </c>
      <c r="BD722" s="23" t="s">
        <v>123</v>
      </c>
      <c r="BE722" s="27">
        <v>45705</v>
      </c>
      <c r="BF722" s="27">
        <v>45706</v>
      </c>
      <c r="BG722" s="43">
        <v>46008</v>
      </c>
      <c r="BH722" s="35">
        <f>+Tabla3[[#This Row],[FECHA TERMINACION
(INICIAL)]]-Tabla3[[#This Row],[FECHA INICIO]]</f>
        <v>302</v>
      </c>
      <c r="BI722" s="35">
        <f>+Tabla3[[#This Row],[PLAZO DE EJECUCIÓN EN DÍAS (INICIAL)]]/30</f>
        <v>10.066666666666666</v>
      </c>
      <c r="BJ722" t="s">
        <v>948</v>
      </c>
      <c r="BK722" s="30">
        <f>+[1]BD_2!E721</f>
        <v>0</v>
      </c>
      <c r="BL722" s="30">
        <f>+[1]BD_2!BA721</f>
        <v>0</v>
      </c>
      <c r="BM722" s="23">
        <f>+[1]BD_2!BZ721</f>
        <v>0</v>
      </c>
      <c r="BN722" s="23">
        <f>+COUNTIF(Tabla3[[#This Row],[VALOR REDUCIDO]:[TOTAL TIEMPO PRORROGADO EN DÍAS
]],"&lt;&gt;0")</f>
        <v>0</v>
      </c>
      <c r="BO722" s="23" t="str">
        <f>+[1]BD_2!CA721</f>
        <v>2 NO</v>
      </c>
      <c r="BP722" s="27" t="str">
        <f>+[1]BD_2!CF721</f>
        <v>2 NO</v>
      </c>
      <c r="BQ722" s="23" t="s">
        <v>106</v>
      </c>
      <c r="BR722">
        <f t="shared" si="162"/>
        <v>302</v>
      </c>
      <c r="BS722" s="36">
        <f t="shared" si="163"/>
        <v>45706</v>
      </c>
      <c r="BT722" s="36">
        <f t="shared" si="164"/>
        <v>46008</v>
      </c>
      <c r="BU722" s="37">
        <f t="shared" ca="1" si="165"/>
        <v>0.79801324503311255</v>
      </c>
      <c r="BV722" s="30">
        <f t="shared" si="166"/>
        <v>62830000</v>
      </c>
      <c r="BW722" s="23" t="str">
        <f t="shared" ca="1" si="154"/>
        <v>EJECUCIÓN</v>
      </c>
      <c r="BX722" s="23">
        <v>34137633</v>
      </c>
      <c r="BY722" s="23">
        <v>28692367</v>
      </c>
      <c r="BZ722" s="23" t="s">
        <v>106</v>
      </c>
      <c r="CA722" s="23" t="str">
        <f t="shared" si="167"/>
        <v>febrero</v>
      </c>
      <c r="CB722" s="23" t="s">
        <v>121</v>
      </c>
      <c r="CC722" s="23" t="s">
        <v>121</v>
      </c>
      <c r="CD722" s="23" t="s">
        <v>121</v>
      </c>
      <c r="CE722" t="s">
        <v>125</v>
      </c>
      <c r="CF722" t="s">
        <v>126</v>
      </c>
    </row>
    <row r="723" spans="1:84" x14ac:dyDescent="0.25">
      <c r="A723" s="23" t="str">
        <f t="shared" si="155"/>
        <v/>
      </c>
      <c r="B723" s="23" t="str">
        <f t="shared" si="156"/>
        <v/>
      </c>
      <c r="C723" s="24" t="str">
        <f t="shared" ca="1" si="157"/>
        <v>E</v>
      </c>
      <c r="D723" s="25" t="str">
        <f t="shared" ca="1" si="158"/>
        <v/>
      </c>
      <c r="E723" s="25" t="str">
        <f t="shared" si="159"/>
        <v/>
      </c>
      <c r="F723" s="23" t="str">
        <f t="shared" si="160"/>
        <v/>
      </c>
      <c r="G723" s="25" t="str">
        <f t="shared" si="161"/>
        <v/>
      </c>
      <c r="H723" s="23">
        <v>2025</v>
      </c>
      <c r="I723" s="26">
        <v>713</v>
      </c>
      <c r="J723" s="23" t="s">
        <v>95</v>
      </c>
      <c r="K723" t="s">
        <v>96</v>
      </c>
      <c r="L723" t="s">
        <v>97</v>
      </c>
      <c r="M723" t="s">
        <v>98</v>
      </c>
      <c r="N723" t="s">
        <v>99</v>
      </c>
      <c r="O723" s="23" t="s">
        <v>100</v>
      </c>
      <c r="P723" s="23" t="s">
        <v>138</v>
      </c>
      <c r="Q723" t="s">
        <v>4920</v>
      </c>
      <c r="R723" s="23" t="s">
        <v>103</v>
      </c>
      <c r="S723" s="56" t="s">
        <v>474</v>
      </c>
      <c r="T723" s="29" t="s">
        <v>4921</v>
      </c>
      <c r="U723" s="23" t="s">
        <v>1436</v>
      </c>
      <c r="V723" s="23" t="s">
        <v>106</v>
      </c>
      <c r="W723" s="20" t="s">
        <v>183</v>
      </c>
      <c r="X723" s="20" t="s">
        <v>183</v>
      </c>
      <c r="Y723" t="s">
        <v>4922</v>
      </c>
      <c r="Z723" t="s">
        <v>4923</v>
      </c>
      <c r="AA723" t="s">
        <v>4924</v>
      </c>
      <c r="AB723" s="30">
        <v>39140000</v>
      </c>
      <c r="AC723" s="30">
        <v>39140000</v>
      </c>
      <c r="AD723" s="46">
        <v>3914000</v>
      </c>
      <c r="AE723" s="46">
        <v>0</v>
      </c>
      <c r="AF723" s="23" t="s">
        <v>112</v>
      </c>
      <c r="AG723" t="s">
        <v>106</v>
      </c>
      <c r="AH723" t="s">
        <v>113</v>
      </c>
      <c r="AI723" s="31">
        <f>+Tabla3[[#This Row],[VALOR DEL CONTRATO
(EN NUMEROS)]]-Tabla3[[#This Row],[VALOR RECURSOS (MADS/FONAM)]]</f>
        <v>0</v>
      </c>
      <c r="AJ723" s="25">
        <v>3925</v>
      </c>
      <c r="AK723" s="32">
        <v>45664</v>
      </c>
      <c r="AL723">
        <v>91825</v>
      </c>
      <c r="AM723" s="27">
        <v>45706</v>
      </c>
      <c r="AN723" s="33" t="s">
        <v>114</v>
      </c>
      <c r="AO723" t="s">
        <v>258</v>
      </c>
      <c r="AP723" s="39">
        <v>202400000000071</v>
      </c>
      <c r="AQ723" t="s">
        <v>106</v>
      </c>
      <c r="AR723" s="27">
        <v>45705</v>
      </c>
      <c r="AS723" s="23" t="s">
        <v>116</v>
      </c>
      <c r="AT723" s="23" t="s">
        <v>116</v>
      </c>
      <c r="AU723" t="s">
        <v>117</v>
      </c>
      <c r="AV723" t="s">
        <v>197</v>
      </c>
      <c r="AW723" t="s">
        <v>198</v>
      </c>
      <c r="AX723" t="s">
        <v>189</v>
      </c>
      <c r="AY723" s="23">
        <v>80111600</v>
      </c>
      <c r="AZ723" s="20" t="s">
        <v>4925</v>
      </c>
      <c r="BA723" s="23" t="s">
        <v>121</v>
      </c>
      <c r="BB723" s="20" t="s">
        <v>122</v>
      </c>
      <c r="BC723" s="27">
        <v>45705</v>
      </c>
      <c r="BD723" s="23" t="s">
        <v>123</v>
      </c>
      <c r="BE723" s="27">
        <v>45705</v>
      </c>
      <c r="BF723" s="27">
        <v>45706</v>
      </c>
      <c r="BG723" s="43">
        <v>46008</v>
      </c>
      <c r="BH723" s="35">
        <f>+Tabla3[[#This Row],[FECHA TERMINACION
(INICIAL)]]-Tabla3[[#This Row],[FECHA INICIO]]</f>
        <v>302</v>
      </c>
      <c r="BI723" s="35">
        <f>+Tabla3[[#This Row],[PLAZO DE EJECUCIÓN EN DÍAS (INICIAL)]]/30</f>
        <v>10.066666666666666</v>
      </c>
      <c r="BJ723" t="s">
        <v>948</v>
      </c>
      <c r="BK723" s="30">
        <f>+[1]BD_2!E722</f>
        <v>0</v>
      </c>
      <c r="BL723" s="30">
        <f>+[1]BD_2!BA722</f>
        <v>0</v>
      </c>
      <c r="BM723" s="23">
        <f>+[1]BD_2!BZ722</f>
        <v>0</v>
      </c>
      <c r="BN723" s="23">
        <f>+COUNTIF(Tabla3[[#This Row],[VALOR REDUCIDO]:[TOTAL TIEMPO PRORROGADO EN DÍAS
]],"&lt;&gt;0")</f>
        <v>0</v>
      </c>
      <c r="BO723" s="23" t="str">
        <f>+[1]BD_2!CA722</f>
        <v>2 NO</v>
      </c>
      <c r="BP723" s="27" t="str">
        <f>+[1]BD_2!CF722</f>
        <v>2 NO</v>
      </c>
      <c r="BQ723" s="23" t="s">
        <v>106</v>
      </c>
      <c r="BR723">
        <f t="shared" si="162"/>
        <v>302</v>
      </c>
      <c r="BS723" s="36">
        <f t="shared" si="163"/>
        <v>45706</v>
      </c>
      <c r="BT723" s="36">
        <f t="shared" si="164"/>
        <v>46008</v>
      </c>
      <c r="BU723" s="37">
        <f t="shared" ca="1" si="165"/>
        <v>0.79801324503311255</v>
      </c>
      <c r="BV723" s="30">
        <f t="shared" si="166"/>
        <v>39140000</v>
      </c>
      <c r="BW723" s="23" t="str">
        <f t="shared" ca="1" si="154"/>
        <v>EJECUCIÓN</v>
      </c>
      <c r="BX723" s="23">
        <v>21266067</v>
      </c>
      <c r="BY723" s="23">
        <v>17873933</v>
      </c>
      <c r="BZ723" s="23" t="s">
        <v>106</v>
      </c>
      <c r="CA723" s="23" t="str">
        <f t="shared" si="167"/>
        <v>febrero</v>
      </c>
      <c r="CB723" s="23" t="s">
        <v>121</v>
      </c>
      <c r="CC723" s="23" t="s">
        <v>121</v>
      </c>
      <c r="CD723" s="23" t="s">
        <v>121</v>
      </c>
      <c r="CE723" t="s">
        <v>125</v>
      </c>
      <c r="CF723" t="s">
        <v>126</v>
      </c>
    </row>
    <row r="724" spans="1:84" x14ac:dyDescent="0.25">
      <c r="A724" s="23" t="str">
        <f t="shared" si="155"/>
        <v/>
      </c>
      <c r="B724" s="23" t="str">
        <f t="shared" si="156"/>
        <v/>
      </c>
      <c r="C724" s="24" t="str">
        <f t="shared" ca="1" si="157"/>
        <v>E</v>
      </c>
      <c r="D724" s="25" t="str">
        <f t="shared" ca="1" si="158"/>
        <v/>
      </c>
      <c r="E724" s="25" t="str">
        <f t="shared" si="159"/>
        <v/>
      </c>
      <c r="F724" s="23" t="str">
        <f t="shared" si="160"/>
        <v/>
      </c>
      <c r="G724" s="25" t="str">
        <f t="shared" si="161"/>
        <v/>
      </c>
      <c r="H724" s="23">
        <v>2025</v>
      </c>
      <c r="I724" s="26">
        <v>714</v>
      </c>
      <c r="J724" s="23" t="s">
        <v>95</v>
      </c>
      <c r="K724" t="s">
        <v>96</v>
      </c>
      <c r="L724" t="s">
        <v>97</v>
      </c>
      <c r="M724" t="s">
        <v>98</v>
      </c>
      <c r="N724" t="s">
        <v>99</v>
      </c>
      <c r="O724" s="23" t="s">
        <v>100</v>
      </c>
      <c r="P724" s="23" t="s">
        <v>138</v>
      </c>
      <c r="Q724" t="s">
        <v>4926</v>
      </c>
      <c r="R724" s="23" t="s">
        <v>103</v>
      </c>
      <c r="S724" s="56" t="s">
        <v>926</v>
      </c>
      <c r="T724" s="29" t="s">
        <v>4927</v>
      </c>
      <c r="U724" s="23" t="s">
        <v>1436</v>
      </c>
      <c r="V724" s="23" t="s">
        <v>106</v>
      </c>
      <c r="W724" s="20" t="s">
        <v>183</v>
      </c>
      <c r="X724" s="20" t="s">
        <v>183</v>
      </c>
      <c r="Y724" t="s">
        <v>4928</v>
      </c>
      <c r="Z724" t="s">
        <v>4929</v>
      </c>
      <c r="AA724" t="s">
        <v>4930</v>
      </c>
      <c r="AB724" s="30">
        <v>64375000</v>
      </c>
      <c r="AC724" s="30">
        <v>64375000</v>
      </c>
      <c r="AD724" s="46">
        <v>6437500</v>
      </c>
      <c r="AE724" s="46">
        <v>0</v>
      </c>
      <c r="AF724" s="23" t="s">
        <v>112</v>
      </c>
      <c r="AG724" t="s">
        <v>106</v>
      </c>
      <c r="AH724" t="s">
        <v>113</v>
      </c>
      <c r="AI724" s="31">
        <f>+Tabla3[[#This Row],[VALOR DEL CONTRATO
(EN NUMEROS)]]-Tabla3[[#This Row],[VALOR RECURSOS (MADS/FONAM)]]</f>
        <v>0</v>
      </c>
      <c r="AJ724" s="25">
        <v>3225</v>
      </c>
      <c r="AK724" s="32">
        <v>45664</v>
      </c>
      <c r="AL724">
        <v>90625</v>
      </c>
      <c r="AM724" s="27">
        <v>45706</v>
      </c>
      <c r="AN724" s="33" t="s">
        <v>114</v>
      </c>
      <c r="AO724" t="s">
        <v>302</v>
      </c>
      <c r="AP724" s="39">
        <v>202400000000071</v>
      </c>
      <c r="AQ724" t="s">
        <v>106</v>
      </c>
      <c r="AR724" s="27">
        <v>45702</v>
      </c>
      <c r="AS724" s="23" t="s">
        <v>116</v>
      </c>
      <c r="AT724" s="23" t="s">
        <v>116</v>
      </c>
      <c r="AU724" t="s">
        <v>117</v>
      </c>
      <c r="AV724" t="s">
        <v>292</v>
      </c>
      <c r="AW724" t="s">
        <v>293</v>
      </c>
      <c r="AX724" t="s">
        <v>189</v>
      </c>
      <c r="AY724" s="23">
        <v>80111600</v>
      </c>
      <c r="AZ724" s="20" t="s">
        <v>4931</v>
      </c>
      <c r="BA724" s="23" t="s">
        <v>121</v>
      </c>
      <c r="BB724" s="20" t="s">
        <v>122</v>
      </c>
      <c r="BC724" s="42">
        <v>45702</v>
      </c>
      <c r="BD724" s="23" t="s">
        <v>123</v>
      </c>
      <c r="BE724" s="42">
        <v>45702</v>
      </c>
      <c r="BF724" s="27">
        <v>45706</v>
      </c>
      <c r="BG724" s="43">
        <v>46008</v>
      </c>
      <c r="BH724" s="35">
        <f>+Tabla3[[#This Row],[FECHA TERMINACION
(INICIAL)]]-Tabla3[[#This Row],[FECHA INICIO]]</f>
        <v>302</v>
      </c>
      <c r="BI724" s="35">
        <f>+Tabla3[[#This Row],[PLAZO DE EJECUCIÓN EN DÍAS (INICIAL)]]/30</f>
        <v>10.066666666666666</v>
      </c>
      <c r="BJ724" t="s">
        <v>948</v>
      </c>
      <c r="BK724" s="30">
        <f>+[1]BD_2!E723</f>
        <v>0</v>
      </c>
      <c r="BL724" s="30">
        <f>+[1]BD_2!BA723</f>
        <v>0</v>
      </c>
      <c r="BM724" s="23">
        <f>+[1]BD_2!BZ723</f>
        <v>0</v>
      </c>
      <c r="BN724" s="23">
        <f>+COUNTIF(Tabla3[[#This Row],[VALOR REDUCIDO]:[TOTAL TIEMPO PRORROGADO EN DÍAS
]],"&lt;&gt;0")</f>
        <v>0</v>
      </c>
      <c r="BO724" s="23" t="str">
        <f>+[1]BD_2!CA723</f>
        <v>2 NO</v>
      </c>
      <c r="BP724" s="27" t="str">
        <f>+[1]BD_2!CF723</f>
        <v>2 NO</v>
      </c>
      <c r="BQ724" s="23" t="s">
        <v>106</v>
      </c>
      <c r="BR724">
        <f t="shared" si="162"/>
        <v>302</v>
      </c>
      <c r="BS724" s="36">
        <f t="shared" si="163"/>
        <v>45706</v>
      </c>
      <c r="BT724" s="36">
        <f t="shared" si="164"/>
        <v>46008</v>
      </c>
      <c r="BU724" s="37">
        <f t="shared" ca="1" si="165"/>
        <v>0.79801324503311255</v>
      </c>
      <c r="BV724" s="30">
        <f t="shared" si="166"/>
        <v>64375000</v>
      </c>
      <c r="BW724" s="23" t="str">
        <f t="shared" ca="1" si="154"/>
        <v>EJECUCIÓN</v>
      </c>
      <c r="BX724" s="23">
        <v>34977083</v>
      </c>
      <c r="BY724" s="23">
        <v>29397917</v>
      </c>
      <c r="BZ724" s="23" t="s">
        <v>106</v>
      </c>
      <c r="CA724" s="23" t="str">
        <f t="shared" si="167"/>
        <v>febrero</v>
      </c>
      <c r="CB724" s="23" t="s">
        <v>121</v>
      </c>
      <c r="CC724" s="23" t="s">
        <v>121</v>
      </c>
      <c r="CD724" s="23" t="s">
        <v>121</v>
      </c>
      <c r="CE724" t="s">
        <v>125</v>
      </c>
      <c r="CF724" t="s">
        <v>126</v>
      </c>
    </row>
    <row r="725" spans="1:84" x14ac:dyDescent="0.25">
      <c r="A725" s="23" t="str">
        <f t="shared" si="155"/>
        <v/>
      </c>
      <c r="B725" s="23" t="str">
        <f t="shared" si="156"/>
        <v/>
      </c>
      <c r="C725" s="24" t="str">
        <f t="shared" ca="1" si="157"/>
        <v>E</v>
      </c>
      <c r="D725" s="25" t="str">
        <f t="shared" ca="1" si="158"/>
        <v/>
      </c>
      <c r="E725" s="25" t="str">
        <f t="shared" si="159"/>
        <v/>
      </c>
      <c r="F725" s="23" t="str">
        <f t="shared" si="160"/>
        <v/>
      </c>
      <c r="G725" s="25" t="str">
        <f t="shared" si="161"/>
        <v/>
      </c>
      <c r="H725" s="23">
        <v>2025</v>
      </c>
      <c r="I725" s="26">
        <v>715</v>
      </c>
      <c r="J725" s="23" t="s">
        <v>95</v>
      </c>
      <c r="K725" t="s">
        <v>96</v>
      </c>
      <c r="L725" t="s">
        <v>97</v>
      </c>
      <c r="M725" t="s">
        <v>98</v>
      </c>
      <c r="N725" t="s">
        <v>99</v>
      </c>
      <c r="O725" s="23" t="s">
        <v>100</v>
      </c>
      <c r="P725" s="23" t="s">
        <v>138</v>
      </c>
      <c r="Q725" t="s">
        <v>4932</v>
      </c>
      <c r="R725" s="23" t="s">
        <v>103</v>
      </c>
      <c r="S725" s="56" t="s">
        <v>727</v>
      </c>
      <c r="T725" s="29" t="s">
        <v>4933</v>
      </c>
      <c r="U725" s="23" t="s">
        <v>1436</v>
      </c>
      <c r="V725" s="23" t="s">
        <v>106</v>
      </c>
      <c r="W725" s="20" t="s">
        <v>183</v>
      </c>
      <c r="X725" s="20" t="s">
        <v>183</v>
      </c>
      <c r="Y725" t="s">
        <v>4934</v>
      </c>
      <c r="Z725" t="s">
        <v>4935</v>
      </c>
      <c r="AA725" t="s">
        <v>4930</v>
      </c>
      <c r="AB725" s="30">
        <v>64375000</v>
      </c>
      <c r="AC725" s="30">
        <v>64375000</v>
      </c>
      <c r="AD725" s="46">
        <v>6437500</v>
      </c>
      <c r="AE725" s="46">
        <v>0</v>
      </c>
      <c r="AF725" s="23" t="s">
        <v>112</v>
      </c>
      <c r="AG725" t="s">
        <v>106</v>
      </c>
      <c r="AH725" t="s">
        <v>113</v>
      </c>
      <c r="AI725" s="31">
        <f>+Tabla3[[#This Row],[VALOR DEL CONTRATO
(EN NUMEROS)]]-Tabla3[[#This Row],[VALOR RECURSOS (MADS/FONAM)]]</f>
        <v>0</v>
      </c>
      <c r="AJ725" s="25">
        <v>3225</v>
      </c>
      <c r="AK725" s="32">
        <v>45664</v>
      </c>
      <c r="AL725">
        <v>103625</v>
      </c>
      <c r="AM725" s="27">
        <v>45713</v>
      </c>
      <c r="AN725" s="33" t="s">
        <v>114</v>
      </c>
      <c r="AO725" t="s">
        <v>302</v>
      </c>
      <c r="AP725" s="39">
        <v>202400000000071</v>
      </c>
      <c r="AQ725" t="s">
        <v>106</v>
      </c>
      <c r="AR725" s="27">
        <v>45712</v>
      </c>
      <c r="AS725" s="23" t="s">
        <v>116</v>
      </c>
      <c r="AT725" s="23" t="s">
        <v>116</v>
      </c>
      <c r="AU725" t="s">
        <v>117</v>
      </c>
      <c r="AV725" s="60" t="s">
        <v>4936</v>
      </c>
      <c r="AW725" s="60" t="s">
        <v>4937</v>
      </c>
      <c r="AX725" s="60" t="s">
        <v>490</v>
      </c>
      <c r="AY725" s="61">
        <v>77101600</v>
      </c>
      <c r="AZ725" s="20" t="s">
        <v>4938</v>
      </c>
      <c r="BA725" s="23" t="s">
        <v>121</v>
      </c>
      <c r="BB725" s="20" t="s">
        <v>122</v>
      </c>
      <c r="BC725" s="42">
        <v>45712</v>
      </c>
      <c r="BD725" s="23" t="s">
        <v>123</v>
      </c>
      <c r="BE725" s="42">
        <v>45712</v>
      </c>
      <c r="BF725" s="27">
        <v>45713</v>
      </c>
      <c r="BG725" s="43">
        <v>46015</v>
      </c>
      <c r="BH725" s="35">
        <f>+Tabla3[[#This Row],[FECHA TERMINACION
(INICIAL)]]-Tabla3[[#This Row],[FECHA INICIO]]</f>
        <v>302</v>
      </c>
      <c r="BI725" s="35">
        <f>+Tabla3[[#This Row],[PLAZO DE EJECUCIÓN EN DÍAS (INICIAL)]]/30</f>
        <v>10.066666666666666</v>
      </c>
      <c r="BJ725" t="s">
        <v>948</v>
      </c>
      <c r="BK725" s="30">
        <f>+[1]BD_2!E724</f>
        <v>0</v>
      </c>
      <c r="BL725" s="30">
        <f>+[1]BD_2!BA724</f>
        <v>0</v>
      </c>
      <c r="BM725" s="23">
        <f>+[1]BD_2!BZ724</f>
        <v>0</v>
      </c>
      <c r="BN725" s="23">
        <f>+COUNTIF(Tabla3[[#This Row],[VALOR REDUCIDO]:[TOTAL TIEMPO PRORROGADO EN DÍAS
]],"&lt;&gt;0")</f>
        <v>0</v>
      </c>
      <c r="BO725" s="23" t="str">
        <f>+[1]BD_2!CA724</f>
        <v>2 NO</v>
      </c>
      <c r="BP725" s="27" t="str">
        <f>+[1]BD_2!CF724</f>
        <v>2 NO</v>
      </c>
      <c r="BQ725" s="23" t="s">
        <v>106</v>
      </c>
      <c r="BR725">
        <f t="shared" si="162"/>
        <v>302</v>
      </c>
      <c r="BS725" s="36">
        <f t="shared" si="163"/>
        <v>45713</v>
      </c>
      <c r="BT725" s="36">
        <f t="shared" si="164"/>
        <v>46015</v>
      </c>
      <c r="BU725" s="37">
        <f t="shared" ca="1" si="165"/>
        <v>0.77483443708609268</v>
      </c>
      <c r="BV725" s="30">
        <f t="shared" si="166"/>
        <v>64375000</v>
      </c>
      <c r="BW725" s="23" t="str">
        <f t="shared" ca="1" si="154"/>
        <v>EJECUCIÓN</v>
      </c>
      <c r="BX725" s="23">
        <v>33475000</v>
      </c>
      <c r="BY725" s="23">
        <v>30900000</v>
      </c>
      <c r="BZ725" s="23" t="s">
        <v>106</v>
      </c>
      <c r="CA725" s="23" t="str">
        <f t="shared" si="167"/>
        <v>febrero</v>
      </c>
      <c r="CB725" s="23" t="s">
        <v>121</v>
      </c>
      <c r="CC725" s="23" t="s">
        <v>121</v>
      </c>
      <c r="CD725" s="23" t="s">
        <v>121</v>
      </c>
      <c r="CE725" t="s">
        <v>125</v>
      </c>
      <c r="CF725" t="s">
        <v>126</v>
      </c>
    </row>
    <row r="726" spans="1:84" x14ac:dyDescent="0.25">
      <c r="A726" s="23" t="str">
        <f t="shared" si="155"/>
        <v/>
      </c>
      <c r="B726" s="23" t="str">
        <f t="shared" si="156"/>
        <v/>
      </c>
      <c r="C726" s="24" t="str">
        <f t="shared" ca="1" si="157"/>
        <v>E</v>
      </c>
      <c r="D726" s="25" t="str">
        <f t="shared" ca="1" si="158"/>
        <v/>
      </c>
      <c r="E726" s="25" t="str">
        <f t="shared" si="159"/>
        <v/>
      </c>
      <c r="F726" s="23" t="str">
        <f t="shared" si="160"/>
        <v/>
      </c>
      <c r="G726" s="25" t="str">
        <f t="shared" si="161"/>
        <v/>
      </c>
      <c r="H726" s="23">
        <v>2025</v>
      </c>
      <c r="I726" s="26">
        <v>716</v>
      </c>
      <c r="J726" s="23" t="s">
        <v>95</v>
      </c>
      <c r="K726" t="s">
        <v>96</v>
      </c>
      <c r="L726" t="s">
        <v>97</v>
      </c>
      <c r="M726" t="s">
        <v>98</v>
      </c>
      <c r="N726" t="s">
        <v>99</v>
      </c>
      <c r="O726" s="23" t="s">
        <v>100</v>
      </c>
      <c r="P726" s="23" t="s">
        <v>138</v>
      </c>
      <c r="Q726" t="s">
        <v>4939</v>
      </c>
      <c r="R726" s="23" t="s">
        <v>103</v>
      </c>
      <c r="S726" s="56" t="s">
        <v>1325</v>
      </c>
      <c r="T726" s="29" t="s">
        <v>4940</v>
      </c>
      <c r="U726" s="23" t="s">
        <v>1436</v>
      </c>
      <c r="V726" s="23" t="s">
        <v>106</v>
      </c>
      <c r="W726" s="20" t="s">
        <v>183</v>
      </c>
      <c r="X726" s="20" t="s">
        <v>183</v>
      </c>
      <c r="Y726" t="s">
        <v>4941</v>
      </c>
      <c r="Z726" t="s">
        <v>4942</v>
      </c>
      <c r="AA726" t="s">
        <v>4943</v>
      </c>
      <c r="AB726" s="30">
        <v>70000000</v>
      </c>
      <c r="AC726" s="30">
        <v>70000000</v>
      </c>
      <c r="AD726" s="46">
        <v>7000000</v>
      </c>
      <c r="AE726" s="46">
        <v>0</v>
      </c>
      <c r="AF726" s="23" t="s">
        <v>112</v>
      </c>
      <c r="AG726" t="s">
        <v>106</v>
      </c>
      <c r="AH726" t="s">
        <v>113</v>
      </c>
      <c r="AI726" s="31">
        <f>+Tabla3[[#This Row],[VALOR DEL CONTRATO
(EN NUMEROS)]]-Tabla3[[#This Row],[VALOR RECURSOS (MADS/FONAM)]]</f>
        <v>0</v>
      </c>
      <c r="AJ726" s="25">
        <v>3225</v>
      </c>
      <c r="AK726" s="32">
        <v>45664</v>
      </c>
      <c r="AL726"/>
      <c r="AM726" s="27"/>
      <c r="AN726" s="33" t="s">
        <v>114</v>
      </c>
      <c r="AO726" t="s">
        <v>302</v>
      </c>
      <c r="AP726" s="39">
        <v>202400000000071</v>
      </c>
      <c r="AQ726" t="s">
        <v>106</v>
      </c>
      <c r="AR726" s="27">
        <v>45716</v>
      </c>
      <c r="AS726" s="23" t="s">
        <v>116</v>
      </c>
      <c r="AT726" s="23" t="s">
        <v>116</v>
      </c>
      <c r="AU726" t="s">
        <v>117</v>
      </c>
      <c r="AV726" t="s">
        <v>292</v>
      </c>
      <c r="AW726" t="s">
        <v>293</v>
      </c>
      <c r="AX726" t="s">
        <v>189</v>
      </c>
      <c r="AY726" s="23">
        <v>80111600</v>
      </c>
      <c r="AZ726" s="20" t="s">
        <v>4944</v>
      </c>
      <c r="BA726" s="23" t="s">
        <v>121</v>
      </c>
      <c r="BB726" s="20" t="s">
        <v>122</v>
      </c>
      <c r="BC726" s="42">
        <v>45716</v>
      </c>
      <c r="BD726" s="23" t="s">
        <v>123</v>
      </c>
      <c r="BE726" s="42">
        <v>45716</v>
      </c>
      <c r="BF726" s="27">
        <v>45720</v>
      </c>
      <c r="BG726" s="43">
        <v>46021</v>
      </c>
      <c r="BH726" s="35">
        <f>+Tabla3[[#This Row],[FECHA TERMINACION
(INICIAL)]]-Tabla3[[#This Row],[FECHA INICIO]]</f>
        <v>301</v>
      </c>
      <c r="BI726" s="35">
        <f>+Tabla3[[#This Row],[PLAZO DE EJECUCIÓN EN DÍAS (INICIAL)]]/30</f>
        <v>10.033333333333333</v>
      </c>
      <c r="BJ726" t="s">
        <v>948</v>
      </c>
      <c r="BK726" s="30">
        <f>+[1]BD_2!E725</f>
        <v>700000</v>
      </c>
      <c r="BL726" s="30">
        <f>+[1]BD_2!BA725</f>
        <v>0</v>
      </c>
      <c r="BM726" s="23">
        <f>+[1]BD_2!BZ725</f>
        <v>0</v>
      </c>
      <c r="BN726" s="23">
        <f>+COUNTIF(Tabla3[[#This Row],[VALOR REDUCIDO]:[TOTAL TIEMPO PRORROGADO EN DÍAS
]],"&lt;&gt;0")</f>
        <v>1</v>
      </c>
      <c r="BO726" s="23" t="str">
        <f>+[1]BD_2!CA725</f>
        <v>2 NO</v>
      </c>
      <c r="BP726" s="27" t="str">
        <f>+[1]BD_2!CF725</f>
        <v>2 NO</v>
      </c>
      <c r="BQ726" s="23" t="s">
        <v>106</v>
      </c>
      <c r="BR726">
        <f t="shared" si="162"/>
        <v>301</v>
      </c>
      <c r="BS726" s="36">
        <f t="shared" si="163"/>
        <v>45720</v>
      </c>
      <c r="BT726" s="36">
        <f t="shared" si="164"/>
        <v>46021</v>
      </c>
      <c r="BU726" s="37">
        <f t="shared" ca="1" si="165"/>
        <v>0.75415282392026584</v>
      </c>
      <c r="BV726" s="30">
        <f t="shared" si="166"/>
        <v>69300000</v>
      </c>
      <c r="BW726" s="23" t="str">
        <f t="shared" ca="1" si="154"/>
        <v>EJECUCIÓN</v>
      </c>
      <c r="BX726" s="23">
        <v>27300000</v>
      </c>
      <c r="BY726" s="23">
        <v>42000000</v>
      </c>
      <c r="BZ726" s="23" t="s">
        <v>106</v>
      </c>
      <c r="CA726" s="23" t="str">
        <f t="shared" si="167"/>
        <v>febrero</v>
      </c>
      <c r="CB726" s="23" t="s">
        <v>121</v>
      </c>
      <c r="CC726" s="23" t="s">
        <v>121</v>
      </c>
      <c r="CD726" s="23" t="s">
        <v>121</v>
      </c>
      <c r="CE726" t="s">
        <v>125</v>
      </c>
      <c r="CF726" t="s">
        <v>126</v>
      </c>
    </row>
    <row r="727" spans="1:84" x14ac:dyDescent="0.25">
      <c r="A727" s="23" t="str">
        <f t="shared" si="155"/>
        <v/>
      </c>
      <c r="B727" s="23" t="str">
        <f t="shared" si="156"/>
        <v/>
      </c>
      <c r="C727" s="24" t="str">
        <f t="shared" ca="1" si="157"/>
        <v>E</v>
      </c>
      <c r="D727" s="25" t="str">
        <f t="shared" ca="1" si="158"/>
        <v/>
      </c>
      <c r="E727" s="25" t="str">
        <f t="shared" si="159"/>
        <v/>
      </c>
      <c r="F727" s="23" t="str">
        <f t="shared" si="160"/>
        <v/>
      </c>
      <c r="G727" s="25" t="str">
        <f t="shared" si="161"/>
        <v/>
      </c>
      <c r="H727" s="23">
        <v>2025</v>
      </c>
      <c r="I727" s="26">
        <v>717</v>
      </c>
      <c r="J727" s="23" t="s">
        <v>95</v>
      </c>
      <c r="K727" t="s">
        <v>96</v>
      </c>
      <c r="L727" t="s">
        <v>97</v>
      </c>
      <c r="M727" t="s">
        <v>98</v>
      </c>
      <c r="N727" t="s">
        <v>99</v>
      </c>
      <c r="O727" s="23" t="s">
        <v>100</v>
      </c>
      <c r="P727" s="23" t="s">
        <v>138</v>
      </c>
      <c r="Q727" t="s">
        <v>4945</v>
      </c>
      <c r="R727" s="23" t="s">
        <v>103</v>
      </c>
      <c r="S727" s="56" t="s">
        <v>193</v>
      </c>
      <c r="T727" s="29" t="s">
        <v>4946</v>
      </c>
      <c r="U727" s="23" t="s">
        <v>1436</v>
      </c>
      <c r="V727" s="23" t="s">
        <v>106</v>
      </c>
      <c r="W727" s="20" t="s">
        <v>183</v>
      </c>
      <c r="X727" s="20" t="s">
        <v>183</v>
      </c>
      <c r="Y727" t="s">
        <v>4947</v>
      </c>
      <c r="Z727" t="s">
        <v>4948</v>
      </c>
      <c r="AA727" t="s">
        <v>4949</v>
      </c>
      <c r="AB727" s="30">
        <v>98880000</v>
      </c>
      <c r="AC727" s="30">
        <v>98880000</v>
      </c>
      <c r="AD727" s="46">
        <v>9888000</v>
      </c>
      <c r="AE727" s="46">
        <v>0</v>
      </c>
      <c r="AF727" s="23" t="s">
        <v>112</v>
      </c>
      <c r="AG727" t="s">
        <v>106</v>
      </c>
      <c r="AH727" t="s">
        <v>113</v>
      </c>
      <c r="AI727" s="31">
        <f>+Tabla3[[#This Row],[VALOR DEL CONTRATO
(EN NUMEROS)]]-Tabla3[[#This Row],[VALOR RECURSOS (MADS/FONAM)]]</f>
        <v>0</v>
      </c>
      <c r="AJ727" s="25">
        <v>2225</v>
      </c>
      <c r="AK727" s="32">
        <v>45664</v>
      </c>
      <c r="AL727">
        <v>96425</v>
      </c>
      <c r="AM727" s="42" t="s">
        <v>4950</v>
      </c>
      <c r="AN727" s="33" t="s">
        <v>114</v>
      </c>
      <c r="AO727" t="s">
        <v>186</v>
      </c>
      <c r="AP727" s="39">
        <v>202400000000054</v>
      </c>
      <c r="AQ727" t="s">
        <v>106</v>
      </c>
      <c r="AR727" s="27">
        <v>45706</v>
      </c>
      <c r="AS727" s="23" t="s">
        <v>116</v>
      </c>
      <c r="AT727" s="23" t="s">
        <v>116</v>
      </c>
      <c r="AU727" t="s">
        <v>117</v>
      </c>
      <c r="AV727" t="s">
        <v>197</v>
      </c>
      <c r="AW727" t="s">
        <v>198</v>
      </c>
      <c r="AX727" t="s">
        <v>189</v>
      </c>
      <c r="AY727" s="23">
        <v>80111600</v>
      </c>
      <c r="AZ727" s="20" t="s">
        <v>4951</v>
      </c>
      <c r="BA727" s="23" t="s">
        <v>121</v>
      </c>
      <c r="BB727" s="20" t="s">
        <v>122</v>
      </c>
      <c r="BC727" s="42">
        <v>45706</v>
      </c>
      <c r="BD727" s="20" t="s">
        <v>123</v>
      </c>
      <c r="BE727" s="42">
        <v>45706</v>
      </c>
      <c r="BF727" s="27">
        <v>45708</v>
      </c>
      <c r="BG727" s="43">
        <v>46010</v>
      </c>
      <c r="BH727" s="35">
        <f>+Tabla3[[#This Row],[FECHA TERMINACION
(INICIAL)]]-Tabla3[[#This Row],[FECHA INICIO]]</f>
        <v>302</v>
      </c>
      <c r="BI727" s="35">
        <f>+Tabla3[[#This Row],[PLAZO DE EJECUCIÓN EN DÍAS (INICIAL)]]/30</f>
        <v>10.066666666666666</v>
      </c>
      <c r="BJ727" t="s">
        <v>948</v>
      </c>
      <c r="BK727" s="30">
        <f>+[1]BD_2!E726</f>
        <v>0</v>
      </c>
      <c r="BL727" s="30">
        <f>+[1]BD_2!BA726</f>
        <v>0</v>
      </c>
      <c r="BM727" s="23">
        <f>+[1]BD_2!BZ726</f>
        <v>0</v>
      </c>
      <c r="BN727" s="23">
        <f>+COUNTIF(Tabla3[[#This Row],[VALOR REDUCIDO]:[TOTAL TIEMPO PRORROGADO EN DÍAS
]],"&lt;&gt;0")</f>
        <v>0</v>
      </c>
      <c r="BO727" s="23" t="str">
        <f>+[1]BD_2!CA726</f>
        <v>2 NO</v>
      </c>
      <c r="BP727" s="27" t="str">
        <f>+[1]BD_2!CF726</f>
        <v>2 NO</v>
      </c>
      <c r="BQ727" s="23" t="s">
        <v>106</v>
      </c>
      <c r="BR727">
        <f t="shared" si="162"/>
        <v>302</v>
      </c>
      <c r="BS727" s="36">
        <f t="shared" si="163"/>
        <v>45708</v>
      </c>
      <c r="BT727" s="36">
        <f t="shared" si="164"/>
        <v>46010</v>
      </c>
      <c r="BU727" s="37">
        <f t="shared" ca="1" si="165"/>
        <v>0.79139072847682124</v>
      </c>
      <c r="BV727" s="30">
        <f t="shared" si="166"/>
        <v>98880000</v>
      </c>
      <c r="BW727" s="23" t="str">
        <f t="shared" ca="1" si="154"/>
        <v>EJECUCIÓN</v>
      </c>
      <c r="BX727" s="23">
        <v>53065600</v>
      </c>
      <c r="BY727" s="23">
        <v>45814400</v>
      </c>
      <c r="BZ727" s="23" t="s">
        <v>106</v>
      </c>
      <c r="CA727" s="23" t="str">
        <f t="shared" si="167"/>
        <v>febrero</v>
      </c>
      <c r="CB727" s="23" t="s">
        <v>121</v>
      </c>
      <c r="CC727" s="23" t="s">
        <v>121</v>
      </c>
      <c r="CD727" s="23" t="s">
        <v>121</v>
      </c>
      <c r="CE727" t="s">
        <v>125</v>
      </c>
      <c r="CF727" t="s">
        <v>126</v>
      </c>
    </row>
    <row r="728" spans="1:84" x14ac:dyDescent="0.25">
      <c r="A728" s="23" t="str">
        <f t="shared" si="155"/>
        <v/>
      </c>
      <c r="B728" s="23" t="str">
        <f t="shared" si="156"/>
        <v/>
      </c>
      <c r="C728" s="24" t="str">
        <f t="shared" ca="1" si="157"/>
        <v>E</v>
      </c>
      <c r="D728" s="25" t="str">
        <f t="shared" ca="1" si="158"/>
        <v/>
      </c>
      <c r="E728" s="25" t="str">
        <f t="shared" si="159"/>
        <v/>
      </c>
      <c r="F728" s="23" t="str">
        <f t="shared" si="160"/>
        <v/>
      </c>
      <c r="G728" s="25" t="str">
        <f t="shared" si="161"/>
        <v/>
      </c>
      <c r="H728" s="23">
        <v>2025</v>
      </c>
      <c r="I728" s="26">
        <v>718</v>
      </c>
      <c r="J728" s="23" t="s">
        <v>95</v>
      </c>
      <c r="K728" t="s">
        <v>96</v>
      </c>
      <c r="L728" t="s">
        <v>97</v>
      </c>
      <c r="M728" t="s">
        <v>98</v>
      </c>
      <c r="N728" t="s">
        <v>99</v>
      </c>
      <c r="O728" s="23" t="s">
        <v>100</v>
      </c>
      <c r="P728" s="23" t="s">
        <v>138</v>
      </c>
      <c r="Q728" t="s">
        <v>4952</v>
      </c>
      <c r="R728" s="23" t="s">
        <v>103</v>
      </c>
      <c r="S728" s="20" t="s">
        <v>3344</v>
      </c>
      <c r="T728" s="29" t="s">
        <v>4953</v>
      </c>
      <c r="U728" s="23" t="s">
        <v>1436</v>
      </c>
      <c r="V728" s="23" t="s">
        <v>106</v>
      </c>
      <c r="W728" s="20" t="s">
        <v>183</v>
      </c>
      <c r="X728" s="20" t="s">
        <v>183</v>
      </c>
      <c r="Y728" t="s">
        <v>4954</v>
      </c>
      <c r="Z728" t="s">
        <v>4955</v>
      </c>
      <c r="AA728" s="30" t="s">
        <v>2920</v>
      </c>
      <c r="AB728" s="30">
        <v>82400000</v>
      </c>
      <c r="AC728" s="30">
        <v>82400000</v>
      </c>
      <c r="AD728" s="46">
        <v>8240000</v>
      </c>
      <c r="AE728" s="46">
        <v>0</v>
      </c>
      <c r="AF728" s="23" t="s">
        <v>112</v>
      </c>
      <c r="AG728" t="s">
        <v>106</v>
      </c>
      <c r="AH728" t="s">
        <v>113</v>
      </c>
      <c r="AI728" s="31">
        <f>+Tabla3[[#This Row],[VALOR DEL CONTRATO
(EN NUMEROS)]]-Tabla3[[#This Row],[VALOR RECURSOS (MADS/FONAM)]]</f>
        <v>0</v>
      </c>
      <c r="AJ728" s="25">
        <v>2225</v>
      </c>
      <c r="AK728" s="32">
        <v>45664</v>
      </c>
      <c r="AL728">
        <v>94225</v>
      </c>
      <c r="AM728" s="42">
        <v>45707</v>
      </c>
      <c r="AN728" s="33" t="s">
        <v>114</v>
      </c>
      <c r="AO728" t="s">
        <v>186</v>
      </c>
      <c r="AP728" s="39">
        <v>202400000000054</v>
      </c>
      <c r="AQ728" t="s">
        <v>106</v>
      </c>
      <c r="AR728" s="27">
        <v>45706</v>
      </c>
      <c r="AS728" s="23" t="s">
        <v>116</v>
      </c>
      <c r="AT728" s="23" t="s">
        <v>116</v>
      </c>
      <c r="AU728" t="s">
        <v>117</v>
      </c>
      <c r="AV728" t="s">
        <v>2728</v>
      </c>
      <c r="AW728" t="s">
        <v>1967</v>
      </c>
      <c r="AX728" t="s">
        <v>2729</v>
      </c>
      <c r="AY728" s="23">
        <v>80111600</v>
      </c>
      <c r="AZ728" s="20" t="s">
        <v>4956</v>
      </c>
      <c r="BA728" s="23" t="s">
        <v>121</v>
      </c>
      <c r="BB728" s="20" t="s">
        <v>122</v>
      </c>
      <c r="BC728" s="42">
        <v>45706</v>
      </c>
      <c r="BD728" s="20" t="s">
        <v>123</v>
      </c>
      <c r="BE728" s="42">
        <v>45706</v>
      </c>
      <c r="BF728" s="27">
        <v>45707</v>
      </c>
      <c r="BG728" s="43">
        <v>46009</v>
      </c>
      <c r="BH728" s="35">
        <f>+Tabla3[[#This Row],[FECHA TERMINACION
(INICIAL)]]-Tabla3[[#This Row],[FECHA INICIO]]</f>
        <v>302</v>
      </c>
      <c r="BI728" s="35">
        <f>+Tabla3[[#This Row],[PLAZO DE EJECUCIÓN EN DÍAS (INICIAL)]]/30</f>
        <v>10.066666666666666</v>
      </c>
      <c r="BJ728" t="s">
        <v>948</v>
      </c>
      <c r="BK728" s="30">
        <f>+[1]BD_2!E727</f>
        <v>0</v>
      </c>
      <c r="BL728" s="30">
        <f>+[1]BD_2!BA727</f>
        <v>0</v>
      </c>
      <c r="BM728" s="23">
        <f>+[1]BD_2!BZ727</f>
        <v>0</v>
      </c>
      <c r="BN728" s="23">
        <f>+COUNTIF(Tabla3[[#This Row],[VALOR REDUCIDO]:[TOTAL TIEMPO PRORROGADO EN DÍAS
]],"&lt;&gt;0")</f>
        <v>0</v>
      </c>
      <c r="BO728" s="23" t="str">
        <f>+[1]BD_2!CA727</f>
        <v>2 NO</v>
      </c>
      <c r="BP728" s="27" t="str">
        <f>+[1]BD_2!CF727</f>
        <v>2 NO</v>
      </c>
      <c r="BQ728" s="23" t="s">
        <v>106</v>
      </c>
      <c r="BR728">
        <f t="shared" si="162"/>
        <v>302</v>
      </c>
      <c r="BS728" s="36">
        <f t="shared" si="163"/>
        <v>45707</v>
      </c>
      <c r="BT728" s="36">
        <f t="shared" si="164"/>
        <v>46009</v>
      </c>
      <c r="BU728" s="37">
        <f t="shared" ca="1" si="165"/>
        <v>0.79470198675496684</v>
      </c>
      <c r="BV728" s="30">
        <f t="shared" si="166"/>
        <v>82400000</v>
      </c>
      <c r="BW728" s="23" t="str">
        <f t="shared" ca="1" si="154"/>
        <v>EJECUCIÓN</v>
      </c>
      <c r="BX728" s="23">
        <v>44496000</v>
      </c>
      <c r="BY728" s="23">
        <v>37904000</v>
      </c>
      <c r="BZ728" s="23" t="s">
        <v>106</v>
      </c>
      <c r="CA728" s="23" t="str">
        <f t="shared" si="167"/>
        <v>febrero</v>
      </c>
      <c r="CB728" s="23" t="s">
        <v>121</v>
      </c>
      <c r="CC728" s="23" t="s">
        <v>121</v>
      </c>
      <c r="CD728" s="23" t="s">
        <v>121</v>
      </c>
      <c r="CE728" t="s">
        <v>125</v>
      </c>
      <c r="CF728" t="s">
        <v>126</v>
      </c>
    </row>
    <row r="729" spans="1:84" x14ac:dyDescent="0.25">
      <c r="A729" s="23" t="str">
        <f t="shared" si="155"/>
        <v/>
      </c>
      <c r="B729" s="23" t="str">
        <f t="shared" si="156"/>
        <v/>
      </c>
      <c r="C729" s="24" t="str">
        <f t="shared" ca="1" si="157"/>
        <v>E</v>
      </c>
      <c r="D729" s="25" t="str">
        <f t="shared" ca="1" si="158"/>
        <v/>
      </c>
      <c r="E729" s="25" t="str">
        <f t="shared" si="159"/>
        <v/>
      </c>
      <c r="F729" s="23" t="str">
        <f t="shared" si="160"/>
        <v/>
      </c>
      <c r="G729" s="25" t="str">
        <f t="shared" si="161"/>
        <v/>
      </c>
      <c r="H729" s="23">
        <v>2025</v>
      </c>
      <c r="I729" s="26">
        <v>719</v>
      </c>
      <c r="J729" s="23" t="s">
        <v>95</v>
      </c>
      <c r="K729" t="s">
        <v>96</v>
      </c>
      <c r="L729" t="s">
        <v>97</v>
      </c>
      <c r="M729" t="s">
        <v>98</v>
      </c>
      <c r="N729" t="s">
        <v>99</v>
      </c>
      <c r="O729" s="23" t="s">
        <v>100</v>
      </c>
      <c r="P729" s="23" t="s">
        <v>101</v>
      </c>
      <c r="Q729" t="s">
        <v>4957</v>
      </c>
      <c r="R729" s="23" t="s">
        <v>103</v>
      </c>
      <c r="S729" s="20" t="s">
        <v>351</v>
      </c>
      <c r="T729" s="29" t="s">
        <v>4958</v>
      </c>
      <c r="U729" s="23" t="s">
        <v>1436</v>
      </c>
      <c r="V729" s="23" t="s">
        <v>106</v>
      </c>
      <c r="W729" s="20" t="s">
        <v>183</v>
      </c>
      <c r="X729" s="20" t="s">
        <v>183</v>
      </c>
      <c r="Y729" t="s">
        <v>4959</v>
      </c>
      <c r="Z729" t="s">
        <v>4960</v>
      </c>
      <c r="AA729" s="30" t="s">
        <v>4961</v>
      </c>
      <c r="AB729" s="30">
        <v>40444667</v>
      </c>
      <c r="AC729" s="30">
        <v>40444667</v>
      </c>
      <c r="AD729" s="46">
        <v>3914000</v>
      </c>
      <c r="AE729" s="46">
        <v>0</v>
      </c>
      <c r="AF729" s="23" t="s">
        <v>112</v>
      </c>
      <c r="AG729" t="s">
        <v>106</v>
      </c>
      <c r="AH729" t="s">
        <v>113</v>
      </c>
      <c r="AI729" s="31">
        <f>+Tabla3[[#This Row],[VALOR DEL CONTRATO
(EN NUMEROS)]]-Tabla3[[#This Row],[VALOR RECURSOS (MADS/FONAM)]]</f>
        <v>0</v>
      </c>
      <c r="AJ729" s="25">
        <v>3925</v>
      </c>
      <c r="AK729" s="32">
        <v>45664</v>
      </c>
      <c r="AL729">
        <v>99525</v>
      </c>
      <c r="AM729" s="27">
        <v>45709</v>
      </c>
      <c r="AN729" s="33" t="s">
        <v>114</v>
      </c>
      <c r="AO729" t="s">
        <v>258</v>
      </c>
      <c r="AP729" s="39">
        <v>202400000000071</v>
      </c>
      <c r="AQ729" t="s">
        <v>106</v>
      </c>
      <c r="AR729" s="27">
        <v>45708</v>
      </c>
      <c r="AS729" s="23" t="s">
        <v>116</v>
      </c>
      <c r="AT729" s="23" t="s">
        <v>116</v>
      </c>
      <c r="AU729" t="s">
        <v>117</v>
      </c>
      <c r="AV729" t="s">
        <v>197</v>
      </c>
      <c r="AW729" t="s">
        <v>198</v>
      </c>
      <c r="AX729" t="s">
        <v>189</v>
      </c>
      <c r="AY729" s="23">
        <v>80111600</v>
      </c>
      <c r="AZ729" s="41" t="s">
        <v>4962</v>
      </c>
      <c r="BA729" s="23" t="s">
        <v>121</v>
      </c>
      <c r="BB729" s="20" t="s">
        <v>122</v>
      </c>
      <c r="BC729" s="27">
        <v>45708</v>
      </c>
      <c r="BD729" s="20" t="s">
        <v>123</v>
      </c>
      <c r="BE729" s="27">
        <v>45708</v>
      </c>
      <c r="BF729" s="27">
        <v>45709</v>
      </c>
      <c r="BG729" s="43">
        <v>46021</v>
      </c>
      <c r="BH729" s="35">
        <f>+Tabla3[[#This Row],[FECHA TERMINACION
(INICIAL)]]-Tabla3[[#This Row],[FECHA INICIO]]</f>
        <v>312</v>
      </c>
      <c r="BI729" s="35">
        <f>+Tabla3[[#This Row],[PLAZO DE EJECUCIÓN EN DÍAS (INICIAL)]]/30</f>
        <v>10.4</v>
      </c>
      <c r="BJ729" t="s">
        <v>4914</v>
      </c>
      <c r="BK729" s="30">
        <f>+[1]BD_2!E728</f>
        <v>0</v>
      </c>
      <c r="BL729" s="30">
        <f>+[1]BD_2!BA728</f>
        <v>0</v>
      </c>
      <c r="BM729" s="23">
        <f>+[1]BD_2!BZ728</f>
        <v>0</v>
      </c>
      <c r="BN729" s="23">
        <f>+COUNTIF(Tabla3[[#This Row],[VALOR REDUCIDO]:[TOTAL TIEMPO PRORROGADO EN DÍAS
]],"&lt;&gt;0")</f>
        <v>0</v>
      </c>
      <c r="BO729" s="23" t="str">
        <f>+[1]BD_2!CA728</f>
        <v>2 NO</v>
      </c>
      <c r="BP729" s="27" t="str">
        <f>+[1]BD_2!CF728</f>
        <v>2 NO</v>
      </c>
      <c r="BQ729" s="23" t="s">
        <v>106</v>
      </c>
      <c r="BR729">
        <f t="shared" si="162"/>
        <v>312</v>
      </c>
      <c r="BS729" s="36">
        <f t="shared" si="163"/>
        <v>45709</v>
      </c>
      <c r="BT729" s="36">
        <f t="shared" si="164"/>
        <v>46021</v>
      </c>
      <c r="BU729" s="37">
        <f t="shared" ca="1" si="165"/>
        <v>0.76282051282051277</v>
      </c>
      <c r="BV729" s="30">
        <f t="shared" si="166"/>
        <v>40444667</v>
      </c>
      <c r="BW729" s="23" t="str">
        <f t="shared" ca="1" si="154"/>
        <v>EJECUCIÓN</v>
      </c>
      <c r="BX729" s="23">
        <v>20874667</v>
      </c>
      <c r="BY729" s="23">
        <v>19570000</v>
      </c>
      <c r="BZ729" s="23" t="s">
        <v>106</v>
      </c>
      <c r="CA729" s="23" t="str">
        <f t="shared" si="167"/>
        <v>febrero</v>
      </c>
      <c r="CB729" s="23" t="s">
        <v>121</v>
      </c>
      <c r="CC729" s="23" t="s">
        <v>121</v>
      </c>
      <c r="CD729" s="23" t="s">
        <v>121</v>
      </c>
      <c r="CE729" t="s">
        <v>125</v>
      </c>
      <c r="CF729" t="s">
        <v>126</v>
      </c>
    </row>
    <row r="730" spans="1:84" x14ac:dyDescent="0.25">
      <c r="A730" s="23" t="str">
        <f t="shared" si="155"/>
        <v/>
      </c>
      <c r="B730" s="23" t="str">
        <f t="shared" si="156"/>
        <v/>
      </c>
      <c r="C730" s="24" t="str">
        <f t="shared" ca="1" si="157"/>
        <v>E</v>
      </c>
      <c r="D730" s="25" t="str">
        <f t="shared" ca="1" si="158"/>
        <v/>
      </c>
      <c r="E730" s="25" t="str">
        <f t="shared" si="159"/>
        <v/>
      </c>
      <c r="F730" s="23" t="str">
        <f t="shared" si="160"/>
        <v/>
      </c>
      <c r="G730" s="25" t="str">
        <f t="shared" si="161"/>
        <v/>
      </c>
      <c r="H730" s="23">
        <v>2025</v>
      </c>
      <c r="I730" s="26">
        <v>720</v>
      </c>
      <c r="J730" s="23" t="s">
        <v>95</v>
      </c>
      <c r="K730" t="s">
        <v>96</v>
      </c>
      <c r="L730" t="s">
        <v>97</v>
      </c>
      <c r="M730" t="s">
        <v>98</v>
      </c>
      <c r="N730" t="s">
        <v>99</v>
      </c>
      <c r="O730" s="23" t="s">
        <v>100</v>
      </c>
      <c r="P730" s="23" t="s">
        <v>138</v>
      </c>
      <c r="Q730" t="s">
        <v>4963</v>
      </c>
      <c r="R730" s="23" t="s">
        <v>103</v>
      </c>
      <c r="S730" s="20" t="s">
        <v>683</v>
      </c>
      <c r="T730" s="29" t="s">
        <v>4964</v>
      </c>
      <c r="U730" s="23" t="s">
        <v>1436</v>
      </c>
      <c r="V730" s="23" t="s">
        <v>106</v>
      </c>
      <c r="W730" s="20" t="s">
        <v>183</v>
      </c>
      <c r="X730" s="20" t="s">
        <v>183</v>
      </c>
      <c r="Y730" t="s">
        <v>4965</v>
      </c>
      <c r="Z730" t="s">
        <v>4966</v>
      </c>
      <c r="AA730" t="s">
        <v>4967</v>
      </c>
      <c r="AB730" s="30">
        <v>87550000</v>
      </c>
      <c r="AC730" s="30">
        <v>87550000</v>
      </c>
      <c r="AD730" s="46">
        <v>8755000</v>
      </c>
      <c r="AE730" s="46">
        <v>0</v>
      </c>
      <c r="AF730" s="23" t="s">
        <v>112</v>
      </c>
      <c r="AG730" t="s">
        <v>106</v>
      </c>
      <c r="AH730" t="s">
        <v>113</v>
      </c>
      <c r="AI730" s="31">
        <f>+Tabla3[[#This Row],[VALOR DEL CONTRATO
(EN NUMEROS)]]-Tabla3[[#This Row],[VALOR RECURSOS (MADS/FONAM)]]</f>
        <v>0</v>
      </c>
      <c r="AJ730" s="25">
        <v>2325</v>
      </c>
      <c r="AK730" s="57">
        <v>45664</v>
      </c>
      <c r="AL730">
        <v>106725</v>
      </c>
      <c r="AM730" s="42">
        <v>45715</v>
      </c>
      <c r="AN730" s="33" t="s">
        <v>114</v>
      </c>
      <c r="AO730" t="s">
        <v>186</v>
      </c>
      <c r="AP730" s="39">
        <v>202400000000054</v>
      </c>
      <c r="AQ730" t="s">
        <v>106</v>
      </c>
      <c r="AR730" s="27">
        <v>45713</v>
      </c>
      <c r="AS730" s="23" t="s">
        <v>116</v>
      </c>
      <c r="AT730" s="23" t="s">
        <v>116</v>
      </c>
      <c r="AU730" t="s">
        <v>117</v>
      </c>
      <c r="AV730" t="s">
        <v>3886</v>
      </c>
      <c r="AW730" t="s">
        <v>3887</v>
      </c>
      <c r="AX730" t="s">
        <v>189</v>
      </c>
      <c r="AY730" s="23">
        <v>80111600</v>
      </c>
      <c r="AZ730" s="41" t="s">
        <v>4968</v>
      </c>
      <c r="BA730" s="23" t="s">
        <v>121</v>
      </c>
      <c r="BB730" s="20" t="s">
        <v>122</v>
      </c>
      <c r="BC730" s="42">
        <v>45713</v>
      </c>
      <c r="BD730" s="23" t="s">
        <v>123</v>
      </c>
      <c r="BE730" s="42">
        <v>45713</v>
      </c>
      <c r="BF730" s="27">
        <v>45715</v>
      </c>
      <c r="BG730" s="43">
        <v>46017</v>
      </c>
      <c r="BH730" s="35">
        <f>+Tabla3[[#This Row],[FECHA TERMINACION
(INICIAL)]]-Tabla3[[#This Row],[FECHA INICIO]]</f>
        <v>302</v>
      </c>
      <c r="BI730" s="35">
        <f>+Tabla3[[#This Row],[PLAZO DE EJECUCIÓN EN DÍAS (INICIAL)]]/30</f>
        <v>10.066666666666666</v>
      </c>
      <c r="BJ730" t="s">
        <v>1612</v>
      </c>
      <c r="BK730" s="30">
        <f>+[1]BD_2!E729</f>
        <v>0</v>
      </c>
      <c r="BL730" s="30">
        <f>+[1]BD_2!BA729</f>
        <v>0</v>
      </c>
      <c r="BM730" s="23">
        <f>+[1]BD_2!BZ729</f>
        <v>0</v>
      </c>
      <c r="BN730" s="23">
        <f>+COUNTIF(Tabla3[[#This Row],[VALOR REDUCIDO]:[TOTAL TIEMPO PRORROGADO EN DÍAS
]],"&lt;&gt;0")</f>
        <v>0</v>
      </c>
      <c r="BO730" s="23" t="str">
        <f>+[1]BD_2!CA729</f>
        <v>2 NO</v>
      </c>
      <c r="BP730" s="27" t="str">
        <f>+[1]BD_2!CF729</f>
        <v>2 NO</v>
      </c>
      <c r="BQ730" s="23" t="s">
        <v>106</v>
      </c>
      <c r="BR730">
        <f t="shared" si="162"/>
        <v>302</v>
      </c>
      <c r="BS730" s="36">
        <f t="shared" si="163"/>
        <v>45715</v>
      </c>
      <c r="BT730" s="36">
        <f t="shared" si="164"/>
        <v>46017</v>
      </c>
      <c r="BU730" s="37">
        <f t="shared" ca="1" si="165"/>
        <v>0.76821192052980136</v>
      </c>
      <c r="BV730" s="30">
        <f t="shared" si="166"/>
        <v>87550000</v>
      </c>
      <c r="BW730" s="23" t="str">
        <f t="shared" ca="1" si="154"/>
        <v>EJECUCIÓN</v>
      </c>
      <c r="BX730" s="23">
        <v>44942333</v>
      </c>
      <c r="BY730" s="23">
        <v>42607667</v>
      </c>
      <c r="BZ730" s="23" t="s">
        <v>106</v>
      </c>
      <c r="CA730" s="23" t="str">
        <f t="shared" si="167"/>
        <v>febrero</v>
      </c>
      <c r="CB730" s="23" t="s">
        <v>121</v>
      </c>
      <c r="CC730" s="23" t="s">
        <v>121</v>
      </c>
      <c r="CD730" s="23" t="s">
        <v>121</v>
      </c>
      <c r="CE730" t="s">
        <v>125</v>
      </c>
      <c r="CF730" t="s">
        <v>126</v>
      </c>
    </row>
    <row r="731" spans="1:84" x14ac:dyDescent="0.25">
      <c r="A731" s="23" t="str">
        <f t="shared" si="155"/>
        <v/>
      </c>
      <c r="B731" s="23" t="str">
        <f t="shared" si="156"/>
        <v/>
      </c>
      <c r="C731" s="24" t="str">
        <f t="shared" ca="1" si="157"/>
        <v>E</v>
      </c>
      <c r="D731" s="25" t="str">
        <f t="shared" si="158"/>
        <v/>
      </c>
      <c r="E731" s="25" t="str">
        <f t="shared" si="159"/>
        <v/>
      </c>
      <c r="F731" s="23" t="str">
        <f t="shared" si="160"/>
        <v/>
      </c>
      <c r="G731" s="25" t="str">
        <f t="shared" si="161"/>
        <v/>
      </c>
      <c r="H731" s="23">
        <v>2025</v>
      </c>
      <c r="I731" s="26">
        <v>721</v>
      </c>
      <c r="J731" s="23" t="s">
        <v>95</v>
      </c>
      <c r="K731" t="s">
        <v>96</v>
      </c>
      <c r="L731" t="s">
        <v>97</v>
      </c>
      <c r="M731" t="s">
        <v>98</v>
      </c>
      <c r="N731" t="s">
        <v>99</v>
      </c>
      <c r="O731" s="23" t="s">
        <v>100</v>
      </c>
      <c r="P731" s="23" t="s">
        <v>138</v>
      </c>
      <c r="Q731" t="s">
        <v>4969</v>
      </c>
      <c r="R731" s="23" t="s">
        <v>103</v>
      </c>
      <c r="S731" s="20" t="s">
        <v>1953</v>
      </c>
      <c r="T731" s="29" t="s">
        <v>4970</v>
      </c>
      <c r="U731" s="23" t="s">
        <v>1436</v>
      </c>
      <c r="V731" s="23" t="s">
        <v>106</v>
      </c>
      <c r="W731" s="20" t="s">
        <v>430</v>
      </c>
      <c r="X731" s="20" t="s">
        <v>430</v>
      </c>
      <c r="Y731" t="s">
        <v>4046</v>
      </c>
      <c r="Z731" t="s">
        <v>4047</v>
      </c>
      <c r="AA731" s="30" t="s">
        <v>4048</v>
      </c>
      <c r="AB731" s="30">
        <v>49500000</v>
      </c>
      <c r="AC731" s="30">
        <v>49500000</v>
      </c>
      <c r="AD731" s="46">
        <v>5500000</v>
      </c>
      <c r="AE731" s="46">
        <v>0</v>
      </c>
      <c r="AF731" s="23" t="s">
        <v>112</v>
      </c>
      <c r="AG731" t="s">
        <v>106</v>
      </c>
      <c r="AH731" t="s">
        <v>113</v>
      </c>
      <c r="AI731" s="31">
        <f>+Tabla3[[#This Row],[VALOR DEL CONTRATO
(EN NUMEROS)]]-Tabla3[[#This Row],[VALOR RECURSOS (MADS/FONAM)]]</f>
        <v>0</v>
      </c>
      <c r="AJ731" s="25">
        <v>4825</v>
      </c>
      <c r="AK731" s="32">
        <v>45664</v>
      </c>
      <c r="AL731">
        <v>90725</v>
      </c>
      <c r="AM731" s="27">
        <v>45706</v>
      </c>
      <c r="AN731" s="33" t="s">
        <v>114</v>
      </c>
      <c r="AO731" t="s">
        <v>1265</v>
      </c>
      <c r="AP731" s="39">
        <v>202400000000074</v>
      </c>
      <c r="AQ731" t="s">
        <v>106</v>
      </c>
      <c r="AR731" s="27">
        <v>45705</v>
      </c>
      <c r="AS731" s="23" t="s">
        <v>4092</v>
      </c>
      <c r="AT731" s="23" t="s">
        <v>4092</v>
      </c>
      <c r="AU731" t="s">
        <v>117</v>
      </c>
      <c r="AV731" t="s">
        <v>435</v>
      </c>
      <c r="AW731" t="s">
        <v>436</v>
      </c>
      <c r="AX731" t="s">
        <v>436</v>
      </c>
      <c r="AY731" s="23">
        <v>80111600</v>
      </c>
      <c r="AZ731" s="41" t="s">
        <v>4971</v>
      </c>
      <c r="BA731" s="23" t="s">
        <v>121</v>
      </c>
      <c r="BB731" s="20" t="s">
        <v>122</v>
      </c>
      <c r="BC731" s="42">
        <v>45706</v>
      </c>
      <c r="BD731" s="23" t="s">
        <v>123</v>
      </c>
      <c r="BE731" s="42">
        <v>45706</v>
      </c>
      <c r="BF731" s="27">
        <v>45707</v>
      </c>
      <c r="BG731" s="43">
        <v>45979</v>
      </c>
      <c r="BH731" s="35">
        <f>+Tabla3[[#This Row],[FECHA TERMINACION
(INICIAL)]]-Tabla3[[#This Row],[FECHA INICIO]]</f>
        <v>272</v>
      </c>
      <c r="BI731" s="35">
        <f>+Tabla3[[#This Row],[PLAZO DE EJECUCIÓN EN DÍAS (INICIAL)]]/30</f>
        <v>9.0666666666666664</v>
      </c>
      <c r="BJ731" t="s">
        <v>4051</v>
      </c>
      <c r="BK731" s="30">
        <f>+[1]BD_2!E730</f>
        <v>0</v>
      </c>
      <c r="BL731" s="30">
        <f>+[1]BD_2!BA730</f>
        <v>0</v>
      </c>
      <c r="BM731" s="23">
        <f>+[1]BD_2!BZ730</f>
        <v>0</v>
      </c>
      <c r="BN731" s="23">
        <f>+COUNTIF(Tabla3[[#This Row],[VALOR REDUCIDO]:[TOTAL TIEMPO PRORROGADO EN DÍAS
]],"&lt;&gt;0")</f>
        <v>0</v>
      </c>
      <c r="BO731" s="23" t="str">
        <f>+[1]BD_2!CA730</f>
        <v>2 NO</v>
      </c>
      <c r="BP731" s="27" t="str">
        <f>+[1]BD_2!CF730</f>
        <v>1 SI</v>
      </c>
      <c r="BQ731" s="23" t="s">
        <v>106</v>
      </c>
      <c r="BR731">
        <f t="shared" si="162"/>
        <v>272</v>
      </c>
      <c r="BS731" s="36">
        <f t="shared" si="163"/>
        <v>45707</v>
      </c>
      <c r="BT731" s="36">
        <f t="shared" si="164"/>
        <v>45979</v>
      </c>
      <c r="BU731" s="37">
        <f t="shared" ca="1" si="165"/>
        <v>0.88235294117647056</v>
      </c>
      <c r="BV731" s="30">
        <f t="shared" si="166"/>
        <v>49500000</v>
      </c>
      <c r="BW731" s="23" t="str">
        <f t="shared" si="154"/>
        <v>FINALIZADO</v>
      </c>
      <c r="BX731" s="23">
        <v>24200000</v>
      </c>
      <c r="BY731" s="23">
        <v>25300000</v>
      </c>
      <c r="BZ731" s="23" t="s">
        <v>106</v>
      </c>
      <c r="CA731" s="23" t="str">
        <f t="shared" si="167"/>
        <v>febrero</v>
      </c>
      <c r="CB731" s="23" t="s">
        <v>121</v>
      </c>
      <c r="CC731" s="23" t="s">
        <v>121</v>
      </c>
      <c r="CD731" s="23" t="s">
        <v>121</v>
      </c>
      <c r="CE731" t="s">
        <v>125</v>
      </c>
      <c r="CF731" t="s">
        <v>126</v>
      </c>
    </row>
    <row r="732" spans="1:84" s="47" customFormat="1" x14ac:dyDescent="0.25">
      <c r="A732" s="23" t="str">
        <f t="shared" si="155"/>
        <v/>
      </c>
      <c r="B732" s="23" t="str">
        <f t="shared" si="156"/>
        <v/>
      </c>
      <c r="C732" s="24" t="str">
        <f t="shared" ca="1" si="157"/>
        <v>E</v>
      </c>
      <c r="D732" s="25" t="str">
        <f t="shared" ca="1" si="158"/>
        <v/>
      </c>
      <c r="E732" s="25" t="str">
        <f t="shared" si="159"/>
        <v/>
      </c>
      <c r="F732" s="23" t="str">
        <f t="shared" si="160"/>
        <v/>
      </c>
      <c r="G732" s="25" t="str">
        <f t="shared" si="161"/>
        <v/>
      </c>
      <c r="H732" s="23">
        <v>2025</v>
      </c>
      <c r="I732" s="26">
        <v>722</v>
      </c>
      <c r="J732" s="23" t="s">
        <v>95</v>
      </c>
      <c r="K732" t="s">
        <v>96</v>
      </c>
      <c r="L732" t="s">
        <v>97</v>
      </c>
      <c r="M732" t="s">
        <v>98</v>
      </c>
      <c r="N732" t="s">
        <v>99</v>
      </c>
      <c r="O732" s="23" t="s">
        <v>100</v>
      </c>
      <c r="P732" s="23" t="s">
        <v>138</v>
      </c>
      <c r="Q732" t="s">
        <v>4972</v>
      </c>
      <c r="R732" s="23" t="s">
        <v>103</v>
      </c>
      <c r="S732" t="s">
        <v>298</v>
      </c>
      <c r="T732" s="29" t="s">
        <v>4973</v>
      </c>
      <c r="U732" s="23" t="s">
        <v>1436</v>
      </c>
      <c r="V732" s="23" t="s">
        <v>106</v>
      </c>
      <c r="W732" s="20" t="s">
        <v>183</v>
      </c>
      <c r="X732" s="20" t="s">
        <v>183</v>
      </c>
      <c r="Y732" t="s">
        <v>4974</v>
      </c>
      <c r="Z732" t="s">
        <v>4975</v>
      </c>
      <c r="AA732" s="30" t="s">
        <v>4976</v>
      </c>
      <c r="AB732" s="30">
        <v>66950000</v>
      </c>
      <c r="AC732" s="30">
        <v>66950000</v>
      </c>
      <c r="AD732" s="46">
        <v>6695000</v>
      </c>
      <c r="AE732" s="46">
        <v>0</v>
      </c>
      <c r="AF732" s="23" t="s">
        <v>112</v>
      </c>
      <c r="AG732" t="s">
        <v>106</v>
      </c>
      <c r="AH732" t="s">
        <v>113</v>
      </c>
      <c r="AI732" s="31">
        <f>+Tabla3[[#This Row],[VALOR DEL CONTRATO
(EN NUMEROS)]]-Tabla3[[#This Row],[VALOR RECURSOS (MADS/FONAM)]]</f>
        <v>0</v>
      </c>
      <c r="AJ732" s="25">
        <v>3425</v>
      </c>
      <c r="AK732" s="32">
        <v>45664</v>
      </c>
      <c r="AL732">
        <v>101925</v>
      </c>
      <c r="AM732" s="27">
        <v>45712</v>
      </c>
      <c r="AN732" s="33" t="s">
        <v>114</v>
      </c>
      <c r="AO732" t="s">
        <v>302</v>
      </c>
      <c r="AP732" s="39">
        <v>202400000000071</v>
      </c>
      <c r="AQ732" t="s">
        <v>106</v>
      </c>
      <c r="AR732" s="27">
        <v>45708</v>
      </c>
      <c r="AS732" s="23" t="s">
        <v>116</v>
      </c>
      <c r="AT732" s="23" t="s">
        <v>116</v>
      </c>
      <c r="AU732" t="s">
        <v>117</v>
      </c>
      <c r="AV732" t="s">
        <v>2728</v>
      </c>
      <c r="AW732" t="s">
        <v>1967</v>
      </c>
      <c r="AX732" t="s">
        <v>2729</v>
      </c>
      <c r="AY732" s="23">
        <v>80111600</v>
      </c>
      <c r="AZ732" s="20" t="s">
        <v>4977</v>
      </c>
      <c r="BA732" s="23" t="s">
        <v>121</v>
      </c>
      <c r="BB732" s="20" t="s">
        <v>122</v>
      </c>
      <c r="BC732" s="42">
        <v>45709</v>
      </c>
      <c r="BD732" s="23" t="s">
        <v>123</v>
      </c>
      <c r="BE732" s="42">
        <v>45709</v>
      </c>
      <c r="BF732" s="27">
        <v>45712</v>
      </c>
      <c r="BG732" s="43">
        <v>46014</v>
      </c>
      <c r="BH732" s="35">
        <f>+Tabla3[[#This Row],[FECHA TERMINACION
(INICIAL)]]-Tabla3[[#This Row],[FECHA INICIO]]</f>
        <v>302</v>
      </c>
      <c r="BI732" s="35">
        <f>+Tabla3[[#This Row],[PLAZO DE EJECUCIÓN EN DÍAS (INICIAL)]]/30</f>
        <v>10.066666666666666</v>
      </c>
      <c r="BJ732" t="s">
        <v>1612</v>
      </c>
      <c r="BK732" s="30">
        <f>+[1]BD_2!E731</f>
        <v>0</v>
      </c>
      <c r="BL732" s="30">
        <f>+[1]BD_2!BA731</f>
        <v>0</v>
      </c>
      <c r="BM732" s="23">
        <f>+[1]BD_2!BZ731</f>
        <v>0</v>
      </c>
      <c r="BN732" s="23">
        <f>+COUNTIF(Tabla3[[#This Row],[VALOR REDUCIDO]:[TOTAL TIEMPO PRORROGADO EN DÍAS
]],"&lt;&gt;0")</f>
        <v>0</v>
      </c>
      <c r="BO732" s="23" t="str">
        <f>+[1]BD_2!CA731</f>
        <v>2 NO</v>
      </c>
      <c r="BP732" s="27" t="str">
        <f>+[1]BD_2!CF731</f>
        <v>2 NO</v>
      </c>
      <c r="BQ732" s="23" t="s">
        <v>106</v>
      </c>
      <c r="BR732">
        <f t="shared" si="162"/>
        <v>302</v>
      </c>
      <c r="BS732" s="36">
        <f t="shared" si="163"/>
        <v>45712</v>
      </c>
      <c r="BT732" s="36">
        <f t="shared" si="164"/>
        <v>46014</v>
      </c>
      <c r="BU732" s="37">
        <f t="shared" ca="1" si="165"/>
        <v>0.77814569536423839</v>
      </c>
      <c r="BV732" s="30">
        <f t="shared" si="166"/>
        <v>66950000</v>
      </c>
      <c r="BW732" s="23" t="str">
        <f t="shared" ca="1" si="154"/>
        <v>EJECUCIÓN</v>
      </c>
      <c r="BX732" s="23">
        <v>35037167</v>
      </c>
      <c r="BY732" s="23">
        <v>31912833</v>
      </c>
      <c r="BZ732" s="23" t="s">
        <v>106</v>
      </c>
      <c r="CA732" s="23" t="str">
        <f t="shared" si="167"/>
        <v>febrero</v>
      </c>
      <c r="CB732" s="23" t="s">
        <v>121</v>
      </c>
      <c r="CC732" s="23" t="s">
        <v>121</v>
      </c>
      <c r="CD732" s="23" t="s">
        <v>121</v>
      </c>
      <c r="CE732" t="s">
        <v>125</v>
      </c>
      <c r="CF732" t="s">
        <v>126</v>
      </c>
    </row>
    <row r="733" spans="1:84" x14ac:dyDescent="0.25">
      <c r="A733" s="23" t="str">
        <f t="shared" si="155"/>
        <v/>
      </c>
      <c r="B733" s="23" t="str">
        <f t="shared" si="156"/>
        <v/>
      </c>
      <c r="C733" s="24" t="str">
        <f t="shared" ca="1" si="157"/>
        <v>F</v>
      </c>
      <c r="D733" s="25" t="str">
        <f t="shared" ca="1" si="158"/>
        <v/>
      </c>
      <c r="E733" s="25" t="str">
        <f t="shared" si="159"/>
        <v/>
      </c>
      <c r="F733" s="23" t="str">
        <f t="shared" si="160"/>
        <v/>
      </c>
      <c r="G733" s="25" t="str">
        <f t="shared" si="161"/>
        <v/>
      </c>
      <c r="H733" s="23">
        <v>2025</v>
      </c>
      <c r="I733" s="26">
        <v>723</v>
      </c>
      <c r="J733" s="23" t="s">
        <v>95</v>
      </c>
      <c r="K733" t="s">
        <v>96</v>
      </c>
      <c r="L733" t="s">
        <v>97</v>
      </c>
      <c r="M733" t="s">
        <v>98</v>
      </c>
      <c r="N733" t="s">
        <v>99</v>
      </c>
      <c r="O733" s="23" t="s">
        <v>100</v>
      </c>
      <c r="P733" s="23" t="s">
        <v>138</v>
      </c>
      <c r="Q733" t="s">
        <v>4978</v>
      </c>
      <c r="R733" s="23" t="s">
        <v>103</v>
      </c>
      <c r="S733" s="56" t="s">
        <v>165</v>
      </c>
      <c r="T733" s="29" t="s">
        <v>4979</v>
      </c>
      <c r="U733" s="23" t="s">
        <v>1436</v>
      </c>
      <c r="V733" s="23" t="s">
        <v>106</v>
      </c>
      <c r="W733" s="20" t="s">
        <v>183</v>
      </c>
      <c r="X733" s="20" t="s">
        <v>183</v>
      </c>
      <c r="Y733" t="s">
        <v>4980</v>
      </c>
      <c r="Z733" t="s">
        <v>4981</v>
      </c>
      <c r="AA733" s="30" t="s">
        <v>4982</v>
      </c>
      <c r="AB733" s="30">
        <v>49440000</v>
      </c>
      <c r="AC733" s="30">
        <v>49440000</v>
      </c>
      <c r="AD733" s="46">
        <v>8240000</v>
      </c>
      <c r="AE733" s="46">
        <v>0</v>
      </c>
      <c r="AF733" s="23" t="s">
        <v>112</v>
      </c>
      <c r="AG733" t="s">
        <v>106</v>
      </c>
      <c r="AH733" t="s">
        <v>113</v>
      </c>
      <c r="AI733" s="31">
        <f>+Tabla3[[#This Row],[VALOR DEL CONTRATO
(EN NUMEROS)]]-Tabla3[[#This Row],[VALOR RECURSOS (MADS/FONAM)]]</f>
        <v>0</v>
      </c>
      <c r="AJ733" s="25">
        <v>3925</v>
      </c>
      <c r="AK733" s="32">
        <v>45664</v>
      </c>
      <c r="AL733">
        <v>105325</v>
      </c>
      <c r="AM733" s="27">
        <v>45714</v>
      </c>
      <c r="AN733" s="33" t="s">
        <v>114</v>
      </c>
      <c r="AO733" t="s">
        <v>258</v>
      </c>
      <c r="AP733" s="39">
        <v>202400000000071</v>
      </c>
      <c r="AQ733" t="s">
        <v>106</v>
      </c>
      <c r="AR733" s="27">
        <v>45708</v>
      </c>
      <c r="AS733" s="23" t="s">
        <v>116</v>
      </c>
      <c r="AT733" s="23" t="s">
        <v>116</v>
      </c>
      <c r="AU733" t="s">
        <v>117</v>
      </c>
      <c r="AV733" t="s">
        <v>4983</v>
      </c>
      <c r="AW733" t="s">
        <v>4984</v>
      </c>
      <c r="AX733" t="s">
        <v>189</v>
      </c>
      <c r="AY733" s="23">
        <v>80111600</v>
      </c>
      <c r="AZ733" s="20" t="s">
        <v>4985</v>
      </c>
      <c r="BA733" s="23">
        <v>1</v>
      </c>
      <c r="BB733" s="20" t="s">
        <v>122</v>
      </c>
      <c r="BC733" s="42">
        <v>45694</v>
      </c>
      <c r="BD733" s="23" t="s">
        <v>123</v>
      </c>
      <c r="BE733" s="42">
        <v>45694</v>
      </c>
      <c r="BF733" s="42">
        <v>45714</v>
      </c>
      <c r="BG733" s="43">
        <v>45894</v>
      </c>
      <c r="BH733" s="35">
        <f>+Tabla3[[#This Row],[FECHA TERMINACION
(INICIAL)]]-Tabla3[[#This Row],[FECHA INICIO]]</f>
        <v>180</v>
      </c>
      <c r="BI733" s="35">
        <f>+Tabla3[[#This Row],[PLAZO DE EJECUCIÓN EN DÍAS (INICIAL)]]/30</f>
        <v>6</v>
      </c>
      <c r="BJ733" t="s">
        <v>4986</v>
      </c>
      <c r="BK733" s="30">
        <f>+[1]BD_2!E732</f>
        <v>0</v>
      </c>
      <c r="BL733" s="30">
        <f>+[1]BD_2!BA732</f>
        <v>0</v>
      </c>
      <c r="BM733" s="23">
        <f>+[1]BD_2!BZ732</f>
        <v>0</v>
      </c>
      <c r="BN733" s="23">
        <f>+COUNTIF(Tabla3[[#This Row],[VALOR REDUCIDO]:[TOTAL TIEMPO PRORROGADO EN DÍAS
]],"&lt;&gt;0")</f>
        <v>0</v>
      </c>
      <c r="BO733" s="23" t="str">
        <f>+[1]BD_2!CA732</f>
        <v>2 NO</v>
      </c>
      <c r="BP733" s="27" t="str">
        <f>+[1]BD_2!CF732</f>
        <v>2 NO</v>
      </c>
      <c r="BQ733" s="23" t="s">
        <v>106</v>
      </c>
      <c r="BR733">
        <f t="shared" si="162"/>
        <v>180</v>
      </c>
      <c r="BS733" s="36">
        <f t="shared" si="163"/>
        <v>45714</v>
      </c>
      <c r="BT733" s="36">
        <f t="shared" si="164"/>
        <v>45894</v>
      </c>
      <c r="BU733" s="37">
        <f t="shared" ca="1" si="165"/>
        <v>1</v>
      </c>
      <c r="BV733" s="30">
        <f t="shared" si="166"/>
        <v>49440000</v>
      </c>
      <c r="BW733" s="23" t="str">
        <f t="shared" ca="1" si="154"/>
        <v>FINALIZADO</v>
      </c>
      <c r="BX733" s="23">
        <v>42573333</v>
      </c>
      <c r="BY733" s="23">
        <v>6866667</v>
      </c>
      <c r="BZ733" s="23" t="s">
        <v>106</v>
      </c>
      <c r="CA733" s="23" t="str">
        <f t="shared" si="167"/>
        <v>febrero</v>
      </c>
      <c r="CB733" s="23" t="s">
        <v>121</v>
      </c>
      <c r="CC733" s="23" t="s">
        <v>121</v>
      </c>
      <c r="CD733" s="23" t="s">
        <v>121</v>
      </c>
      <c r="CE733" t="s">
        <v>125</v>
      </c>
      <c r="CF733" t="s">
        <v>126</v>
      </c>
    </row>
    <row r="734" spans="1:84" x14ac:dyDescent="0.25">
      <c r="A734" s="23" t="str">
        <f t="shared" si="155"/>
        <v/>
      </c>
      <c r="B734" s="23" t="str">
        <f t="shared" si="156"/>
        <v/>
      </c>
      <c r="C734" s="24" t="str">
        <f t="shared" ca="1" si="157"/>
        <v>F</v>
      </c>
      <c r="D734" s="25" t="str">
        <f t="shared" ca="1" si="158"/>
        <v/>
      </c>
      <c r="E734" s="25" t="str">
        <f t="shared" si="159"/>
        <v/>
      </c>
      <c r="F734" s="23" t="str">
        <f t="shared" si="160"/>
        <v/>
      </c>
      <c r="G734" s="25" t="str">
        <f t="shared" si="161"/>
        <v/>
      </c>
      <c r="H734" s="23">
        <v>2025</v>
      </c>
      <c r="I734" s="26">
        <v>724</v>
      </c>
      <c r="J734" s="23" t="s">
        <v>95</v>
      </c>
      <c r="K734" t="s">
        <v>96</v>
      </c>
      <c r="L734" t="s">
        <v>97</v>
      </c>
      <c r="M734" t="s">
        <v>98</v>
      </c>
      <c r="N734" t="s">
        <v>99</v>
      </c>
      <c r="O734" s="23" t="s">
        <v>100</v>
      </c>
      <c r="P734" s="23" t="s">
        <v>138</v>
      </c>
      <c r="Q734" t="s">
        <v>4987</v>
      </c>
      <c r="R734" s="23" t="s">
        <v>103</v>
      </c>
      <c r="S734" s="56" t="s">
        <v>158</v>
      </c>
      <c r="T734" s="29" t="s">
        <v>4988</v>
      </c>
      <c r="U734" s="23" t="s">
        <v>1436</v>
      </c>
      <c r="V734" s="23" t="s">
        <v>106</v>
      </c>
      <c r="W734" s="20" t="s">
        <v>183</v>
      </c>
      <c r="X734" s="20" t="s">
        <v>183</v>
      </c>
      <c r="Y734" t="s">
        <v>4989</v>
      </c>
      <c r="Z734" t="s">
        <v>4990</v>
      </c>
      <c r="AA734" t="s">
        <v>4991</v>
      </c>
      <c r="AB734" s="30">
        <v>71379000</v>
      </c>
      <c r="AC734" s="30">
        <v>71379000</v>
      </c>
      <c r="AD734" s="46">
        <v>11896500</v>
      </c>
      <c r="AE734" s="46">
        <v>0</v>
      </c>
      <c r="AF734" s="23" t="s">
        <v>112</v>
      </c>
      <c r="AG734" t="s">
        <v>106</v>
      </c>
      <c r="AH734" t="s">
        <v>113</v>
      </c>
      <c r="AI734" s="31">
        <f>+Tabla3[[#This Row],[VALOR DEL CONTRATO
(EN NUMEROS)]]-Tabla3[[#This Row],[VALOR RECURSOS (MADS/FONAM)]]</f>
        <v>0</v>
      </c>
      <c r="AJ734" s="25">
        <v>3925</v>
      </c>
      <c r="AK734" s="32">
        <v>45664</v>
      </c>
      <c r="AL734">
        <v>90425</v>
      </c>
      <c r="AM734" s="27">
        <v>45706</v>
      </c>
      <c r="AN734" s="33" t="s">
        <v>114</v>
      </c>
      <c r="AO734" t="s">
        <v>258</v>
      </c>
      <c r="AP734" s="39">
        <v>202400000000071</v>
      </c>
      <c r="AQ734" t="s">
        <v>106</v>
      </c>
      <c r="AR734" s="27">
        <v>45702</v>
      </c>
      <c r="AS734" s="23" t="s">
        <v>116</v>
      </c>
      <c r="AT734" s="23" t="s">
        <v>116</v>
      </c>
      <c r="AU734" t="s">
        <v>117</v>
      </c>
      <c r="AV734" t="s">
        <v>197</v>
      </c>
      <c r="AW734" t="s">
        <v>198</v>
      </c>
      <c r="AX734" t="s">
        <v>189</v>
      </c>
      <c r="AY734" s="23">
        <v>80111600</v>
      </c>
      <c r="AZ734" s="20" t="s">
        <v>4992</v>
      </c>
      <c r="BA734" s="23" t="s">
        <v>121</v>
      </c>
      <c r="BB734" s="20" t="s">
        <v>122</v>
      </c>
      <c r="BC734" s="42">
        <v>45705</v>
      </c>
      <c r="BD734" s="23" t="s">
        <v>123</v>
      </c>
      <c r="BE734" s="42">
        <v>45705</v>
      </c>
      <c r="BF734" s="27">
        <v>45706</v>
      </c>
      <c r="BG734" s="43">
        <v>45886</v>
      </c>
      <c r="BH734" s="35">
        <f>+Tabla3[[#This Row],[FECHA TERMINACION
(INICIAL)]]-Tabla3[[#This Row],[FECHA INICIO]]</f>
        <v>180</v>
      </c>
      <c r="BI734" s="35">
        <f>+Tabla3[[#This Row],[PLAZO DE EJECUCIÓN EN DÍAS (INICIAL)]]/30</f>
        <v>6</v>
      </c>
      <c r="BJ734" t="s">
        <v>4993</v>
      </c>
      <c r="BK734" s="30">
        <f>+[1]BD_2!E733</f>
        <v>0</v>
      </c>
      <c r="BL734" s="30">
        <f>+[1]BD_2!BA733</f>
        <v>0</v>
      </c>
      <c r="BM734" s="23">
        <f>+[1]BD_2!BZ733</f>
        <v>0</v>
      </c>
      <c r="BN734" s="23">
        <f>+COUNTIF(Tabla3[[#This Row],[VALOR REDUCIDO]:[TOTAL TIEMPO PRORROGADO EN DÍAS
]],"&lt;&gt;0")</f>
        <v>0</v>
      </c>
      <c r="BO734" s="23" t="str">
        <f>+[1]BD_2!CA733</f>
        <v>2 NO</v>
      </c>
      <c r="BP734" s="27" t="str">
        <f>+[1]BD_2!CF733</f>
        <v>2 NO</v>
      </c>
      <c r="BQ734" s="23" t="s">
        <v>106</v>
      </c>
      <c r="BR734">
        <f t="shared" si="162"/>
        <v>180</v>
      </c>
      <c r="BS734" s="36">
        <f t="shared" si="163"/>
        <v>45706</v>
      </c>
      <c r="BT734" s="36">
        <f t="shared" si="164"/>
        <v>45886</v>
      </c>
      <c r="BU734" s="37">
        <f t="shared" ca="1" si="165"/>
        <v>1</v>
      </c>
      <c r="BV734" s="30">
        <f t="shared" si="166"/>
        <v>71379000</v>
      </c>
      <c r="BW734" s="23" t="str">
        <f t="shared" ca="1" si="154"/>
        <v>FINALIZADO</v>
      </c>
      <c r="BX734" s="23">
        <v>64637650</v>
      </c>
      <c r="BY734" s="23">
        <v>6741350</v>
      </c>
      <c r="BZ734" s="23" t="s">
        <v>106</v>
      </c>
      <c r="CA734" s="23" t="str">
        <f t="shared" si="167"/>
        <v>febrero</v>
      </c>
      <c r="CB734" s="23" t="s">
        <v>121</v>
      </c>
      <c r="CC734" s="23" t="s">
        <v>121</v>
      </c>
      <c r="CD734" s="23" t="s">
        <v>121</v>
      </c>
      <c r="CE734" t="s">
        <v>125</v>
      </c>
      <c r="CF734" t="s">
        <v>126</v>
      </c>
    </row>
    <row r="735" spans="1:84" x14ac:dyDescent="0.25">
      <c r="A735" s="23" t="str">
        <f t="shared" si="155"/>
        <v/>
      </c>
      <c r="B735" s="23" t="str">
        <f t="shared" si="156"/>
        <v/>
      </c>
      <c r="C735" s="24" t="str">
        <f t="shared" ca="1" si="157"/>
        <v>E</v>
      </c>
      <c r="D735" s="25" t="str">
        <f t="shared" ca="1" si="158"/>
        <v/>
      </c>
      <c r="E735" s="25" t="str">
        <f t="shared" si="159"/>
        <v/>
      </c>
      <c r="F735" s="23" t="str">
        <f t="shared" si="160"/>
        <v/>
      </c>
      <c r="G735" s="25" t="str">
        <f t="shared" si="161"/>
        <v/>
      </c>
      <c r="H735" s="23">
        <v>2025</v>
      </c>
      <c r="I735" s="26">
        <v>725</v>
      </c>
      <c r="J735" s="23" t="s">
        <v>95</v>
      </c>
      <c r="K735" t="s">
        <v>96</v>
      </c>
      <c r="L735" t="s">
        <v>97</v>
      </c>
      <c r="M735" t="s">
        <v>98</v>
      </c>
      <c r="N735" t="s">
        <v>99</v>
      </c>
      <c r="O735" s="23" t="s">
        <v>100</v>
      </c>
      <c r="P735" s="23" t="s">
        <v>138</v>
      </c>
      <c r="Q735" t="s">
        <v>4994</v>
      </c>
      <c r="R735" s="23" t="s">
        <v>103</v>
      </c>
      <c r="S735" s="56" t="s">
        <v>1753</v>
      </c>
      <c r="T735" s="29" t="s">
        <v>4995</v>
      </c>
      <c r="U735" s="23" t="s">
        <v>1436</v>
      </c>
      <c r="V735" s="23" t="s">
        <v>106</v>
      </c>
      <c r="W735" s="20" t="s">
        <v>1369</v>
      </c>
      <c r="X735" s="20" t="s">
        <v>1369</v>
      </c>
      <c r="Y735" t="s">
        <v>4996</v>
      </c>
      <c r="Z735" t="s">
        <v>4997</v>
      </c>
      <c r="AA735" t="s">
        <v>4998</v>
      </c>
      <c r="AB735" s="30">
        <v>85500000</v>
      </c>
      <c r="AC735" s="30">
        <v>85500000</v>
      </c>
      <c r="AD735" s="46">
        <v>9000000</v>
      </c>
      <c r="AE735" s="46">
        <v>0</v>
      </c>
      <c r="AF735" s="23" t="s">
        <v>112</v>
      </c>
      <c r="AG735" t="s">
        <v>106</v>
      </c>
      <c r="AH735" t="s">
        <v>113</v>
      </c>
      <c r="AI735" s="31">
        <f>+Tabla3[[#This Row],[VALOR DEL CONTRATO
(EN NUMEROS)]]-Tabla3[[#This Row],[VALOR RECURSOS (MADS/FONAM)]]</f>
        <v>0</v>
      </c>
      <c r="AJ735" s="25">
        <v>11125</v>
      </c>
      <c r="AK735" s="57">
        <v>45665</v>
      </c>
      <c r="AL735">
        <v>94025</v>
      </c>
      <c r="AM735" s="27">
        <v>45707</v>
      </c>
      <c r="AN735" s="33" t="s">
        <v>114</v>
      </c>
      <c r="AO735" t="s">
        <v>931</v>
      </c>
      <c r="AP735" s="39">
        <v>202400000000078</v>
      </c>
      <c r="AQ735" t="s">
        <v>106</v>
      </c>
      <c r="AR735" s="27">
        <v>45702</v>
      </c>
      <c r="AS735" s="23" t="s">
        <v>3939</v>
      </c>
      <c r="AT735" s="23" t="s">
        <v>3939</v>
      </c>
      <c r="AU735" t="s">
        <v>117</v>
      </c>
      <c r="AV735" t="s">
        <v>2168</v>
      </c>
      <c r="AW735" t="s">
        <v>2169</v>
      </c>
      <c r="AX735" t="s">
        <v>1375</v>
      </c>
      <c r="AY735" s="23">
        <v>80111600</v>
      </c>
      <c r="AZ735" s="20" t="s">
        <v>4999</v>
      </c>
      <c r="BA735" s="23" t="s">
        <v>121</v>
      </c>
      <c r="BB735" s="20" t="s">
        <v>122</v>
      </c>
      <c r="BC735" s="42">
        <v>45706</v>
      </c>
      <c r="BD735" s="23" t="s">
        <v>136</v>
      </c>
      <c r="BE735" s="42">
        <v>45706</v>
      </c>
      <c r="BF735" s="27">
        <v>45707</v>
      </c>
      <c r="BG735" s="43">
        <v>45994</v>
      </c>
      <c r="BH735" s="35">
        <f>+Tabla3[[#This Row],[FECHA TERMINACION
(INICIAL)]]-Tabla3[[#This Row],[FECHA INICIO]]</f>
        <v>287</v>
      </c>
      <c r="BI735" s="35">
        <f>+Tabla3[[#This Row],[PLAZO DE EJECUCIÓN EN DÍAS (INICIAL)]]/30</f>
        <v>9.5666666666666664</v>
      </c>
      <c r="BJ735" t="s">
        <v>3941</v>
      </c>
      <c r="BK735" s="30">
        <f>+[1]BD_2!E734</f>
        <v>0</v>
      </c>
      <c r="BL735" s="30">
        <f>+[1]BD_2!BA734</f>
        <v>0</v>
      </c>
      <c r="BM735" s="23">
        <f>+[1]BD_2!BZ734</f>
        <v>0</v>
      </c>
      <c r="BN735" s="23">
        <f>+COUNTIF(Tabla3[[#This Row],[VALOR REDUCIDO]:[TOTAL TIEMPO PRORROGADO EN DÍAS
]],"&lt;&gt;0")</f>
        <v>0</v>
      </c>
      <c r="BO735" s="23" t="str">
        <f>+[1]BD_2!CA734</f>
        <v>2 NO</v>
      </c>
      <c r="BP735" s="27" t="str">
        <f>+[1]BD_2!CF734</f>
        <v>2 NO</v>
      </c>
      <c r="BQ735" s="23" t="s">
        <v>106</v>
      </c>
      <c r="BR735">
        <f t="shared" si="162"/>
        <v>287</v>
      </c>
      <c r="BS735" s="36">
        <f t="shared" si="163"/>
        <v>45707</v>
      </c>
      <c r="BT735" s="36">
        <f t="shared" si="164"/>
        <v>45994</v>
      </c>
      <c r="BU735" s="37">
        <f t="shared" ca="1" si="165"/>
        <v>0.83623693379790942</v>
      </c>
      <c r="BV735" s="30">
        <f t="shared" si="166"/>
        <v>85500000</v>
      </c>
      <c r="BW735" s="23" t="str">
        <f t="shared" ca="1" si="154"/>
        <v>EJECUCIÓN</v>
      </c>
      <c r="BX735" s="23">
        <v>48600000</v>
      </c>
      <c r="BY735" s="23">
        <v>36900000</v>
      </c>
      <c r="BZ735" s="23" t="s">
        <v>106</v>
      </c>
      <c r="CA735" s="23" t="str">
        <f t="shared" si="167"/>
        <v>febrero</v>
      </c>
      <c r="CB735" s="23" t="s">
        <v>121</v>
      </c>
      <c r="CC735" s="23" t="s">
        <v>121</v>
      </c>
      <c r="CD735" s="23" t="s">
        <v>121</v>
      </c>
      <c r="CE735" t="s">
        <v>125</v>
      </c>
      <c r="CF735" t="s">
        <v>126</v>
      </c>
    </row>
    <row r="736" spans="1:84" x14ac:dyDescent="0.25">
      <c r="A736" s="23" t="str">
        <f t="shared" si="155"/>
        <v/>
      </c>
      <c r="B736" s="23" t="str">
        <f t="shared" si="156"/>
        <v/>
      </c>
      <c r="C736" s="24" t="str">
        <f t="shared" ca="1" si="157"/>
        <v>E</v>
      </c>
      <c r="D736" s="25" t="str">
        <f t="shared" ca="1" si="158"/>
        <v/>
      </c>
      <c r="E736" s="25" t="str">
        <f t="shared" si="159"/>
        <v/>
      </c>
      <c r="F736" s="23" t="str">
        <f t="shared" si="160"/>
        <v/>
      </c>
      <c r="G736" s="25" t="str">
        <f t="shared" si="161"/>
        <v/>
      </c>
      <c r="H736" s="23">
        <v>2025</v>
      </c>
      <c r="I736" s="26">
        <v>726</v>
      </c>
      <c r="J736" s="23" t="s">
        <v>95</v>
      </c>
      <c r="K736" t="s">
        <v>96</v>
      </c>
      <c r="L736" t="s">
        <v>97</v>
      </c>
      <c r="M736" t="s">
        <v>98</v>
      </c>
      <c r="N736" t="s">
        <v>99</v>
      </c>
      <c r="O736" s="23" t="s">
        <v>100</v>
      </c>
      <c r="P736" s="23" t="s">
        <v>138</v>
      </c>
      <c r="Q736" t="s">
        <v>5000</v>
      </c>
      <c r="R736" s="23" t="s">
        <v>103</v>
      </c>
      <c r="S736" s="20" t="s">
        <v>1325</v>
      </c>
      <c r="T736" s="29" t="s">
        <v>5001</v>
      </c>
      <c r="U736" s="23" t="s">
        <v>1436</v>
      </c>
      <c r="V736" s="23" t="s">
        <v>106</v>
      </c>
      <c r="W736" s="20" t="s">
        <v>776</v>
      </c>
      <c r="X736" s="20" t="s">
        <v>776</v>
      </c>
      <c r="Y736" t="s">
        <v>4022</v>
      </c>
      <c r="Z736" t="s">
        <v>4023</v>
      </c>
      <c r="AA736" t="s">
        <v>4024</v>
      </c>
      <c r="AB736" s="30">
        <v>77188200</v>
      </c>
      <c r="AC736" s="30">
        <v>77188200</v>
      </c>
      <c r="AD736" s="46">
        <v>7718820</v>
      </c>
      <c r="AE736" s="46">
        <v>0</v>
      </c>
      <c r="AF736" s="23" t="s">
        <v>112</v>
      </c>
      <c r="AG736" t="s">
        <v>106</v>
      </c>
      <c r="AH736" t="s">
        <v>113</v>
      </c>
      <c r="AI736" s="31">
        <f>+Tabla3[[#This Row],[VALOR DEL CONTRATO
(EN NUMEROS)]]-Tabla3[[#This Row],[VALOR RECURSOS (MADS/FONAM)]]</f>
        <v>0</v>
      </c>
      <c r="AJ736" s="25">
        <v>7325</v>
      </c>
      <c r="AK736" s="32">
        <v>45665</v>
      </c>
      <c r="AL736">
        <v>82725</v>
      </c>
      <c r="AM736" s="27">
        <v>45702</v>
      </c>
      <c r="AN736" s="33" t="s">
        <v>114</v>
      </c>
      <c r="AO736" t="s">
        <v>911</v>
      </c>
      <c r="AP736" s="39">
        <v>202400000000078</v>
      </c>
      <c r="AQ736" t="s">
        <v>106</v>
      </c>
      <c r="AR736" s="27">
        <v>45700</v>
      </c>
      <c r="AS736" s="23" t="s">
        <v>116</v>
      </c>
      <c r="AT736" s="23" t="s">
        <v>116</v>
      </c>
      <c r="AU736" t="s">
        <v>117</v>
      </c>
      <c r="AV736" t="s">
        <v>781</v>
      </c>
      <c r="AW736" t="s">
        <v>782</v>
      </c>
      <c r="AX736" t="s">
        <v>783</v>
      </c>
      <c r="AY736" s="23">
        <v>80111600</v>
      </c>
      <c r="AZ736" s="20" t="s">
        <v>5002</v>
      </c>
      <c r="BA736" s="23" t="s">
        <v>121</v>
      </c>
      <c r="BB736" s="20" t="s">
        <v>122</v>
      </c>
      <c r="BC736" s="42">
        <v>45700</v>
      </c>
      <c r="BD736" s="23" t="s">
        <v>123</v>
      </c>
      <c r="BE736" s="42">
        <v>45700</v>
      </c>
      <c r="BF736" s="27">
        <v>45702</v>
      </c>
      <c r="BG736" s="43">
        <v>46004</v>
      </c>
      <c r="BH736" s="35">
        <f>+Tabla3[[#This Row],[FECHA TERMINACION
(INICIAL)]]-Tabla3[[#This Row],[FECHA INICIO]]</f>
        <v>302</v>
      </c>
      <c r="BI736" s="35">
        <f>+Tabla3[[#This Row],[PLAZO DE EJECUCIÓN EN DÍAS (INICIAL)]]/30</f>
        <v>10.066666666666666</v>
      </c>
      <c r="BJ736" t="s">
        <v>2839</v>
      </c>
      <c r="BK736" s="30">
        <f>+[1]BD_2!E735</f>
        <v>0</v>
      </c>
      <c r="BL736" s="30">
        <f>+[1]BD_2!BA735</f>
        <v>0</v>
      </c>
      <c r="BM736" s="23">
        <f>+[1]BD_2!BZ735</f>
        <v>0</v>
      </c>
      <c r="BN736" s="23">
        <f>+COUNTIF(Tabla3[[#This Row],[VALOR REDUCIDO]:[TOTAL TIEMPO PRORROGADO EN DÍAS
]],"&lt;&gt;0")</f>
        <v>0</v>
      </c>
      <c r="BO736" s="23" t="str">
        <f>+[1]BD_2!CA735</f>
        <v>2 NO</v>
      </c>
      <c r="BP736" s="27" t="str">
        <f>+[1]BD_2!CF735</f>
        <v>2 NO</v>
      </c>
      <c r="BQ736" s="23" t="s">
        <v>106</v>
      </c>
      <c r="BR736">
        <f t="shared" si="162"/>
        <v>302</v>
      </c>
      <c r="BS736" s="36">
        <f t="shared" si="163"/>
        <v>45702</v>
      </c>
      <c r="BT736" s="36">
        <f t="shared" si="164"/>
        <v>46004</v>
      </c>
      <c r="BU736" s="37">
        <f t="shared" ca="1" si="165"/>
        <v>0.8112582781456954</v>
      </c>
      <c r="BV736" s="30">
        <f t="shared" si="166"/>
        <v>77188200</v>
      </c>
      <c r="BW736" s="23" t="str">
        <f t="shared" ca="1" si="154"/>
        <v>EJECUCIÓN</v>
      </c>
      <c r="BX736" s="23">
        <v>42968098</v>
      </c>
      <c r="BY736" s="23">
        <v>34220102</v>
      </c>
      <c r="BZ736" s="23" t="s">
        <v>106</v>
      </c>
      <c r="CA736" s="23" t="str">
        <f t="shared" si="167"/>
        <v>febrero</v>
      </c>
      <c r="CB736" s="23" t="s">
        <v>121</v>
      </c>
      <c r="CC736" s="23" t="s">
        <v>121</v>
      </c>
      <c r="CD736" s="23" t="s">
        <v>121</v>
      </c>
      <c r="CE736" t="s">
        <v>125</v>
      </c>
      <c r="CF736" t="s">
        <v>126</v>
      </c>
    </row>
    <row r="737" spans="1:84" x14ac:dyDescent="0.25">
      <c r="A737" s="23" t="str">
        <f t="shared" si="155"/>
        <v/>
      </c>
      <c r="B737" s="23" t="str">
        <f t="shared" si="156"/>
        <v/>
      </c>
      <c r="C737" s="24" t="str">
        <f t="shared" ca="1" si="157"/>
        <v>E</v>
      </c>
      <c r="D737" s="25" t="str">
        <f t="shared" ca="1" si="158"/>
        <v/>
      </c>
      <c r="E737" s="25" t="str">
        <f t="shared" si="159"/>
        <v/>
      </c>
      <c r="F737" s="23" t="str">
        <f t="shared" si="160"/>
        <v/>
      </c>
      <c r="G737" s="25" t="str">
        <f t="shared" si="161"/>
        <v/>
      </c>
      <c r="H737" s="23">
        <v>2025</v>
      </c>
      <c r="I737" s="26">
        <v>727</v>
      </c>
      <c r="J737" s="23" t="s">
        <v>95</v>
      </c>
      <c r="K737" t="s">
        <v>96</v>
      </c>
      <c r="L737" t="s">
        <v>97</v>
      </c>
      <c r="M737" t="s">
        <v>98</v>
      </c>
      <c r="N737" t="s">
        <v>99</v>
      </c>
      <c r="O737" s="23" t="s">
        <v>100</v>
      </c>
      <c r="P737" s="23" t="s">
        <v>138</v>
      </c>
      <c r="Q737" t="s">
        <v>5003</v>
      </c>
      <c r="R737" s="23" t="s">
        <v>103</v>
      </c>
      <c r="S737" s="20" t="s">
        <v>158</v>
      </c>
      <c r="T737" s="29" t="s">
        <v>5004</v>
      </c>
      <c r="U737" s="23" t="s">
        <v>1436</v>
      </c>
      <c r="V737" s="23" t="s">
        <v>106</v>
      </c>
      <c r="W737" s="20" t="s">
        <v>1369</v>
      </c>
      <c r="X737" s="20" t="s">
        <v>1369</v>
      </c>
      <c r="Y737" t="s">
        <v>5005</v>
      </c>
      <c r="Z737" t="s">
        <v>5006</v>
      </c>
      <c r="AA737" t="s">
        <v>5007</v>
      </c>
      <c r="AB737" s="30">
        <v>189000000</v>
      </c>
      <c r="AC737" s="30">
        <v>189000000</v>
      </c>
      <c r="AD737" s="46">
        <v>18000000</v>
      </c>
      <c r="AE737" s="46">
        <v>0</v>
      </c>
      <c r="AF737" s="23" t="s">
        <v>112</v>
      </c>
      <c r="AG737" t="s">
        <v>106</v>
      </c>
      <c r="AH737" t="s">
        <v>113</v>
      </c>
      <c r="AI737" s="31">
        <f>+Tabla3[[#This Row],[VALOR DEL CONTRATO
(EN NUMEROS)]]-Tabla3[[#This Row],[VALOR RECURSOS (MADS/FONAM)]]</f>
        <v>0</v>
      </c>
      <c r="AJ737" s="25">
        <v>10925</v>
      </c>
      <c r="AK737" s="32">
        <v>45665</v>
      </c>
      <c r="AL737">
        <v>95925</v>
      </c>
      <c r="AM737" s="27">
        <v>45707</v>
      </c>
      <c r="AN737" s="33" t="s">
        <v>114</v>
      </c>
      <c r="AO737" t="s">
        <v>911</v>
      </c>
      <c r="AP737" s="39">
        <v>202400000000078</v>
      </c>
      <c r="AQ737" t="s">
        <v>106</v>
      </c>
      <c r="AR737" s="27">
        <v>45700</v>
      </c>
      <c r="AS737" s="23" t="s">
        <v>116</v>
      </c>
      <c r="AT737" s="23" t="s">
        <v>116</v>
      </c>
      <c r="AU737" t="s">
        <v>117</v>
      </c>
      <c r="AV737" t="s">
        <v>940</v>
      </c>
      <c r="AW737" t="s">
        <v>941</v>
      </c>
      <c r="AX737" t="s">
        <v>941</v>
      </c>
      <c r="AY737" s="23">
        <v>80111600</v>
      </c>
      <c r="AZ737" s="20" t="s">
        <v>5008</v>
      </c>
      <c r="BA737" s="23" t="s">
        <v>121</v>
      </c>
      <c r="BB737" s="20" t="s">
        <v>122</v>
      </c>
      <c r="BC737" s="42">
        <v>45705</v>
      </c>
      <c r="BD737" s="23" t="s">
        <v>123</v>
      </c>
      <c r="BE737" s="42">
        <v>45705</v>
      </c>
      <c r="BF737" s="27">
        <v>45707</v>
      </c>
      <c r="BG737" s="43">
        <v>46021</v>
      </c>
      <c r="BH737" s="35">
        <f>+Tabla3[[#This Row],[FECHA TERMINACION
(INICIAL)]]-Tabla3[[#This Row],[FECHA INICIO]]</f>
        <v>314</v>
      </c>
      <c r="BI737" s="35">
        <f>+Tabla3[[#This Row],[PLAZO DE EJECUCIÓN EN DÍAS (INICIAL)]]/30</f>
        <v>10.466666666666667</v>
      </c>
      <c r="BJ737" t="s">
        <v>4484</v>
      </c>
      <c r="BK737" s="30">
        <f>+[1]BD_2!E736</f>
        <v>1800000</v>
      </c>
      <c r="BL737" s="30">
        <f>+[1]BD_2!BA736</f>
        <v>0</v>
      </c>
      <c r="BM737" s="23">
        <f>+[1]BD_2!BZ736</f>
        <v>0</v>
      </c>
      <c r="BN737" s="23">
        <f>+COUNTIF(Tabla3[[#This Row],[VALOR REDUCIDO]:[TOTAL TIEMPO PRORROGADO EN DÍAS
]],"&lt;&gt;0")</f>
        <v>1</v>
      </c>
      <c r="BO737" s="23" t="str">
        <f>+[1]BD_2!CA736</f>
        <v>2 NO</v>
      </c>
      <c r="BP737" s="27" t="str">
        <f>+[1]BD_2!CF736</f>
        <v>2 NO</v>
      </c>
      <c r="BQ737" s="23" t="s">
        <v>106</v>
      </c>
      <c r="BR737">
        <f t="shared" si="162"/>
        <v>314</v>
      </c>
      <c r="BS737" s="36">
        <f t="shared" si="163"/>
        <v>45707</v>
      </c>
      <c r="BT737" s="36">
        <f t="shared" si="164"/>
        <v>46021</v>
      </c>
      <c r="BU737" s="37">
        <f t="shared" ca="1" si="165"/>
        <v>0.76433121019108285</v>
      </c>
      <c r="BV737" s="30">
        <f t="shared" si="166"/>
        <v>187200000</v>
      </c>
      <c r="BW737" s="23" t="str">
        <f t="shared" ca="1" si="154"/>
        <v>EJECUCIÓN</v>
      </c>
      <c r="BX737" s="23">
        <v>97200000</v>
      </c>
      <c r="BY737" s="23">
        <v>90000000</v>
      </c>
      <c r="BZ737" s="23" t="s">
        <v>106</v>
      </c>
      <c r="CA737" s="23" t="str">
        <f t="shared" si="167"/>
        <v>febrero</v>
      </c>
      <c r="CB737" s="23" t="s">
        <v>121</v>
      </c>
      <c r="CC737" s="23" t="s">
        <v>121</v>
      </c>
      <c r="CD737" s="23" t="s">
        <v>121</v>
      </c>
      <c r="CE737" t="s">
        <v>125</v>
      </c>
      <c r="CF737" t="s">
        <v>126</v>
      </c>
    </row>
    <row r="738" spans="1:84" x14ac:dyDescent="0.25">
      <c r="A738" s="23" t="str">
        <f t="shared" si="155"/>
        <v/>
      </c>
      <c r="B738" s="23" t="str">
        <f t="shared" si="156"/>
        <v/>
      </c>
      <c r="C738" s="24" t="str">
        <f t="shared" ca="1" si="157"/>
        <v>E</v>
      </c>
      <c r="D738" s="25" t="str">
        <f t="shared" ca="1" si="158"/>
        <v/>
      </c>
      <c r="E738" s="25" t="str">
        <f t="shared" si="159"/>
        <v/>
      </c>
      <c r="F738" s="23" t="str">
        <f t="shared" si="160"/>
        <v/>
      </c>
      <c r="G738" s="25" t="str">
        <f t="shared" si="161"/>
        <v/>
      </c>
      <c r="H738" s="23">
        <v>2025</v>
      </c>
      <c r="I738" s="26">
        <v>728</v>
      </c>
      <c r="J738" s="23" t="s">
        <v>95</v>
      </c>
      <c r="K738" t="s">
        <v>96</v>
      </c>
      <c r="L738" t="s">
        <v>97</v>
      </c>
      <c r="M738" t="s">
        <v>98</v>
      </c>
      <c r="N738" t="s">
        <v>99</v>
      </c>
      <c r="O738" s="23" t="s">
        <v>100</v>
      </c>
      <c r="P738" s="23" t="s">
        <v>138</v>
      </c>
      <c r="Q738" t="s">
        <v>5009</v>
      </c>
      <c r="R738" s="23" t="s">
        <v>103</v>
      </c>
      <c r="S738" s="56" t="s">
        <v>3344</v>
      </c>
      <c r="T738" s="29" t="s">
        <v>5010</v>
      </c>
      <c r="U738" s="23" t="s">
        <v>1436</v>
      </c>
      <c r="V738" s="23" t="s">
        <v>106</v>
      </c>
      <c r="W738" s="20" t="s">
        <v>418</v>
      </c>
      <c r="X738" s="20" t="s">
        <v>418</v>
      </c>
      <c r="Y738" t="s">
        <v>5011</v>
      </c>
      <c r="Z738" t="s">
        <v>5012</v>
      </c>
      <c r="AA738" t="s">
        <v>5013</v>
      </c>
      <c r="AB738" s="30">
        <v>73500000</v>
      </c>
      <c r="AC738" s="30">
        <v>73500000</v>
      </c>
      <c r="AD738" s="46">
        <v>7000000</v>
      </c>
      <c r="AE738" s="46">
        <v>0</v>
      </c>
      <c r="AF738" s="23" t="s">
        <v>112</v>
      </c>
      <c r="AG738" t="s">
        <v>106</v>
      </c>
      <c r="AH738" t="s">
        <v>113</v>
      </c>
      <c r="AI738" s="31">
        <f>+Tabla3[[#This Row],[VALOR DEL CONTRATO
(EN NUMEROS)]]-Tabla3[[#This Row],[VALOR RECURSOS (MADS/FONAM)]]</f>
        <v>0</v>
      </c>
      <c r="AJ738" s="25">
        <v>7825</v>
      </c>
      <c r="AK738" s="32">
        <v>45665</v>
      </c>
      <c r="AL738">
        <v>82125</v>
      </c>
      <c r="AM738" s="27">
        <v>45701</v>
      </c>
      <c r="AN738" s="33" t="s">
        <v>114</v>
      </c>
      <c r="AO738" t="s">
        <v>2393</v>
      </c>
      <c r="AP738" s="39">
        <v>202300000000267</v>
      </c>
      <c r="AQ738" t="s">
        <v>106</v>
      </c>
      <c r="AR738" s="27">
        <v>45700</v>
      </c>
      <c r="AS738" s="23" t="s">
        <v>116</v>
      </c>
      <c r="AT738" s="23" t="s">
        <v>116</v>
      </c>
      <c r="AU738" t="s">
        <v>117</v>
      </c>
      <c r="AV738" t="s">
        <v>423</v>
      </c>
      <c r="AW738" t="s">
        <v>424</v>
      </c>
      <c r="AX738" t="s">
        <v>425</v>
      </c>
      <c r="AY738" s="23">
        <v>80111600</v>
      </c>
      <c r="AZ738" s="20" t="s">
        <v>5014</v>
      </c>
      <c r="BA738" s="23" t="s">
        <v>121</v>
      </c>
      <c r="BB738" s="20" t="s">
        <v>122</v>
      </c>
      <c r="BC738" s="42">
        <v>45700</v>
      </c>
      <c r="BD738" s="23" t="s">
        <v>123</v>
      </c>
      <c r="BE738" s="42">
        <v>45700</v>
      </c>
      <c r="BF738" s="27">
        <v>45701</v>
      </c>
      <c r="BG738" s="43">
        <v>46018</v>
      </c>
      <c r="BH738" s="35">
        <f>+Tabla3[[#This Row],[FECHA TERMINACION
(INICIAL)]]-Tabla3[[#This Row],[FECHA INICIO]]</f>
        <v>317</v>
      </c>
      <c r="BI738" s="35">
        <f>+Tabla3[[#This Row],[PLAZO DE EJECUCIÓN EN DÍAS (INICIAL)]]/30</f>
        <v>10.566666666666666</v>
      </c>
      <c r="BJ738" t="s">
        <v>4801</v>
      </c>
      <c r="BK738" s="30">
        <f>+[1]BD_2!E737</f>
        <v>0</v>
      </c>
      <c r="BL738" s="30">
        <f>+[1]BD_2!BA737</f>
        <v>0</v>
      </c>
      <c r="BM738" s="23">
        <f>+[1]BD_2!BZ737</f>
        <v>0</v>
      </c>
      <c r="BN738" s="23">
        <f>+COUNTIF(Tabla3[[#This Row],[VALOR REDUCIDO]:[TOTAL TIEMPO PRORROGADO EN DÍAS
]],"&lt;&gt;0")</f>
        <v>0</v>
      </c>
      <c r="BO738" s="23" t="str">
        <f>+[1]BD_2!CA737</f>
        <v>2 NO</v>
      </c>
      <c r="BP738" s="27" t="str">
        <f>+[1]BD_2!CF737</f>
        <v>2 NO</v>
      </c>
      <c r="BQ738" s="23" t="s">
        <v>106</v>
      </c>
      <c r="BR738">
        <f t="shared" si="162"/>
        <v>317</v>
      </c>
      <c r="BS738" s="36">
        <f t="shared" si="163"/>
        <v>45701</v>
      </c>
      <c r="BT738" s="36">
        <f t="shared" si="164"/>
        <v>46018</v>
      </c>
      <c r="BU738" s="37">
        <f t="shared" ca="1" si="165"/>
        <v>0.77602523659305989</v>
      </c>
      <c r="BV738" s="30">
        <f t="shared" si="166"/>
        <v>73500000</v>
      </c>
      <c r="BW738" s="23" t="str">
        <f t="shared" ca="1" si="154"/>
        <v>EJECUCIÓN</v>
      </c>
      <c r="BX738" s="23">
        <v>39200000</v>
      </c>
      <c r="BY738" s="23">
        <v>34300000</v>
      </c>
      <c r="BZ738" s="23" t="s">
        <v>106</v>
      </c>
      <c r="CA738" s="23" t="str">
        <f t="shared" si="167"/>
        <v>febrero</v>
      </c>
      <c r="CB738" s="23" t="s">
        <v>121</v>
      </c>
      <c r="CC738" s="23" t="s">
        <v>121</v>
      </c>
      <c r="CD738" s="23" t="s">
        <v>121</v>
      </c>
      <c r="CE738" t="s">
        <v>125</v>
      </c>
      <c r="CF738" t="s">
        <v>126</v>
      </c>
    </row>
    <row r="739" spans="1:84" x14ac:dyDescent="0.25">
      <c r="A739" s="23" t="str">
        <f t="shared" si="155"/>
        <v/>
      </c>
      <c r="B739" s="23" t="str">
        <f t="shared" si="156"/>
        <v/>
      </c>
      <c r="C739" s="24" t="str">
        <f t="shared" ca="1" si="157"/>
        <v>E</v>
      </c>
      <c r="D739" s="25" t="str">
        <f t="shared" ca="1" si="158"/>
        <v/>
      </c>
      <c r="E739" s="25" t="str">
        <f t="shared" si="159"/>
        <v/>
      </c>
      <c r="F739" s="23" t="str">
        <f t="shared" si="160"/>
        <v/>
      </c>
      <c r="G739" s="25" t="str">
        <f t="shared" si="161"/>
        <v/>
      </c>
      <c r="H739" s="23">
        <v>2025</v>
      </c>
      <c r="I739" s="26">
        <v>730</v>
      </c>
      <c r="J739" s="23" t="s">
        <v>95</v>
      </c>
      <c r="K739" t="s">
        <v>96</v>
      </c>
      <c r="L739" t="s">
        <v>97</v>
      </c>
      <c r="M739" t="s">
        <v>98</v>
      </c>
      <c r="N739" t="s">
        <v>99</v>
      </c>
      <c r="O739" s="23" t="s">
        <v>100</v>
      </c>
      <c r="P739" s="23" t="s">
        <v>138</v>
      </c>
      <c r="Q739" t="s">
        <v>5015</v>
      </c>
      <c r="R739" s="23" t="s">
        <v>103</v>
      </c>
      <c r="S739" s="20" t="s">
        <v>158</v>
      </c>
      <c r="T739" s="29" t="s">
        <v>5016</v>
      </c>
      <c r="U739" s="23" t="s">
        <v>1436</v>
      </c>
      <c r="V739" s="23" t="s">
        <v>106</v>
      </c>
      <c r="W739" s="20" t="s">
        <v>490</v>
      </c>
      <c r="X739" s="20" t="s">
        <v>490</v>
      </c>
      <c r="Y739" t="s">
        <v>5017</v>
      </c>
      <c r="Z739" t="s">
        <v>5018</v>
      </c>
      <c r="AA739" t="s">
        <v>5019</v>
      </c>
      <c r="AB739" s="30">
        <v>89833333</v>
      </c>
      <c r="AC739" s="30">
        <v>89833333</v>
      </c>
      <c r="AD739" s="46">
        <v>8750000</v>
      </c>
      <c r="AE739" s="46">
        <v>0</v>
      </c>
      <c r="AF739" s="23" t="s">
        <v>112</v>
      </c>
      <c r="AG739" t="s">
        <v>106</v>
      </c>
      <c r="AH739" t="s">
        <v>113</v>
      </c>
      <c r="AI739" s="31">
        <f>+Tabla3[[#This Row],[VALOR DEL CONTRATO
(EN NUMEROS)]]-Tabla3[[#This Row],[VALOR RECURSOS (MADS/FONAM)]]</f>
        <v>0</v>
      </c>
      <c r="AJ739" s="25">
        <v>9025</v>
      </c>
      <c r="AK739" s="57">
        <v>45665</v>
      </c>
      <c r="AL739">
        <v>84225</v>
      </c>
      <c r="AM739" s="42">
        <v>45702</v>
      </c>
      <c r="AN739" s="33" t="s">
        <v>114</v>
      </c>
      <c r="AO739" t="s">
        <v>986</v>
      </c>
      <c r="AP739" s="39">
        <v>202300000000041</v>
      </c>
      <c r="AQ739" t="s">
        <v>106</v>
      </c>
      <c r="AR739" s="27">
        <v>45701</v>
      </c>
      <c r="AS739" s="23" t="s">
        <v>116</v>
      </c>
      <c r="AT739" s="23" t="s">
        <v>116</v>
      </c>
      <c r="AU739" t="s">
        <v>117</v>
      </c>
      <c r="AV739" t="s">
        <v>1015</v>
      </c>
      <c r="AW739" t="s">
        <v>1040</v>
      </c>
      <c r="AX739" t="s">
        <v>490</v>
      </c>
      <c r="AY739" s="23">
        <v>80111600</v>
      </c>
      <c r="AZ739" s="20" t="s">
        <v>5020</v>
      </c>
      <c r="BA739" s="23" t="s">
        <v>121</v>
      </c>
      <c r="BB739" s="20" t="s">
        <v>122</v>
      </c>
      <c r="BC739" s="42">
        <v>45701</v>
      </c>
      <c r="BD739" s="23" t="s">
        <v>123</v>
      </c>
      <c r="BE739" s="42">
        <v>45701</v>
      </c>
      <c r="BF739" s="27">
        <v>45702</v>
      </c>
      <c r="BG739" s="43">
        <v>46012</v>
      </c>
      <c r="BH739" s="35">
        <f>+Tabla3[[#This Row],[FECHA TERMINACION
(INICIAL)]]-Tabla3[[#This Row],[FECHA INICIO]]</f>
        <v>310</v>
      </c>
      <c r="BI739" s="35">
        <f>+Tabla3[[#This Row],[PLAZO DE EJECUCIÓN EN DÍAS (INICIAL)]]/30</f>
        <v>10.333333333333334</v>
      </c>
      <c r="BJ739" t="s">
        <v>5021</v>
      </c>
      <c r="BK739" s="30">
        <f>+[1]BD_2!E739</f>
        <v>0</v>
      </c>
      <c r="BL739" s="30">
        <f>+[1]BD_2!BA739</f>
        <v>0</v>
      </c>
      <c r="BM739" s="23">
        <f>+[1]BD_2!BZ739</f>
        <v>0</v>
      </c>
      <c r="BN739" s="23">
        <f>+COUNTIF(Tabla3[[#This Row],[VALOR REDUCIDO]:[TOTAL TIEMPO PRORROGADO EN DÍAS
]],"&lt;&gt;0")</f>
        <v>0</v>
      </c>
      <c r="BO739" s="23" t="str">
        <f>+[1]BD_2!CA739</f>
        <v>2 NO</v>
      </c>
      <c r="BP739" s="27" t="str">
        <f>+[1]BD_2!CF739</f>
        <v>2 NO</v>
      </c>
      <c r="BQ739" s="23" t="s">
        <v>106</v>
      </c>
      <c r="BR739">
        <f t="shared" si="162"/>
        <v>310</v>
      </c>
      <c r="BS739" s="36">
        <f t="shared" si="163"/>
        <v>45702</v>
      </c>
      <c r="BT739" s="36">
        <f t="shared" si="164"/>
        <v>46012</v>
      </c>
      <c r="BU739" s="37">
        <f t="shared" ca="1" si="165"/>
        <v>0.79032258064516125</v>
      </c>
      <c r="BV739" s="30">
        <f t="shared" si="166"/>
        <v>89833333</v>
      </c>
      <c r="BW739" s="23" t="str">
        <f t="shared" ca="1" si="154"/>
        <v>EJECUCIÓN</v>
      </c>
      <c r="BX739" s="23">
        <v>48708333</v>
      </c>
      <c r="BY739" s="23">
        <v>41125000</v>
      </c>
      <c r="BZ739" s="23" t="s">
        <v>106</v>
      </c>
      <c r="CA739" s="23" t="str">
        <f t="shared" si="167"/>
        <v>febrero</v>
      </c>
      <c r="CB739" s="23" t="s">
        <v>121</v>
      </c>
      <c r="CC739" s="23" t="s">
        <v>121</v>
      </c>
      <c r="CD739" s="23" t="s">
        <v>121</v>
      </c>
      <c r="CE739" t="s">
        <v>125</v>
      </c>
      <c r="CF739" t="s">
        <v>126</v>
      </c>
    </row>
    <row r="740" spans="1:84" x14ac:dyDescent="0.25">
      <c r="A740" s="23" t="str">
        <f t="shared" si="155"/>
        <v/>
      </c>
      <c r="B740" s="23" t="str">
        <f t="shared" si="156"/>
        <v/>
      </c>
      <c r="C740" s="24" t="str">
        <f t="shared" ca="1" si="157"/>
        <v>E</v>
      </c>
      <c r="D740" s="25" t="str">
        <f t="shared" ca="1" si="158"/>
        <v/>
      </c>
      <c r="E740" s="25" t="str">
        <f t="shared" si="159"/>
        <v/>
      </c>
      <c r="F740" s="23" t="str">
        <f t="shared" si="160"/>
        <v/>
      </c>
      <c r="G740" s="25" t="str">
        <f t="shared" si="161"/>
        <v/>
      </c>
      <c r="H740" s="23">
        <v>2025</v>
      </c>
      <c r="I740" s="26">
        <v>731</v>
      </c>
      <c r="J740" s="23" t="s">
        <v>95</v>
      </c>
      <c r="K740" t="s">
        <v>96</v>
      </c>
      <c r="L740" t="s">
        <v>97</v>
      </c>
      <c r="M740" t="s">
        <v>98</v>
      </c>
      <c r="N740" t="s">
        <v>99</v>
      </c>
      <c r="O740" s="23" t="s">
        <v>100</v>
      </c>
      <c r="P740" s="23" t="s">
        <v>138</v>
      </c>
      <c r="Q740" t="s">
        <v>5022</v>
      </c>
      <c r="R740" s="23" t="s">
        <v>103</v>
      </c>
      <c r="S740" s="56" t="s">
        <v>193</v>
      </c>
      <c r="T740" s="29" t="s">
        <v>5023</v>
      </c>
      <c r="U740" s="23" t="s">
        <v>1436</v>
      </c>
      <c r="V740" s="23" t="s">
        <v>106</v>
      </c>
      <c r="W740" s="20" t="s">
        <v>490</v>
      </c>
      <c r="X740" s="20" t="s">
        <v>490</v>
      </c>
      <c r="Y740" t="s">
        <v>5024</v>
      </c>
      <c r="Z740" t="s">
        <v>5025</v>
      </c>
      <c r="AA740" t="s">
        <v>5026</v>
      </c>
      <c r="AB740" s="30">
        <v>79053333</v>
      </c>
      <c r="AC740" s="30">
        <v>79053333</v>
      </c>
      <c r="AD740" s="30">
        <v>7700000</v>
      </c>
      <c r="AE740" s="46">
        <v>0</v>
      </c>
      <c r="AF740" s="23" t="s">
        <v>112</v>
      </c>
      <c r="AG740" t="s">
        <v>106</v>
      </c>
      <c r="AH740" t="s">
        <v>113</v>
      </c>
      <c r="AI740" s="31">
        <f>+Tabla3[[#This Row],[VALOR DEL CONTRATO
(EN NUMEROS)]]-Tabla3[[#This Row],[VALOR RECURSOS (MADS/FONAM)]]</f>
        <v>0</v>
      </c>
      <c r="AJ740" s="25">
        <v>9025</v>
      </c>
      <c r="AK740" s="57">
        <v>45665</v>
      </c>
      <c r="AL740">
        <v>90925</v>
      </c>
      <c r="AM740" s="42">
        <v>45706</v>
      </c>
      <c r="AN740" s="33" t="s">
        <v>114</v>
      </c>
      <c r="AO740" t="s">
        <v>986</v>
      </c>
      <c r="AP740" s="39">
        <v>202300000000041</v>
      </c>
      <c r="AQ740" t="s">
        <v>106</v>
      </c>
      <c r="AR740" s="27">
        <v>45704</v>
      </c>
      <c r="AS740" s="23" t="s">
        <v>116</v>
      </c>
      <c r="AT740" s="23" t="s">
        <v>116</v>
      </c>
      <c r="AU740" t="s">
        <v>117</v>
      </c>
      <c r="AV740" t="s">
        <v>3596</v>
      </c>
      <c r="AW740" t="s">
        <v>1025</v>
      </c>
      <c r="AX740" t="s">
        <v>3597</v>
      </c>
      <c r="AY740" s="23">
        <v>80111600</v>
      </c>
      <c r="AZ740" s="20" t="s">
        <v>5027</v>
      </c>
      <c r="BA740" s="23" t="s">
        <v>121</v>
      </c>
      <c r="BB740" s="20" t="s">
        <v>122</v>
      </c>
      <c r="BC740" s="42">
        <v>45705</v>
      </c>
      <c r="BD740" s="23" t="s">
        <v>123</v>
      </c>
      <c r="BE740" s="42">
        <v>45705</v>
      </c>
      <c r="BF740" s="27">
        <v>45706</v>
      </c>
      <c r="BG740" s="43">
        <v>46016</v>
      </c>
      <c r="BH740" s="35">
        <f>+Tabla3[[#This Row],[FECHA TERMINACION
(INICIAL)]]-Tabla3[[#This Row],[FECHA INICIO]]</f>
        <v>310</v>
      </c>
      <c r="BI740" s="35">
        <f>+Tabla3[[#This Row],[PLAZO DE EJECUCIÓN EN DÍAS (INICIAL)]]/30</f>
        <v>10.333333333333334</v>
      </c>
      <c r="BJ740" t="s">
        <v>5028</v>
      </c>
      <c r="BK740" s="30">
        <f>+[1]BD_2!E740</f>
        <v>0</v>
      </c>
      <c r="BL740" s="30">
        <f>+[1]BD_2!BA740</f>
        <v>0</v>
      </c>
      <c r="BM740" s="23">
        <f>+[1]BD_2!BZ740</f>
        <v>0</v>
      </c>
      <c r="BN740" s="23">
        <f>+COUNTIF(Tabla3[[#This Row],[VALOR REDUCIDO]:[TOTAL TIEMPO PRORROGADO EN DÍAS
]],"&lt;&gt;0")</f>
        <v>0</v>
      </c>
      <c r="BO740" s="23" t="str">
        <f>+[1]BD_2!CA740</f>
        <v>2 NO</v>
      </c>
      <c r="BP740" s="27" t="str">
        <f>+[1]BD_2!CF740</f>
        <v>2 NO</v>
      </c>
      <c r="BQ740" s="23" t="s">
        <v>106</v>
      </c>
      <c r="BR740">
        <f t="shared" si="162"/>
        <v>310</v>
      </c>
      <c r="BS740" s="36">
        <f t="shared" si="163"/>
        <v>45706</v>
      </c>
      <c r="BT740" s="36">
        <f t="shared" si="164"/>
        <v>46016</v>
      </c>
      <c r="BU740" s="37">
        <f t="shared" ca="1" si="165"/>
        <v>0.77741935483870972</v>
      </c>
      <c r="BV740" s="30">
        <f t="shared" si="166"/>
        <v>79053333</v>
      </c>
      <c r="BW740" s="23" t="str">
        <f t="shared" ca="1" si="154"/>
        <v>EJECUCIÓN</v>
      </c>
      <c r="BX740" s="23">
        <v>41836667</v>
      </c>
      <c r="BY740" s="23">
        <v>37216666</v>
      </c>
      <c r="BZ740" s="23" t="s">
        <v>106</v>
      </c>
      <c r="CA740" s="23" t="str">
        <f t="shared" si="167"/>
        <v>febrero</v>
      </c>
      <c r="CB740" s="23" t="s">
        <v>121</v>
      </c>
      <c r="CC740" s="23" t="s">
        <v>121</v>
      </c>
      <c r="CD740" s="23" t="s">
        <v>121</v>
      </c>
      <c r="CE740" t="s">
        <v>125</v>
      </c>
      <c r="CF740" t="s">
        <v>126</v>
      </c>
    </row>
    <row r="741" spans="1:84" x14ac:dyDescent="0.25">
      <c r="A741" s="23" t="str">
        <f t="shared" si="155"/>
        <v/>
      </c>
      <c r="B741" s="23" t="str">
        <f t="shared" si="156"/>
        <v/>
      </c>
      <c r="C741" s="24" t="str">
        <f t="shared" ca="1" si="157"/>
        <v>E</v>
      </c>
      <c r="D741" s="25" t="str">
        <f t="shared" ca="1" si="158"/>
        <v/>
      </c>
      <c r="E741" s="25" t="str">
        <f t="shared" si="159"/>
        <v/>
      </c>
      <c r="F741" s="23" t="str">
        <f t="shared" si="160"/>
        <v/>
      </c>
      <c r="G741" s="25" t="str">
        <f t="shared" si="161"/>
        <v/>
      </c>
      <c r="H741" s="23">
        <v>2025</v>
      </c>
      <c r="I741" s="26">
        <v>732</v>
      </c>
      <c r="J741" s="23" t="s">
        <v>95</v>
      </c>
      <c r="K741" t="s">
        <v>96</v>
      </c>
      <c r="L741" t="s">
        <v>97</v>
      </c>
      <c r="M741" t="s">
        <v>98</v>
      </c>
      <c r="N741" t="s">
        <v>99</v>
      </c>
      <c r="O741" s="23" t="s">
        <v>100</v>
      </c>
      <c r="P741" s="23" t="s">
        <v>138</v>
      </c>
      <c r="Q741" t="s">
        <v>5029</v>
      </c>
      <c r="R741" s="23" t="s">
        <v>103</v>
      </c>
      <c r="S741" s="56" t="s">
        <v>2129</v>
      </c>
      <c r="T741" s="29" t="s">
        <v>5030</v>
      </c>
      <c r="U741" s="23" t="s">
        <v>1436</v>
      </c>
      <c r="V741" s="23" t="s">
        <v>106</v>
      </c>
      <c r="W741" s="20" t="s">
        <v>490</v>
      </c>
      <c r="X741" s="20" t="s">
        <v>490</v>
      </c>
      <c r="Y741" t="s">
        <v>5031</v>
      </c>
      <c r="Z741" t="s">
        <v>5032</v>
      </c>
      <c r="AA741" t="s">
        <v>5033</v>
      </c>
      <c r="AB741" s="30">
        <v>82000000</v>
      </c>
      <c r="AC741" s="30">
        <v>82000000</v>
      </c>
      <c r="AD741" s="46">
        <v>8200000</v>
      </c>
      <c r="AE741" s="46">
        <v>0</v>
      </c>
      <c r="AF741" s="23" t="s">
        <v>112</v>
      </c>
      <c r="AG741" t="s">
        <v>106</v>
      </c>
      <c r="AH741" t="s">
        <v>113</v>
      </c>
      <c r="AI741" s="31">
        <f>+Tabla3[[#This Row],[VALOR DEL CONTRATO
(EN NUMEROS)]]-Tabla3[[#This Row],[VALOR RECURSOS (MADS/FONAM)]]</f>
        <v>0</v>
      </c>
      <c r="AJ741" s="25">
        <v>9025</v>
      </c>
      <c r="AK741" s="57">
        <v>45665</v>
      </c>
      <c r="AL741">
        <v>100325</v>
      </c>
      <c r="AM741" s="42">
        <v>45709</v>
      </c>
      <c r="AN741" s="33" t="s">
        <v>114</v>
      </c>
      <c r="AO741" t="s">
        <v>986</v>
      </c>
      <c r="AP741" s="39">
        <v>202300000000041</v>
      </c>
      <c r="AQ741" t="s">
        <v>106</v>
      </c>
      <c r="AR741" s="27">
        <v>45707</v>
      </c>
      <c r="AS741" s="23" t="s">
        <v>116</v>
      </c>
      <c r="AT741" s="23" t="s">
        <v>116</v>
      </c>
      <c r="AU741" t="s">
        <v>117</v>
      </c>
      <c r="AV741" t="s">
        <v>995</v>
      </c>
      <c r="AW741" t="s">
        <v>496</v>
      </c>
      <c r="AX741" t="s">
        <v>490</v>
      </c>
      <c r="AY741" s="23">
        <v>80111600</v>
      </c>
      <c r="AZ741" s="20" t="s">
        <v>5034</v>
      </c>
      <c r="BA741" s="23" t="s">
        <v>121</v>
      </c>
      <c r="BB741" s="20" t="s">
        <v>122</v>
      </c>
      <c r="BC741" s="42">
        <v>45708</v>
      </c>
      <c r="BD741" s="23" t="s">
        <v>123</v>
      </c>
      <c r="BE741" s="42">
        <v>45708</v>
      </c>
      <c r="BF741" s="27">
        <v>45709</v>
      </c>
      <c r="BG741" s="43">
        <v>46011</v>
      </c>
      <c r="BH741" s="35">
        <f>+Tabla3[[#This Row],[FECHA TERMINACION
(INICIAL)]]-Tabla3[[#This Row],[FECHA INICIO]]</f>
        <v>302</v>
      </c>
      <c r="BI741" s="35">
        <f>+Tabla3[[#This Row],[PLAZO DE EJECUCIÓN EN DÍAS (INICIAL)]]/30</f>
        <v>10.066666666666666</v>
      </c>
      <c r="BJ741" t="s">
        <v>5035</v>
      </c>
      <c r="BK741" s="30">
        <f>+[1]BD_2!E741</f>
        <v>0</v>
      </c>
      <c r="BL741" s="30">
        <f>+[1]BD_2!BA741</f>
        <v>0</v>
      </c>
      <c r="BM741" s="23">
        <f>+[1]BD_2!BZ741</f>
        <v>0</v>
      </c>
      <c r="BN741" s="23">
        <f>+COUNTIF(Tabla3[[#This Row],[VALOR REDUCIDO]:[TOTAL TIEMPO PRORROGADO EN DÍAS
]],"&lt;&gt;0")</f>
        <v>0</v>
      </c>
      <c r="BO741" s="23" t="str">
        <f>+[1]BD_2!CA741</f>
        <v>2 NO</v>
      </c>
      <c r="BP741" s="27" t="str">
        <f>+[1]BD_2!CF741</f>
        <v>2 NO</v>
      </c>
      <c r="BQ741" s="23" t="s">
        <v>106</v>
      </c>
      <c r="BR741">
        <f t="shared" si="162"/>
        <v>302</v>
      </c>
      <c r="BS741" s="36">
        <f t="shared" si="163"/>
        <v>45709</v>
      </c>
      <c r="BT741" s="36">
        <f t="shared" si="164"/>
        <v>46011</v>
      </c>
      <c r="BU741" s="37">
        <f t="shared" ca="1" si="165"/>
        <v>0.78807947019867552</v>
      </c>
      <c r="BV741" s="30">
        <f t="shared" si="166"/>
        <v>82000000</v>
      </c>
      <c r="BW741" s="23" t="str">
        <f t="shared" ca="1" si="154"/>
        <v>EJECUCIÓN</v>
      </c>
      <c r="BX741" s="23">
        <v>27333333</v>
      </c>
      <c r="BY741" s="23">
        <v>54666667</v>
      </c>
      <c r="BZ741" s="23" t="s">
        <v>106</v>
      </c>
      <c r="CA741" s="23" t="str">
        <f t="shared" si="167"/>
        <v>febrero</v>
      </c>
      <c r="CB741" s="23" t="s">
        <v>121</v>
      </c>
      <c r="CC741" s="23" t="s">
        <v>121</v>
      </c>
      <c r="CD741" s="23" t="s">
        <v>121</v>
      </c>
      <c r="CE741" t="s">
        <v>125</v>
      </c>
      <c r="CF741" t="s">
        <v>126</v>
      </c>
    </row>
    <row r="742" spans="1:84" x14ac:dyDescent="0.25">
      <c r="A742" s="23" t="str">
        <f t="shared" si="155"/>
        <v/>
      </c>
      <c r="B742" s="23" t="str">
        <f t="shared" si="156"/>
        <v/>
      </c>
      <c r="C742" s="24" t="str">
        <f t="shared" ca="1" si="157"/>
        <v>E</v>
      </c>
      <c r="D742" s="25" t="str">
        <f t="shared" ca="1" si="158"/>
        <v/>
      </c>
      <c r="E742" s="25" t="str">
        <f t="shared" si="159"/>
        <v/>
      </c>
      <c r="F742" s="23" t="str">
        <f t="shared" si="160"/>
        <v/>
      </c>
      <c r="G742" s="25" t="str">
        <f t="shared" si="161"/>
        <v/>
      </c>
      <c r="H742" s="23">
        <v>2025</v>
      </c>
      <c r="I742" s="26">
        <v>733</v>
      </c>
      <c r="J742" s="23" t="s">
        <v>95</v>
      </c>
      <c r="K742" t="s">
        <v>96</v>
      </c>
      <c r="L742" t="s">
        <v>97</v>
      </c>
      <c r="M742" t="s">
        <v>98</v>
      </c>
      <c r="N742" t="s">
        <v>99</v>
      </c>
      <c r="O742" s="23" t="s">
        <v>100</v>
      </c>
      <c r="P742" s="23" t="s">
        <v>138</v>
      </c>
      <c r="Q742" t="s">
        <v>5036</v>
      </c>
      <c r="R742" s="23" t="s">
        <v>103</v>
      </c>
      <c r="S742" s="20" t="s">
        <v>165</v>
      </c>
      <c r="T742" s="29" t="s">
        <v>5037</v>
      </c>
      <c r="U742" s="23" t="s">
        <v>1436</v>
      </c>
      <c r="V742" s="23" t="s">
        <v>106</v>
      </c>
      <c r="W742" s="20" t="s">
        <v>490</v>
      </c>
      <c r="X742" s="20" t="s">
        <v>490</v>
      </c>
      <c r="Y742" t="s">
        <v>5038</v>
      </c>
      <c r="Z742" t="s">
        <v>5039</v>
      </c>
      <c r="AA742" t="s">
        <v>5040</v>
      </c>
      <c r="AB742" s="30">
        <v>87266667</v>
      </c>
      <c r="AC742" s="30">
        <v>87266667</v>
      </c>
      <c r="AD742" s="46">
        <v>8500000</v>
      </c>
      <c r="AE742" s="46">
        <v>0</v>
      </c>
      <c r="AF742" s="23" t="s">
        <v>112</v>
      </c>
      <c r="AG742" t="s">
        <v>106</v>
      </c>
      <c r="AH742" t="s">
        <v>113</v>
      </c>
      <c r="AI742" s="31">
        <f>+Tabla3[[#This Row],[VALOR DEL CONTRATO
(EN NUMEROS)]]-Tabla3[[#This Row],[VALOR RECURSOS (MADS/FONAM)]]</f>
        <v>0</v>
      </c>
      <c r="AJ742" s="25">
        <v>9025</v>
      </c>
      <c r="AK742" s="57">
        <v>45665</v>
      </c>
      <c r="AL742">
        <v>84125</v>
      </c>
      <c r="AM742" s="42">
        <v>45702</v>
      </c>
      <c r="AN742" s="33" t="s">
        <v>114</v>
      </c>
      <c r="AO742" t="s">
        <v>986</v>
      </c>
      <c r="AP742" s="39">
        <v>202300000000041</v>
      </c>
      <c r="AQ742" t="s">
        <v>106</v>
      </c>
      <c r="AR742" s="27">
        <v>45701</v>
      </c>
      <c r="AS742" s="23" t="s">
        <v>116</v>
      </c>
      <c r="AT742" s="23" t="s">
        <v>1291</v>
      </c>
      <c r="AU742" t="s">
        <v>117</v>
      </c>
      <c r="AV742" t="s">
        <v>4369</v>
      </c>
      <c r="AW742" t="s">
        <v>1025</v>
      </c>
      <c r="AX742" t="s">
        <v>490</v>
      </c>
      <c r="AY742" s="23">
        <v>80111600</v>
      </c>
      <c r="AZ742" s="20" t="s">
        <v>5041</v>
      </c>
      <c r="BA742" s="23" t="s">
        <v>121</v>
      </c>
      <c r="BB742" s="20" t="s">
        <v>122</v>
      </c>
      <c r="BC742" s="42">
        <v>45701</v>
      </c>
      <c r="BD742" s="23" t="s">
        <v>123</v>
      </c>
      <c r="BE742" s="42">
        <v>45701</v>
      </c>
      <c r="BF742" s="27">
        <v>45702</v>
      </c>
      <c r="BG742" s="43">
        <v>46012</v>
      </c>
      <c r="BH742" s="35">
        <f>+Tabla3[[#This Row],[FECHA TERMINACION
(INICIAL)]]-Tabla3[[#This Row],[FECHA INICIO]]</f>
        <v>310</v>
      </c>
      <c r="BI742" s="35">
        <f>+Tabla3[[#This Row],[PLAZO DE EJECUCIÓN EN DÍAS (INICIAL)]]/30</f>
        <v>10.333333333333334</v>
      </c>
      <c r="BJ742" t="s">
        <v>5042</v>
      </c>
      <c r="BK742" s="30">
        <f>+[1]BD_2!E742</f>
        <v>0</v>
      </c>
      <c r="BL742" s="30">
        <f>+[1]BD_2!BA742</f>
        <v>0</v>
      </c>
      <c r="BM742" s="23">
        <f>+[1]BD_2!BZ742</f>
        <v>0</v>
      </c>
      <c r="BN742" s="23">
        <f>+COUNTIF(Tabla3[[#This Row],[VALOR REDUCIDO]:[TOTAL TIEMPO PRORROGADO EN DÍAS
]],"&lt;&gt;0")</f>
        <v>0</v>
      </c>
      <c r="BO742" s="23" t="str">
        <f>+[1]BD_2!CA742</f>
        <v>2 NO</v>
      </c>
      <c r="BP742" s="27" t="str">
        <f>+[1]BD_2!CF742</f>
        <v>2 NO</v>
      </c>
      <c r="BQ742" s="23" t="s">
        <v>106</v>
      </c>
      <c r="BR742">
        <f t="shared" si="162"/>
        <v>310</v>
      </c>
      <c r="BS742" s="36">
        <f t="shared" si="163"/>
        <v>45702</v>
      </c>
      <c r="BT742" s="36">
        <f t="shared" si="164"/>
        <v>46012</v>
      </c>
      <c r="BU742" s="37">
        <f t="shared" ca="1" si="165"/>
        <v>0.79032258064516125</v>
      </c>
      <c r="BV742" s="30">
        <f t="shared" si="166"/>
        <v>87266667</v>
      </c>
      <c r="BW742" s="23" t="str">
        <f t="shared" ref="BW742:BW805" ca="1" si="168">+IF(BP742="1 SI","FINALIZADO",IF($BT742&lt;=$C$1,"FINALIZADO","EJECUCIÓN"))</f>
        <v>EJECUCIÓN</v>
      </c>
      <c r="BX742" s="23">
        <v>47316667</v>
      </c>
      <c r="BY742" s="23">
        <v>39950000</v>
      </c>
      <c r="BZ742" s="23" t="s">
        <v>106</v>
      </c>
      <c r="CA742" s="23" t="str">
        <f t="shared" si="167"/>
        <v>febrero</v>
      </c>
      <c r="CB742" s="23" t="s">
        <v>121</v>
      </c>
      <c r="CC742" s="23" t="s">
        <v>121</v>
      </c>
      <c r="CD742" s="23" t="s">
        <v>121</v>
      </c>
      <c r="CE742" t="s">
        <v>125</v>
      </c>
      <c r="CF742" t="s">
        <v>126</v>
      </c>
    </row>
    <row r="743" spans="1:84" s="47" customFormat="1" x14ac:dyDescent="0.25">
      <c r="A743" s="23" t="str">
        <f t="shared" si="155"/>
        <v/>
      </c>
      <c r="B743" s="23" t="str">
        <f t="shared" si="156"/>
        <v/>
      </c>
      <c r="C743" s="24" t="str">
        <f t="shared" ca="1" si="157"/>
        <v>E</v>
      </c>
      <c r="D743" s="25" t="str">
        <f t="shared" ca="1" si="158"/>
        <v/>
      </c>
      <c r="E743" s="25" t="str">
        <f t="shared" si="159"/>
        <v/>
      </c>
      <c r="F743" s="23" t="str">
        <f t="shared" si="160"/>
        <v/>
      </c>
      <c r="G743" s="25" t="str">
        <f t="shared" si="161"/>
        <v/>
      </c>
      <c r="H743" s="23">
        <v>2025</v>
      </c>
      <c r="I743" s="26">
        <v>734</v>
      </c>
      <c r="J743" s="23" t="s">
        <v>95</v>
      </c>
      <c r="K743" t="s">
        <v>96</v>
      </c>
      <c r="L743" t="s">
        <v>97</v>
      </c>
      <c r="M743" t="s">
        <v>98</v>
      </c>
      <c r="N743" t="s">
        <v>99</v>
      </c>
      <c r="O743" s="23" t="s">
        <v>100</v>
      </c>
      <c r="P743" s="23" t="s">
        <v>138</v>
      </c>
      <c r="Q743" t="s">
        <v>5043</v>
      </c>
      <c r="R743" s="23" t="s">
        <v>103</v>
      </c>
      <c r="S743" s="56" t="s">
        <v>311</v>
      </c>
      <c r="T743" s="29" t="s">
        <v>5044</v>
      </c>
      <c r="U743" s="23" t="s">
        <v>1436</v>
      </c>
      <c r="V743" s="23" t="s">
        <v>106</v>
      </c>
      <c r="W743" s="20" t="s">
        <v>516</v>
      </c>
      <c r="X743" s="20" t="s">
        <v>516</v>
      </c>
      <c r="Y743" t="s">
        <v>5045</v>
      </c>
      <c r="Z743" t="s">
        <v>5046</v>
      </c>
      <c r="AA743" s="30" t="s">
        <v>5047</v>
      </c>
      <c r="AB743" s="30">
        <v>73500000</v>
      </c>
      <c r="AC743" s="30">
        <v>73500000</v>
      </c>
      <c r="AD743" s="46">
        <v>7350000</v>
      </c>
      <c r="AE743" s="46">
        <v>0</v>
      </c>
      <c r="AF743" s="23" t="s">
        <v>112</v>
      </c>
      <c r="AG743" t="s">
        <v>106</v>
      </c>
      <c r="AH743" t="s">
        <v>113</v>
      </c>
      <c r="AI743" s="31">
        <f>+Tabla3[[#This Row],[VALOR DEL CONTRATO
(EN NUMEROS)]]-Tabla3[[#This Row],[VALOR RECURSOS (MADS/FONAM)]]</f>
        <v>0</v>
      </c>
      <c r="AJ743" s="25">
        <v>8825</v>
      </c>
      <c r="AK743" s="57">
        <v>45665</v>
      </c>
      <c r="AL743">
        <v>87325</v>
      </c>
      <c r="AM743" s="42">
        <v>45705</v>
      </c>
      <c r="AN743" s="33" t="s">
        <v>114</v>
      </c>
      <c r="AO743" t="s">
        <v>1574</v>
      </c>
      <c r="AP743" s="39">
        <v>202300000000177</v>
      </c>
      <c r="AQ743" t="s">
        <v>106</v>
      </c>
      <c r="AR743" s="27">
        <v>45700</v>
      </c>
      <c r="AS743" s="23" t="s">
        <v>116</v>
      </c>
      <c r="AT743" s="23" t="s">
        <v>116</v>
      </c>
      <c r="AU743" t="s">
        <v>117</v>
      </c>
      <c r="AV743" t="s">
        <v>3001</v>
      </c>
      <c r="AW743" t="s">
        <v>3002</v>
      </c>
      <c r="AX743" t="s">
        <v>516</v>
      </c>
      <c r="AY743" s="23">
        <v>80111600</v>
      </c>
      <c r="AZ743" s="20" t="s">
        <v>5048</v>
      </c>
      <c r="BA743" s="23" t="s">
        <v>121</v>
      </c>
      <c r="BB743" s="20" t="s">
        <v>122</v>
      </c>
      <c r="BC743" s="42">
        <v>45701</v>
      </c>
      <c r="BD743" s="23" t="s">
        <v>136</v>
      </c>
      <c r="BE743" s="42">
        <v>45701</v>
      </c>
      <c r="BF743" s="27">
        <v>45705</v>
      </c>
      <c r="BG743" s="43">
        <v>46007</v>
      </c>
      <c r="BH743" s="35">
        <f>+Tabla3[[#This Row],[FECHA TERMINACION
(INICIAL)]]-Tabla3[[#This Row],[FECHA INICIO]]</f>
        <v>302</v>
      </c>
      <c r="BI743" s="35">
        <f>+Tabla3[[#This Row],[PLAZO DE EJECUCIÓN EN DÍAS (INICIAL)]]/30</f>
        <v>10.066666666666666</v>
      </c>
      <c r="BJ743" t="s">
        <v>1116</v>
      </c>
      <c r="BK743" s="30">
        <f>+[1]BD_2!E743</f>
        <v>0</v>
      </c>
      <c r="BL743" s="30">
        <f>+[1]BD_2!BA743</f>
        <v>0</v>
      </c>
      <c r="BM743" s="23">
        <f>+[1]BD_2!BZ743</f>
        <v>0</v>
      </c>
      <c r="BN743" s="23">
        <f>+COUNTIF(Tabla3[[#This Row],[VALOR REDUCIDO]:[TOTAL TIEMPO PRORROGADO EN DÍAS
]],"&lt;&gt;0")</f>
        <v>0</v>
      </c>
      <c r="BO743" s="23" t="str">
        <f>+[1]BD_2!CA743</f>
        <v>2 NO</v>
      </c>
      <c r="BP743" s="27" t="str">
        <f>+[1]BD_2!CF743</f>
        <v>2 NO</v>
      </c>
      <c r="BQ743" s="23" t="s">
        <v>106</v>
      </c>
      <c r="BR743">
        <f t="shared" si="162"/>
        <v>302</v>
      </c>
      <c r="BS743" s="36">
        <f t="shared" si="163"/>
        <v>45705</v>
      </c>
      <c r="BT743" s="36">
        <f t="shared" si="164"/>
        <v>46007</v>
      </c>
      <c r="BU743" s="37">
        <f t="shared" ca="1" si="165"/>
        <v>0.80132450331125826</v>
      </c>
      <c r="BV743" s="30">
        <f t="shared" si="166"/>
        <v>73500000</v>
      </c>
      <c r="BW743" s="23" t="str">
        <f t="shared" ca="1" si="168"/>
        <v>EJECUCIÓN</v>
      </c>
      <c r="BX743" s="23">
        <v>40180000</v>
      </c>
      <c r="BY743" s="23">
        <v>33320000</v>
      </c>
      <c r="BZ743" s="23" t="s">
        <v>106</v>
      </c>
      <c r="CA743" s="23" t="str">
        <f t="shared" si="167"/>
        <v>febrero</v>
      </c>
      <c r="CB743" s="23" t="s">
        <v>121</v>
      </c>
      <c r="CC743" s="23" t="s">
        <v>121</v>
      </c>
      <c r="CD743" s="23" t="s">
        <v>121</v>
      </c>
      <c r="CE743" t="s">
        <v>125</v>
      </c>
      <c r="CF743" t="s">
        <v>126</v>
      </c>
    </row>
    <row r="744" spans="1:84" x14ac:dyDescent="0.25">
      <c r="A744" s="23" t="str">
        <f t="shared" si="155"/>
        <v/>
      </c>
      <c r="B744" s="23" t="str">
        <f t="shared" si="156"/>
        <v/>
      </c>
      <c r="C744" s="24" t="str">
        <f t="shared" ca="1" si="157"/>
        <v>E</v>
      </c>
      <c r="D744" s="25" t="str">
        <f t="shared" ca="1" si="158"/>
        <v/>
      </c>
      <c r="E744" s="25" t="str">
        <f t="shared" si="159"/>
        <v/>
      </c>
      <c r="F744" s="23" t="str">
        <f t="shared" si="160"/>
        <v/>
      </c>
      <c r="G744" s="25" t="str">
        <f t="shared" si="161"/>
        <v/>
      </c>
      <c r="H744" s="23">
        <v>2025</v>
      </c>
      <c r="I744" s="26">
        <v>735</v>
      </c>
      <c r="J744" s="23" t="s">
        <v>95</v>
      </c>
      <c r="K744" t="s">
        <v>96</v>
      </c>
      <c r="L744" t="s">
        <v>97</v>
      </c>
      <c r="M744" t="s">
        <v>98</v>
      </c>
      <c r="N744" t="s">
        <v>99</v>
      </c>
      <c r="O744" s="23" t="s">
        <v>100</v>
      </c>
      <c r="P744" s="23" t="s">
        <v>138</v>
      </c>
      <c r="Q744" t="s">
        <v>5049</v>
      </c>
      <c r="R744" s="23" t="s">
        <v>103</v>
      </c>
      <c r="S744" s="20" t="s">
        <v>2723</v>
      </c>
      <c r="T744" s="29" t="s">
        <v>5050</v>
      </c>
      <c r="U744" s="23" t="s">
        <v>1436</v>
      </c>
      <c r="V744" s="23" t="s">
        <v>106</v>
      </c>
      <c r="W744" s="20" t="s">
        <v>516</v>
      </c>
      <c r="X744" s="20" t="s">
        <v>516</v>
      </c>
      <c r="Y744" t="s">
        <v>5051</v>
      </c>
      <c r="Z744" t="s">
        <v>5052</v>
      </c>
      <c r="AA744" s="30" t="s">
        <v>1610</v>
      </c>
      <c r="AB744" s="30">
        <v>105000000</v>
      </c>
      <c r="AC744" s="30">
        <v>105000000</v>
      </c>
      <c r="AD744" s="46">
        <v>10500000</v>
      </c>
      <c r="AE744" s="46">
        <v>0</v>
      </c>
      <c r="AF744" s="23" t="s">
        <v>112</v>
      </c>
      <c r="AG744" t="s">
        <v>106</v>
      </c>
      <c r="AH744" t="s">
        <v>113</v>
      </c>
      <c r="AI744" s="31">
        <f>+Tabla3[[#This Row],[VALOR DEL CONTRATO
(EN NUMEROS)]]-Tabla3[[#This Row],[VALOR RECURSOS (MADS/FONAM)]]</f>
        <v>0</v>
      </c>
      <c r="AJ744" s="25">
        <v>8825</v>
      </c>
      <c r="AK744" s="57">
        <v>45665</v>
      </c>
      <c r="AL744">
        <v>83125</v>
      </c>
      <c r="AM744" s="42">
        <v>45702</v>
      </c>
      <c r="AN744" s="33" t="s">
        <v>114</v>
      </c>
      <c r="AO744" t="s">
        <v>1574</v>
      </c>
      <c r="AP744" s="39">
        <v>202300000000177</v>
      </c>
      <c r="AQ744" t="s">
        <v>106</v>
      </c>
      <c r="AR744" s="27">
        <v>45700</v>
      </c>
      <c r="AS744" s="23" t="s">
        <v>116</v>
      </c>
      <c r="AT744" s="23" t="s">
        <v>116</v>
      </c>
      <c r="AU744" t="s">
        <v>117</v>
      </c>
      <c r="AV744" t="s">
        <v>965</v>
      </c>
      <c r="AW744" t="s">
        <v>966</v>
      </c>
      <c r="AX744" t="s">
        <v>516</v>
      </c>
      <c r="AY744" s="23">
        <v>80111600</v>
      </c>
      <c r="AZ744" s="20" t="s">
        <v>5053</v>
      </c>
      <c r="BA744" s="23" t="s">
        <v>121</v>
      </c>
      <c r="BB744" s="20" t="s">
        <v>122</v>
      </c>
      <c r="BC744" s="42">
        <v>45700</v>
      </c>
      <c r="BD744" s="23" t="s">
        <v>136</v>
      </c>
      <c r="BE744" s="42">
        <v>45700</v>
      </c>
      <c r="BF744" s="42">
        <v>45702</v>
      </c>
      <c r="BG744" s="43">
        <v>46004</v>
      </c>
      <c r="BH744" s="35">
        <f>+Tabla3[[#This Row],[FECHA TERMINACION
(INICIAL)]]-Tabla3[[#This Row],[FECHA INICIO]]</f>
        <v>302</v>
      </c>
      <c r="BI744" s="35">
        <f>+Tabla3[[#This Row],[PLAZO DE EJECUCIÓN EN DÍAS (INICIAL)]]/30</f>
        <v>10.066666666666666</v>
      </c>
      <c r="BJ744" t="s">
        <v>1612</v>
      </c>
      <c r="BK744" s="30">
        <f>+[1]BD_2!E744</f>
        <v>0</v>
      </c>
      <c r="BL744" s="30">
        <f>+[1]BD_2!BA744</f>
        <v>0</v>
      </c>
      <c r="BM744" s="23">
        <f>+[1]BD_2!BZ744</f>
        <v>0</v>
      </c>
      <c r="BN744" s="23">
        <f>+COUNTIF(Tabla3[[#This Row],[VALOR REDUCIDO]:[TOTAL TIEMPO PRORROGADO EN DÍAS
]],"&lt;&gt;0")</f>
        <v>0</v>
      </c>
      <c r="BO744" s="23" t="str">
        <f>+[1]BD_2!CA744</f>
        <v>2 NO</v>
      </c>
      <c r="BP744" s="27" t="str">
        <f>+[1]BD_2!CF744</f>
        <v>2 NO</v>
      </c>
      <c r="BQ744" s="23" t="s">
        <v>106</v>
      </c>
      <c r="BR744">
        <f t="shared" si="162"/>
        <v>302</v>
      </c>
      <c r="BS744" s="36">
        <f t="shared" si="163"/>
        <v>45702</v>
      </c>
      <c r="BT744" s="36">
        <f t="shared" si="164"/>
        <v>46004</v>
      </c>
      <c r="BU744" s="37">
        <f t="shared" ca="1" si="165"/>
        <v>0.8112582781456954</v>
      </c>
      <c r="BV744" s="30">
        <f t="shared" si="166"/>
        <v>105000000</v>
      </c>
      <c r="BW744" s="23" t="str">
        <f t="shared" ca="1" si="168"/>
        <v>EJECUCIÓN</v>
      </c>
      <c r="BX744" s="23">
        <v>58450000</v>
      </c>
      <c r="BY744" s="23">
        <v>46550000</v>
      </c>
      <c r="BZ744" s="23" t="s">
        <v>106</v>
      </c>
      <c r="CA744" s="23" t="str">
        <f t="shared" si="167"/>
        <v>febrero</v>
      </c>
      <c r="CB744" s="23" t="s">
        <v>121</v>
      </c>
      <c r="CC744" s="23" t="s">
        <v>121</v>
      </c>
      <c r="CD744" s="23" t="s">
        <v>121</v>
      </c>
      <c r="CE744" t="s">
        <v>125</v>
      </c>
      <c r="CF744" t="s">
        <v>126</v>
      </c>
    </row>
    <row r="745" spans="1:84" x14ac:dyDescent="0.25">
      <c r="A745" s="23" t="str">
        <f t="shared" si="155"/>
        <v/>
      </c>
      <c r="B745" s="23" t="str">
        <f t="shared" si="156"/>
        <v/>
      </c>
      <c r="C745" s="24" t="str">
        <f t="shared" ca="1" si="157"/>
        <v>E</v>
      </c>
      <c r="D745" s="25" t="str">
        <f t="shared" ca="1" si="158"/>
        <v/>
      </c>
      <c r="E745" s="25" t="str">
        <f t="shared" si="159"/>
        <v/>
      </c>
      <c r="F745" s="23" t="str">
        <f t="shared" si="160"/>
        <v/>
      </c>
      <c r="G745" s="25" t="str">
        <f t="shared" si="161"/>
        <v/>
      </c>
      <c r="H745" s="23">
        <v>2025</v>
      </c>
      <c r="I745" s="26">
        <v>736</v>
      </c>
      <c r="J745" s="23" t="s">
        <v>95</v>
      </c>
      <c r="K745" t="s">
        <v>96</v>
      </c>
      <c r="L745" t="s">
        <v>97</v>
      </c>
      <c r="M745" t="s">
        <v>98</v>
      </c>
      <c r="N745" t="s">
        <v>99</v>
      </c>
      <c r="O745" s="23" t="s">
        <v>100</v>
      </c>
      <c r="P745" s="23" t="s">
        <v>138</v>
      </c>
      <c r="Q745" t="s">
        <v>5054</v>
      </c>
      <c r="R745" s="23" t="s">
        <v>103</v>
      </c>
      <c r="S745" s="56" t="s">
        <v>5055</v>
      </c>
      <c r="T745" s="29" t="s">
        <v>5056</v>
      </c>
      <c r="U745" s="23" t="s">
        <v>1436</v>
      </c>
      <c r="V745" s="23" t="s">
        <v>106</v>
      </c>
      <c r="W745" s="20" t="s">
        <v>907</v>
      </c>
      <c r="X745" s="20" t="s">
        <v>907</v>
      </c>
      <c r="Y745" t="s">
        <v>5057</v>
      </c>
      <c r="Z745" t="s">
        <v>5058</v>
      </c>
      <c r="AA745" t="s">
        <v>5059</v>
      </c>
      <c r="AB745" s="30">
        <v>85680000</v>
      </c>
      <c r="AC745" s="30">
        <v>85680000</v>
      </c>
      <c r="AD745" s="46">
        <v>9520000</v>
      </c>
      <c r="AE745" s="46">
        <v>0</v>
      </c>
      <c r="AF745" s="23" t="s">
        <v>112</v>
      </c>
      <c r="AG745" t="s">
        <v>106</v>
      </c>
      <c r="AH745" t="s">
        <v>113</v>
      </c>
      <c r="AI745" s="31">
        <f>+Tabla3[[#This Row],[VALOR DEL CONTRATO
(EN NUMEROS)]]-Tabla3[[#This Row],[VALOR RECURSOS (MADS/FONAM)]]</f>
        <v>0</v>
      </c>
      <c r="AJ745" s="25">
        <v>10125</v>
      </c>
      <c r="AK745" s="32">
        <v>45665</v>
      </c>
      <c r="AL745">
        <v>88125</v>
      </c>
      <c r="AM745" s="42">
        <v>45705</v>
      </c>
      <c r="AN745" s="33" t="s">
        <v>114</v>
      </c>
      <c r="AO745" t="s">
        <v>931</v>
      </c>
      <c r="AP745" s="39">
        <v>202400000000078</v>
      </c>
      <c r="AQ745" t="s">
        <v>106</v>
      </c>
      <c r="AR745" s="27">
        <v>45701</v>
      </c>
      <c r="AS745" s="23" t="s">
        <v>116</v>
      </c>
      <c r="AT745" s="23" t="s">
        <v>116</v>
      </c>
      <c r="AU745" t="s">
        <v>117</v>
      </c>
      <c r="AV745" t="s">
        <v>932</v>
      </c>
      <c r="AW745" t="s">
        <v>933</v>
      </c>
      <c r="AX745" t="s">
        <v>934</v>
      </c>
      <c r="AY745" s="23">
        <v>80111600</v>
      </c>
      <c r="AZ745" s="20" t="s">
        <v>5060</v>
      </c>
      <c r="BA745" s="23" t="s">
        <v>121</v>
      </c>
      <c r="BB745" s="20" t="s">
        <v>122</v>
      </c>
      <c r="BC745" s="42">
        <v>45702</v>
      </c>
      <c r="BD745" s="23" t="s">
        <v>123</v>
      </c>
      <c r="BE745" s="42">
        <v>45702</v>
      </c>
      <c r="BF745" s="27">
        <v>45705</v>
      </c>
      <c r="BG745" s="43">
        <v>45977</v>
      </c>
      <c r="BH745" s="35">
        <f>+Tabla3[[#This Row],[FECHA TERMINACION
(INICIAL)]]-Tabla3[[#This Row],[FECHA INICIO]]</f>
        <v>272</v>
      </c>
      <c r="BI745" s="35">
        <f>+Tabla3[[#This Row],[PLAZO DE EJECUCIÓN EN DÍAS (INICIAL)]]/30</f>
        <v>9.0666666666666664</v>
      </c>
      <c r="BJ745" t="s">
        <v>5061</v>
      </c>
      <c r="BK745" s="30">
        <f>+[1]BD_2!E745</f>
        <v>0</v>
      </c>
      <c r="BL745" s="30">
        <f>+[1]BD_2!BA745</f>
        <v>0</v>
      </c>
      <c r="BM745" s="23">
        <f>+[1]BD_2!BZ745</f>
        <v>0</v>
      </c>
      <c r="BN745" s="23">
        <f>+COUNTIF(Tabla3[[#This Row],[VALOR REDUCIDO]:[TOTAL TIEMPO PRORROGADO EN DÍAS
]],"&lt;&gt;0")</f>
        <v>0</v>
      </c>
      <c r="BO745" s="23" t="str">
        <f>+[1]BD_2!CA745</f>
        <v>2 NO</v>
      </c>
      <c r="BP745" s="27" t="str">
        <f>+[1]BD_2!CF745</f>
        <v>2 NO</v>
      </c>
      <c r="BQ745" s="23" t="s">
        <v>106</v>
      </c>
      <c r="BR745">
        <f t="shared" si="162"/>
        <v>272</v>
      </c>
      <c r="BS745" s="36">
        <f t="shared" si="163"/>
        <v>45705</v>
      </c>
      <c r="BT745" s="36">
        <f t="shared" si="164"/>
        <v>45977</v>
      </c>
      <c r="BU745" s="37">
        <f t="shared" ca="1" si="165"/>
        <v>0.88970588235294112</v>
      </c>
      <c r="BV745" s="30">
        <f t="shared" si="166"/>
        <v>85680000</v>
      </c>
      <c r="BW745" s="23" t="str">
        <f t="shared" ca="1" si="168"/>
        <v>EJECUCIÓN</v>
      </c>
      <c r="BX745" s="23">
        <v>52042667</v>
      </c>
      <c r="BY745" s="23">
        <v>33637333</v>
      </c>
      <c r="BZ745" s="23" t="s">
        <v>106</v>
      </c>
      <c r="CA745" s="23" t="str">
        <f t="shared" si="167"/>
        <v>febrero</v>
      </c>
      <c r="CB745" s="23" t="s">
        <v>121</v>
      </c>
      <c r="CC745" s="23" t="s">
        <v>121</v>
      </c>
      <c r="CD745" s="23" t="s">
        <v>121</v>
      </c>
      <c r="CE745" t="s">
        <v>125</v>
      </c>
      <c r="CF745" t="s">
        <v>126</v>
      </c>
    </row>
    <row r="746" spans="1:84" x14ac:dyDescent="0.25">
      <c r="A746" s="23" t="str">
        <f t="shared" si="155"/>
        <v/>
      </c>
      <c r="B746" s="23" t="str">
        <f t="shared" si="156"/>
        <v/>
      </c>
      <c r="C746" s="24" t="str">
        <f t="shared" ca="1" si="157"/>
        <v>E</v>
      </c>
      <c r="D746" s="25" t="str">
        <f t="shared" ca="1" si="158"/>
        <v/>
      </c>
      <c r="E746" s="25" t="str">
        <f t="shared" si="159"/>
        <v/>
      </c>
      <c r="F746" s="23" t="str">
        <f t="shared" si="160"/>
        <v/>
      </c>
      <c r="G746" s="25" t="str">
        <f t="shared" si="161"/>
        <v/>
      </c>
      <c r="H746" s="23">
        <v>2025</v>
      </c>
      <c r="I746" s="26">
        <v>737</v>
      </c>
      <c r="J746" s="23" t="s">
        <v>95</v>
      </c>
      <c r="K746" t="s">
        <v>96</v>
      </c>
      <c r="L746" t="s">
        <v>97</v>
      </c>
      <c r="M746" t="s">
        <v>98</v>
      </c>
      <c r="N746" t="s">
        <v>99</v>
      </c>
      <c r="O746" s="23" t="s">
        <v>100</v>
      </c>
      <c r="P746" s="23" t="s">
        <v>138</v>
      </c>
      <c r="Q746" t="s">
        <v>5062</v>
      </c>
      <c r="R746" s="23" t="s">
        <v>103</v>
      </c>
      <c r="S746" s="56" t="s">
        <v>5063</v>
      </c>
      <c r="T746" s="29" t="s">
        <v>5064</v>
      </c>
      <c r="U746" s="23" t="s">
        <v>1436</v>
      </c>
      <c r="V746" s="23" t="s">
        <v>106</v>
      </c>
      <c r="W746" s="20" t="s">
        <v>776</v>
      </c>
      <c r="X746" s="20" t="s">
        <v>776</v>
      </c>
      <c r="Y746" t="s">
        <v>5065</v>
      </c>
      <c r="Z746" t="s">
        <v>5066</v>
      </c>
      <c r="AA746" t="s">
        <v>5067</v>
      </c>
      <c r="AB746" s="30">
        <v>53560000</v>
      </c>
      <c r="AC746" s="30">
        <v>53560000</v>
      </c>
      <c r="AD746" s="46">
        <v>5356000</v>
      </c>
      <c r="AE746" s="46">
        <v>0</v>
      </c>
      <c r="AF746" s="23" t="s">
        <v>112</v>
      </c>
      <c r="AG746" t="s">
        <v>106</v>
      </c>
      <c r="AH746" t="s">
        <v>113</v>
      </c>
      <c r="AI746" s="31">
        <f>+Tabla3[[#This Row],[VALOR DEL CONTRATO
(EN NUMEROS)]]-Tabla3[[#This Row],[VALOR RECURSOS (MADS/FONAM)]]</f>
        <v>0</v>
      </c>
      <c r="AJ746" s="25">
        <v>7325</v>
      </c>
      <c r="AK746" s="32">
        <v>45665</v>
      </c>
      <c r="AL746">
        <v>83325</v>
      </c>
      <c r="AM746" s="27">
        <v>45702</v>
      </c>
      <c r="AN746" s="33" t="s">
        <v>114</v>
      </c>
      <c r="AO746" t="s">
        <v>911</v>
      </c>
      <c r="AP746" s="39">
        <v>202400000000078</v>
      </c>
      <c r="AQ746" t="s">
        <v>106</v>
      </c>
      <c r="AR746" s="27">
        <v>45701</v>
      </c>
      <c r="AS746" s="23" t="s">
        <v>116</v>
      </c>
      <c r="AT746" s="23" t="s">
        <v>116</v>
      </c>
      <c r="AU746" t="s">
        <v>117</v>
      </c>
      <c r="AV746" t="s">
        <v>781</v>
      </c>
      <c r="AW746" t="s">
        <v>782</v>
      </c>
      <c r="AX746" t="s">
        <v>783</v>
      </c>
      <c r="AY746" s="23" t="s">
        <v>784</v>
      </c>
      <c r="AZ746" s="20" t="s">
        <v>5068</v>
      </c>
      <c r="BA746" s="23" t="s">
        <v>121</v>
      </c>
      <c r="BB746" s="20" t="s">
        <v>122</v>
      </c>
      <c r="BC746" s="42">
        <v>45701</v>
      </c>
      <c r="BD746" s="23" t="s">
        <v>123</v>
      </c>
      <c r="BE746" s="42">
        <v>45701</v>
      </c>
      <c r="BF746" s="42">
        <v>45702</v>
      </c>
      <c r="BG746" s="43">
        <v>46004</v>
      </c>
      <c r="BH746" s="35">
        <f>+Tabla3[[#This Row],[FECHA TERMINACION
(INICIAL)]]-Tabla3[[#This Row],[FECHA INICIO]]</f>
        <v>302</v>
      </c>
      <c r="BI746" s="35">
        <f>+Tabla3[[#This Row],[PLAZO DE EJECUCIÓN EN DÍAS (INICIAL)]]/30</f>
        <v>10.066666666666666</v>
      </c>
      <c r="BJ746" t="s">
        <v>2839</v>
      </c>
      <c r="BK746" s="30">
        <f>+[1]BD_2!E746</f>
        <v>0</v>
      </c>
      <c r="BL746" s="30">
        <f>+[1]BD_2!BA746</f>
        <v>0</v>
      </c>
      <c r="BM746" s="23">
        <f>+[1]BD_2!BZ746</f>
        <v>0</v>
      </c>
      <c r="BN746" s="23">
        <f>+COUNTIF(Tabla3[[#This Row],[VALOR REDUCIDO]:[TOTAL TIEMPO PRORROGADO EN DÍAS
]],"&lt;&gt;0")</f>
        <v>0</v>
      </c>
      <c r="BO746" s="23" t="str">
        <f>+[1]BD_2!CA746</f>
        <v>2 NO</v>
      </c>
      <c r="BP746" s="27" t="str">
        <f>+[1]BD_2!CF746</f>
        <v>2 NO</v>
      </c>
      <c r="BQ746" s="23" t="s">
        <v>106</v>
      </c>
      <c r="BR746">
        <f t="shared" si="162"/>
        <v>302</v>
      </c>
      <c r="BS746" s="36">
        <f t="shared" si="163"/>
        <v>45702</v>
      </c>
      <c r="BT746" s="36">
        <f t="shared" si="164"/>
        <v>46004</v>
      </c>
      <c r="BU746" s="37">
        <f t="shared" ca="1" si="165"/>
        <v>0.8112582781456954</v>
      </c>
      <c r="BV746" s="30">
        <f t="shared" si="166"/>
        <v>53560000</v>
      </c>
      <c r="BW746" s="23" t="str">
        <f t="shared" ca="1" si="168"/>
        <v>EJECUCIÓN</v>
      </c>
      <c r="BX746" s="23">
        <v>29815067</v>
      </c>
      <c r="BY746" s="23">
        <v>23744933</v>
      </c>
      <c r="BZ746" s="23" t="s">
        <v>106</v>
      </c>
      <c r="CA746" s="23" t="str">
        <f t="shared" si="167"/>
        <v>febrero</v>
      </c>
      <c r="CB746" s="23" t="s">
        <v>121</v>
      </c>
      <c r="CC746" s="23" t="s">
        <v>121</v>
      </c>
      <c r="CD746" s="23" t="s">
        <v>121</v>
      </c>
      <c r="CE746" t="s">
        <v>125</v>
      </c>
      <c r="CF746" t="s">
        <v>126</v>
      </c>
    </row>
    <row r="747" spans="1:84" x14ac:dyDescent="0.25">
      <c r="A747" s="23" t="str">
        <f t="shared" si="155"/>
        <v/>
      </c>
      <c r="B747" s="23" t="str">
        <f t="shared" si="156"/>
        <v/>
      </c>
      <c r="C747" s="24" t="str">
        <f t="shared" ca="1" si="157"/>
        <v>E</v>
      </c>
      <c r="D747" s="25" t="str">
        <f t="shared" ca="1" si="158"/>
        <v/>
      </c>
      <c r="E747" s="25" t="str">
        <f t="shared" si="159"/>
        <v/>
      </c>
      <c r="F747" s="23" t="str">
        <f t="shared" si="160"/>
        <v/>
      </c>
      <c r="G747" s="25" t="str">
        <f t="shared" si="161"/>
        <v/>
      </c>
      <c r="H747" s="23">
        <v>2025</v>
      </c>
      <c r="I747" s="26">
        <v>738</v>
      </c>
      <c r="J747" s="23" t="s">
        <v>95</v>
      </c>
      <c r="K747" t="s">
        <v>96</v>
      </c>
      <c r="L747" t="s">
        <v>97</v>
      </c>
      <c r="M747" t="s">
        <v>98</v>
      </c>
      <c r="N747" t="s">
        <v>99</v>
      </c>
      <c r="O747" s="23" t="s">
        <v>100</v>
      </c>
      <c r="P747" s="23" t="s">
        <v>138</v>
      </c>
      <c r="Q747" t="s">
        <v>5069</v>
      </c>
      <c r="R747" s="23" t="s">
        <v>103</v>
      </c>
      <c r="S747" s="20" t="s">
        <v>311</v>
      </c>
      <c r="T747" s="29" t="s">
        <v>5070</v>
      </c>
      <c r="U747" s="23" t="s">
        <v>1436</v>
      </c>
      <c r="V747" s="23" t="s">
        <v>106</v>
      </c>
      <c r="W747" s="20" t="s">
        <v>430</v>
      </c>
      <c r="X747" s="20" t="s">
        <v>430</v>
      </c>
      <c r="Y747" t="s">
        <v>4046</v>
      </c>
      <c r="Z747" t="s">
        <v>5071</v>
      </c>
      <c r="AA747" t="s">
        <v>4048</v>
      </c>
      <c r="AB747" s="30">
        <v>49500000</v>
      </c>
      <c r="AC747" s="30">
        <v>49500000</v>
      </c>
      <c r="AD747" s="46">
        <v>5500000</v>
      </c>
      <c r="AE747" s="46">
        <v>0</v>
      </c>
      <c r="AF747" s="23" t="s">
        <v>112</v>
      </c>
      <c r="AG747" t="s">
        <v>106</v>
      </c>
      <c r="AH747" t="s">
        <v>113</v>
      </c>
      <c r="AI747" s="31">
        <f>+Tabla3[[#This Row],[VALOR DEL CONTRATO
(EN NUMEROS)]]-Tabla3[[#This Row],[VALOR RECURSOS (MADS/FONAM)]]</f>
        <v>0</v>
      </c>
      <c r="AJ747" s="25">
        <v>4825</v>
      </c>
      <c r="AK747" s="32">
        <v>45664</v>
      </c>
      <c r="AL747">
        <v>82825</v>
      </c>
      <c r="AM747" s="27">
        <v>45702</v>
      </c>
      <c r="AN747" s="33" t="s">
        <v>114</v>
      </c>
      <c r="AO747" t="s">
        <v>1265</v>
      </c>
      <c r="AP747" s="39">
        <v>202400000000074</v>
      </c>
      <c r="AQ747" t="s">
        <v>106</v>
      </c>
      <c r="AR747" s="42">
        <v>45700</v>
      </c>
      <c r="AS747" s="23" t="s">
        <v>5072</v>
      </c>
      <c r="AT747" s="23" t="s">
        <v>5073</v>
      </c>
      <c r="AU747" t="s">
        <v>117</v>
      </c>
      <c r="AV747" t="s">
        <v>435</v>
      </c>
      <c r="AW747" t="s">
        <v>436</v>
      </c>
      <c r="AX747" t="s">
        <v>436</v>
      </c>
      <c r="AY747" s="23">
        <v>80111600</v>
      </c>
      <c r="AZ747" s="41" t="s">
        <v>5074</v>
      </c>
      <c r="BA747" s="23" t="s">
        <v>121</v>
      </c>
      <c r="BB747" s="20" t="s">
        <v>122</v>
      </c>
      <c r="BC747" s="42">
        <v>45700</v>
      </c>
      <c r="BD747" s="23" t="s">
        <v>123</v>
      </c>
      <c r="BE747" s="42">
        <v>45700</v>
      </c>
      <c r="BF747" s="27">
        <v>45702</v>
      </c>
      <c r="BG747" s="43">
        <v>45974</v>
      </c>
      <c r="BH747" s="35">
        <f>+Tabla3[[#This Row],[FECHA TERMINACION
(INICIAL)]]-Tabla3[[#This Row],[FECHA INICIO]]</f>
        <v>272</v>
      </c>
      <c r="BI747" s="35">
        <f>+Tabla3[[#This Row],[PLAZO DE EJECUCIÓN EN DÍAS (INICIAL)]]/30</f>
        <v>9.0666666666666664</v>
      </c>
      <c r="BJ747" t="s">
        <v>4051</v>
      </c>
      <c r="BK747" s="30">
        <f>+[1]BD_2!E747</f>
        <v>0</v>
      </c>
      <c r="BL747" s="30">
        <f>+[1]BD_2!BA747</f>
        <v>0</v>
      </c>
      <c r="BM747" s="23">
        <f>+[1]BD_2!BZ747</f>
        <v>0</v>
      </c>
      <c r="BN747" s="23">
        <f>+COUNTIF(Tabla3[[#This Row],[VALOR REDUCIDO]:[TOTAL TIEMPO PRORROGADO EN DÍAS
]],"&lt;&gt;0")</f>
        <v>0</v>
      </c>
      <c r="BO747" s="23" t="str">
        <f>+[1]BD_2!CA747</f>
        <v>2 NO</v>
      </c>
      <c r="BP747" s="27" t="str">
        <f>+[1]BD_2!CF747</f>
        <v>2 NO</v>
      </c>
      <c r="BQ747" s="23" t="s">
        <v>106</v>
      </c>
      <c r="BR747">
        <f t="shared" si="162"/>
        <v>272</v>
      </c>
      <c r="BS747" s="36">
        <f t="shared" si="163"/>
        <v>45702</v>
      </c>
      <c r="BT747" s="36">
        <f t="shared" si="164"/>
        <v>45974</v>
      </c>
      <c r="BU747" s="37">
        <f t="shared" ca="1" si="165"/>
        <v>0.90073529411764708</v>
      </c>
      <c r="BV747" s="30">
        <f t="shared" si="166"/>
        <v>49500000</v>
      </c>
      <c r="BW747" s="23" t="str">
        <f t="shared" ca="1" si="168"/>
        <v>EJECUCIÓN</v>
      </c>
      <c r="BX747" s="23">
        <v>30616667</v>
      </c>
      <c r="BY747" s="23">
        <v>18883333</v>
      </c>
      <c r="BZ747" s="23" t="s">
        <v>106</v>
      </c>
      <c r="CA747" s="23" t="str">
        <f t="shared" si="167"/>
        <v>febrero</v>
      </c>
      <c r="CB747" s="23" t="s">
        <v>121</v>
      </c>
      <c r="CC747" s="23" t="s">
        <v>121</v>
      </c>
      <c r="CD747" s="23" t="s">
        <v>121</v>
      </c>
      <c r="CE747" t="s">
        <v>125</v>
      </c>
      <c r="CF747" t="s">
        <v>126</v>
      </c>
    </row>
    <row r="748" spans="1:84" x14ac:dyDescent="0.25">
      <c r="A748" s="23" t="str">
        <f t="shared" si="155"/>
        <v/>
      </c>
      <c r="B748" s="23" t="str">
        <f t="shared" si="156"/>
        <v>C</v>
      </c>
      <c r="C748" s="24" t="str">
        <f t="shared" ca="1" si="157"/>
        <v>F</v>
      </c>
      <c r="D748" s="25" t="str">
        <f t="shared" ca="1" si="158"/>
        <v/>
      </c>
      <c r="E748" s="25" t="str">
        <f t="shared" si="159"/>
        <v/>
      </c>
      <c r="F748" s="23" t="str">
        <f t="shared" si="160"/>
        <v/>
      </c>
      <c r="G748" s="25" t="str">
        <f t="shared" si="161"/>
        <v/>
      </c>
      <c r="H748" s="23">
        <v>2025</v>
      </c>
      <c r="I748" s="26">
        <v>739</v>
      </c>
      <c r="J748" s="23" t="s">
        <v>95</v>
      </c>
      <c r="K748" t="s">
        <v>96</v>
      </c>
      <c r="L748" t="s">
        <v>97</v>
      </c>
      <c r="M748" t="s">
        <v>98</v>
      </c>
      <c r="N748" t="s">
        <v>99</v>
      </c>
      <c r="O748" s="23" t="s">
        <v>100</v>
      </c>
      <c r="P748" s="23" t="s">
        <v>138</v>
      </c>
      <c r="Q748" t="s">
        <v>5075</v>
      </c>
      <c r="R748" s="23" t="s">
        <v>103</v>
      </c>
      <c r="S748" s="20" t="s">
        <v>1225</v>
      </c>
      <c r="T748" s="29" t="s">
        <v>5076</v>
      </c>
      <c r="U748" s="23" t="s">
        <v>1436</v>
      </c>
      <c r="V748" s="23" t="s">
        <v>106</v>
      </c>
      <c r="W748" s="20" t="s">
        <v>907</v>
      </c>
      <c r="X748" s="20" t="s">
        <v>907</v>
      </c>
      <c r="Y748" t="s">
        <v>5077</v>
      </c>
      <c r="Z748" t="s">
        <v>5078</v>
      </c>
      <c r="AA748" t="s">
        <v>5079</v>
      </c>
      <c r="AB748" s="30">
        <v>99750000</v>
      </c>
      <c r="AC748" s="30">
        <v>99750000</v>
      </c>
      <c r="AD748" s="46">
        <v>10500000</v>
      </c>
      <c r="AE748" s="46">
        <v>0</v>
      </c>
      <c r="AF748" s="23" t="s">
        <v>112</v>
      </c>
      <c r="AG748" t="s">
        <v>106</v>
      </c>
      <c r="AH748" t="s">
        <v>113</v>
      </c>
      <c r="AI748" s="31">
        <f>+Tabla3[[#This Row],[VALOR DEL CONTRATO
(EN NUMEROS)]]-Tabla3[[#This Row],[VALOR RECURSOS (MADS/FONAM)]]</f>
        <v>0</v>
      </c>
      <c r="AJ748" s="25">
        <v>10125</v>
      </c>
      <c r="AK748" s="32">
        <v>45665</v>
      </c>
      <c r="AL748">
        <v>87825</v>
      </c>
      <c r="AM748" s="42">
        <v>45705</v>
      </c>
      <c r="AN748" s="33" t="s">
        <v>114</v>
      </c>
      <c r="AO748" t="s">
        <v>186</v>
      </c>
      <c r="AP748" s="39">
        <v>202400000000078</v>
      </c>
      <c r="AQ748" t="s">
        <v>106</v>
      </c>
      <c r="AR748" s="42">
        <v>45702</v>
      </c>
      <c r="AS748" s="23" t="s">
        <v>116</v>
      </c>
      <c r="AT748" s="23" t="s">
        <v>116</v>
      </c>
      <c r="AU748" t="s">
        <v>117</v>
      </c>
      <c r="AV748" t="s">
        <v>912</v>
      </c>
      <c r="AW748" t="s">
        <v>913</v>
      </c>
      <c r="AX748" t="s">
        <v>914</v>
      </c>
      <c r="AY748" s="23">
        <v>80111600</v>
      </c>
      <c r="AZ748" s="20" t="s">
        <v>5080</v>
      </c>
      <c r="BA748" s="23" t="s">
        <v>121</v>
      </c>
      <c r="BB748" s="20" t="s">
        <v>122</v>
      </c>
      <c r="BC748" s="27">
        <v>45702</v>
      </c>
      <c r="BD748" s="23" t="s">
        <v>123</v>
      </c>
      <c r="BE748" s="27">
        <v>45702</v>
      </c>
      <c r="BF748" s="27">
        <v>45705</v>
      </c>
      <c r="BG748" s="43">
        <v>45760</v>
      </c>
      <c r="BH748" s="35">
        <f>+Tabla3[[#This Row],[FECHA TERMINACION
(INICIAL)]]-Tabla3[[#This Row],[FECHA INICIO]]</f>
        <v>55</v>
      </c>
      <c r="BI748" s="35">
        <f>+Tabla3[[#This Row],[PLAZO DE EJECUCIÓN EN DÍAS (INICIAL)]]/30</f>
        <v>1.8333333333333333</v>
      </c>
      <c r="BJ748" t="s">
        <v>5081</v>
      </c>
      <c r="BK748" s="30">
        <f>+[1]BD_2!E748</f>
        <v>0</v>
      </c>
      <c r="BL748" s="30">
        <f>+[1]BD_2!BA748</f>
        <v>0</v>
      </c>
      <c r="BM748" s="23">
        <f>+[1]BD_2!BZ748</f>
        <v>0</v>
      </c>
      <c r="BN748" s="23">
        <f>+COUNTIF(Tabla3[[#This Row],[VALOR REDUCIDO]:[TOTAL TIEMPO PRORROGADO EN DÍAS
]],"&lt;&gt;0")</f>
        <v>0</v>
      </c>
      <c r="BO748" s="23" t="str">
        <f>+[1]BD_2!CA748</f>
        <v>2 NO</v>
      </c>
      <c r="BP748" s="27" t="str">
        <f>+[1]BD_2!CF748</f>
        <v>2 NO</v>
      </c>
      <c r="BQ748" s="23" t="s">
        <v>121</v>
      </c>
      <c r="BR748">
        <f t="shared" si="162"/>
        <v>55</v>
      </c>
      <c r="BS748" s="36">
        <f t="shared" si="163"/>
        <v>45705</v>
      </c>
      <c r="BT748" s="36">
        <f t="shared" si="164"/>
        <v>45760</v>
      </c>
      <c r="BU748" s="37">
        <f t="shared" ca="1" si="165"/>
        <v>1</v>
      </c>
      <c r="BV748" s="30">
        <f t="shared" si="166"/>
        <v>99750000</v>
      </c>
      <c r="BW748" s="23" t="str">
        <f t="shared" ca="1" si="168"/>
        <v>FINALIZADO</v>
      </c>
      <c r="BX748" s="23">
        <v>19950000</v>
      </c>
      <c r="BY748" s="23">
        <v>79800000</v>
      </c>
      <c r="BZ748" s="23" t="s">
        <v>106</v>
      </c>
      <c r="CA748" s="23" t="str">
        <f t="shared" si="167"/>
        <v>febrero</v>
      </c>
      <c r="CB748" s="23" t="s">
        <v>121</v>
      </c>
      <c r="CC748" s="23" t="s">
        <v>121</v>
      </c>
      <c r="CD748" s="23" t="s">
        <v>121</v>
      </c>
      <c r="CE748" t="s">
        <v>125</v>
      </c>
      <c r="CF748" t="s">
        <v>126</v>
      </c>
    </row>
    <row r="749" spans="1:84" x14ac:dyDescent="0.25">
      <c r="A749" s="23" t="str">
        <f t="shared" si="155"/>
        <v/>
      </c>
      <c r="B749" s="23" t="str">
        <f t="shared" si="156"/>
        <v/>
      </c>
      <c r="C749" s="24" t="str">
        <f t="shared" ca="1" si="157"/>
        <v>E</v>
      </c>
      <c r="D749" s="25" t="str">
        <f t="shared" ca="1" si="158"/>
        <v/>
      </c>
      <c r="E749" s="25" t="str">
        <f t="shared" si="159"/>
        <v/>
      </c>
      <c r="F749" s="23" t="str">
        <f t="shared" si="160"/>
        <v/>
      </c>
      <c r="G749" s="25" t="str">
        <f t="shared" si="161"/>
        <v/>
      </c>
      <c r="H749" s="23">
        <v>2025</v>
      </c>
      <c r="I749" s="26" t="s">
        <v>5082</v>
      </c>
      <c r="J749" s="23" t="s">
        <v>95</v>
      </c>
      <c r="K749" t="s">
        <v>96</v>
      </c>
      <c r="L749" t="s">
        <v>97</v>
      </c>
      <c r="M749" t="s">
        <v>98</v>
      </c>
      <c r="N749" t="s">
        <v>99</v>
      </c>
      <c r="O749" s="23" t="s">
        <v>100</v>
      </c>
      <c r="P749" s="23" t="s">
        <v>138</v>
      </c>
      <c r="Q749" t="s">
        <v>5083</v>
      </c>
      <c r="R749" s="23" t="s">
        <v>103</v>
      </c>
      <c r="S749" s="20" t="s">
        <v>165</v>
      </c>
      <c r="T749" s="29" t="s">
        <v>5084</v>
      </c>
      <c r="U749" s="23" t="s">
        <v>1436</v>
      </c>
      <c r="V749" s="23" t="s">
        <v>106</v>
      </c>
      <c r="W749" s="20" t="s">
        <v>907</v>
      </c>
      <c r="X749" s="20" t="s">
        <v>907</v>
      </c>
      <c r="Y749" t="s">
        <v>5077</v>
      </c>
      <c r="Z749" t="s">
        <v>5078</v>
      </c>
      <c r="AA749" t="s">
        <v>5085</v>
      </c>
      <c r="AB749" s="30">
        <v>79800000</v>
      </c>
      <c r="AC749" s="30">
        <v>79800000</v>
      </c>
      <c r="AD749" s="46">
        <v>10500000</v>
      </c>
      <c r="AE749" s="46">
        <v>0</v>
      </c>
      <c r="AF749" s="23" t="s">
        <v>112</v>
      </c>
      <c r="AG749" t="s">
        <v>106</v>
      </c>
      <c r="AH749" t="s">
        <v>113</v>
      </c>
      <c r="AI749" s="31">
        <f>+Tabla3[[#This Row],[VALOR DEL CONTRATO
(EN NUMEROS)]]-Tabla3[[#This Row],[VALOR RECURSOS (MADS/FONAM)]]</f>
        <v>0</v>
      </c>
      <c r="AJ749" s="25">
        <v>10125</v>
      </c>
      <c r="AK749" s="32">
        <v>45665</v>
      </c>
      <c r="AL749"/>
      <c r="AM749" s="42"/>
      <c r="AN749" s="33" t="s">
        <v>114</v>
      </c>
      <c r="AO749" t="s">
        <v>186</v>
      </c>
      <c r="AP749" s="39">
        <v>202400000000078</v>
      </c>
      <c r="AQ749" t="s">
        <v>106</v>
      </c>
      <c r="AR749" s="42">
        <v>45760</v>
      </c>
      <c r="AS749" s="23" t="s">
        <v>116</v>
      </c>
      <c r="AT749" s="23" t="s">
        <v>116</v>
      </c>
      <c r="AU749" t="s">
        <v>117</v>
      </c>
      <c r="AV749" t="s">
        <v>5086</v>
      </c>
      <c r="AW749" t="s">
        <v>2822</v>
      </c>
      <c r="AX749" t="s">
        <v>914</v>
      </c>
      <c r="AY749" s="23">
        <v>80111600</v>
      </c>
      <c r="AZ749" s="20" t="s">
        <v>5080</v>
      </c>
      <c r="BA749" s="23" t="s">
        <v>121</v>
      </c>
      <c r="BB749" s="20" t="s">
        <v>122</v>
      </c>
      <c r="BC749" s="27">
        <v>45761</v>
      </c>
      <c r="BD749" s="23" t="s">
        <v>123</v>
      </c>
      <c r="BE749" s="27">
        <v>45761</v>
      </c>
      <c r="BF749" s="27">
        <v>45761</v>
      </c>
      <c r="BG749" s="43">
        <v>45994</v>
      </c>
      <c r="BH749" s="35">
        <f>+Tabla3[[#This Row],[FECHA TERMINACION
(INICIAL)]]-Tabla3[[#This Row],[FECHA INICIO]]</f>
        <v>233</v>
      </c>
      <c r="BI749" s="35">
        <f>+Tabla3[[#This Row],[PLAZO DE EJECUCIÓN EN DÍAS (INICIAL)]]/30</f>
        <v>7.7666666666666666</v>
      </c>
      <c r="BJ749" t="s">
        <v>5087</v>
      </c>
      <c r="BK749" s="30">
        <f>+[1]BD_2!E749</f>
        <v>0</v>
      </c>
      <c r="BL749" s="30">
        <f>+[1]BD_2!BA749</f>
        <v>0</v>
      </c>
      <c r="BM749" s="23">
        <f>+[1]BD_2!BZ749</f>
        <v>0</v>
      </c>
      <c r="BN749" s="23">
        <f>+COUNTIF(Tabla3[[#This Row],[VALOR REDUCIDO]:[TOTAL TIEMPO PRORROGADO EN DÍAS
]],"&lt;&gt;0")</f>
        <v>0</v>
      </c>
      <c r="BO749" s="23" t="str">
        <f>+[1]BD_2!CA749</f>
        <v>2 NO</v>
      </c>
      <c r="BP749" s="27" t="str">
        <f>+[1]BD_2!CF749</f>
        <v>2 NO</v>
      </c>
      <c r="BQ749" s="23" t="s">
        <v>106</v>
      </c>
      <c r="BR749">
        <f t="shared" si="162"/>
        <v>233</v>
      </c>
      <c r="BS749" s="36">
        <f t="shared" si="163"/>
        <v>45761</v>
      </c>
      <c r="BT749" s="36">
        <f t="shared" si="164"/>
        <v>45994</v>
      </c>
      <c r="BU749" s="37">
        <f t="shared" ca="1" si="165"/>
        <v>0.79828326180257514</v>
      </c>
      <c r="BV749" s="30">
        <f t="shared" si="166"/>
        <v>79800000</v>
      </c>
      <c r="BW749" s="23" t="str">
        <f t="shared" ca="1" si="168"/>
        <v>EJECUCIÓN</v>
      </c>
      <c r="BX749" s="23">
        <v>36750000</v>
      </c>
      <c r="BY749" s="23">
        <v>43050000</v>
      </c>
      <c r="BZ749" s="23" t="s">
        <v>106</v>
      </c>
      <c r="CA749" s="23" t="str">
        <f t="shared" si="167"/>
        <v>abril</v>
      </c>
      <c r="CB749" s="23" t="s">
        <v>121</v>
      </c>
      <c r="CC749" s="23" t="s">
        <v>121</v>
      </c>
      <c r="CD749" s="23" t="s">
        <v>121</v>
      </c>
      <c r="CE749" t="s">
        <v>125</v>
      </c>
      <c r="CF749" t="s">
        <v>126</v>
      </c>
    </row>
    <row r="750" spans="1:84" x14ac:dyDescent="0.25">
      <c r="A750" s="23" t="str">
        <f t="shared" si="155"/>
        <v/>
      </c>
      <c r="B750" s="23" t="str">
        <f t="shared" si="156"/>
        <v/>
      </c>
      <c r="C750" s="24" t="str">
        <f t="shared" ca="1" si="157"/>
        <v>E</v>
      </c>
      <c r="D750" s="25" t="str">
        <f t="shared" ca="1" si="158"/>
        <v/>
      </c>
      <c r="E750" s="25" t="str">
        <f t="shared" si="159"/>
        <v/>
      </c>
      <c r="F750" s="23" t="str">
        <f t="shared" si="160"/>
        <v/>
      </c>
      <c r="G750" s="25" t="str">
        <f t="shared" si="161"/>
        <v/>
      </c>
      <c r="H750" s="23">
        <v>2025</v>
      </c>
      <c r="I750" s="26">
        <v>740</v>
      </c>
      <c r="J750" s="23" t="s">
        <v>95</v>
      </c>
      <c r="K750" t="s">
        <v>96</v>
      </c>
      <c r="L750" t="s">
        <v>97</v>
      </c>
      <c r="M750" t="s">
        <v>98</v>
      </c>
      <c r="N750" t="s">
        <v>99</v>
      </c>
      <c r="O750" s="23" t="s">
        <v>100</v>
      </c>
      <c r="P750" s="23" t="s">
        <v>138</v>
      </c>
      <c r="Q750" t="s">
        <v>5088</v>
      </c>
      <c r="R750" s="23" t="s">
        <v>103</v>
      </c>
      <c r="S750" s="20" t="s">
        <v>5055</v>
      </c>
      <c r="T750" s="29" t="s">
        <v>5089</v>
      </c>
      <c r="U750" s="23" t="s">
        <v>1436</v>
      </c>
      <c r="V750" s="23" t="s">
        <v>106</v>
      </c>
      <c r="W750" s="20" t="s">
        <v>183</v>
      </c>
      <c r="X750" s="20" t="s">
        <v>183</v>
      </c>
      <c r="Y750" t="s">
        <v>5090</v>
      </c>
      <c r="Z750" t="s">
        <v>5091</v>
      </c>
      <c r="AA750" t="s">
        <v>5090</v>
      </c>
      <c r="AB750" s="30">
        <v>71400000</v>
      </c>
      <c r="AC750" s="30">
        <v>71400000</v>
      </c>
      <c r="AD750" s="46">
        <v>6800000</v>
      </c>
      <c r="AE750" s="46">
        <v>0</v>
      </c>
      <c r="AF750" s="23" t="s">
        <v>112</v>
      </c>
      <c r="AG750" t="s">
        <v>106</v>
      </c>
      <c r="AH750" t="s">
        <v>113</v>
      </c>
      <c r="AI750" s="31">
        <f>+Tabla3[[#This Row],[VALOR DEL CONTRATO
(EN NUMEROS)]]-Tabla3[[#This Row],[VALOR RECURSOS (MADS/FONAM)]]</f>
        <v>0</v>
      </c>
      <c r="AJ750" s="25">
        <v>2425</v>
      </c>
      <c r="AK750" s="32">
        <v>45664</v>
      </c>
      <c r="AL750">
        <v>77325</v>
      </c>
      <c r="AM750" s="27">
        <v>45701</v>
      </c>
      <c r="AN750" s="33" t="s">
        <v>114</v>
      </c>
      <c r="AO750" t="s">
        <v>186</v>
      </c>
      <c r="AP750" s="39">
        <v>202400000000054</v>
      </c>
      <c r="AQ750" t="s">
        <v>106</v>
      </c>
      <c r="AR750" s="42">
        <v>45700</v>
      </c>
      <c r="AS750" s="23" t="s">
        <v>116</v>
      </c>
      <c r="AT750" s="23" t="s">
        <v>116</v>
      </c>
      <c r="AU750" t="s">
        <v>117</v>
      </c>
      <c r="AV750" t="s">
        <v>197</v>
      </c>
      <c r="AW750" t="s">
        <v>198</v>
      </c>
      <c r="AX750" t="s">
        <v>189</v>
      </c>
      <c r="AY750" s="23">
        <v>80111600</v>
      </c>
      <c r="AZ750" s="20" t="s">
        <v>5092</v>
      </c>
      <c r="BA750" s="23" t="s">
        <v>121</v>
      </c>
      <c r="BB750" s="20" t="s">
        <v>122</v>
      </c>
      <c r="BC750" s="42">
        <v>45700</v>
      </c>
      <c r="BD750" s="23" t="s">
        <v>123</v>
      </c>
      <c r="BE750" s="42">
        <v>45700</v>
      </c>
      <c r="BF750" s="27">
        <v>45701</v>
      </c>
      <c r="BG750" s="43">
        <v>46018</v>
      </c>
      <c r="BH750" s="35">
        <f>+Tabla3[[#This Row],[FECHA TERMINACION
(INICIAL)]]-Tabla3[[#This Row],[FECHA INICIO]]</f>
        <v>317</v>
      </c>
      <c r="BI750" s="35">
        <f>+Tabla3[[#This Row],[PLAZO DE EJECUCIÓN EN DÍAS (INICIAL)]]/30</f>
        <v>10.566666666666666</v>
      </c>
      <c r="BJ750" t="s">
        <v>5093</v>
      </c>
      <c r="BK750" s="30">
        <f>+[1]BD_2!E750</f>
        <v>0</v>
      </c>
      <c r="BL750" s="30">
        <f>+[1]BD_2!BA750</f>
        <v>0</v>
      </c>
      <c r="BM750" s="23">
        <f>+[1]BD_2!BZ750</f>
        <v>0</v>
      </c>
      <c r="BN750" s="23">
        <f>+COUNTIF(Tabla3[[#This Row],[VALOR REDUCIDO]:[TOTAL TIEMPO PRORROGADO EN DÍAS
]],"&lt;&gt;0")</f>
        <v>0</v>
      </c>
      <c r="BO750" s="23" t="str">
        <f>+[1]BD_2!CA750</f>
        <v>2 NO</v>
      </c>
      <c r="BP750" s="27" t="str">
        <f>+[1]BD_2!CF750</f>
        <v>2 NO</v>
      </c>
      <c r="BQ750" s="23" t="s">
        <v>106</v>
      </c>
      <c r="BR750">
        <f t="shared" si="162"/>
        <v>317</v>
      </c>
      <c r="BS750" s="36">
        <f t="shared" si="163"/>
        <v>45701</v>
      </c>
      <c r="BT750" s="36">
        <f t="shared" si="164"/>
        <v>46018</v>
      </c>
      <c r="BU750" s="37">
        <f t="shared" ca="1" si="165"/>
        <v>0.77602523659305989</v>
      </c>
      <c r="BV750" s="30">
        <f t="shared" si="166"/>
        <v>71400000</v>
      </c>
      <c r="BW750" s="23" t="str">
        <f t="shared" ca="1" si="168"/>
        <v>EJECUCIÓN</v>
      </c>
      <c r="BX750" s="23">
        <v>38080000</v>
      </c>
      <c r="BY750" s="23">
        <v>33320000</v>
      </c>
      <c r="BZ750" s="23" t="s">
        <v>106</v>
      </c>
      <c r="CA750" s="23" t="str">
        <f t="shared" si="167"/>
        <v>febrero</v>
      </c>
      <c r="CB750" s="23" t="s">
        <v>121</v>
      </c>
      <c r="CC750" s="23" t="s">
        <v>121</v>
      </c>
      <c r="CD750" s="23" t="s">
        <v>121</v>
      </c>
      <c r="CE750" t="s">
        <v>125</v>
      </c>
      <c r="CF750" t="s">
        <v>126</v>
      </c>
    </row>
    <row r="751" spans="1:84" x14ac:dyDescent="0.25">
      <c r="A751" s="23" t="str">
        <f t="shared" si="155"/>
        <v/>
      </c>
      <c r="B751" s="23" t="str">
        <f t="shared" si="156"/>
        <v/>
      </c>
      <c r="C751" s="24" t="str">
        <f t="shared" ca="1" si="157"/>
        <v>E</v>
      </c>
      <c r="D751" s="25" t="str">
        <f t="shared" ca="1" si="158"/>
        <v/>
      </c>
      <c r="E751" s="25" t="str">
        <f t="shared" si="159"/>
        <v/>
      </c>
      <c r="F751" s="23" t="str">
        <f t="shared" si="160"/>
        <v/>
      </c>
      <c r="G751" s="25" t="str">
        <f t="shared" si="161"/>
        <v/>
      </c>
      <c r="H751" s="23">
        <v>2025</v>
      </c>
      <c r="I751" s="26">
        <v>741</v>
      </c>
      <c r="J751" s="23" t="s">
        <v>95</v>
      </c>
      <c r="K751" t="s">
        <v>96</v>
      </c>
      <c r="L751" t="s">
        <v>97</v>
      </c>
      <c r="M751" t="s">
        <v>98</v>
      </c>
      <c r="N751" t="s">
        <v>99</v>
      </c>
      <c r="O751" s="23" t="s">
        <v>100</v>
      </c>
      <c r="P751" s="23" t="s">
        <v>138</v>
      </c>
      <c r="Q751" t="s">
        <v>5094</v>
      </c>
      <c r="R751" s="23" t="s">
        <v>103</v>
      </c>
      <c r="S751" s="20" t="s">
        <v>1225</v>
      </c>
      <c r="T751" s="29" t="s">
        <v>5095</v>
      </c>
      <c r="U751" s="23" t="s">
        <v>1436</v>
      </c>
      <c r="V751" s="23" t="s">
        <v>106</v>
      </c>
      <c r="W751" s="76" t="s">
        <v>516</v>
      </c>
      <c r="X751" s="76" t="s">
        <v>516</v>
      </c>
      <c r="Y751" t="s">
        <v>5096</v>
      </c>
      <c r="Z751" t="s">
        <v>5097</v>
      </c>
      <c r="AA751" s="30" t="s">
        <v>5098</v>
      </c>
      <c r="AB751" s="30">
        <v>108834000</v>
      </c>
      <c r="AC751" s="30">
        <v>108834000</v>
      </c>
      <c r="AD751" s="46">
        <v>12804000</v>
      </c>
      <c r="AE751" s="46">
        <v>0</v>
      </c>
      <c r="AF751" s="23" t="s">
        <v>112</v>
      </c>
      <c r="AG751" t="s">
        <v>106</v>
      </c>
      <c r="AH751" t="s">
        <v>113</v>
      </c>
      <c r="AI751" s="31">
        <f>+Tabla3[[#This Row],[VALOR DEL CONTRATO
(EN NUMEROS)]]-Tabla3[[#This Row],[VALOR RECURSOS (MADS/FONAM)]]</f>
        <v>0</v>
      </c>
      <c r="AJ751" s="25">
        <v>8825</v>
      </c>
      <c r="AK751" s="57">
        <v>45665</v>
      </c>
      <c r="AL751">
        <v>87425</v>
      </c>
      <c r="AM751" s="42">
        <v>45705</v>
      </c>
      <c r="AN751" s="33" t="s">
        <v>114</v>
      </c>
      <c r="AO751" t="s">
        <v>1574</v>
      </c>
      <c r="AP751" s="39">
        <v>202300000000177</v>
      </c>
      <c r="AQ751" t="s">
        <v>106</v>
      </c>
      <c r="AR751" s="27">
        <v>45701</v>
      </c>
      <c r="AS751" s="23" t="s">
        <v>116</v>
      </c>
      <c r="AT751" s="23" t="s">
        <v>116</v>
      </c>
      <c r="AU751" t="s">
        <v>117</v>
      </c>
      <c r="AV751" t="s">
        <v>5099</v>
      </c>
      <c r="AW751" t="s">
        <v>5100</v>
      </c>
      <c r="AX751" s="23" t="s">
        <v>516</v>
      </c>
      <c r="AY751" s="23">
        <v>80111600</v>
      </c>
      <c r="AZ751" s="20" t="s">
        <v>5101</v>
      </c>
      <c r="BA751" s="23" t="s">
        <v>121</v>
      </c>
      <c r="BB751" s="20" t="s">
        <v>122</v>
      </c>
      <c r="BC751" s="42">
        <v>45702</v>
      </c>
      <c r="BD751" s="23" t="s">
        <v>136</v>
      </c>
      <c r="BE751" s="42">
        <v>45702</v>
      </c>
      <c r="BF751" s="27">
        <v>45705</v>
      </c>
      <c r="BG751" s="43">
        <v>45961</v>
      </c>
      <c r="BH751" s="35">
        <f>+Tabla3[[#This Row],[FECHA TERMINACION
(INICIAL)]]-Tabla3[[#This Row],[FECHA INICIO]]</f>
        <v>256</v>
      </c>
      <c r="BI751" s="35">
        <f>+Tabla3[[#This Row],[PLAZO DE EJECUCIÓN EN DÍAS (INICIAL)]]/30</f>
        <v>8.5333333333333332</v>
      </c>
      <c r="BJ751" t="s">
        <v>5102</v>
      </c>
      <c r="BK751" s="30">
        <f>+[1]BD_2!E751</f>
        <v>0</v>
      </c>
      <c r="BL751" s="30">
        <f>+[1]BD_2!BA751</f>
        <v>0</v>
      </c>
      <c r="BM751" s="23">
        <f>+[1]BD_2!BZ751</f>
        <v>0</v>
      </c>
      <c r="BN751" s="23">
        <f>+COUNTIF(Tabla3[[#This Row],[VALOR REDUCIDO]:[TOTAL TIEMPO PRORROGADO EN DÍAS
]],"&lt;&gt;0")</f>
        <v>0</v>
      </c>
      <c r="BO751" s="23" t="str">
        <f>+[1]BD_2!CA751</f>
        <v>2 NO</v>
      </c>
      <c r="BP751" s="27" t="str">
        <f>+[1]BD_2!CF751</f>
        <v>2 NO</v>
      </c>
      <c r="BQ751" s="23" t="s">
        <v>106</v>
      </c>
      <c r="BR751">
        <f t="shared" si="162"/>
        <v>256</v>
      </c>
      <c r="BS751" s="36">
        <f t="shared" si="163"/>
        <v>45705</v>
      </c>
      <c r="BT751" s="36">
        <f t="shared" si="164"/>
        <v>45961</v>
      </c>
      <c r="BU751" s="37">
        <f t="shared" ca="1" si="165"/>
        <v>0.9453125</v>
      </c>
      <c r="BV751" s="30">
        <f t="shared" si="166"/>
        <v>108834000</v>
      </c>
      <c r="BW751" s="23" t="str">
        <f t="shared" ca="1" si="168"/>
        <v>EJECUCIÓN</v>
      </c>
      <c r="BX751" s="23">
        <v>69995200</v>
      </c>
      <c r="BY751" s="23">
        <v>38838800</v>
      </c>
      <c r="BZ751" s="23" t="s">
        <v>106</v>
      </c>
      <c r="CA751" s="23" t="str">
        <f t="shared" si="167"/>
        <v>febrero</v>
      </c>
      <c r="CB751" s="23" t="s">
        <v>121</v>
      </c>
      <c r="CC751" s="23" t="s">
        <v>121</v>
      </c>
      <c r="CD751" s="23" t="s">
        <v>121</v>
      </c>
      <c r="CE751" t="s">
        <v>125</v>
      </c>
      <c r="CF751" t="s">
        <v>126</v>
      </c>
    </row>
    <row r="752" spans="1:84" x14ac:dyDescent="0.25">
      <c r="A752" s="23" t="str">
        <f t="shared" si="155"/>
        <v/>
      </c>
      <c r="B752" s="23" t="str">
        <f t="shared" si="156"/>
        <v/>
      </c>
      <c r="C752" s="24" t="str">
        <f t="shared" ca="1" si="157"/>
        <v>E</v>
      </c>
      <c r="D752" s="25" t="str">
        <f t="shared" ca="1" si="158"/>
        <v/>
      </c>
      <c r="E752" s="25" t="str">
        <f t="shared" si="159"/>
        <v/>
      </c>
      <c r="F752" s="23" t="str">
        <f t="shared" si="160"/>
        <v/>
      </c>
      <c r="G752" s="25" t="str">
        <f t="shared" si="161"/>
        <v/>
      </c>
      <c r="H752" s="23">
        <v>2025</v>
      </c>
      <c r="I752" s="26">
        <v>742</v>
      </c>
      <c r="J752" s="23" t="s">
        <v>95</v>
      </c>
      <c r="K752" t="s">
        <v>96</v>
      </c>
      <c r="L752" t="s">
        <v>97</v>
      </c>
      <c r="M752" t="s">
        <v>98</v>
      </c>
      <c r="N752" t="s">
        <v>99</v>
      </c>
      <c r="O752" s="23" t="s">
        <v>100</v>
      </c>
      <c r="P752" s="23" t="s">
        <v>138</v>
      </c>
      <c r="Q752" t="s">
        <v>5103</v>
      </c>
      <c r="R752" s="23" t="s">
        <v>103</v>
      </c>
      <c r="S752" s="20" t="s">
        <v>165</v>
      </c>
      <c r="T752" s="29" t="s">
        <v>5104</v>
      </c>
      <c r="U752" s="23" t="s">
        <v>1436</v>
      </c>
      <c r="V752" s="23" t="s">
        <v>106</v>
      </c>
      <c r="W752" s="76" t="s">
        <v>430</v>
      </c>
      <c r="X752" s="76" t="s">
        <v>430</v>
      </c>
      <c r="Y752" t="s">
        <v>4046</v>
      </c>
      <c r="Z752" t="s">
        <v>4047</v>
      </c>
      <c r="AA752" t="s">
        <v>4048</v>
      </c>
      <c r="AB752" s="30">
        <v>49500000</v>
      </c>
      <c r="AC752" s="30">
        <v>49500000</v>
      </c>
      <c r="AD752" s="46">
        <v>5500000</v>
      </c>
      <c r="AE752" s="46">
        <v>0</v>
      </c>
      <c r="AF752" s="23" t="s">
        <v>112</v>
      </c>
      <c r="AG752" t="s">
        <v>106</v>
      </c>
      <c r="AH752" t="s">
        <v>113</v>
      </c>
      <c r="AI752" s="31">
        <f>+Tabla3[[#This Row],[VALOR DEL CONTRATO
(EN NUMEROS)]]-Tabla3[[#This Row],[VALOR RECURSOS (MADS/FONAM)]]</f>
        <v>0</v>
      </c>
      <c r="AJ752" s="25">
        <v>4825</v>
      </c>
      <c r="AK752" s="32">
        <v>45664</v>
      </c>
      <c r="AL752">
        <v>84225</v>
      </c>
      <c r="AM752" s="42">
        <v>45705</v>
      </c>
      <c r="AN752" s="33" t="s">
        <v>114</v>
      </c>
      <c r="AO752" t="s">
        <v>1265</v>
      </c>
      <c r="AP752" s="39">
        <v>202400000000074</v>
      </c>
      <c r="AQ752" t="s">
        <v>106</v>
      </c>
      <c r="AR752" s="27">
        <v>45702</v>
      </c>
      <c r="AS752" s="23" t="s">
        <v>5105</v>
      </c>
      <c r="AT752" s="23" t="s">
        <v>5106</v>
      </c>
      <c r="AU752" t="s">
        <v>117</v>
      </c>
      <c r="AV752" t="s">
        <v>435</v>
      </c>
      <c r="AW752" t="s">
        <v>436</v>
      </c>
      <c r="AX752" s="23" t="s">
        <v>436</v>
      </c>
      <c r="AY752" s="23">
        <v>80111600</v>
      </c>
      <c r="AZ752" s="20" t="s">
        <v>5107</v>
      </c>
      <c r="BA752" s="23" t="s">
        <v>121</v>
      </c>
      <c r="BB752" s="20" t="s">
        <v>122</v>
      </c>
      <c r="BC752" s="42">
        <v>45702</v>
      </c>
      <c r="BD752" s="23" t="s">
        <v>123</v>
      </c>
      <c r="BE752" s="42">
        <v>45702</v>
      </c>
      <c r="BF752" s="27">
        <v>45705</v>
      </c>
      <c r="BG752" s="43">
        <v>45977</v>
      </c>
      <c r="BH752" s="35">
        <f>+Tabla3[[#This Row],[FECHA TERMINACION
(INICIAL)]]-Tabla3[[#This Row],[FECHA INICIO]]</f>
        <v>272</v>
      </c>
      <c r="BI752" s="35">
        <f>+Tabla3[[#This Row],[PLAZO DE EJECUCIÓN EN DÍAS (INICIAL)]]/30</f>
        <v>9.0666666666666664</v>
      </c>
      <c r="BJ752" t="s">
        <v>4051</v>
      </c>
      <c r="BK752" s="30">
        <f>+[1]BD_2!E752</f>
        <v>0</v>
      </c>
      <c r="BL752" s="30">
        <f>+[1]BD_2!BA752</f>
        <v>0</v>
      </c>
      <c r="BM752" s="23">
        <f>+[1]BD_2!BZ752</f>
        <v>0</v>
      </c>
      <c r="BN752" s="23">
        <f>+COUNTIF(Tabla3[[#This Row],[VALOR REDUCIDO]:[TOTAL TIEMPO PRORROGADO EN DÍAS
]],"&lt;&gt;0")</f>
        <v>0</v>
      </c>
      <c r="BO752" s="23" t="str">
        <f>+[1]BD_2!CA752</f>
        <v>2 NO</v>
      </c>
      <c r="BP752" s="27" t="str">
        <f>+[1]BD_2!CF752</f>
        <v>2 NO</v>
      </c>
      <c r="BQ752" s="23" t="s">
        <v>106</v>
      </c>
      <c r="BR752">
        <f t="shared" si="162"/>
        <v>272</v>
      </c>
      <c r="BS752" s="36">
        <f t="shared" si="163"/>
        <v>45705</v>
      </c>
      <c r="BT752" s="36">
        <f t="shared" si="164"/>
        <v>45977</v>
      </c>
      <c r="BU752" s="37">
        <f t="shared" ca="1" si="165"/>
        <v>0.88970588235294112</v>
      </c>
      <c r="BV752" s="30">
        <f t="shared" si="166"/>
        <v>49500000</v>
      </c>
      <c r="BW752" s="23" t="str">
        <f t="shared" ca="1" si="168"/>
        <v>EJECUCIÓN</v>
      </c>
      <c r="BX752" s="23">
        <v>30066667</v>
      </c>
      <c r="BY752" s="23">
        <v>19433333</v>
      </c>
      <c r="BZ752" s="23" t="s">
        <v>106</v>
      </c>
      <c r="CA752" s="23" t="str">
        <f t="shared" si="167"/>
        <v>febrero</v>
      </c>
      <c r="CB752" s="23" t="s">
        <v>121</v>
      </c>
      <c r="CC752" s="23" t="s">
        <v>121</v>
      </c>
      <c r="CD752" s="23" t="s">
        <v>121</v>
      </c>
      <c r="CE752" t="s">
        <v>125</v>
      </c>
      <c r="CF752" t="s">
        <v>126</v>
      </c>
    </row>
    <row r="753" spans="1:84" x14ac:dyDescent="0.25">
      <c r="A753" s="23" t="str">
        <f t="shared" si="155"/>
        <v/>
      </c>
      <c r="B753" s="23" t="str">
        <f t="shared" si="156"/>
        <v/>
      </c>
      <c r="C753" s="24" t="str">
        <f t="shared" ca="1" si="157"/>
        <v>E</v>
      </c>
      <c r="D753" s="25" t="str">
        <f t="shared" ca="1" si="158"/>
        <v/>
      </c>
      <c r="E753" s="25" t="str">
        <f t="shared" si="159"/>
        <v/>
      </c>
      <c r="F753" s="23" t="str">
        <f t="shared" si="160"/>
        <v/>
      </c>
      <c r="G753" s="25" t="str">
        <f t="shared" si="161"/>
        <v/>
      </c>
      <c r="H753" s="23">
        <v>2025</v>
      </c>
      <c r="I753" s="26">
        <v>743</v>
      </c>
      <c r="J753" s="23" t="s">
        <v>95</v>
      </c>
      <c r="K753" t="s">
        <v>96</v>
      </c>
      <c r="L753" t="s">
        <v>97</v>
      </c>
      <c r="M753" t="s">
        <v>98</v>
      </c>
      <c r="N753" t="s">
        <v>99</v>
      </c>
      <c r="O753" s="23" t="s">
        <v>100</v>
      </c>
      <c r="P753" s="23" t="s">
        <v>138</v>
      </c>
      <c r="Q753" t="s">
        <v>5108</v>
      </c>
      <c r="R753" s="23" t="s">
        <v>103</v>
      </c>
      <c r="S753" s="56" t="s">
        <v>165</v>
      </c>
      <c r="T753" s="29" t="s">
        <v>5109</v>
      </c>
      <c r="U753" s="23" t="s">
        <v>1436</v>
      </c>
      <c r="V753" s="23" t="s">
        <v>106</v>
      </c>
      <c r="W753" s="20" t="s">
        <v>516</v>
      </c>
      <c r="X753" s="20" t="s">
        <v>516</v>
      </c>
      <c r="Y753" t="s">
        <v>5110</v>
      </c>
      <c r="Z753" t="s">
        <v>5111</v>
      </c>
      <c r="AA753" t="s">
        <v>2774</v>
      </c>
      <c r="AB753" s="30">
        <v>78750000</v>
      </c>
      <c r="AC753" s="30">
        <v>78750000</v>
      </c>
      <c r="AD753" s="46">
        <v>7875000</v>
      </c>
      <c r="AE753" s="46">
        <v>0</v>
      </c>
      <c r="AF753" s="23" t="s">
        <v>112</v>
      </c>
      <c r="AG753" t="s">
        <v>106</v>
      </c>
      <c r="AH753" t="s">
        <v>113</v>
      </c>
      <c r="AI753" s="31">
        <f>+Tabla3[[#This Row],[VALOR DEL CONTRATO
(EN NUMEROS)]]-Tabla3[[#This Row],[VALOR RECURSOS (MADS/FONAM)]]</f>
        <v>0</v>
      </c>
      <c r="AJ753" s="25">
        <v>8825</v>
      </c>
      <c r="AK753" s="57">
        <v>45665</v>
      </c>
      <c r="AL753">
        <v>92625</v>
      </c>
      <c r="AM753" s="42">
        <v>45707</v>
      </c>
      <c r="AN753" s="33" t="s">
        <v>114</v>
      </c>
      <c r="AO753" t="s">
        <v>1574</v>
      </c>
      <c r="AP753" s="39">
        <v>202300000000177</v>
      </c>
      <c r="AQ753" t="s">
        <v>106</v>
      </c>
      <c r="AR753" s="27">
        <v>45701</v>
      </c>
      <c r="AS753" s="23" t="s">
        <v>116</v>
      </c>
      <c r="AT753" s="23" t="s">
        <v>116</v>
      </c>
      <c r="AU753" t="s">
        <v>117</v>
      </c>
      <c r="AV753" t="s">
        <v>1124</v>
      </c>
      <c r="AW753" t="s">
        <v>1125</v>
      </c>
      <c r="AX753" t="s">
        <v>516</v>
      </c>
      <c r="AY753" s="23">
        <v>80111600</v>
      </c>
      <c r="AZ753" s="20" t="s">
        <v>5112</v>
      </c>
      <c r="BA753" s="23" t="s">
        <v>121</v>
      </c>
      <c r="BB753" s="20" t="s">
        <v>122</v>
      </c>
      <c r="BC753" s="42">
        <v>45702</v>
      </c>
      <c r="BD753" s="23" t="s">
        <v>136</v>
      </c>
      <c r="BE753" s="42">
        <v>45702</v>
      </c>
      <c r="BF753" s="27">
        <v>45707</v>
      </c>
      <c r="BG753" s="43">
        <v>46009</v>
      </c>
      <c r="BH753" s="35">
        <f>+Tabla3[[#This Row],[FECHA TERMINACION
(INICIAL)]]-Tabla3[[#This Row],[FECHA INICIO]]</f>
        <v>302</v>
      </c>
      <c r="BI753" s="35">
        <f>+Tabla3[[#This Row],[PLAZO DE EJECUCIÓN EN DÍAS (INICIAL)]]/30</f>
        <v>10.066666666666666</v>
      </c>
      <c r="BJ753" t="s">
        <v>948</v>
      </c>
      <c r="BK753" s="30">
        <f>+[1]BD_2!E753</f>
        <v>0</v>
      </c>
      <c r="BL753" s="30">
        <f>+[1]BD_2!BA753</f>
        <v>0</v>
      </c>
      <c r="BM753" s="23">
        <f>+[1]BD_2!BZ753</f>
        <v>0</v>
      </c>
      <c r="BN753" s="23">
        <f>+COUNTIF(Tabla3[[#This Row],[VALOR REDUCIDO]:[TOTAL TIEMPO PRORROGADO EN DÍAS
]],"&lt;&gt;0")</f>
        <v>0</v>
      </c>
      <c r="BO753" s="23" t="str">
        <f>+[1]BD_2!CA753</f>
        <v>2 NO</v>
      </c>
      <c r="BP753" s="27" t="str">
        <f>+[1]BD_2!CF753</f>
        <v>2 NO</v>
      </c>
      <c r="BQ753" s="23" t="s">
        <v>106</v>
      </c>
      <c r="BR753">
        <f t="shared" si="162"/>
        <v>302</v>
      </c>
      <c r="BS753" s="36">
        <f t="shared" si="163"/>
        <v>45707</v>
      </c>
      <c r="BT753" s="36">
        <f t="shared" si="164"/>
        <v>46009</v>
      </c>
      <c r="BU753" s="37">
        <f t="shared" ca="1" si="165"/>
        <v>0.79470198675496684</v>
      </c>
      <c r="BV753" s="30">
        <f t="shared" si="166"/>
        <v>78750000</v>
      </c>
      <c r="BW753" s="23" t="str">
        <f t="shared" ca="1" si="168"/>
        <v>EJECUCIÓN</v>
      </c>
      <c r="BX753" s="23">
        <v>42525000</v>
      </c>
      <c r="BY753" s="23">
        <v>36225000</v>
      </c>
      <c r="BZ753" s="23" t="s">
        <v>106</v>
      </c>
      <c r="CA753" s="23" t="str">
        <f t="shared" si="167"/>
        <v>febrero</v>
      </c>
      <c r="CB753" s="23" t="s">
        <v>121</v>
      </c>
      <c r="CC753" s="23" t="s">
        <v>121</v>
      </c>
      <c r="CD753" s="23" t="s">
        <v>121</v>
      </c>
      <c r="CE753" t="s">
        <v>125</v>
      </c>
      <c r="CF753" t="s">
        <v>126</v>
      </c>
    </row>
    <row r="754" spans="1:84" ht="16.5" x14ac:dyDescent="0.35">
      <c r="A754" s="23" t="str">
        <f t="shared" si="155"/>
        <v/>
      </c>
      <c r="B754" s="23" t="str">
        <f t="shared" si="156"/>
        <v/>
      </c>
      <c r="C754" s="24" t="str">
        <f t="shared" ca="1" si="157"/>
        <v>E</v>
      </c>
      <c r="D754" s="25" t="str">
        <f t="shared" ca="1" si="158"/>
        <v/>
      </c>
      <c r="E754" s="25" t="str">
        <f t="shared" si="159"/>
        <v/>
      </c>
      <c r="F754" s="23" t="str">
        <f t="shared" si="160"/>
        <v/>
      </c>
      <c r="G754" s="25" t="str">
        <f t="shared" si="161"/>
        <v/>
      </c>
      <c r="H754" s="23">
        <v>2025</v>
      </c>
      <c r="I754" s="26">
        <v>744</v>
      </c>
      <c r="J754" s="23" t="s">
        <v>95</v>
      </c>
      <c r="K754" t="s">
        <v>96</v>
      </c>
      <c r="L754" t="s">
        <v>97</v>
      </c>
      <c r="M754" t="s">
        <v>98</v>
      </c>
      <c r="N754" t="s">
        <v>99</v>
      </c>
      <c r="O754" s="23" t="s">
        <v>100</v>
      </c>
      <c r="P754" s="23" t="s">
        <v>138</v>
      </c>
      <c r="Q754" t="s">
        <v>5113</v>
      </c>
      <c r="R754" s="23" t="s">
        <v>103</v>
      </c>
      <c r="S754" s="56" t="s">
        <v>165</v>
      </c>
      <c r="T754" s="29" t="s">
        <v>5114</v>
      </c>
      <c r="U754" s="23" t="s">
        <v>1436</v>
      </c>
      <c r="V754" s="23" t="s">
        <v>106</v>
      </c>
      <c r="W754" s="62" t="s">
        <v>430</v>
      </c>
      <c r="X754" s="62" t="s">
        <v>430</v>
      </c>
      <c r="Y754" t="s">
        <v>4046</v>
      </c>
      <c r="Z754" t="s">
        <v>4047</v>
      </c>
      <c r="AA754" s="30" t="s">
        <v>4048</v>
      </c>
      <c r="AB754" s="30">
        <v>49500000</v>
      </c>
      <c r="AC754" s="30">
        <v>49500000</v>
      </c>
      <c r="AD754" s="46">
        <v>5500000</v>
      </c>
      <c r="AE754" s="46">
        <v>0</v>
      </c>
      <c r="AF754" s="23" t="s">
        <v>112</v>
      </c>
      <c r="AG754" t="s">
        <v>106</v>
      </c>
      <c r="AH754" t="s">
        <v>113</v>
      </c>
      <c r="AI754" s="31">
        <f>+Tabla3[[#This Row],[VALOR DEL CONTRATO
(EN NUMEROS)]]-Tabla3[[#This Row],[VALOR RECURSOS (MADS/FONAM)]]</f>
        <v>0</v>
      </c>
      <c r="AJ754" s="25">
        <v>4825</v>
      </c>
      <c r="AK754" s="32">
        <v>45664</v>
      </c>
      <c r="AL754">
        <v>88925</v>
      </c>
      <c r="AM754" s="27">
        <v>45705</v>
      </c>
      <c r="AN754" s="33" t="s">
        <v>114</v>
      </c>
      <c r="AO754" t="s">
        <v>1265</v>
      </c>
      <c r="AP754" s="39">
        <v>202400000000074</v>
      </c>
      <c r="AQ754" t="s">
        <v>106</v>
      </c>
      <c r="AR754" s="27">
        <v>45702</v>
      </c>
      <c r="AS754" s="23" t="s">
        <v>5115</v>
      </c>
      <c r="AT754" s="23" t="s">
        <v>5116</v>
      </c>
      <c r="AU754" t="s">
        <v>117</v>
      </c>
      <c r="AV754" t="s">
        <v>435</v>
      </c>
      <c r="AW754" t="s">
        <v>436</v>
      </c>
      <c r="AX754" s="23" t="s">
        <v>436</v>
      </c>
      <c r="AY754" s="23">
        <v>80111600</v>
      </c>
      <c r="AZ754" s="20" t="s">
        <v>5117</v>
      </c>
      <c r="BA754" s="23" t="s">
        <v>121</v>
      </c>
      <c r="BB754" s="20" t="s">
        <v>122</v>
      </c>
      <c r="BC754" s="42">
        <v>45702</v>
      </c>
      <c r="BD754" s="23" t="s">
        <v>123</v>
      </c>
      <c r="BE754" s="42">
        <v>45702</v>
      </c>
      <c r="BF754" s="27">
        <v>45706</v>
      </c>
      <c r="BG754" s="43">
        <v>46008</v>
      </c>
      <c r="BH754" s="35">
        <f>+Tabla3[[#This Row],[FECHA TERMINACION
(INICIAL)]]-Tabla3[[#This Row],[FECHA INICIO]]</f>
        <v>302</v>
      </c>
      <c r="BI754" s="35">
        <f>+Tabla3[[#This Row],[PLAZO DE EJECUCIÓN EN DÍAS (INICIAL)]]/30</f>
        <v>10.066666666666666</v>
      </c>
      <c r="BJ754" t="s">
        <v>4051</v>
      </c>
      <c r="BK754" s="30">
        <f>+[1]BD_2!E754</f>
        <v>0</v>
      </c>
      <c r="BL754" s="30">
        <f>+[1]BD_2!BA754</f>
        <v>0</v>
      </c>
      <c r="BM754" s="23">
        <f>+[1]BD_2!BZ754</f>
        <v>0</v>
      </c>
      <c r="BN754" s="23">
        <f>+COUNTIF(Tabla3[[#This Row],[VALOR REDUCIDO]:[TOTAL TIEMPO PRORROGADO EN DÍAS
]],"&lt;&gt;0")</f>
        <v>0</v>
      </c>
      <c r="BO754" s="23" t="str">
        <f>+[1]BD_2!CA754</f>
        <v>2 NO</v>
      </c>
      <c r="BP754" s="27" t="str">
        <f>+[1]BD_2!CF754</f>
        <v>2 NO</v>
      </c>
      <c r="BQ754" s="23" t="s">
        <v>106</v>
      </c>
      <c r="BR754">
        <f t="shared" si="162"/>
        <v>302</v>
      </c>
      <c r="BS754" s="36">
        <f t="shared" si="163"/>
        <v>45706</v>
      </c>
      <c r="BT754" s="36">
        <f t="shared" si="164"/>
        <v>46008</v>
      </c>
      <c r="BU754" s="37">
        <f t="shared" ca="1" si="165"/>
        <v>0.79801324503311255</v>
      </c>
      <c r="BV754" s="30">
        <f t="shared" si="166"/>
        <v>49500000</v>
      </c>
      <c r="BW754" s="23" t="str">
        <f t="shared" ca="1" si="168"/>
        <v>EJECUCIÓN</v>
      </c>
      <c r="BX754" s="23">
        <v>29883333</v>
      </c>
      <c r="BY754" s="23">
        <v>19616667</v>
      </c>
      <c r="BZ754" s="23" t="s">
        <v>106</v>
      </c>
      <c r="CA754" s="23" t="str">
        <f t="shared" si="167"/>
        <v>febrero</v>
      </c>
      <c r="CB754" s="23" t="s">
        <v>121</v>
      </c>
      <c r="CC754" s="23" t="s">
        <v>121</v>
      </c>
      <c r="CD754" s="23" t="s">
        <v>121</v>
      </c>
      <c r="CE754" t="s">
        <v>125</v>
      </c>
      <c r="CF754" t="s">
        <v>126</v>
      </c>
    </row>
    <row r="755" spans="1:84" ht="16.5" x14ac:dyDescent="0.35">
      <c r="A755" s="23" t="str">
        <f t="shared" si="155"/>
        <v/>
      </c>
      <c r="B755" s="23" t="str">
        <f t="shared" si="156"/>
        <v/>
      </c>
      <c r="C755" s="24" t="str">
        <f t="shared" ca="1" si="157"/>
        <v>F</v>
      </c>
      <c r="D755" s="25" t="str">
        <f t="shared" si="158"/>
        <v/>
      </c>
      <c r="E755" s="25" t="str">
        <f t="shared" si="159"/>
        <v/>
      </c>
      <c r="F755" s="23" t="str">
        <f t="shared" si="160"/>
        <v/>
      </c>
      <c r="G755" s="25" t="str">
        <f t="shared" si="161"/>
        <v/>
      </c>
      <c r="H755" s="23">
        <v>2025</v>
      </c>
      <c r="I755" s="26">
        <v>745</v>
      </c>
      <c r="J755" s="23" t="s">
        <v>95</v>
      </c>
      <c r="K755" t="s">
        <v>96</v>
      </c>
      <c r="L755" t="s">
        <v>97</v>
      </c>
      <c r="M755" t="s">
        <v>98</v>
      </c>
      <c r="N755" t="s">
        <v>99</v>
      </c>
      <c r="O755" s="23" t="s">
        <v>100</v>
      </c>
      <c r="P755" s="23" t="s">
        <v>138</v>
      </c>
      <c r="Q755" t="s">
        <v>5118</v>
      </c>
      <c r="R755" s="23" t="s">
        <v>103</v>
      </c>
      <c r="S755" s="20" t="s">
        <v>1652</v>
      </c>
      <c r="T755" s="29" t="s">
        <v>5119</v>
      </c>
      <c r="U755" s="23" t="s">
        <v>1436</v>
      </c>
      <c r="V755" s="23" t="s">
        <v>106</v>
      </c>
      <c r="W755" s="62" t="s">
        <v>430</v>
      </c>
      <c r="X755" s="62" t="s">
        <v>430</v>
      </c>
      <c r="Y755" t="s">
        <v>5120</v>
      </c>
      <c r="Z755" t="s">
        <v>5121</v>
      </c>
      <c r="AA755" t="s">
        <v>5122</v>
      </c>
      <c r="AB755" s="30">
        <v>69900000</v>
      </c>
      <c r="AC755" s="30">
        <v>69900000</v>
      </c>
      <c r="AD755" s="46">
        <v>9000000</v>
      </c>
      <c r="AE755" s="46">
        <v>0</v>
      </c>
      <c r="AF755" s="23" t="s">
        <v>112</v>
      </c>
      <c r="AG755" t="s">
        <v>106</v>
      </c>
      <c r="AH755" t="s">
        <v>113</v>
      </c>
      <c r="AI755" s="31">
        <f>+Tabla3[[#This Row],[VALOR DEL CONTRATO
(EN NUMEROS)]]-Tabla3[[#This Row],[VALOR RECURSOS (MADS/FONAM)]]</f>
        <v>0</v>
      </c>
      <c r="AJ755" s="25">
        <v>4825</v>
      </c>
      <c r="AK755" s="32">
        <v>45664</v>
      </c>
      <c r="AL755">
        <v>99925</v>
      </c>
      <c r="AM755" s="27">
        <v>45709</v>
      </c>
      <c r="AN755" s="33" t="s">
        <v>114</v>
      </c>
      <c r="AO755" t="s">
        <v>1265</v>
      </c>
      <c r="AP755" s="39">
        <v>202400000000074</v>
      </c>
      <c r="AQ755" t="s">
        <v>106</v>
      </c>
      <c r="AR755" s="27">
        <v>45707</v>
      </c>
      <c r="AS755" s="23" t="s">
        <v>116</v>
      </c>
      <c r="AT755" s="23" t="s">
        <v>116</v>
      </c>
      <c r="AU755" t="s">
        <v>117</v>
      </c>
      <c r="AV755" t="s">
        <v>435</v>
      </c>
      <c r="AW755" t="s">
        <v>436</v>
      </c>
      <c r="AX755" t="s">
        <v>436</v>
      </c>
      <c r="AY755" s="23">
        <v>80111600</v>
      </c>
      <c r="AZ755" s="41" t="s">
        <v>5123</v>
      </c>
      <c r="BA755" s="23" t="s">
        <v>295</v>
      </c>
      <c r="BB755" s="20" t="s">
        <v>122</v>
      </c>
      <c r="BC755" s="42">
        <v>45708</v>
      </c>
      <c r="BD755" s="23" t="s">
        <v>123</v>
      </c>
      <c r="BE755" s="42">
        <v>45708</v>
      </c>
      <c r="BF755" s="27">
        <v>45712</v>
      </c>
      <c r="BG755" s="43">
        <v>45946</v>
      </c>
      <c r="BH755" s="35">
        <f>+Tabla3[[#This Row],[FECHA TERMINACION
(INICIAL)]]-Tabla3[[#This Row],[FECHA INICIO]]</f>
        <v>234</v>
      </c>
      <c r="BI755" s="35">
        <f>+Tabla3[[#This Row],[PLAZO DE EJECUCIÓN EN DÍAS (INICIAL)]]/30</f>
        <v>7.8</v>
      </c>
      <c r="BJ755" t="s">
        <v>5124</v>
      </c>
      <c r="BK755" s="30">
        <f>+[1]BD_2!E755</f>
        <v>0</v>
      </c>
      <c r="BL755" s="30">
        <f>+[1]BD_2!BA755</f>
        <v>0</v>
      </c>
      <c r="BM755" s="23">
        <f>+[1]BD_2!BZ755</f>
        <v>0</v>
      </c>
      <c r="BN755" s="23">
        <f>+COUNTIF(Tabla3[[#This Row],[VALOR REDUCIDO]:[TOTAL TIEMPO PRORROGADO EN DÍAS
]],"&lt;&gt;0")</f>
        <v>0</v>
      </c>
      <c r="BO755" s="23" t="str">
        <f>+[1]BD_2!CA755</f>
        <v>2 NO</v>
      </c>
      <c r="BP755" s="27" t="str">
        <f>+[1]BD_2!CF755</f>
        <v>1 SI</v>
      </c>
      <c r="BQ755" s="23" t="s">
        <v>106</v>
      </c>
      <c r="BR755">
        <f t="shared" si="162"/>
        <v>234</v>
      </c>
      <c r="BS755" s="36">
        <f t="shared" si="163"/>
        <v>45712</v>
      </c>
      <c r="BT755" s="36">
        <f t="shared" si="164"/>
        <v>45946</v>
      </c>
      <c r="BU755" s="37">
        <f t="shared" ca="1" si="165"/>
        <v>1</v>
      </c>
      <c r="BV755" s="30">
        <f t="shared" si="166"/>
        <v>69900000</v>
      </c>
      <c r="BW755" s="23" t="str">
        <f t="shared" si="168"/>
        <v>FINALIZADO</v>
      </c>
      <c r="BX755" s="23">
        <v>47100000</v>
      </c>
      <c r="BY755" s="23">
        <v>22800000</v>
      </c>
      <c r="BZ755" s="23" t="s">
        <v>106</v>
      </c>
      <c r="CA755" s="23" t="str">
        <f t="shared" si="167"/>
        <v>febrero</v>
      </c>
      <c r="CB755" s="23" t="s">
        <v>121</v>
      </c>
      <c r="CC755" s="23" t="s">
        <v>121</v>
      </c>
      <c r="CD755" s="23" t="s">
        <v>121</v>
      </c>
      <c r="CE755" t="s">
        <v>125</v>
      </c>
      <c r="CF755" t="s">
        <v>126</v>
      </c>
    </row>
    <row r="756" spans="1:84" x14ac:dyDescent="0.25">
      <c r="A756" s="23" t="str">
        <f t="shared" si="155"/>
        <v/>
      </c>
      <c r="B756" s="23" t="str">
        <f t="shared" si="156"/>
        <v/>
      </c>
      <c r="C756" s="24" t="str">
        <f t="shared" ca="1" si="157"/>
        <v>E</v>
      </c>
      <c r="D756" s="25" t="str">
        <f t="shared" ca="1" si="158"/>
        <v/>
      </c>
      <c r="E756" s="25" t="str">
        <f t="shared" si="159"/>
        <v/>
      </c>
      <c r="F756" s="23" t="str">
        <f t="shared" si="160"/>
        <v/>
      </c>
      <c r="G756" s="25" t="str">
        <f t="shared" si="161"/>
        <v/>
      </c>
      <c r="H756" s="23">
        <v>2025</v>
      </c>
      <c r="I756" s="26">
        <v>746</v>
      </c>
      <c r="J756" s="23" t="s">
        <v>95</v>
      </c>
      <c r="K756" t="s">
        <v>96</v>
      </c>
      <c r="L756" t="s">
        <v>97</v>
      </c>
      <c r="M756" t="s">
        <v>98</v>
      </c>
      <c r="N756" t="s">
        <v>99</v>
      </c>
      <c r="O756" s="23" t="s">
        <v>100</v>
      </c>
      <c r="P756" s="23" t="s">
        <v>138</v>
      </c>
      <c r="Q756" t="s">
        <v>5125</v>
      </c>
      <c r="R756" s="23" t="s">
        <v>103</v>
      </c>
      <c r="S756" s="20" t="s">
        <v>1103</v>
      </c>
      <c r="T756" s="29" t="s">
        <v>5126</v>
      </c>
      <c r="U756" s="23" t="s">
        <v>1436</v>
      </c>
      <c r="V756" s="23" t="s">
        <v>106</v>
      </c>
      <c r="W756" s="20" t="s">
        <v>430</v>
      </c>
      <c r="X756" s="20" t="s">
        <v>430</v>
      </c>
      <c r="Y756" t="s">
        <v>4814</v>
      </c>
      <c r="Z756" t="s">
        <v>4815</v>
      </c>
      <c r="AA756" t="s">
        <v>3724</v>
      </c>
      <c r="AB756" s="30">
        <v>52000000</v>
      </c>
      <c r="AC756" s="30">
        <v>52000000</v>
      </c>
      <c r="AD756" s="30">
        <v>5200000</v>
      </c>
      <c r="AE756" s="46">
        <v>0</v>
      </c>
      <c r="AF756" s="23" t="s">
        <v>112</v>
      </c>
      <c r="AG756" t="s">
        <v>106</v>
      </c>
      <c r="AH756" t="s">
        <v>113</v>
      </c>
      <c r="AI756" s="31">
        <f>+Tabla3[[#This Row],[VALOR DEL CONTRATO
(EN NUMEROS)]]-Tabla3[[#This Row],[VALOR RECURSOS (MADS/FONAM)]]</f>
        <v>0</v>
      </c>
      <c r="AJ756" s="25">
        <v>4425</v>
      </c>
      <c r="AK756" s="32">
        <v>45664</v>
      </c>
      <c r="AL756">
        <v>82525</v>
      </c>
      <c r="AM756" s="27">
        <v>45702</v>
      </c>
      <c r="AN756" s="33" t="s">
        <v>114</v>
      </c>
      <c r="AO756" t="s">
        <v>434</v>
      </c>
      <c r="AP756" s="39">
        <v>202400000000074</v>
      </c>
      <c r="AQ756" t="s">
        <v>106</v>
      </c>
      <c r="AR756" s="27">
        <v>45701</v>
      </c>
      <c r="AS756" s="23" t="s">
        <v>116</v>
      </c>
      <c r="AT756" s="23" t="s">
        <v>116</v>
      </c>
      <c r="AU756" t="s">
        <v>117</v>
      </c>
      <c r="AV756" t="s">
        <v>435</v>
      </c>
      <c r="AW756" t="s">
        <v>436</v>
      </c>
      <c r="AX756" t="s">
        <v>436</v>
      </c>
      <c r="AY756" s="23">
        <v>80111600</v>
      </c>
      <c r="AZ756" s="41" t="s">
        <v>5127</v>
      </c>
      <c r="BA756" s="23" t="s">
        <v>295</v>
      </c>
      <c r="BB756" s="20" t="s">
        <v>122</v>
      </c>
      <c r="BC756" s="42">
        <v>45701</v>
      </c>
      <c r="BD756" s="23" t="s">
        <v>123</v>
      </c>
      <c r="BE756" s="42">
        <v>45701</v>
      </c>
      <c r="BF756" s="27">
        <v>45702</v>
      </c>
      <c r="BG756" s="43">
        <v>46004</v>
      </c>
      <c r="BH756" s="35">
        <f>+Tabla3[[#This Row],[FECHA TERMINACION
(INICIAL)]]-Tabla3[[#This Row],[FECHA INICIO]]</f>
        <v>302</v>
      </c>
      <c r="BI756" s="35">
        <f>+Tabla3[[#This Row],[PLAZO DE EJECUCIÓN EN DÍAS (INICIAL)]]/30</f>
        <v>10.066666666666666</v>
      </c>
      <c r="BJ756" t="s">
        <v>2064</v>
      </c>
      <c r="BK756" s="30">
        <f>+[1]BD_2!E756</f>
        <v>0</v>
      </c>
      <c r="BL756" s="30">
        <f>+[1]BD_2!BA756</f>
        <v>0</v>
      </c>
      <c r="BM756" s="23">
        <f>+[1]BD_2!BZ756</f>
        <v>0</v>
      </c>
      <c r="BN756" s="23">
        <f>+COUNTIF(Tabla3[[#This Row],[VALOR REDUCIDO]:[TOTAL TIEMPO PRORROGADO EN DÍAS
]],"&lt;&gt;0")</f>
        <v>0</v>
      </c>
      <c r="BO756" s="23" t="str">
        <f>+[1]BD_2!CA756</f>
        <v>2 NO</v>
      </c>
      <c r="BP756" s="27" t="str">
        <f>+[1]BD_2!CF756</f>
        <v>2 NO</v>
      </c>
      <c r="BQ756" s="23" t="s">
        <v>106</v>
      </c>
      <c r="BR756">
        <f t="shared" si="162"/>
        <v>302</v>
      </c>
      <c r="BS756" s="36">
        <f t="shared" si="163"/>
        <v>45702</v>
      </c>
      <c r="BT756" s="36">
        <f t="shared" si="164"/>
        <v>46004</v>
      </c>
      <c r="BU756" s="37">
        <f t="shared" ca="1" si="165"/>
        <v>0.8112582781456954</v>
      </c>
      <c r="BV756" s="30">
        <f t="shared" si="166"/>
        <v>52000000</v>
      </c>
      <c r="BW756" s="23" t="str">
        <f t="shared" ca="1" si="168"/>
        <v>EJECUCIÓN</v>
      </c>
      <c r="BX756" s="23">
        <v>28946667</v>
      </c>
      <c r="BY756" s="23">
        <v>23053333</v>
      </c>
      <c r="BZ756" s="23" t="s">
        <v>106</v>
      </c>
      <c r="CA756" s="23" t="str">
        <f t="shared" si="167"/>
        <v>febrero</v>
      </c>
      <c r="CB756" s="23" t="s">
        <v>121</v>
      </c>
      <c r="CC756" s="23" t="s">
        <v>121</v>
      </c>
      <c r="CD756" s="23" t="s">
        <v>121</v>
      </c>
      <c r="CE756" t="s">
        <v>125</v>
      </c>
      <c r="CF756" t="s">
        <v>126</v>
      </c>
    </row>
    <row r="757" spans="1:84" x14ac:dyDescent="0.25">
      <c r="A757" s="23" t="str">
        <f t="shared" si="155"/>
        <v/>
      </c>
      <c r="B757" s="23" t="str">
        <f t="shared" si="156"/>
        <v/>
      </c>
      <c r="C757" s="24" t="str">
        <f t="shared" ca="1" si="157"/>
        <v>E</v>
      </c>
      <c r="D757" s="25" t="str">
        <f t="shared" ca="1" si="158"/>
        <v/>
      </c>
      <c r="E757" s="25" t="str">
        <f t="shared" si="159"/>
        <v/>
      </c>
      <c r="F757" s="23" t="str">
        <f t="shared" si="160"/>
        <v/>
      </c>
      <c r="G757" s="25" t="str">
        <f t="shared" si="161"/>
        <v/>
      </c>
      <c r="H757" s="23">
        <v>2025</v>
      </c>
      <c r="I757" s="26">
        <v>747</v>
      </c>
      <c r="J757" s="23" t="s">
        <v>95</v>
      </c>
      <c r="K757" t="s">
        <v>96</v>
      </c>
      <c r="L757" t="s">
        <v>97</v>
      </c>
      <c r="M757" t="s">
        <v>98</v>
      </c>
      <c r="N757" t="s">
        <v>99</v>
      </c>
      <c r="O757" s="23" t="s">
        <v>100</v>
      </c>
      <c r="P757" s="23" t="s">
        <v>138</v>
      </c>
      <c r="Q757" t="s">
        <v>5128</v>
      </c>
      <c r="R757" s="23" t="s">
        <v>103</v>
      </c>
      <c r="S757" s="20" t="s">
        <v>1652</v>
      </c>
      <c r="T757" s="29" t="s">
        <v>5129</v>
      </c>
      <c r="U757" s="23" t="s">
        <v>1436</v>
      </c>
      <c r="V757" s="23" t="s">
        <v>106</v>
      </c>
      <c r="W757" s="20" t="s">
        <v>776</v>
      </c>
      <c r="X757" s="20" t="s">
        <v>776</v>
      </c>
      <c r="Y757" t="s">
        <v>5130</v>
      </c>
      <c r="Z757" t="s">
        <v>5131</v>
      </c>
      <c r="AA757" t="s">
        <v>5132</v>
      </c>
      <c r="AB757" s="30">
        <v>75705000</v>
      </c>
      <c r="AC757" s="30">
        <v>75705000</v>
      </c>
      <c r="AD757" s="46">
        <v>7570500</v>
      </c>
      <c r="AE757" s="46">
        <v>0</v>
      </c>
      <c r="AF757" s="23" t="s">
        <v>112</v>
      </c>
      <c r="AG757" t="s">
        <v>106</v>
      </c>
      <c r="AH757" t="s">
        <v>113</v>
      </c>
      <c r="AI757" s="31">
        <f>+Tabla3[[#This Row],[VALOR DEL CONTRATO
(EN NUMEROS)]]-Tabla3[[#This Row],[VALOR RECURSOS (MADS/FONAM)]]</f>
        <v>0</v>
      </c>
      <c r="AJ757" s="25">
        <v>6825</v>
      </c>
      <c r="AK757" s="32">
        <v>45665</v>
      </c>
      <c r="AL757">
        <v>84625</v>
      </c>
      <c r="AM757" s="27">
        <v>45702</v>
      </c>
      <c r="AN757" s="33" t="s">
        <v>114</v>
      </c>
      <c r="AO757" t="s">
        <v>780</v>
      </c>
      <c r="AP757" s="39">
        <v>202400000000078</v>
      </c>
      <c r="AQ757" t="s">
        <v>106</v>
      </c>
      <c r="AR757" s="27">
        <v>45701</v>
      </c>
      <c r="AS757" s="23" t="s">
        <v>116</v>
      </c>
      <c r="AT757" s="23" t="s">
        <v>116</v>
      </c>
      <c r="AU757" t="s">
        <v>117</v>
      </c>
      <c r="AV757" t="s">
        <v>781</v>
      </c>
      <c r="AW757" t="s">
        <v>782</v>
      </c>
      <c r="AX757" t="s">
        <v>783</v>
      </c>
      <c r="AY757" s="23">
        <v>80111600</v>
      </c>
      <c r="AZ757" s="20" t="s">
        <v>5133</v>
      </c>
      <c r="BA757" s="23" t="s">
        <v>121</v>
      </c>
      <c r="BB757" s="20" t="s">
        <v>122</v>
      </c>
      <c r="BC757" s="42">
        <v>45701</v>
      </c>
      <c r="BD757" s="23" t="s">
        <v>123</v>
      </c>
      <c r="BE757" s="42">
        <v>45701</v>
      </c>
      <c r="BF757" s="27">
        <v>45702</v>
      </c>
      <c r="BG757" s="43">
        <v>46004</v>
      </c>
      <c r="BH757" s="35">
        <f>+Tabla3[[#This Row],[FECHA TERMINACION
(INICIAL)]]-Tabla3[[#This Row],[FECHA INICIO]]</f>
        <v>302</v>
      </c>
      <c r="BI757" s="35">
        <f>+Tabla3[[#This Row],[PLAZO DE EJECUCIÓN EN DÍAS (INICIAL)]]/30</f>
        <v>10.066666666666666</v>
      </c>
      <c r="BJ757" t="s">
        <v>2839</v>
      </c>
      <c r="BK757" s="30">
        <f>+[1]BD_2!E757</f>
        <v>0</v>
      </c>
      <c r="BL757" s="30">
        <f>+[1]BD_2!BA757</f>
        <v>0</v>
      </c>
      <c r="BM757" s="23">
        <f>+[1]BD_2!BZ757</f>
        <v>0</v>
      </c>
      <c r="BN757" s="23">
        <f>+COUNTIF(Tabla3[[#This Row],[VALOR REDUCIDO]:[TOTAL TIEMPO PRORROGADO EN DÍAS
]],"&lt;&gt;0")</f>
        <v>0</v>
      </c>
      <c r="BO757" s="23" t="str">
        <f>+[1]BD_2!CA757</f>
        <v>2 NO</v>
      </c>
      <c r="BP757" s="27" t="str">
        <f>+[1]BD_2!CF757</f>
        <v>2 NO</v>
      </c>
      <c r="BQ757" s="23" t="s">
        <v>106</v>
      </c>
      <c r="BR757">
        <f t="shared" si="162"/>
        <v>302</v>
      </c>
      <c r="BS757" s="36">
        <f t="shared" si="163"/>
        <v>45702</v>
      </c>
      <c r="BT757" s="36">
        <f t="shared" si="164"/>
        <v>46004</v>
      </c>
      <c r="BU757" s="37">
        <f t="shared" ca="1" si="165"/>
        <v>0.8112582781456954</v>
      </c>
      <c r="BV757" s="30">
        <f t="shared" si="166"/>
        <v>75705000</v>
      </c>
      <c r="BW757" s="23" t="str">
        <f t="shared" ca="1" si="168"/>
        <v>EJECUCIÓN</v>
      </c>
      <c r="BX757" s="23">
        <v>42142450</v>
      </c>
      <c r="BY757" s="23">
        <v>33562550</v>
      </c>
      <c r="BZ757" s="23" t="s">
        <v>106</v>
      </c>
      <c r="CA757" s="23" t="str">
        <f t="shared" si="167"/>
        <v>febrero</v>
      </c>
      <c r="CB757" s="23" t="s">
        <v>121</v>
      </c>
      <c r="CC757" s="23" t="s">
        <v>121</v>
      </c>
      <c r="CD757" s="23" t="s">
        <v>121</v>
      </c>
      <c r="CE757" t="s">
        <v>125</v>
      </c>
      <c r="CF757" t="s">
        <v>126</v>
      </c>
    </row>
    <row r="758" spans="1:84" x14ac:dyDescent="0.25">
      <c r="A758" s="23" t="str">
        <f t="shared" si="155"/>
        <v/>
      </c>
      <c r="B758" s="23" t="str">
        <f t="shared" si="156"/>
        <v/>
      </c>
      <c r="C758" s="24" t="str">
        <f t="shared" ca="1" si="157"/>
        <v>E</v>
      </c>
      <c r="D758" s="25" t="str">
        <f t="shared" ca="1" si="158"/>
        <v/>
      </c>
      <c r="E758" s="25" t="str">
        <f t="shared" si="159"/>
        <v/>
      </c>
      <c r="F758" s="23" t="str">
        <f t="shared" si="160"/>
        <v/>
      </c>
      <c r="G758" s="25" t="str">
        <f t="shared" si="161"/>
        <v/>
      </c>
      <c r="H758" s="23">
        <v>2025</v>
      </c>
      <c r="I758" s="26">
        <v>748</v>
      </c>
      <c r="J758" s="23" t="s">
        <v>95</v>
      </c>
      <c r="K758" t="s">
        <v>96</v>
      </c>
      <c r="L758" t="s">
        <v>97</v>
      </c>
      <c r="M758" t="s">
        <v>98</v>
      </c>
      <c r="N758" t="s">
        <v>99</v>
      </c>
      <c r="O758" s="23" t="s">
        <v>100</v>
      </c>
      <c r="P758" s="23" t="s">
        <v>138</v>
      </c>
      <c r="Q758" t="s">
        <v>5134</v>
      </c>
      <c r="R758" s="23" t="s">
        <v>103</v>
      </c>
      <c r="S758" s="20" t="s">
        <v>2129</v>
      </c>
      <c r="T758" s="29" t="s">
        <v>5135</v>
      </c>
      <c r="U758" s="23" t="s">
        <v>1436</v>
      </c>
      <c r="V758" s="23" t="s">
        <v>106</v>
      </c>
      <c r="W758" s="20" t="s">
        <v>430</v>
      </c>
      <c r="X758" s="20" t="s">
        <v>430</v>
      </c>
      <c r="Y758" t="s">
        <v>4046</v>
      </c>
      <c r="Z758" t="s">
        <v>4047</v>
      </c>
      <c r="AA758" t="s">
        <v>4048</v>
      </c>
      <c r="AB758" s="30">
        <v>49500000</v>
      </c>
      <c r="AC758" s="30">
        <v>49500000</v>
      </c>
      <c r="AD758" s="46">
        <v>5500000</v>
      </c>
      <c r="AE758" s="46">
        <v>0</v>
      </c>
      <c r="AF758" s="23" t="s">
        <v>112</v>
      </c>
      <c r="AG758" t="s">
        <v>106</v>
      </c>
      <c r="AH758" t="s">
        <v>113</v>
      </c>
      <c r="AI758" s="31">
        <f>+Tabla3[[#This Row],[VALOR DEL CONTRATO
(EN NUMEROS)]]-Tabla3[[#This Row],[VALOR RECURSOS (MADS/FONAM)]]</f>
        <v>0</v>
      </c>
      <c r="AJ758" s="25">
        <v>4825</v>
      </c>
      <c r="AK758" s="32">
        <v>45664</v>
      </c>
      <c r="AL758">
        <v>83025</v>
      </c>
      <c r="AM758" s="27">
        <v>45702</v>
      </c>
      <c r="AN758" s="33" t="s">
        <v>114</v>
      </c>
      <c r="AO758" t="s">
        <v>1265</v>
      </c>
      <c r="AP758" s="39">
        <v>202400000000074</v>
      </c>
      <c r="AQ758" t="s">
        <v>106</v>
      </c>
      <c r="AR758" s="27">
        <v>45701</v>
      </c>
      <c r="AS758" s="23" t="s">
        <v>5136</v>
      </c>
      <c r="AT758" s="23" t="s">
        <v>5137</v>
      </c>
      <c r="AU758" t="s">
        <v>117</v>
      </c>
      <c r="AV758" t="s">
        <v>435</v>
      </c>
      <c r="AW758" t="s">
        <v>436</v>
      </c>
      <c r="AX758" t="s">
        <v>436</v>
      </c>
      <c r="AY758" s="23">
        <v>80111600</v>
      </c>
      <c r="AZ758" s="20" t="s">
        <v>5138</v>
      </c>
      <c r="BA758" s="23" t="s">
        <v>121</v>
      </c>
      <c r="BB758" s="20" t="s">
        <v>122</v>
      </c>
      <c r="BC758" s="42">
        <v>45703</v>
      </c>
      <c r="BD758" s="23" t="s">
        <v>123</v>
      </c>
      <c r="BE758" s="42">
        <v>45703</v>
      </c>
      <c r="BF758" s="27">
        <v>45705</v>
      </c>
      <c r="BG758" s="43">
        <v>45977</v>
      </c>
      <c r="BH758" s="35">
        <f>+Tabla3[[#This Row],[FECHA TERMINACION
(INICIAL)]]-Tabla3[[#This Row],[FECHA INICIO]]</f>
        <v>272</v>
      </c>
      <c r="BI758" s="35">
        <f>+Tabla3[[#This Row],[PLAZO DE EJECUCIÓN EN DÍAS (INICIAL)]]/30</f>
        <v>9.0666666666666664</v>
      </c>
      <c r="BJ758" t="s">
        <v>4051</v>
      </c>
      <c r="BK758" s="30">
        <f>+[1]BD_2!E758</f>
        <v>0</v>
      </c>
      <c r="BL758" s="30">
        <f>+[1]BD_2!BA758</f>
        <v>0</v>
      </c>
      <c r="BM758" s="23">
        <f>+[1]BD_2!BZ758</f>
        <v>0</v>
      </c>
      <c r="BN758" s="23">
        <f>+COUNTIF(Tabla3[[#This Row],[VALOR REDUCIDO]:[TOTAL TIEMPO PRORROGADO EN DÍAS
]],"&lt;&gt;0")</f>
        <v>0</v>
      </c>
      <c r="BO758" s="23" t="str">
        <f>+[1]BD_2!CA758</f>
        <v>2 NO</v>
      </c>
      <c r="BP758" s="27" t="str">
        <f>+[1]BD_2!CF758</f>
        <v>2 NO</v>
      </c>
      <c r="BQ758" s="23" t="s">
        <v>106</v>
      </c>
      <c r="BR758">
        <f t="shared" si="162"/>
        <v>272</v>
      </c>
      <c r="BS758" s="36">
        <f t="shared" si="163"/>
        <v>45705</v>
      </c>
      <c r="BT758" s="36">
        <f t="shared" si="164"/>
        <v>45977</v>
      </c>
      <c r="BU758" s="37">
        <f t="shared" ca="1" si="165"/>
        <v>0.88970588235294112</v>
      </c>
      <c r="BV758" s="30">
        <f t="shared" si="166"/>
        <v>49500000</v>
      </c>
      <c r="BW758" s="23" t="str">
        <f t="shared" ca="1" si="168"/>
        <v>EJECUCIÓN</v>
      </c>
      <c r="BX758" s="23">
        <v>30066667</v>
      </c>
      <c r="BY758" s="23">
        <v>19433333</v>
      </c>
      <c r="BZ758" s="23" t="s">
        <v>106</v>
      </c>
      <c r="CA758" s="23" t="str">
        <f t="shared" si="167"/>
        <v>febrero</v>
      </c>
      <c r="CB758" s="23" t="s">
        <v>121</v>
      </c>
      <c r="CC758" s="23" t="s">
        <v>121</v>
      </c>
      <c r="CD758" s="23" t="s">
        <v>121</v>
      </c>
      <c r="CE758" t="s">
        <v>125</v>
      </c>
      <c r="CF758" t="s">
        <v>126</v>
      </c>
    </row>
    <row r="759" spans="1:84" x14ac:dyDescent="0.25">
      <c r="A759" s="23" t="str">
        <f t="shared" si="155"/>
        <v/>
      </c>
      <c r="B759" s="23" t="str">
        <f t="shared" si="156"/>
        <v/>
      </c>
      <c r="C759" s="24" t="str">
        <f t="shared" ca="1" si="157"/>
        <v>E</v>
      </c>
      <c r="D759" s="25" t="str">
        <f t="shared" ca="1" si="158"/>
        <v/>
      </c>
      <c r="E759" s="25" t="str">
        <f t="shared" si="159"/>
        <v/>
      </c>
      <c r="F759" s="23" t="str">
        <f t="shared" si="160"/>
        <v/>
      </c>
      <c r="G759" s="25" t="str">
        <f t="shared" si="161"/>
        <v/>
      </c>
      <c r="H759" s="23">
        <v>2025</v>
      </c>
      <c r="I759" s="26">
        <v>749</v>
      </c>
      <c r="J759" s="23" t="s">
        <v>95</v>
      </c>
      <c r="K759" t="s">
        <v>96</v>
      </c>
      <c r="L759" t="s">
        <v>97</v>
      </c>
      <c r="M759" t="s">
        <v>98</v>
      </c>
      <c r="N759" t="s">
        <v>99</v>
      </c>
      <c r="O759" s="23" t="s">
        <v>100</v>
      </c>
      <c r="P759" s="23" t="s">
        <v>138</v>
      </c>
      <c r="Q759" t="s">
        <v>5139</v>
      </c>
      <c r="R759" s="23" t="s">
        <v>103</v>
      </c>
      <c r="S759" s="20" t="s">
        <v>440</v>
      </c>
      <c r="T759" s="29" t="s">
        <v>5140</v>
      </c>
      <c r="U759" s="23" t="s">
        <v>1436</v>
      </c>
      <c r="V759" s="23" t="s">
        <v>106</v>
      </c>
      <c r="W759" s="20" t="s">
        <v>863</v>
      </c>
      <c r="X759" s="20" t="s">
        <v>863</v>
      </c>
      <c r="Y759" t="s">
        <v>5141</v>
      </c>
      <c r="Z759" t="s">
        <v>5142</v>
      </c>
      <c r="AA759" t="s">
        <v>5143</v>
      </c>
      <c r="AB759" s="30">
        <v>43890000</v>
      </c>
      <c r="AC759" s="30">
        <v>43890000</v>
      </c>
      <c r="AD759" s="46">
        <v>4180000</v>
      </c>
      <c r="AE759" s="46">
        <v>0</v>
      </c>
      <c r="AF759" s="23" t="s">
        <v>112</v>
      </c>
      <c r="AG759" t="s">
        <v>106</v>
      </c>
      <c r="AH759" t="s">
        <v>113</v>
      </c>
      <c r="AI759" s="31">
        <f>+Tabla3[[#This Row],[VALOR DEL CONTRATO
(EN NUMEROS)]]-Tabla3[[#This Row],[VALOR RECURSOS (MADS/FONAM)]]</f>
        <v>0</v>
      </c>
      <c r="AJ759" s="25">
        <v>10425</v>
      </c>
      <c r="AK759" s="32">
        <v>45665</v>
      </c>
      <c r="AL759">
        <v>88825</v>
      </c>
      <c r="AM759" s="27">
        <v>45705</v>
      </c>
      <c r="AN759" s="33" t="s">
        <v>114</v>
      </c>
      <c r="AO759" t="s">
        <v>248</v>
      </c>
      <c r="AP759" s="39">
        <v>202400000000095</v>
      </c>
      <c r="AQ759" t="s">
        <v>106</v>
      </c>
      <c r="AR759" s="27">
        <v>45702</v>
      </c>
      <c r="AS759" s="23" t="s">
        <v>116</v>
      </c>
      <c r="AT759" s="23" t="s">
        <v>116</v>
      </c>
      <c r="AU759" t="s">
        <v>117</v>
      </c>
      <c r="AV759" t="s">
        <v>867</v>
      </c>
      <c r="AW759" t="s">
        <v>868</v>
      </c>
      <c r="AX759" t="s">
        <v>869</v>
      </c>
      <c r="AY759" s="23">
        <v>80111600</v>
      </c>
      <c r="AZ759" s="41" t="s">
        <v>5144</v>
      </c>
      <c r="BA759" s="23" t="s">
        <v>295</v>
      </c>
      <c r="BB759" s="20" t="s">
        <v>122</v>
      </c>
      <c r="BC759" s="42">
        <v>45702</v>
      </c>
      <c r="BD759" s="23" t="s">
        <v>123</v>
      </c>
      <c r="BE759" s="42">
        <v>45702</v>
      </c>
      <c r="BF759" s="27">
        <v>45705</v>
      </c>
      <c r="BG759" s="43">
        <v>46021</v>
      </c>
      <c r="BH759" s="35">
        <f>+Tabla3[[#This Row],[FECHA TERMINACION
(INICIAL)]]-Tabla3[[#This Row],[FECHA INICIO]]</f>
        <v>316</v>
      </c>
      <c r="BI759" s="35">
        <f>+Tabla3[[#This Row],[PLAZO DE EJECUCIÓN EN DÍAS (INICIAL)]]/30</f>
        <v>10.533333333333333</v>
      </c>
      <c r="BJ759" t="s">
        <v>5145</v>
      </c>
      <c r="BK759" s="30">
        <f>+[1]BD_2!E759</f>
        <v>139333</v>
      </c>
      <c r="BL759" s="30">
        <f>+[1]BD_2!BA759</f>
        <v>0</v>
      </c>
      <c r="BM759" s="23">
        <f>+[1]BD_2!BZ759</f>
        <v>0</v>
      </c>
      <c r="BN759" s="23">
        <f>+COUNTIF(Tabla3[[#This Row],[VALOR REDUCIDO]:[TOTAL TIEMPO PRORROGADO EN DÍAS
]],"&lt;&gt;0")</f>
        <v>1</v>
      </c>
      <c r="BO759" s="23" t="str">
        <f>+[1]BD_2!CA759</f>
        <v>2 NO</v>
      </c>
      <c r="BP759" s="27" t="str">
        <f>+[1]BD_2!CF759</f>
        <v>2 NO</v>
      </c>
      <c r="BQ759" s="23" t="s">
        <v>106</v>
      </c>
      <c r="BR759">
        <f t="shared" si="162"/>
        <v>316</v>
      </c>
      <c r="BS759" s="36">
        <f t="shared" si="163"/>
        <v>45705</v>
      </c>
      <c r="BT759" s="36">
        <f t="shared" si="164"/>
        <v>46021</v>
      </c>
      <c r="BU759" s="37">
        <f t="shared" ca="1" si="165"/>
        <v>0.76582278481012656</v>
      </c>
      <c r="BV759" s="30">
        <f t="shared" si="166"/>
        <v>43750667</v>
      </c>
      <c r="BW759" s="23" t="str">
        <f t="shared" ca="1" si="168"/>
        <v>EJECUCIÓN</v>
      </c>
      <c r="BX759" s="23">
        <v>22850667</v>
      </c>
      <c r="BY759" s="23">
        <v>20900000</v>
      </c>
      <c r="BZ759" s="23" t="s">
        <v>106</v>
      </c>
      <c r="CA759" s="23" t="str">
        <f t="shared" si="167"/>
        <v>febrero</v>
      </c>
      <c r="CB759" s="23" t="s">
        <v>121</v>
      </c>
      <c r="CC759" s="23" t="s">
        <v>121</v>
      </c>
      <c r="CD759" s="23" t="s">
        <v>121</v>
      </c>
      <c r="CE759" t="s">
        <v>125</v>
      </c>
      <c r="CF759" t="s">
        <v>126</v>
      </c>
    </row>
    <row r="760" spans="1:84" x14ac:dyDescent="0.25">
      <c r="A760" s="23" t="str">
        <f t="shared" si="155"/>
        <v/>
      </c>
      <c r="B760" s="23" t="str">
        <f t="shared" si="156"/>
        <v/>
      </c>
      <c r="C760" s="24" t="str">
        <f t="shared" ca="1" si="157"/>
        <v>E</v>
      </c>
      <c r="D760" s="25" t="str">
        <f t="shared" ca="1" si="158"/>
        <v/>
      </c>
      <c r="E760" s="25" t="str">
        <f t="shared" si="159"/>
        <v/>
      </c>
      <c r="F760" s="23" t="str">
        <f t="shared" si="160"/>
        <v/>
      </c>
      <c r="G760" s="25" t="str">
        <f t="shared" si="161"/>
        <v/>
      </c>
      <c r="H760" s="23">
        <v>2025</v>
      </c>
      <c r="I760" s="26">
        <v>750</v>
      </c>
      <c r="J760" s="23" t="s">
        <v>95</v>
      </c>
      <c r="K760" t="s">
        <v>96</v>
      </c>
      <c r="L760" t="s">
        <v>97</v>
      </c>
      <c r="M760" t="s">
        <v>98</v>
      </c>
      <c r="N760" t="s">
        <v>99</v>
      </c>
      <c r="O760" s="23" t="s">
        <v>100</v>
      </c>
      <c r="P760" s="23" t="s">
        <v>138</v>
      </c>
      <c r="Q760" t="s">
        <v>5146</v>
      </c>
      <c r="R760" s="23" t="s">
        <v>103</v>
      </c>
      <c r="S760" s="20" t="s">
        <v>727</v>
      </c>
      <c r="T760" s="29" t="s">
        <v>5147</v>
      </c>
      <c r="U760" s="23" t="s">
        <v>1436</v>
      </c>
      <c r="V760" s="23" t="s">
        <v>106</v>
      </c>
      <c r="W760" s="20" t="s">
        <v>776</v>
      </c>
      <c r="X760" s="20" t="s">
        <v>776</v>
      </c>
      <c r="Y760" t="s">
        <v>5148</v>
      </c>
      <c r="Z760" t="s">
        <v>5149</v>
      </c>
      <c r="AA760" t="s">
        <v>5150</v>
      </c>
      <c r="AB760" s="30">
        <v>54590000</v>
      </c>
      <c r="AC760" s="30">
        <v>54590000</v>
      </c>
      <c r="AD760" s="46">
        <v>5459000</v>
      </c>
      <c r="AE760" s="46">
        <v>0</v>
      </c>
      <c r="AF760" s="23" t="s">
        <v>112</v>
      </c>
      <c r="AG760" t="s">
        <v>106</v>
      </c>
      <c r="AH760" t="s">
        <v>113</v>
      </c>
      <c r="AI760" s="31">
        <f>+Tabla3[[#This Row],[VALOR DEL CONTRATO
(EN NUMEROS)]]-Tabla3[[#This Row],[VALOR RECURSOS (MADS/FONAM)]]</f>
        <v>0</v>
      </c>
      <c r="AJ760" s="25">
        <v>13125</v>
      </c>
      <c r="AK760" s="32">
        <v>45666</v>
      </c>
      <c r="AL760">
        <v>96325</v>
      </c>
      <c r="AM760" s="27">
        <v>45708</v>
      </c>
      <c r="AN760" s="33" t="s">
        <v>114</v>
      </c>
      <c r="AO760" t="s">
        <v>931</v>
      </c>
      <c r="AP760" s="39">
        <v>202400000000078</v>
      </c>
      <c r="AQ760" t="s">
        <v>106</v>
      </c>
      <c r="AR760" s="27">
        <v>45706</v>
      </c>
      <c r="AS760" s="23" t="s">
        <v>116</v>
      </c>
      <c r="AT760" s="23" t="s">
        <v>116</v>
      </c>
      <c r="AU760" t="s">
        <v>117</v>
      </c>
      <c r="AV760" t="s">
        <v>781</v>
      </c>
      <c r="AW760" t="s">
        <v>782</v>
      </c>
      <c r="AX760" t="s">
        <v>783</v>
      </c>
      <c r="AY760" s="23">
        <v>80111600</v>
      </c>
      <c r="AZ760" s="41" t="s">
        <v>5151</v>
      </c>
      <c r="BA760" s="23" t="s">
        <v>121</v>
      </c>
      <c r="BB760" s="20" t="s">
        <v>122</v>
      </c>
      <c r="BC760" s="42">
        <v>45706</v>
      </c>
      <c r="BD760" s="23" t="s">
        <v>123</v>
      </c>
      <c r="BE760" s="42">
        <v>45706</v>
      </c>
      <c r="BF760" s="27">
        <v>45708</v>
      </c>
      <c r="BG760" s="43">
        <v>46010</v>
      </c>
      <c r="BH760" s="35">
        <f>+Tabla3[[#This Row],[FECHA TERMINACION
(INICIAL)]]-Tabla3[[#This Row],[FECHA INICIO]]</f>
        <v>302</v>
      </c>
      <c r="BI760" s="35">
        <f>+Tabla3[[#This Row],[PLAZO DE EJECUCIÓN EN DÍAS (INICIAL)]]/30</f>
        <v>10.066666666666666</v>
      </c>
      <c r="BJ760" t="s">
        <v>2839</v>
      </c>
      <c r="BK760" s="30">
        <f>+[1]BD_2!E760</f>
        <v>0</v>
      </c>
      <c r="BL760" s="30">
        <f>+[1]BD_2!BA760</f>
        <v>0</v>
      </c>
      <c r="BM760" s="23">
        <f>+[1]BD_2!BZ760</f>
        <v>0</v>
      </c>
      <c r="BN760" s="23">
        <f>+COUNTIF(Tabla3[[#This Row],[VALOR REDUCIDO]:[TOTAL TIEMPO PRORROGADO EN DÍAS
]],"&lt;&gt;0")</f>
        <v>0</v>
      </c>
      <c r="BO760" s="23" t="str">
        <f>+[1]BD_2!CA760</f>
        <v>2 NO</v>
      </c>
      <c r="BP760" s="27" t="str">
        <f>+[1]BD_2!CF760</f>
        <v>2 NO</v>
      </c>
      <c r="BQ760" s="23" t="s">
        <v>106</v>
      </c>
      <c r="BR760">
        <f t="shared" si="162"/>
        <v>302</v>
      </c>
      <c r="BS760" s="36">
        <f t="shared" si="163"/>
        <v>45708</v>
      </c>
      <c r="BT760" s="36">
        <f t="shared" si="164"/>
        <v>46010</v>
      </c>
      <c r="BU760" s="37">
        <f t="shared" ca="1" si="165"/>
        <v>0.79139072847682124</v>
      </c>
      <c r="BV760" s="30">
        <f t="shared" si="166"/>
        <v>54590000</v>
      </c>
      <c r="BW760" s="23" t="str">
        <f t="shared" ca="1" si="168"/>
        <v>EJECUCIÓN</v>
      </c>
      <c r="BX760" s="23">
        <v>29296633</v>
      </c>
      <c r="BY760" s="23">
        <v>25293367</v>
      </c>
      <c r="BZ760" s="23" t="s">
        <v>106</v>
      </c>
      <c r="CA760" s="23" t="str">
        <f t="shared" si="167"/>
        <v>febrero</v>
      </c>
      <c r="CB760" s="23" t="s">
        <v>121</v>
      </c>
      <c r="CC760" s="23" t="s">
        <v>121</v>
      </c>
      <c r="CD760" s="23" t="s">
        <v>121</v>
      </c>
      <c r="CE760" t="s">
        <v>125</v>
      </c>
      <c r="CF760" t="s">
        <v>126</v>
      </c>
    </row>
    <row r="761" spans="1:84" x14ac:dyDescent="0.25">
      <c r="A761" s="23" t="str">
        <f t="shared" si="155"/>
        <v/>
      </c>
      <c r="B761" s="23" t="str">
        <f t="shared" si="156"/>
        <v/>
      </c>
      <c r="C761" s="24" t="str">
        <f t="shared" ca="1" si="157"/>
        <v>E</v>
      </c>
      <c r="D761" s="25" t="str">
        <f t="shared" ca="1" si="158"/>
        <v/>
      </c>
      <c r="E761" s="25" t="str">
        <f t="shared" si="159"/>
        <v/>
      </c>
      <c r="F761" s="23" t="str">
        <f t="shared" si="160"/>
        <v/>
      </c>
      <c r="G761" s="25" t="str">
        <f t="shared" si="161"/>
        <v/>
      </c>
      <c r="H761" s="23">
        <v>2025</v>
      </c>
      <c r="I761" s="26">
        <v>751</v>
      </c>
      <c r="J761" s="23" t="s">
        <v>95</v>
      </c>
      <c r="K761" t="s">
        <v>96</v>
      </c>
      <c r="L761" t="s">
        <v>97</v>
      </c>
      <c r="M761" t="s">
        <v>98</v>
      </c>
      <c r="N761" t="s">
        <v>99</v>
      </c>
      <c r="O761" s="23" t="s">
        <v>100</v>
      </c>
      <c r="P761" s="23" t="s">
        <v>138</v>
      </c>
      <c r="Q761" t="s">
        <v>5152</v>
      </c>
      <c r="R761" s="23" t="s">
        <v>103</v>
      </c>
      <c r="S761" s="20" t="s">
        <v>1311</v>
      </c>
      <c r="T761" s="29" t="s">
        <v>5153</v>
      </c>
      <c r="U761" s="23" t="s">
        <v>1436</v>
      </c>
      <c r="V761" s="23" t="s">
        <v>106</v>
      </c>
      <c r="W761" s="20" t="s">
        <v>5154</v>
      </c>
      <c r="X761" s="20" t="s">
        <v>5154</v>
      </c>
      <c r="Y761" t="s">
        <v>5155</v>
      </c>
      <c r="Z761" t="s">
        <v>5156</v>
      </c>
      <c r="AA761" t="s">
        <v>5157</v>
      </c>
      <c r="AB761" s="30">
        <v>105000000</v>
      </c>
      <c r="AC761" s="30">
        <v>105000000</v>
      </c>
      <c r="AD761" s="46">
        <v>10000000</v>
      </c>
      <c r="AE761" s="46">
        <v>0</v>
      </c>
      <c r="AF761" s="23" t="s">
        <v>112</v>
      </c>
      <c r="AG761" t="s">
        <v>106</v>
      </c>
      <c r="AH761" t="s">
        <v>113</v>
      </c>
      <c r="AI761" s="31">
        <f>+Tabla3[[#This Row],[VALOR DEL CONTRATO
(EN NUMEROS)]]-Tabla3[[#This Row],[VALOR RECURSOS (MADS/FONAM)]]</f>
        <v>0</v>
      </c>
      <c r="AJ761" s="25">
        <v>8825</v>
      </c>
      <c r="AK761" s="57">
        <v>45665</v>
      </c>
      <c r="AL761">
        <v>105025</v>
      </c>
      <c r="AM761" s="27">
        <v>45714</v>
      </c>
      <c r="AN761" s="33" t="s">
        <v>114</v>
      </c>
      <c r="AO761" t="s">
        <v>1574</v>
      </c>
      <c r="AP761" s="39">
        <v>202300000000177</v>
      </c>
      <c r="AQ761" t="s">
        <v>106</v>
      </c>
      <c r="AR761" s="27">
        <v>45701</v>
      </c>
      <c r="AS761" s="23" t="s">
        <v>116</v>
      </c>
      <c r="AT761" s="23" t="s">
        <v>116</v>
      </c>
      <c r="AU761" t="s">
        <v>117</v>
      </c>
      <c r="AV761" t="s">
        <v>940</v>
      </c>
      <c r="AW761" t="s">
        <v>941</v>
      </c>
      <c r="AX761" t="s">
        <v>941</v>
      </c>
      <c r="AY761" s="23">
        <v>80111600</v>
      </c>
      <c r="AZ761" s="20" t="s">
        <v>5158</v>
      </c>
      <c r="BA761" s="23" t="s">
        <v>295</v>
      </c>
      <c r="BB761" s="20" t="s">
        <v>122</v>
      </c>
      <c r="BC761" s="42">
        <v>45701</v>
      </c>
      <c r="BD761" s="23" t="s">
        <v>123</v>
      </c>
      <c r="BE761" s="42">
        <v>45701</v>
      </c>
      <c r="BF761" s="27">
        <v>45714</v>
      </c>
      <c r="BG761" s="43">
        <v>46021</v>
      </c>
      <c r="BH761" s="35">
        <f>+Tabla3[[#This Row],[FECHA TERMINACION
(INICIAL)]]-Tabla3[[#This Row],[FECHA INICIO]]</f>
        <v>307</v>
      </c>
      <c r="BI761" s="35">
        <f>+Tabla3[[#This Row],[PLAZO DE EJECUCIÓN EN DÍAS (INICIAL)]]/30</f>
        <v>10.233333333333333</v>
      </c>
      <c r="BJ761" t="s">
        <v>2079</v>
      </c>
      <c r="BK761" s="30">
        <f>+[1]BD_2!E761</f>
        <v>3333333</v>
      </c>
      <c r="BL761" s="30">
        <f>+[1]BD_2!BA761</f>
        <v>0</v>
      </c>
      <c r="BM761" s="23">
        <f>+[1]BD_2!BZ761</f>
        <v>0</v>
      </c>
      <c r="BN761" s="23">
        <f>+COUNTIF(Tabla3[[#This Row],[VALOR REDUCIDO]:[TOTAL TIEMPO PRORROGADO EN DÍAS
]],"&lt;&gt;0")</f>
        <v>1</v>
      </c>
      <c r="BO761" s="23" t="str">
        <f>+[1]BD_2!CA761</f>
        <v>2 NO</v>
      </c>
      <c r="BP761" s="27" t="str">
        <f>+[1]BD_2!CF761</f>
        <v>2 NO</v>
      </c>
      <c r="BQ761" s="23" t="s">
        <v>106</v>
      </c>
      <c r="BR761">
        <f t="shared" si="162"/>
        <v>307</v>
      </c>
      <c r="BS761" s="36">
        <f t="shared" si="163"/>
        <v>45714</v>
      </c>
      <c r="BT761" s="36">
        <f t="shared" si="164"/>
        <v>46021</v>
      </c>
      <c r="BU761" s="37">
        <f t="shared" ca="1" si="165"/>
        <v>0.75895765472312704</v>
      </c>
      <c r="BV761" s="30">
        <f t="shared" si="166"/>
        <v>101666667</v>
      </c>
      <c r="BW761" s="23" t="str">
        <f t="shared" ca="1" si="168"/>
        <v>EJECUCIÓN</v>
      </c>
      <c r="BX761" s="23">
        <v>51666667</v>
      </c>
      <c r="BY761" s="23">
        <v>50000000</v>
      </c>
      <c r="BZ761" s="23" t="s">
        <v>106</v>
      </c>
      <c r="CA761" s="23" t="str">
        <f t="shared" si="167"/>
        <v>febrero</v>
      </c>
      <c r="CB761" s="23" t="s">
        <v>121</v>
      </c>
      <c r="CC761" s="23" t="s">
        <v>121</v>
      </c>
      <c r="CD761" s="23" t="s">
        <v>121</v>
      </c>
      <c r="CE761" t="s">
        <v>125</v>
      </c>
      <c r="CF761" t="s">
        <v>126</v>
      </c>
    </row>
    <row r="762" spans="1:84" x14ac:dyDescent="0.25">
      <c r="A762" s="23" t="str">
        <f t="shared" si="155"/>
        <v/>
      </c>
      <c r="B762" s="23" t="str">
        <f t="shared" si="156"/>
        <v/>
      </c>
      <c r="C762" s="24" t="str">
        <f t="shared" ca="1" si="157"/>
        <v>E</v>
      </c>
      <c r="D762" s="25" t="str">
        <f t="shared" ca="1" si="158"/>
        <v/>
      </c>
      <c r="E762" s="25" t="str">
        <f t="shared" si="159"/>
        <v/>
      </c>
      <c r="F762" s="23" t="str">
        <f t="shared" si="160"/>
        <v/>
      </c>
      <c r="G762" s="25" t="str">
        <f t="shared" si="161"/>
        <v/>
      </c>
      <c r="H762" s="23">
        <v>2025</v>
      </c>
      <c r="I762" s="26">
        <v>752</v>
      </c>
      <c r="J762" s="23" t="s">
        <v>95</v>
      </c>
      <c r="K762" t="s">
        <v>96</v>
      </c>
      <c r="L762" t="s">
        <v>97</v>
      </c>
      <c r="M762" t="s">
        <v>98</v>
      </c>
      <c r="N762" t="s">
        <v>99</v>
      </c>
      <c r="O762" s="23" t="s">
        <v>100</v>
      </c>
      <c r="P762" s="23" t="s">
        <v>138</v>
      </c>
      <c r="Q762" t="s">
        <v>5159</v>
      </c>
      <c r="R762" s="23" t="s">
        <v>103</v>
      </c>
      <c r="S762" s="20" t="s">
        <v>2029</v>
      </c>
      <c r="T762" s="29" t="s">
        <v>5160</v>
      </c>
      <c r="U762" s="23" t="s">
        <v>1436</v>
      </c>
      <c r="V762" s="23" t="s">
        <v>106</v>
      </c>
      <c r="W762" s="20" t="s">
        <v>711</v>
      </c>
      <c r="X762" s="20" t="s">
        <v>108</v>
      </c>
      <c r="Y762" t="s">
        <v>5161</v>
      </c>
      <c r="Z762" t="s">
        <v>5162</v>
      </c>
      <c r="AA762" t="s">
        <v>5163</v>
      </c>
      <c r="AB762" s="30">
        <v>61400000</v>
      </c>
      <c r="AC762" s="30">
        <v>61400000</v>
      </c>
      <c r="AD762" s="46">
        <v>6000000</v>
      </c>
      <c r="AE762" s="46">
        <v>0</v>
      </c>
      <c r="AF762" s="23" t="s">
        <v>112</v>
      </c>
      <c r="AG762" t="s">
        <v>106</v>
      </c>
      <c r="AH762" t="s">
        <v>113</v>
      </c>
      <c r="AI762" s="31">
        <f>+Tabla3[[#This Row],[VALOR DEL CONTRATO
(EN NUMEROS)]]-Tabla3[[#This Row],[VALOR RECURSOS (MADS/FONAM)]]</f>
        <v>0</v>
      </c>
      <c r="AJ762" s="25">
        <v>9525</v>
      </c>
      <c r="AK762" s="57">
        <v>45665</v>
      </c>
      <c r="AL762" s="23">
        <v>87625</v>
      </c>
      <c r="AM762" s="27">
        <v>45705</v>
      </c>
      <c r="AN762" s="33" t="s">
        <v>114</v>
      </c>
      <c r="AO762" t="s">
        <v>115</v>
      </c>
      <c r="AP762" s="39">
        <v>202400000000095</v>
      </c>
      <c r="AQ762" t="s">
        <v>106</v>
      </c>
      <c r="AR762" s="27">
        <v>45701</v>
      </c>
      <c r="AS762" s="23" t="s">
        <v>116</v>
      </c>
      <c r="AT762" s="23" t="s">
        <v>116</v>
      </c>
      <c r="AU762" t="s">
        <v>117</v>
      </c>
      <c r="AV762" t="s">
        <v>529</v>
      </c>
      <c r="AW762" t="s">
        <v>620</v>
      </c>
      <c r="AX762" t="s">
        <v>108</v>
      </c>
      <c r="AY762" s="23">
        <v>80111600</v>
      </c>
      <c r="AZ762" s="49" t="s">
        <v>5164</v>
      </c>
      <c r="BA762" s="23" t="s">
        <v>295</v>
      </c>
      <c r="BB762" s="20" t="s">
        <v>122</v>
      </c>
      <c r="BC762" s="42">
        <v>45702</v>
      </c>
      <c r="BD762" s="23" t="s">
        <v>123</v>
      </c>
      <c r="BE762" s="42">
        <v>45702</v>
      </c>
      <c r="BF762" s="27">
        <v>45705</v>
      </c>
      <c r="BG762" s="43">
        <v>46014</v>
      </c>
      <c r="BH762" s="35">
        <f>+Tabla3[[#This Row],[FECHA TERMINACION
(INICIAL)]]-Tabla3[[#This Row],[FECHA INICIO]]</f>
        <v>309</v>
      </c>
      <c r="BI762" s="35">
        <f>+Tabla3[[#This Row],[PLAZO DE EJECUCIÓN EN DÍAS (INICIAL)]]/30</f>
        <v>10.3</v>
      </c>
      <c r="BJ762" t="s">
        <v>5165</v>
      </c>
      <c r="BK762" s="30">
        <f>+[1]BD_2!E762</f>
        <v>0</v>
      </c>
      <c r="BL762" s="30">
        <f>+[1]BD_2!BA762</f>
        <v>0</v>
      </c>
      <c r="BM762" s="23">
        <f>+[1]BD_2!BZ762</f>
        <v>0</v>
      </c>
      <c r="BN762" s="23">
        <f>+COUNTIF(Tabla3[[#This Row],[VALOR REDUCIDO]:[TOTAL TIEMPO PRORROGADO EN DÍAS
]],"&lt;&gt;0")</f>
        <v>0</v>
      </c>
      <c r="BO762" s="23" t="str">
        <f>+[1]BD_2!CA762</f>
        <v>2 NO</v>
      </c>
      <c r="BP762" s="27" t="str">
        <f>+[1]BD_2!CF762</f>
        <v>2 NO</v>
      </c>
      <c r="BQ762" s="23" t="s">
        <v>106</v>
      </c>
      <c r="BR762">
        <f t="shared" si="162"/>
        <v>309</v>
      </c>
      <c r="BS762" s="36">
        <f t="shared" si="163"/>
        <v>45705</v>
      </c>
      <c r="BT762" s="36">
        <f t="shared" si="164"/>
        <v>46014</v>
      </c>
      <c r="BU762" s="37">
        <f t="shared" ca="1" si="165"/>
        <v>0.78317152103559873</v>
      </c>
      <c r="BV762" s="30">
        <f t="shared" si="166"/>
        <v>61400000</v>
      </c>
      <c r="BW762" s="23" t="str">
        <f t="shared" ca="1" si="168"/>
        <v>EJECUCIÓN</v>
      </c>
      <c r="BX762" s="23">
        <v>32800000</v>
      </c>
      <c r="BY762" s="23">
        <v>28600000</v>
      </c>
      <c r="BZ762" s="23" t="s">
        <v>106</v>
      </c>
      <c r="CA762" s="23" t="str">
        <f t="shared" si="167"/>
        <v>febrero</v>
      </c>
      <c r="CB762" s="23" t="s">
        <v>121</v>
      </c>
      <c r="CC762" s="23" t="s">
        <v>121</v>
      </c>
      <c r="CD762" s="23" t="s">
        <v>121</v>
      </c>
      <c r="CE762" t="s">
        <v>125</v>
      </c>
      <c r="CF762" t="s">
        <v>126</v>
      </c>
    </row>
    <row r="763" spans="1:84" x14ac:dyDescent="0.25">
      <c r="A763" s="23" t="str">
        <f t="shared" si="155"/>
        <v/>
      </c>
      <c r="B763" s="23" t="str">
        <f t="shared" si="156"/>
        <v/>
      </c>
      <c r="C763" s="24" t="str">
        <f t="shared" ca="1" si="157"/>
        <v>E</v>
      </c>
      <c r="D763" s="25" t="str">
        <f t="shared" ca="1" si="158"/>
        <v/>
      </c>
      <c r="E763" s="25" t="str">
        <f t="shared" si="159"/>
        <v/>
      </c>
      <c r="F763" s="23" t="str">
        <f t="shared" si="160"/>
        <v/>
      </c>
      <c r="G763" s="25" t="str">
        <f t="shared" si="161"/>
        <v/>
      </c>
      <c r="H763" s="23">
        <v>2025</v>
      </c>
      <c r="I763" s="26">
        <v>753</v>
      </c>
      <c r="J763" s="23" t="s">
        <v>95</v>
      </c>
      <c r="K763" t="s">
        <v>96</v>
      </c>
      <c r="L763" t="s">
        <v>97</v>
      </c>
      <c r="M763" t="s">
        <v>98</v>
      </c>
      <c r="N763" t="s">
        <v>99</v>
      </c>
      <c r="O763" s="23" t="s">
        <v>100</v>
      </c>
      <c r="P763" s="23" t="s">
        <v>138</v>
      </c>
      <c r="Q763" t="s">
        <v>5166</v>
      </c>
      <c r="R763" s="23" t="s">
        <v>103</v>
      </c>
      <c r="S763" s="20" t="s">
        <v>3890</v>
      </c>
      <c r="T763" s="29" t="s">
        <v>5167</v>
      </c>
      <c r="U763" s="23" t="s">
        <v>1436</v>
      </c>
      <c r="V763" s="23" t="s">
        <v>106</v>
      </c>
      <c r="W763" s="20" t="s">
        <v>430</v>
      </c>
      <c r="X763" s="20" t="s">
        <v>430</v>
      </c>
      <c r="Y763" t="s">
        <v>5168</v>
      </c>
      <c r="Z763" t="s">
        <v>5169</v>
      </c>
      <c r="AA763" t="s">
        <v>3988</v>
      </c>
      <c r="AB763" s="30">
        <v>55000000</v>
      </c>
      <c r="AC763" s="30">
        <v>55000000</v>
      </c>
      <c r="AD763" s="46">
        <v>5500000</v>
      </c>
      <c r="AE763" s="46">
        <v>0</v>
      </c>
      <c r="AF763" s="23" t="s">
        <v>112</v>
      </c>
      <c r="AG763" t="s">
        <v>106</v>
      </c>
      <c r="AH763" t="s">
        <v>113</v>
      </c>
      <c r="AI763" s="31">
        <f>+Tabla3[[#This Row],[VALOR DEL CONTRATO
(EN NUMEROS)]]-Tabla3[[#This Row],[VALOR RECURSOS (MADS/FONAM)]]</f>
        <v>0</v>
      </c>
      <c r="AJ763" s="25">
        <v>4725</v>
      </c>
      <c r="AK763" s="32">
        <v>45664</v>
      </c>
      <c r="AL763">
        <v>86425</v>
      </c>
      <c r="AM763" s="27">
        <v>45705</v>
      </c>
      <c r="AN763" s="33" t="s">
        <v>114</v>
      </c>
      <c r="AO763" t="s">
        <v>485</v>
      </c>
      <c r="AP763" s="39">
        <v>202400000000074</v>
      </c>
      <c r="AQ763" t="s">
        <v>106</v>
      </c>
      <c r="AR763" s="27">
        <v>45701</v>
      </c>
      <c r="AS763" s="23" t="s">
        <v>116</v>
      </c>
      <c r="AT763" s="23" t="s">
        <v>116</v>
      </c>
      <c r="AU763" t="s">
        <v>117</v>
      </c>
      <c r="AV763" t="s">
        <v>435</v>
      </c>
      <c r="AW763" t="s">
        <v>436</v>
      </c>
      <c r="AX763" t="s">
        <v>436</v>
      </c>
      <c r="AY763" s="23">
        <v>80111600</v>
      </c>
      <c r="AZ763" s="20" t="s">
        <v>5170</v>
      </c>
      <c r="BA763" s="23" t="s">
        <v>121</v>
      </c>
      <c r="BB763" s="20" t="s">
        <v>122</v>
      </c>
      <c r="BC763" s="42">
        <v>45701</v>
      </c>
      <c r="BD763" s="23" t="s">
        <v>123</v>
      </c>
      <c r="BE763" s="42">
        <v>45701</v>
      </c>
      <c r="BF763" s="27">
        <v>45705</v>
      </c>
      <c r="BG763" s="43">
        <v>46007</v>
      </c>
      <c r="BH763" s="35">
        <f>+Tabla3[[#This Row],[FECHA TERMINACION
(INICIAL)]]-Tabla3[[#This Row],[FECHA INICIO]]</f>
        <v>302</v>
      </c>
      <c r="BI763" s="35">
        <f>+Tabla3[[#This Row],[PLAZO DE EJECUCIÓN EN DÍAS (INICIAL)]]/30</f>
        <v>10.066666666666666</v>
      </c>
      <c r="BJ763" t="s">
        <v>4448</v>
      </c>
      <c r="BK763" s="30">
        <f>+[1]BD_2!E763</f>
        <v>0</v>
      </c>
      <c r="BL763" s="30">
        <f>+[1]BD_2!BA763</f>
        <v>0</v>
      </c>
      <c r="BM763" s="23">
        <f>+[1]BD_2!BZ763</f>
        <v>0</v>
      </c>
      <c r="BN763" s="23">
        <f>+COUNTIF(Tabla3[[#This Row],[VALOR REDUCIDO]:[TOTAL TIEMPO PRORROGADO EN DÍAS
]],"&lt;&gt;0")</f>
        <v>0</v>
      </c>
      <c r="BO763" s="23" t="str">
        <f>+[1]BD_2!CA763</f>
        <v>2 NO</v>
      </c>
      <c r="BP763" s="27" t="str">
        <f>+[1]BD_2!CF763</f>
        <v>2 NO</v>
      </c>
      <c r="BQ763" s="23" t="s">
        <v>106</v>
      </c>
      <c r="BR763">
        <f t="shared" si="162"/>
        <v>302</v>
      </c>
      <c r="BS763" s="36">
        <f t="shared" si="163"/>
        <v>45705</v>
      </c>
      <c r="BT763" s="36">
        <f t="shared" si="164"/>
        <v>46007</v>
      </c>
      <c r="BU763" s="37">
        <f t="shared" ca="1" si="165"/>
        <v>0.80132450331125826</v>
      </c>
      <c r="BV763" s="30">
        <f t="shared" si="166"/>
        <v>55000000</v>
      </c>
      <c r="BW763" s="23" t="str">
        <f t="shared" ca="1" si="168"/>
        <v>EJECUCIÓN</v>
      </c>
      <c r="BX763" s="23">
        <v>30066667</v>
      </c>
      <c r="BY763" s="23">
        <v>24933333</v>
      </c>
      <c r="BZ763" s="23" t="s">
        <v>106</v>
      </c>
      <c r="CA763" s="23" t="str">
        <f t="shared" si="167"/>
        <v>febrero</v>
      </c>
      <c r="CB763" s="23" t="s">
        <v>121</v>
      </c>
      <c r="CC763" s="23" t="s">
        <v>121</v>
      </c>
      <c r="CD763" s="23" t="s">
        <v>121</v>
      </c>
      <c r="CE763" t="s">
        <v>125</v>
      </c>
      <c r="CF763" t="s">
        <v>126</v>
      </c>
    </row>
    <row r="764" spans="1:84" x14ac:dyDescent="0.25">
      <c r="A764" s="23" t="str">
        <f t="shared" si="155"/>
        <v/>
      </c>
      <c r="B764" s="23" t="str">
        <f t="shared" si="156"/>
        <v/>
      </c>
      <c r="C764" s="24" t="str">
        <f t="shared" ca="1" si="157"/>
        <v>E</v>
      </c>
      <c r="D764" s="25" t="str">
        <f t="shared" ca="1" si="158"/>
        <v/>
      </c>
      <c r="E764" s="25" t="str">
        <f t="shared" si="159"/>
        <v/>
      </c>
      <c r="F764" s="23" t="str">
        <f t="shared" si="160"/>
        <v/>
      </c>
      <c r="G764" s="25" t="str">
        <f t="shared" si="161"/>
        <v/>
      </c>
      <c r="H764" s="23">
        <v>2025</v>
      </c>
      <c r="I764" s="26">
        <v>754</v>
      </c>
      <c r="J764" s="23" t="s">
        <v>95</v>
      </c>
      <c r="K764" t="s">
        <v>96</v>
      </c>
      <c r="L764" t="s">
        <v>97</v>
      </c>
      <c r="M764" t="s">
        <v>98</v>
      </c>
      <c r="N764" t="s">
        <v>99</v>
      </c>
      <c r="O764" s="23" t="s">
        <v>100</v>
      </c>
      <c r="P764" s="23" t="s">
        <v>138</v>
      </c>
      <c r="Q764" t="s">
        <v>5171</v>
      </c>
      <c r="R764" s="23" t="s">
        <v>103</v>
      </c>
      <c r="S764" s="20" t="s">
        <v>982</v>
      </c>
      <c r="T764" s="29" t="s">
        <v>5172</v>
      </c>
      <c r="U764" s="23" t="s">
        <v>1436</v>
      </c>
      <c r="V764" s="23" t="s">
        <v>106</v>
      </c>
      <c r="W764" s="20" t="s">
        <v>907</v>
      </c>
      <c r="X764" s="20" t="s">
        <v>907</v>
      </c>
      <c r="Y764" t="s">
        <v>5173</v>
      </c>
      <c r="Z764" t="s">
        <v>5174</v>
      </c>
      <c r="AA764" t="s">
        <v>5175</v>
      </c>
      <c r="AB764" s="30">
        <v>80514000</v>
      </c>
      <c r="AC764" s="30">
        <v>80514000</v>
      </c>
      <c r="AD764" s="46">
        <v>8946000</v>
      </c>
      <c r="AE764" s="46">
        <v>0</v>
      </c>
      <c r="AF764" s="23" t="s">
        <v>112</v>
      </c>
      <c r="AG764" t="s">
        <v>106</v>
      </c>
      <c r="AH764" t="s">
        <v>113</v>
      </c>
      <c r="AI764" s="31">
        <f>+Tabla3[[#This Row],[VALOR DEL CONTRATO
(EN NUMEROS)]]-Tabla3[[#This Row],[VALOR RECURSOS (MADS/FONAM)]]</f>
        <v>0</v>
      </c>
      <c r="AJ764" s="25">
        <v>10125</v>
      </c>
      <c r="AK764" s="32">
        <v>45665</v>
      </c>
      <c r="AL764">
        <v>88725</v>
      </c>
      <c r="AM764" s="27">
        <v>45705</v>
      </c>
      <c r="AN764" s="33" t="s">
        <v>114</v>
      </c>
      <c r="AO764" t="s">
        <v>911</v>
      </c>
      <c r="AP764" s="39">
        <v>202400000000078</v>
      </c>
      <c r="AQ764" t="s">
        <v>106</v>
      </c>
      <c r="AR764" s="27">
        <v>45701</v>
      </c>
      <c r="AS764" s="23" t="s">
        <v>116</v>
      </c>
      <c r="AT764" s="23" t="s">
        <v>116</v>
      </c>
      <c r="AU764" t="s">
        <v>117</v>
      </c>
      <c r="AV764" t="s">
        <v>3265</v>
      </c>
      <c r="AW764" t="s">
        <v>3266</v>
      </c>
      <c r="AX764" t="s">
        <v>914</v>
      </c>
      <c r="AY764" s="23">
        <v>80111600</v>
      </c>
      <c r="AZ764" s="41" t="s">
        <v>5176</v>
      </c>
      <c r="BA764" s="23" t="s">
        <v>121</v>
      </c>
      <c r="BB764" s="20" t="s">
        <v>122</v>
      </c>
      <c r="BC764" s="42">
        <v>45701</v>
      </c>
      <c r="BD764" s="23" t="s">
        <v>123</v>
      </c>
      <c r="BE764" s="42">
        <v>45701</v>
      </c>
      <c r="BF764" s="27">
        <v>45705</v>
      </c>
      <c r="BG764" s="43">
        <v>45977</v>
      </c>
      <c r="BH764" s="35">
        <f>+Tabla3[[#This Row],[FECHA TERMINACION
(INICIAL)]]-Tabla3[[#This Row],[FECHA INICIO]]</f>
        <v>272</v>
      </c>
      <c r="BI764" s="35">
        <f>+Tabla3[[#This Row],[PLAZO DE EJECUCIÓN EN DÍAS (INICIAL)]]/30</f>
        <v>9.0666666666666664</v>
      </c>
      <c r="BJ764" t="s">
        <v>5177</v>
      </c>
      <c r="BK764" s="30">
        <f>+[1]BD_2!E764</f>
        <v>0</v>
      </c>
      <c r="BL764" s="30">
        <f>+[1]BD_2!BA764</f>
        <v>0</v>
      </c>
      <c r="BM764" s="23">
        <f>+[1]BD_2!BZ764</f>
        <v>0</v>
      </c>
      <c r="BN764" s="23">
        <f>+COUNTIF(Tabla3[[#This Row],[VALOR REDUCIDO]:[TOTAL TIEMPO PRORROGADO EN DÍAS
]],"&lt;&gt;0")</f>
        <v>0</v>
      </c>
      <c r="BO764" s="23" t="str">
        <f>+[1]BD_2!CA764</f>
        <v>2 NO</v>
      </c>
      <c r="BP764" s="27" t="str">
        <f>+[1]BD_2!CF764</f>
        <v>2 NO</v>
      </c>
      <c r="BQ764" s="23" t="s">
        <v>106</v>
      </c>
      <c r="BR764">
        <f t="shared" si="162"/>
        <v>272</v>
      </c>
      <c r="BS764" s="36">
        <f t="shared" si="163"/>
        <v>45705</v>
      </c>
      <c r="BT764" s="36">
        <f t="shared" si="164"/>
        <v>45977</v>
      </c>
      <c r="BU764" s="37">
        <f t="shared" ca="1" si="165"/>
        <v>0.88970588235294112</v>
      </c>
      <c r="BV764" s="30">
        <f t="shared" si="166"/>
        <v>80514000</v>
      </c>
      <c r="BW764" s="23" t="str">
        <f t="shared" ca="1" si="168"/>
        <v>EJECUCIÓN</v>
      </c>
      <c r="BX764" s="23">
        <v>48904800</v>
      </c>
      <c r="BY764" s="23">
        <v>31609200</v>
      </c>
      <c r="BZ764" s="23" t="s">
        <v>106</v>
      </c>
      <c r="CA764" s="23" t="str">
        <f t="shared" si="167"/>
        <v>febrero</v>
      </c>
      <c r="CB764" s="23" t="s">
        <v>121</v>
      </c>
      <c r="CC764" s="23" t="s">
        <v>121</v>
      </c>
      <c r="CD764" s="23" t="s">
        <v>121</v>
      </c>
      <c r="CE764" t="s">
        <v>125</v>
      </c>
      <c r="CF764" t="s">
        <v>126</v>
      </c>
    </row>
    <row r="765" spans="1:84" s="47" customFormat="1" x14ac:dyDescent="0.25">
      <c r="A765" s="23" t="str">
        <f t="shared" si="155"/>
        <v/>
      </c>
      <c r="B765" s="23" t="str">
        <f t="shared" si="156"/>
        <v/>
      </c>
      <c r="C765" s="24" t="str">
        <f t="shared" ca="1" si="157"/>
        <v>E</v>
      </c>
      <c r="D765" s="25" t="str">
        <f t="shared" ca="1" si="158"/>
        <v/>
      </c>
      <c r="E765" s="25" t="str">
        <f t="shared" si="159"/>
        <v/>
      </c>
      <c r="F765" s="23" t="str">
        <f t="shared" si="160"/>
        <v/>
      </c>
      <c r="G765" s="25" t="str">
        <f t="shared" si="161"/>
        <v/>
      </c>
      <c r="H765" s="23">
        <v>2025</v>
      </c>
      <c r="I765" s="26">
        <v>755</v>
      </c>
      <c r="J765" s="23" t="s">
        <v>95</v>
      </c>
      <c r="K765" t="s">
        <v>96</v>
      </c>
      <c r="L765" t="s">
        <v>97</v>
      </c>
      <c r="M765" t="s">
        <v>98</v>
      </c>
      <c r="N765" t="s">
        <v>99</v>
      </c>
      <c r="O765" s="23" t="s">
        <v>100</v>
      </c>
      <c r="P765" s="23" t="s">
        <v>138</v>
      </c>
      <c r="Q765" t="s">
        <v>5178</v>
      </c>
      <c r="R765" s="23" t="s">
        <v>103</v>
      </c>
      <c r="S765" s="20" t="s">
        <v>173</v>
      </c>
      <c r="T765" s="29" t="s">
        <v>5179</v>
      </c>
      <c r="U765" s="23" t="s">
        <v>1436</v>
      </c>
      <c r="V765" s="23" t="s">
        <v>106</v>
      </c>
      <c r="W765" s="20" t="s">
        <v>430</v>
      </c>
      <c r="X765" s="20" t="s">
        <v>430</v>
      </c>
      <c r="Y765" t="s">
        <v>3986</v>
      </c>
      <c r="Z765" t="s">
        <v>3987</v>
      </c>
      <c r="AA765" t="s">
        <v>3988</v>
      </c>
      <c r="AB765" s="30">
        <v>55000000</v>
      </c>
      <c r="AC765" s="30">
        <v>55000000</v>
      </c>
      <c r="AD765" s="46">
        <v>5500000</v>
      </c>
      <c r="AE765" s="46">
        <v>0</v>
      </c>
      <c r="AF765" s="23" t="s">
        <v>112</v>
      </c>
      <c r="AG765" t="s">
        <v>106</v>
      </c>
      <c r="AH765" t="s">
        <v>113</v>
      </c>
      <c r="AI765" s="31">
        <f>+Tabla3[[#This Row],[VALOR DEL CONTRATO
(EN NUMEROS)]]-Tabla3[[#This Row],[VALOR RECURSOS (MADS/FONAM)]]</f>
        <v>0</v>
      </c>
      <c r="AJ765" s="25">
        <v>4725</v>
      </c>
      <c r="AK765" s="32">
        <v>45664</v>
      </c>
      <c r="AL765">
        <v>87725</v>
      </c>
      <c r="AM765" s="27">
        <v>45705</v>
      </c>
      <c r="AN765" s="33" t="s">
        <v>114</v>
      </c>
      <c r="AO765" t="s">
        <v>485</v>
      </c>
      <c r="AP765" s="39">
        <v>202400000000074</v>
      </c>
      <c r="AQ765" t="s">
        <v>106</v>
      </c>
      <c r="AR765" s="27">
        <v>45702</v>
      </c>
      <c r="AS765" s="23" t="s">
        <v>116</v>
      </c>
      <c r="AT765" s="23" t="s">
        <v>116</v>
      </c>
      <c r="AU765" t="s">
        <v>117</v>
      </c>
      <c r="AV765" t="s">
        <v>435</v>
      </c>
      <c r="AW765" t="s">
        <v>436</v>
      </c>
      <c r="AX765" t="s">
        <v>436</v>
      </c>
      <c r="AY765" s="23">
        <v>80111600</v>
      </c>
      <c r="AZ765" s="20" t="s">
        <v>5180</v>
      </c>
      <c r="BA765" s="23" t="s">
        <v>121</v>
      </c>
      <c r="BB765" s="20" t="s">
        <v>122</v>
      </c>
      <c r="BC765" s="42">
        <v>45702</v>
      </c>
      <c r="BD765" s="23" t="s">
        <v>123</v>
      </c>
      <c r="BE765" s="42">
        <v>45702</v>
      </c>
      <c r="BF765" s="27">
        <v>45705</v>
      </c>
      <c r="BG765" s="43">
        <v>46007</v>
      </c>
      <c r="BH765" s="35">
        <f>+Tabla3[[#This Row],[FECHA TERMINACION
(INICIAL)]]-Tabla3[[#This Row],[FECHA INICIO]]</f>
        <v>302</v>
      </c>
      <c r="BI765" s="35">
        <f>+Tabla3[[#This Row],[PLAZO DE EJECUCIÓN EN DÍAS (INICIAL)]]/30</f>
        <v>10.066666666666666</v>
      </c>
      <c r="BJ765" t="s">
        <v>4448</v>
      </c>
      <c r="BK765" s="30">
        <f>+[1]BD_2!E765</f>
        <v>0</v>
      </c>
      <c r="BL765" s="30">
        <f>+[1]BD_2!BA765</f>
        <v>0</v>
      </c>
      <c r="BM765" s="23">
        <f>+[1]BD_2!BZ765</f>
        <v>0</v>
      </c>
      <c r="BN765" s="23">
        <f>+COUNTIF(Tabla3[[#This Row],[VALOR REDUCIDO]:[TOTAL TIEMPO PRORROGADO EN DÍAS
]],"&lt;&gt;0")</f>
        <v>0</v>
      </c>
      <c r="BO765" s="23" t="str">
        <f>+[1]BD_2!CA765</f>
        <v>2 NO</v>
      </c>
      <c r="BP765" s="27" t="str">
        <f>+[1]BD_2!CF765</f>
        <v>2 NO</v>
      </c>
      <c r="BQ765" s="23" t="s">
        <v>106</v>
      </c>
      <c r="BR765">
        <f t="shared" si="162"/>
        <v>302</v>
      </c>
      <c r="BS765" s="36">
        <f t="shared" si="163"/>
        <v>45705</v>
      </c>
      <c r="BT765" s="36">
        <f t="shared" si="164"/>
        <v>46007</v>
      </c>
      <c r="BU765" s="37">
        <f t="shared" ca="1" si="165"/>
        <v>0.80132450331125826</v>
      </c>
      <c r="BV765" s="30">
        <f t="shared" si="166"/>
        <v>55000000</v>
      </c>
      <c r="BW765" s="23" t="str">
        <f t="shared" ca="1" si="168"/>
        <v>EJECUCIÓN</v>
      </c>
      <c r="BX765" s="23">
        <v>30066667</v>
      </c>
      <c r="BY765" s="23">
        <v>24933333</v>
      </c>
      <c r="BZ765" s="23" t="s">
        <v>106</v>
      </c>
      <c r="CA765" s="23" t="str">
        <f t="shared" si="167"/>
        <v>febrero</v>
      </c>
      <c r="CB765" s="23" t="s">
        <v>121</v>
      </c>
      <c r="CC765" s="23" t="s">
        <v>121</v>
      </c>
      <c r="CD765" s="23" t="s">
        <v>121</v>
      </c>
      <c r="CE765" t="s">
        <v>125</v>
      </c>
      <c r="CF765" t="s">
        <v>126</v>
      </c>
    </row>
    <row r="766" spans="1:84" x14ac:dyDescent="0.25">
      <c r="A766" s="23" t="str">
        <f t="shared" si="155"/>
        <v/>
      </c>
      <c r="B766" s="23" t="str">
        <f t="shared" si="156"/>
        <v/>
      </c>
      <c r="C766" s="24" t="str">
        <f t="shared" ca="1" si="157"/>
        <v>E</v>
      </c>
      <c r="D766" s="25" t="str">
        <f t="shared" ca="1" si="158"/>
        <v/>
      </c>
      <c r="E766" s="25" t="str">
        <f t="shared" si="159"/>
        <v/>
      </c>
      <c r="F766" s="23" t="str">
        <f t="shared" si="160"/>
        <v/>
      </c>
      <c r="G766" s="25" t="str">
        <f t="shared" si="161"/>
        <v/>
      </c>
      <c r="H766" s="23">
        <v>2025</v>
      </c>
      <c r="I766" s="26">
        <v>756</v>
      </c>
      <c r="J766" s="23" t="s">
        <v>95</v>
      </c>
      <c r="K766" t="s">
        <v>96</v>
      </c>
      <c r="L766" t="s">
        <v>97</v>
      </c>
      <c r="M766" t="s">
        <v>98</v>
      </c>
      <c r="N766" t="s">
        <v>99</v>
      </c>
      <c r="O766" s="23" t="s">
        <v>100</v>
      </c>
      <c r="P766" s="23" t="s">
        <v>138</v>
      </c>
      <c r="Q766" t="s">
        <v>5181</v>
      </c>
      <c r="R766" s="23" t="s">
        <v>103</v>
      </c>
      <c r="S766" s="20" t="s">
        <v>5182</v>
      </c>
      <c r="T766" s="29" t="s">
        <v>5183</v>
      </c>
      <c r="U766" s="23" t="s">
        <v>1436</v>
      </c>
      <c r="V766" s="23" t="s">
        <v>106</v>
      </c>
      <c r="W766" s="20" t="s">
        <v>776</v>
      </c>
      <c r="X766" s="20" t="s">
        <v>776</v>
      </c>
      <c r="Y766" t="s">
        <v>5184</v>
      </c>
      <c r="Z766" t="s">
        <v>5185</v>
      </c>
      <c r="AA766" t="s">
        <v>5186</v>
      </c>
      <c r="AB766" s="30">
        <v>52000000</v>
      </c>
      <c r="AC766" s="30">
        <v>52000000</v>
      </c>
      <c r="AD766" s="46">
        <v>5200000</v>
      </c>
      <c r="AE766" s="46">
        <v>0</v>
      </c>
      <c r="AF766" s="23" t="s">
        <v>112</v>
      </c>
      <c r="AG766" t="s">
        <v>106</v>
      </c>
      <c r="AH766" t="s">
        <v>113</v>
      </c>
      <c r="AI766" s="31">
        <f>+Tabla3[[#This Row],[VALOR DEL CONTRATO
(EN NUMEROS)]]-Tabla3[[#This Row],[VALOR RECURSOS (MADS/FONAM)]]</f>
        <v>0</v>
      </c>
      <c r="AJ766" s="25">
        <v>6825</v>
      </c>
      <c r="AK766" s="32">
        <v>45665</v>
      </c>
      <c r="AL766">
        <v>97125</v>
      </c>
      <c r="AM766" s="27">
        <v>45708</v>
      </c>
      <c r="AN766" s="33" t="s">
        <v>114</v>
      </c>
      <c r="AO766" t="s">
        <v>780</v>
      </c>
      <c r="AP766" s="39">
        <v>202400000000078</v>
      </c>
      <c r="AQ766" t="s">
        <v>106</v>
      </c>
      <c r="AR766" s="27">
        <v>45701</v>
      </c>
      <c r="AS766" s="23" t="s">
        <v>116</v>
      </c>
      <c r="AT766" s="23" t="s">
        <v>116</v>
      </c>
      <c r="AU766" t="s">
        <v>117</v>
      </c>
      <c r="AV766" t="s">
        <v>781</v>
      </c>
      <c r="AW766" t="s">
        <v>782</v>
      </c>
      <c r="AX766" t="s">
        <v>783</v>
      </c>
      <c r="AY766" s="23">
        <v>80111600</v>
      </c>
      <c r="AZ766" s="20" t="s">
        <v>5187</v>
      </c>
      <c r="BA766" s="23" t="s">
        <v>121</v>
      </c>
      <c r="BB766" s="20" t="s">
        <v>122</v>
      </c>
      <c r="BC766" s="42">
        <v>45707</v>
      </c>
      <c r="BD766" s="23" t="s">
        <v>123</v>
      </c>
      <c r="BE766" s="42">
        <v>45707</v>
      </c>
      <c r="BF766" s="27">
        <v>45708</v>
      </c>
      <c r="BG766" s="43">
        <v>46010</v>
      </c>
      <c r="BH766" s="35">
        <f>+Tabla3[[#This Row],[FECHA TERMINACION
(INICIAL)]]-Tabla3[[#This Row],[FECHA INICIO]]</f>
        <v>302</v>
      </c>
      <c r="BI766" s="35">
        <f>+Tabla3[[#This Row],[PLAZO DE EJECUCIÓN EN DÍAS (INICIAL)]]/30</f>
        <v>10.066666666666666</v>
      </c>
      <c r="BJ766" t="s">
        <v>2839</v>
      </c>
      <c r="BK766" s="30">
        <f>+[1]BD_2!E766</f>
        <v>0</v>
      </c>
      <c r="BL766" s="30">
        <f>+[1]BD_2!BA766</f>
        <v>0</v>
      </c>
      <c r="BM766" s="23">
        <f>+[1]BD_2!BZ766</f>
        <v>0</v>
      </c>
      <c r="BN766" s="23">
        <f>+COUNTIF(Tabla3[[#This Row],[VALOR REDUCIDO]:[TOTAL TIEMPO PRORROGADO EN DÍAS
]],"&lt;&gt;0")</f>
        <v>0</v>
      </c>
      <c r="BO766" s="23" t="str">
        <f>+[1]BD_2!CA766</f>
        <v>2 NO</v>
      </c>
      <c r="BP766" s="27" t="str">
        <f>+[1]BD_2!CF766</f>
        <v>2 NO</v>
      </c>
      <c r="BQ766" s="23" t="s">
        <v>106</v>
      </c>
      <c r="BR766">
        <f t="shared" si="162"/>
        <v>302</v>
      </c>
      <c r="BS766" s="36">
        <f t="shared" si="163"/>
        <v>45708</v>
      </c>
      <c r="BT766" s="36">
        <f t="shared" si="164"/>
        <v>46010</v>
      </c>
      <c r="BU766" s="37">
        <f t="shared" ca="1" si="165"/>
        <v>0.79139072847682124</v>
      </c>
      <c r="BV766" s="30">
        <f t="shared" si="166"/>
        <v>52000000</v>
      </c>
      <c r="BW766" s="23" t="str">
        <f t="shared" ca="1" si="168"/>
        <v>EJECUCIÓN</v>
      </c>
      <c r="BX766" s="23">
        <v>27906667</v>
      </c>
      <c r="BY766" s="23">
        <v>24093333</v>
      </c>
      <c r="BZ766" s="23" t="s">
        <v>106</v>
      </c>
      <c r="CA766" s="23" t="str">
        <f t="shared" si="167"/>
        <v>febrero</v>
      </c>
      <c r="CB766" s="23" t="s">
        <v>121</v>
      </c>
      <c r="CC766" s="23" t="s">
        <v>121</v>
      </c>
      <c r="CD766" s="23" t="s">
        <v>121</v>
      </c>
      <c r="CE766" t="s">
        <v>125</v>
      </c>
      <c r="CF766" t="s">
        <v>126</v>
      </c>
    </row>
    <row r="767" spans="1:84" x14ac:dyDescent="0.25">
      <c r="A767" s="23" t="str">
        <f t="shared" si="155"/>
        <v/>
      </c>
      <c r="B767" s="23" t="str">
        <f t="shared" si="156"/>
        <v/>
      </c>
      <c r="C767" s="24" t="str">
        <f t="shared" ca="1" si="157"/>
        <v>E</v>
      </c>
      <c r="D767" s="25" t="str">
        <f t="shared" ca="1" si="158"/>
        <v/>
      </c>
      <c r="E767" s="25" t="str">
        <f t="shared" si="159"/>
        <v/>
      </c>
      <c r="F767" s="23" t="str">
        <f t="shared" si="160"/>
        <v/>
      </c>
      <c r="G767" s="25" t="str">
        <f t="shared" si="161"/>
        <v/>
      </c>
      <c r="H767" s="23">
        <v>2025</v>
      </c>
      <c r="I767" s="26">
        <v>757</v>
      </c>
      <c r="J767" s="23" t="s">
        <v>95</v>
      </c>
      <c r="K767" t="s">
        <v>96</v>
      </c>
      <c r="L767" t="s">
        <v>97</v>
      </c>
      <c r="M767" t="s">
        <v>98</v>
      </c>
      <c r="N767" t="s">
        <v>99</v>
      </c>
      <c r="O767" s="23" t="s">
        <v>100</v>
      </c>
      <c r="P767" s="23" t="s">
        <v>138</v>
      </c>
      <c r="Q767" t="s">
        <v>5188</v>
      </c>
      <c r="R767" s="23" t="s">
        <v>103</v>
      </c>
      <c r="S767" s="20" t="s">
        <v>158</v>
      </c>
      <c r="T767" s="29" t="s">
        <v>5189</v>
      </c>
      <c r="U767" s="23" t="s">
        <v>1436</v>
      </c>
      <c r="V767" s="23" t="s">
        <v>106</v>
      </c>
      <c r="W767" s="20" t="s">
        <v>516</v>
      </c>
      <c r="X767" s="20" t="s">
        <v>516</v>
      </c>
      <c r="Y767" t="s">
        <v>5190</v>
      </c>
      <c r="Z767" t="s">
        <v>5191</v>
      </c>
      <c r="AA767" t="s">
        <v>3449</v>
      </c>
      <c r="AB767" s="30">
        <v>126787500</v>
      </c>
      <c r="AC767" s="30">
        <v>126787500</v>
      </c>
      <c r="AD767" s="46">
        <v>12075000</v>
      </c>
      <c r="AE767" s="46">
        <v>0</v>
      </c>
      <c r="AF767" s="23" t="s">
        <v>112</v>
      </c>
      <c r="AG767" t="s">
        <v>106</v>
      </c>
      <c r="AH767" t="s">
        <v>113</v>
      </c>
      <c r="AI767" s="31">
        <f>+Tabla3[[#This Row],[VALOR DEL CONTRATO
(EN NUMEROS)]]-Tabla3[[#This Row],[VALOR RECURSOS (MADS/FONAM)]]</f>
        <v>0</v>
      </c>
      <c r="AJ767" s="25">
        <v>2425</v>
      </c>
      <c r="AK767" s="32">
        <v>45664</v>
      </c>
      <c r="AL767">
        <v>84425</v>
      </c>
      <c r="AM767" s="27">
        <v>45702</v>
      </c>
      <c r="AN767" s="33" t="s">
        <v>114</v>
      </c>
      <c r="AO767" t="s">
        <v>186</v>
      </c>
      <c r="AP767" s="39">
        <v>202400000000054</v>
      </c>
      <c r="AQ767" t="s">
        <v>106</v>
      </c>
      <c r="AR767" s="27">
        <v>45701</v>
      </c>
      <c r="AS767" s="23" t="s">
        <v>116</v>
      </c>
      <c r="AT767" s="23" t="s">
        <v>116</v>
      </c>
      <c r="AU767" t="s">
        <v>117</v>
      </c>
      <c r="AV767" t="s">
        <v>940</v>
      </c>
      <c r="AW767" t="s">
        <v>941</v>
      </c>
      <c r="AX767" t="s">
        <v>941</v>
      </c>
      <c r="AY767" s="23">
        <v>80111600</v>
      </c>
      <c r="AZ767" s="20" t="s">
        <v>5192</v>
      </c>
      <c r="BA767" s="23" t="s">
        <v>121</v>
      </c>
      <c r="BB767" s="20" t="s">
        <v>122</v>
      </c>
      <c r="BC767" s="27">
        <v>45701</v>
      </c>
      <c r="BD767" s="23" t="s">
        <v>123</v>
      </c>
      <c r="BE767" s="27">
        <v>45701</v>
      </c>
      <c r="BF767" s="27">
        <v>45702</v>
      </c>
      <c r="BG767" s="43">
        <v>46019</v>
      </c>
      <c r="BH767" s="35">
        <f>+Tabla3[[#This Row],[FECHA TERMINACION
(INICIAL)]]-Tabla3[[#This Row],[FECHA INICIO]]</f>
        <v>317</v>
      </c>
      <c r="BI767" s="35">
        <f>+Tabla3[[#This Row],[PLAZO DE EJECUCIÓN EN DÍAS (INICIAL)]]/30</f>
        <v>10.566666666666666</v>
      </c>
      <c r="BJ767" t="s">
        <v>2079</v>
      </c>
      <c r="BK767" s="30">
        <f>+[1]BD_2!E767</f>
        <v>0</v>
      </c>
      <c r="BL767" s="30">
        <f>+[1]BD_2!BA767</f>
        <v>0</v>
      </c>
      <c r="BM767" s="23">
        <f>+[1]BD_2!BZ767</f>
        <v>0</v>
      </c>
      <c r="BN767" s="23">
        <f>+COUNTIF(Tabla3[[#This Row],[VALOR REDUCIDO]:[TOTAL TIEMPO PRORROGADO EN DÍAS
]],"&lt;&gt;0")</f>
        <v>0</v>
      </c>
      <c r="BO767" s="23" t="str">
        <f>+[1]BD_2!CA767</f>
        <v>2 NO</v>
      </c>
      <c r="BP767" s="27" t="str">
        <f>+[1]BD_2!CF767</f>
        <v>2 NO</v>
      </c>
      <c r="BQ767" s="23" t="s">
        <v>106</v>
      </c>
      <c r="BR767">
        <f t="shared" si="162"/>
        <v>317</v>
      </c>
      <c r="BS767" s="36">
        <f t="shared" si="163"/>
        <v>45702</v>
      </c>
      <c r="BT767" s="36">
        <f t="shared" si="164"/>
        <v>46019</v>
      </c>
      <c r="BU767" s="37">
        <f t="shared" ca="1" si="165"/>
        <v>0.77287066246056779</v>
      </c>
      <c r="BV767" s="30">
        <f t="shared" si="166"/>
        <v>126787500</v>
      </c>
      <c r="BW767" s="23" t="str">
        <f t="shared" ca="1" si="168"/>
        <v>EJECUCIÓN</v>
      </c>
      <c r="BX767" s="23">
        <v>67217500</v>
      </c>
      <c r="BY767" s="23">
        <v>59570000</v>
      </c>
      <c r="BZ767" s="23" t="s">
        <v>106</v>
      </c>
      <c r="CA767" s="23" t="str">
        <f t="shared" si="167"/>
        <v>febrero</v>
      </c>
      <c r="CB767" s="23" t="s">
        <v>121</v>
      </c>
      <c r="CC767" s="23" t="s">
        <v>121</v>
      </c>
      <c r="CD767" s="23" t="s">
        <v>121</v>
      </c>
      <c r="CE767" t="s">
        <v>125</v>
      </c>
      <c r="CF767" t="s">
        <v>126</v>
      </c>
    </row>
    <row r="768" spans="1:84" x14ac:dyDescent="0.25">
      <c r="A768" s="23" t="str">
        <f t="shared" si="155"/>
        <v/>
      </c>
      <c r="B768" s="23" t="str">
        <f t="shared" si="156"/>
        <v/>
      </c>
      <c r="C768" s="24" t="str">
        <f t="shared" ca="1" si="157"/>
        <v>E</v>
      </c>
      <c r="D768" s="25" t="str">
        <f t="shared" ca="1" si="158"/>
        <v/>
      </c>
      <c r="E768" s="25" t="str">
        <f t="shared" si="159"/>
        <v/>
      </c>
      <c r="F768" s="23" t="str">
        <f t="shared" si="160"/>
        <v/>
      </c>
      <c r="G768" s="25" t="str">
        <f t="shared" si="161"/>
        <v/>
      </c>
      <c r="H768" s="23">
        <v>2025</v>
      </c>
      <c r="I768" s="26">
        <v>758</v>
      </c>
      <c r="J768" s="23" t="s">
        <v>95</v>
      </c>
      <c r="K768" t="s">
        <v>96</v>
      </c>
      <c r="L768" t="s">
        <v>97</v>
      </c>
      <c r="M768" t="s">
        <v>98</v>
      </c>
      <c r="N768" t="s">
        <v>99</v>
      </c>
      <c r="O768" s="23" t="s">
        <v>100</v>
      </c>
      <c r="P768" s="23" t="s">
        <v>138</v>
      </c>
      <c r="Q768" t="s">
        <v>5193</v>
      </c>
      <c r="R768" s="23" t="s">
        <v>103</v>
      </c>
      <c r="S768" s="20" t="s">
        <v>1753</v>
      </c>
      <c r="T768" s="29" t="s">
        <v>5194</v>
      </c>
      <c r="U768" s="23" t="s">
        <v>1436</v>
      </c>
      <c r="V768" s="23" t="s">
        <v>106</v>
      </c>
      <c r="W768" s="20" t="s">
        <v>1369</v>
      </c>
      <c r="X768" s="20" t="s">
        <v>1369</v>
      </c>
      <c r="Y768" t="s">
        <v>5195</v>
      </c>
      <c r="Z768" t="s">
        <v>5196</v>
      </c>
      <c r="AA768" t="s">
        <v>5197</v>
      </c>
      <c r="AB768" s="30">
        <v>81000000</v>
      </c>
      <c r="AC768" s="30">
        <v>81000000</v>
      </c>
      <c r="AD768" s="46">
        <v>9000000</v>
      </c>
      <c r="AE768" s="46">
        <v>0</v>
      </c>
      <c r="AF768" s="23" t="s">
        <v>112</v>
      </c>
      <c r="AG768" t="s">
        <v>106</v>
      </c>
      <c r="AH768" t="s">
        <v>113</v>
      </c>
      <c r="AI768" s="31">
        <f>+Tabla3[[#This Row],[VALOR DEL CONTRATO
(EN NUMEROS)]]-Tabla3[[#This Row],[VALOR RECURSOS (MADS/FONAM)]]</f>
        <v>0</v>
      </c>
      <c r="AJ768" s="25">
        <v>11125</v>
      </c>
      <c r="AK768" s="57">
        <v>45665</v>
      </c>
      <c r="AL768">
        <v>91325</v>
      </c>
      <c r="AM768" s="27">
        <v>45706</v>
      </c>
      <c r="AN768" s="33" t="s">
        <v>114</v>
      </c>
      <c r="AO768" t="s">
        <v>931</v>
      </c>
      <c r="AP768" s="39">
        <v>202400000000078</v>
      </c>
      <c r="AQ768" t="s">
        <v>106</v>
      </c>
      <c r="AR768" s="27">
        <v>45702</v>
      </c>
      <c r="AS768" s="23" t="s">
        <v>116</v>
      </c>
      <c r="AT768" s="23" t="s">
        <v>116</v>
      </c>
      <c r="AU768" t="s">
        <v>117</v>
      </c>
      <c r="AV768" t="s">
        <v>2168</v>
      </c>
      <c r="AW768" t="s">
        <v>2169</v>
      </c>
      <c r="AX768" t="s">
        <v>1375</v>
      </c>
      <c r="AY768" s="23">
        <v>80111600</v>
      </c>
      <c r="AZ768" s="20" t="s">
        <v>5198</v>
      </c>
      <c r="BA768" s="23" t="s">
        <v>121</v>
      </c>
      <c r="BB768" s="20" t="s">
        <v>122</v>
      </c>
      <c r="BC768" s="42">
        <v>45702</v>
      </c>
      <c r="BD768" s="23" t="s">
        <v>123</v>
      </c>
      <c r="BE768" s="42">
        <v>45702</v>
      </c>
      <c r="BF768" s="27">
        <v>45706</v>
      </c>
      <c r="BG768" s="43">
        <v>45978</v>
      </c>
      <c r="BH768" s="35">
        <f>+Tabla3[[#This Row],[FECHA TERMINACION
(INICIAL)]]-Tabla3[[#This Row],[FECHA INICIO]]</f>
        <v>272</v>
      </c>
      <c r="BI768" s="35">
        <f>+Tabla3[[#This Row],[PLAZO DE EJECUCIÓN EN DÍAS (INICIAL)]]/30</f>
        <v>9.0666666666666664</v>
      </c>
      <c r="BJ768" t="s">
        <v>4669</v>
      </c>
      <c r="BK768" s="30">
        <f>+[1]BD_2!E768</f>
        <v>0</v>
      </c>
      <c r="BL768" s="30">
        <f>+[1]BD_2!BA768</f>
        <v>0</v>
      </c>
      <c r="BM768" s="23">
        <f>+[1]BD_2!BZ768</f>
        <v>0</v>
      </c>
      <c r="BN768" s="23">
        <f>+COUNTIF(Tabla3[[#This Row],[VALOR REDUCIDO]:[TOTAL TIEMPO PRORROGADO EN DÍAS
]],"&lt;&gt;0")</f>
        <v>0</v>
      </c>
      <c r="BO768" s="23" t="str">
        <f>+[1]BD_2!CA768</f>
        <v>2 NO</v>
      </c>
      <c r="BP768" s="27" t="str">
        <f>+[1]BD_2!CF768</f>
        <v>2 NO</v>
      </c>
      <c r="BQ768" s="23" t="s">
        <v>106</v>
      </c>
      <c r="BR768">
        <f t="shared" si="162"/>
        <v>272</v>
      </c>
      <c r="BS768" s="36">
        <f t="shared" si="163"/>
        <v>45706</v>
      </c>
      <c r="BT768" s="36">
        <f t="shared" si="164"/>
        <v>45978</v>
      </c>
      <c r="BU768" s="37">
        <f t="shared" ca="1" si="165"/>
        <v>0.88602941176470584</v>
      </c>
      <c r="BV768" s="30">
        <f t="shared" si="166"/>
        <v>81000000</v>
      </c>
      <c r="BW768" s="23" t="str">
        <f t="shared" ca="1" si="168"/>
        <v>EJECUCIÓN</v>
      </c>
      <c r="BX768" s="23">
        <v>48900000</v>
      </c>
      <c r="BY768" s="23">
        <v>32100000</v>
      </c>
      <c r="BZ768" s="23" t="s">
        <v>106</v>
      </c>
      <c r="CA768" s="23" t="str">
        <f t="shared" si="167"/>
        <v>febrero</v>
      </c>
      <c r="CB768" s="23" t="s">
        <v>121</v>
      </c>
      <c r="CC768" s="23" t="s">
        <v>121</v>
      </c>
      <c r="CD768" s="23" t="s">
        <v>121</v>
      </c>
      <c r="CE768" t="s">
        <v>125</v>
      </c>
      <c r="CF768" t="s">
        <v>126</v>
      </c>
    </row>
    <row r="769" spans="1:84" x14ac:dyDescent="0.25">
      <c r="A769" s="23" t="str">
        <f t="shared" si="155"/>
        <v/>
      </c>
      <c r="B769" s="23" t="str">
        <f t="shared" si="156"/>
        <v/>
      </c>
      <c r="C769" s="24" t="str">
        <f t="shared" ca="1" si="157"/>
        <v>E</v>
      </c>
      <c r="D769" s="25" t="str">
        <f t="shared" ca="1" si="158"/>
        <v/>
      </c>
      <c r="E769" s="25" t="str">
        <f t="shared" si="159"/>
        <v/>
      </c>
      <c r="F769" s="23" t="str">
        <f t="shared" si="160"/>
        <v/>
      </c>
      <c r="G769" s="25" t="str">
        <f t="shared" si="161"/>
        <v/>
      </c>
      <c r="H769" s="23">
        <v>2025</v>
      </c>
      <c r="I769" s="26">
        <v>759</v>
      </c>
      <c r="J769" s="23" t="s">
        <v>95</v>
      </c>
      <c r="K769" t="s">
        <v>96</v>
      </c>
      <c r="L769" t="s">
        <v>97</v>
      </c>
      <c r="M769" t="s">
        <v>98</v>
      </c>
      <c r="N769" t="s">
        <v>99</v>
      </c>
      <c r="O769" s="23" t="s">
        <v>100</v>
      </c>
      <c r="P769" s="23" t="s">
        <v>138</v>
      </c>
      <c r="Q769" t="s">
        <v>5199</v>
      </c>
      <c r="R769" s="23" t="s">
        <v>103</v>
      </c>
      <c r="S769" s="20" t="s">
        <v>5200</v>
      </c>
      <c r="T769" s="29" t="s">
        <v>5201</v>
      </c>
      <c r="U769" s="23" t="s">
        <v>1436</v>
      </c>
      <c r="V769" s="23" t="s">
        <v>106</v>
      </c>
      <c r="W769" s="20" t="s">
        <v>1369</v>
      </c>
      <c r="X769" s="20" t="s">
        <v>1369</v>
      </c>
      <c r="Y769" t="s">
        <v>5202</v>
      </c>
      <c r="Z769" t="s">
        <v>5203</v>
      </c>
      <c r="AA769" t="s">
        <v>5204</v>
      </c>
      <c r="AB769" s="30">
        <v>64260000</v>
      </c>
      <c r="AC769" s="30">
        <v>64260000</v>
      </c>
      <c r="AD769" s="46">
        <v>7000000</v>
      </c>
      <c r="AE769" s="46">
        <v>0</v>
      </c>
      <c r="AF769" s="23" t="s">
        <v>112</v>
      </c>
      <c r="AG769" t="s">
        <v>106</v>
      </c>
      <c r="AH769" t="s">
        <v>113</v>
      </c>
      <c r="AI769" s="31">
        <f>+Tabla3[[#This Row],[VALOR DEL CONTRATO
(EN NUMEROS)]]-Tabla3[[#This Row],[VALOR RECURSOS (MADS/FONAM)]]</f>
        <v>0</v>
      </c>
      <c r="AJ769" s="25">
        <v>10925</v>
      </c>
      <c r="AK769" s="32">
        <v>45665</v>
      </c>
      <c r="AL769">
        <v>93625</v>
      </c>
      <c r="AM769" s="27">
        <v>45707</v>
      </c>
      <c r="AN769" s="33" t="s">
        <v>114</v>
      </c>
      <c r="AO769" t="s">
        <v>911</v>
      </c>
      <c r="AP769" s="39">
        <v>202400000000078</v>
      </c>
      <c r="AQ769" t="s">
        <v>106</v>
      </c>
      <c r="AR769" s="27">
        <v>45705</v>
      </c>
      <c r="AS769" s="23" t="s">
        <v>116</v>
      </c>
      <c r="AT769" s="23" t="s">
        <v>116</v>
      </c>
      <c r="AU769" t="s">
        <v>117</v>
      </c>
      <c r="AV769" t="s">
        <v>2168</v>
      </c>
      <c r="AW769" t="s">
        <v>2169</v>
      </c>
      <c r="AX769" t="s">
        <v>1375</v>
      </c>
      <c r="AY769" s="23">
        <v>80111600</v>
      </c>
      <c r="AZ769" s="41" t="s">
        <v>5205</v>
      </c>
      <c r="BA769" s="23" t="s">
        <v>121</v>
      </c>
      <c r="BB769" s="20" t="s">
        <v>122</v>
      </c>
      <c r="BC769" s="42">
        <v>45705</v>
      </c>
      <c r="BD769" s="23" t="s">
        <v>123</v>
      </c>
      <c r="BE769" s="42">
        <v>45705</v>
      </c>
      <c r="BF769" s="27">
        <v>45707</v>
      </c>
      <c r="BG769" s="43">
        <v>45979</v>
      </c>
      <c r="BH769" s="35">
        <f>+Tabla3[[#This Row],[FECHA TERMINACION
(INICIAL)]]-Tabla3[[#This Row],[FECHA INICIO]]</f>
        <v>272</v>
      </c>
      <c r="BI769" s="35">
        <f>+Tabla3[[#This Row],[PLAZO DE EJECUCIÓN EN DÍAS (INICIAL)]]/30</f>
        <v>9.0666666666666664</v>
      </c>
      <c r="BJ769" t="s">
        <v>5206</v>
      </c>
      <c r="BK769" s="30">
        <f>+[1]BD_2!E769</f>
        <v>0</v>
      </c>
      <c r="BL769" s="30">
        <f>+[1]BD_2!BA769</f>
        <v>0</v>
      </c>
      <c r="BM769" s="23">
        <f>+[1]BD_2!BZ769</f>
        <v>0</v>
      </c>
      <c r="BN769" s="23">
        <f>+COUNTIF(Tabla3[[#This Row],[VALOR REDUCIDO]:[TOTAL TIEMPO PRORROGADO EN DÍAS
]],"&lt;&gt;0")</f>
        <v>0</v>
      </c>
      <c r="BO769" s="23" t="str">
        <f>+[1]BD_2!CA769</f>
        <v>2 NO</v>
      </c>
      <c r="BP769" s="27" t="str">
        <f>+[1]BD_2!CF769</f>
        <v>2 NO</v>
      </c>
      <c r="BQ769" s="23" t="s">
        <v>106</v>
      </c>
      <c r="BR769">
        <f t="shared" si="162"/>
        <v>272</v>
      </c>
      <c r="BS769" s="36">
        <f t="shared" si="163"/>
        <v>45707</v>
      </c>
      <c r="BT769" s="36">
        <f t="shared" si="164"/>
        <v>45979</v>
      </c>
      <c r="BU769" s="37">
        <f t="shared" ca="1" si="165"/>
        <v>0.88235294117647056</v>
      </c>
      <c r="BV769" s="30">
        <f t="shared" si="166"/>
        <v>64260000</v>
      </c>
      <c r="BW769" s="23" t="str">
        <f t="shared" ca="1" si="168"/>
        <v>EJECUCIÓN</v>
      </c>
      <c r="BX769" s="23">
        <v>38556000</v>
      </c>
      <c r="BY769" s="23">
        <v>25704000</v>
      </c>
      <c r="BZ769" s="23" t="s">
        <v>106</v>
      </c>
      <c r="CA769" s="23" t="str">
        <f t="shared" si="167"/>
        <v>febrero</v>
      </c>
      <c r="CB769" s="23" t="s">
        <v>121</v>
      </c>
      <c r="CC769" s="23" t="s">
        <v>121</v>
      </c>
      <c r="CD769" s="23" t="s">
        <v>121</v>
      </c>
      <c r="CE769" t="s">
        <v>125</v>
      </c>
      <c r="CF769" t="s">
        <v>126</v>
      </c>
    </row>
    <row r="770" spans="1:84" x14ac:dyDescent="0.25">
      <c r="A770" s="23" t="str">
        <f t="shared" si="155"/>
        <v/>
      </c>
      <c r="B770" s="23" t="str">
        <f t="shared" si="156"/>
        <v/>
      </c>
      <c r="C770" s="24" t="str">
        <f t="shared" ca="1" si="157"/>
        <v>E</v>
      </c>
      <c r="D770" s="25" t="str">
        <f t="shared" ca="1" si="158"/>
        <v/>
      </c>
      <c r="E770" s="25" t="str">
        <f t="shared" si="159"/>
        <v/>
      </c>
      <c r="F770" s="23" t="str">
        <f t="shared" si="160"/>
        <v/>
      </c>
      <c r="G770" s="25" t="str">
        <f t="shared" si="161"/>
        <v/>
      </c>
      <c r="H770" s="23">
        <v>2025</v>
      </c>
      <c r="I770" s="26">
        <v>760</v>
      </c>
      <c r="J770" s="23" t="s">
        <v>95</v>
      </c>
      <c r="K770" t="s">
        <v>96</v>
      </c>
      <c r="L770" t="s">
        <v>97</v>
      </c>
      <c r="M770" t="s">
        <v>98</v>
      </c>
      <c r="N770" t="s">
        <v>99</v>
      </c>
      <c r="O770" s="23" t="s">
        <v>100</v>
      </c>
      <c r="P770" s="23" t="s">
        <v>101</v>
      </c>
      <c r="Q770" t="s">
        <v>5207</v>
      </c>
      <c r="R770" s="23" t="s">
        <v>103</v>
      </c>
      <c r="S770" s="20" t="s">
        <v>351</v>
      </c>
      <c r="T770" s="29" t="s">
        <v>5208</v>
      </c>
      <c r="U770" s="23" t="s">
        <v>1436</v>
      </c>
      <c r="V770" s="23" t="s">
        <v>106</v>
      </c>
      <c r="W770" s="20" t="s">
        <v>747</v>
      </c>
      <c r="X770" s="20" t="s">
        <v>747</v>
      </c>
      <c r="Y770" t="s">
        <v>5209</v>
      </c>
      <c r="Z770" t="s">
        <v>5210</v>
      </c>
      <c r="AA770" t="s">
        <v>5211</v>
      </c>
      <c r="AB770" s="30">
        <v>48960000</v>
      </c>
      <c r="AC770" s="30">
        <v>48960000</v>
      </c>
      <c r="AD770" s="46">
        <v>4800000</v>
      </c>
      <c r="AE770" s="46">
        <v>0</v>
      </c>
      <c r="AF770" s="23" t="s">
        <v>112</v>
      </c>
      <c r="AG770" t="s">
        <v>106</v>
      </c>
      <c r="AH770" t="s">
        <v>113</v>
      </c>
      <c r="AI770" s="31">
        <f>+Tabla3[[#This Row],[VALOR DEL CONTRATO
(EN NUMEROS)]]-Tabla3[[#This Row],[VALOR RECURSOS (MADS/FONAM)]]</f>
        <v>0</v>
      </c>
      <c r="AJ770" s="25">
        <v>3325</v>
      </c>
      <c r="AK770" s="57">
        <v>45664</v>
      </c>
      <c r="AL770">
        <v>84025</v>
      </c>
      <c r="AM770" s="42">
        <v>45702</v>
      </c>
      <c r="AN770" s="33" t="s">
        <v>114</v>
      </c>
      <c r="AO770" t="s">
        <v>751</v>
      </c>
      <c r="AP770" s="39">
        <v>202400000000095</v>
      </c>
      <c r="AQ770" t="s">
        <v>106</v>
      </c>
      <c r="AR770" s="42">
        <v>45701</v>
      </c>
      <c r="AS770" s="23" t="s">
        <v>116</v>
      </c>
      <c r="AT770" s="23" t="s">
        <v>116</v>
      </c>
      <c r="AU770" t="s">
        <v>117</v>
      </c>
      <c r="AV770" t="s">
        <v>2024</v>
      </c>
      <c r="AW770" t="s">
        <v>2025</v>
      </c>
      <c r="AX770" t="s">
        <v>747</v>
      </c>
      <c r="AY770" s="23">
        <v>80111600</v>
      </c>
      <c r="AZ770" s="20" t="s">
        <v>5212</v>
      </c>
      <c r="BA770" s="23" t="s">
        <v>121</v>
      </c>
      <c r="BB770" s="20" t="s">
        <v>122</v>
      </c>
      <c r="BC770" s="27">
        <v>45701</v>
      </c>
      <c r="BD770" s="23" t="s">
        <v>123</v>
      </c>
      <c r="BE770" s="27">
        <v>45701</v>
      </c>
      <c r="BF770" s="27">
        <v>45702</v>
      </c>
      <c r="BG770" s="43">
        <v>46010</v>
      </c>
      <c r="BH770" s="35">
        <f>+Tabla3[[#This Row],[FECHA TERMINACION
(INICIAL)]]-Tabla3[[#This Row],[FECHA INICIO]]</f>
        <v>308</v>
      </c>
      <c r="BI770" s="35">
        <f>+Tabla3[[#This Row],[PLAZO DE EJECUCIÓN EN DÍAS (INICIAL)]]/30</f>
        <v>10.266666666666667</v>
      </c>
      <c r="BJ770" t="s">
        <v>5213</v>
      </c>
      <c r="BK770" s="30">
        <f>+[1]BD_2!E770</f>
        <v>0</v>
      </c>
      <c r="BL770" s="30">
        <f>+[1]BD_2!BA770</f>
        <v>0</v>
      </c>
      <c r="BM770" s="23">
        <f>+[1]BD_2!BZ770</f>
        <v>0</v>
      </c>
      <c r="BN770" s="23">
        <f>+COUNTIF(Tabla3[[#This Row],[VALOR REDUCIDO]:[TOTAL TIEMPO PRORROGADO EN DÍAS
]],"&lt;&gt;0")</f>
        <v>0</v>
      </c>
      <c r="BO770" s="23" t="str">
        <f>+[1]BD_2!CA770</f>
        <v>2 NO</v>
      </c>
      <c r="BP770" s="27" t="str">
        <f>+[1]BD_2!CF770</f>
        <v>2 NO</v>
      </c>
      <c r="BQ770" s="23" t="s">
        <v>106</v>
      </c>
      <c r="BR770">
        <f t="shared" si="162"/>
        <v>308</v>
      </c>
      <c r="BS770" s="36">
        <f t="shared" si="163"/>
        <v>45702</v>
      </c>
      <c r="BT770" s="36">
        <f t="shared" si="164"/>
        <v>46010</v>
      </c>
      <c r="BU770" s="37">
        <f t="shared" ca="1" si="165"/>
        <v>0.79545454545454541</v>
      </c>
      <c r="BV770" s="30">
        <f t="shared" si="166"/>
        <v>48960000</v>
      </c>
      <c r="BW770" s="23" t="str">
        <f t="shared" ca="1" si="168"/>
        <v>EJECUCIÓN</v>
      </c>
      <c r="BX770" s="23">
        <v>26720000</v>
      </c>
      <c r="BY770" s="23">
        <v>22240000</v>
      </c>
      <c r="BZ770" s="23" t="s">
        <v>106</v>
      </c>
      <c r="CA770" s="23" t="str">
        <f t="shared" si="167"/>
        <v>febrero</v>
      </c>
      <c r="CB770" s="23" t="s">
        <v>121</v>
      </c>
      <c r="CC770" s="23" t="s">
        <v>121</v>
      </c>
      <c r="CD770" s="23" t="s">
        <v>121</v>
      </c>
      <c r="CE770" t="s">
        <v>125</v>
      </c>
      <c r="CF770" t="s">
        <v>126</v>
      </c>
    </row>
    <row r="771" spans="1:84" x14ac:dyDescent="0.25">
      <c r="A771" s="23" t="str">
        <f t="shared" si="155"/>
        <v/>
      </c>
      <c r="B771" s="23" t="str">
        <f t="shared" si="156"/>
        <v/>
      </c>
      <c r="C771" s="24" t="str">
        <f t="shared" ca="1" si="157"/>
        <v>E</v>
      </c>
      <c r="D771" s="25" t="str">
        <f t="shared" ca="1" si="158"/>
        <v/>
      </c>
      <c r="E771" s="25" t="str">
        <f t="shared" si="159"/>
        <v/>
      </c>
      <c r="F771" s="23" t="str">
        <f t="shared" si="160"/>
        <v/>
      </c>
      <c r="G771" s="25" t="str">
        <f t="shared" si="161"/>
        <v/>
      </c>
      <c r="H771" s="23">
        <v>2025</v>
      </c>
      <c r="I771" s="26">
        <v>761</v>
      </c>
      <c r="J771" s="23" t="s">
        <v>95</v>
      </c>
      <c r="K771" t="s">
        <v>96</v>
      </c>
      <c r="L771" t="s">
        <v>97</v>
      </c>
      <c r="M771" t="s">
        <v>98</v>
      </c>
      <c r="N771" t="s">
        <v>99</v>
      </c>
      <c r="O771" s="23" t="s">
        <v>100</v>
      </c>
      <c r="P771" s="23" t="s">
        <v>138</v>
      </c>
      <c r="Q771" t="s">
        <v>5214</v>
      </c>
      <c r="R771" s="23" t="s">
        <v>103</v>
      </c>
      <c r="S771" s="20" t="s">
        <v>5215</v>
      </c>
      <c r="T771" s="29" t="s">
        <v>5216</v>
      </c>
      <c r="U771" s="23" t="s">
        <v>1436</v>
      </c>
      <c r="V771" s="23" t="s">
        <v>106</v>
      </c>
      <c r="W771" s="20" t="s">
        <v>747</v>
      </c>
      <c r="X771" s="20" t="s">
        <v>747</v>
      </c>
      <c r="Y771" t="s">
        <v>5217</v>
      </c>
      <c r="Z771" t="s">
        <v>5218</v>
      </c>
      <c r="AA771" t="s">
        <v>5219</v>
      </c>
      <c r="AB771" s="30">
        <v>57833333</v>
      </c>
      <c r="AC771" s="30">
        <v>57833333</v>
      </c>
      <c r="AD771" s="46">
        <v>5500000</v>
      </c>
      <c r="AE771" s="46">
        <v>0</v>
      </c>
      <c r="AF771" s="23" t="s">
        <v>112</v>
      </c>
      <c r="AG771" t="s">
        <v>106</v>
      </c>
      <c r="AH771" t="s">
        <v>113</v>
      </c>
      <c r="AI771" s="31">
        <f>+Tabla3[[#This Row],[VALOR DEL CONTRATO
(EN NUMEROS)]]-Tabla3[[#This Row],[VALOR RECURSOS (MADS/FONAM)]]</f>
        <v>0</v>
      </c>
      <c r="AJ771" s="25">
        <v>3325</v>
      </c>
      <c r="AK771" s="57">
        <v>45664</v>
      </c>
      <c r="AL771">
        <v>86525</v>
      </c>
      <c r="AM771" s="27">
        <v>45705</v>
      </c>
      <c r="AN771" s="33" t="s">
        <v>114</v>
      </c>
      <c r="AO771" t="s">
        <v>751</v>
      </c>
      <c r="AP771" s="39">
        <v>202400000000095</v>
      </c>
      <c r="AQ771" t="s">
        <v>106</v>
      </c>
      <c r="AR771" s="27">
        <v>45702</v>
      </c>
      <c r="AS771" s="23" t="s">
        <v>116</v>
      </c>
      <c r="AT771" s="23" t="s">
        <v>116</v>
      </c>
      <c r="AU771" t="s">
        <v>117</v>
      </c>
      <c r="AV771" t="s">
        <v>752</v>
      </c>
      <c r="AW771" t="s">
        <v>753</v>
      </c>
      <c r="AX771" t="s">
        <v>747</v>
      </c>
      <c r="AY771" s="23">
        <v>80111600</v>
      </c>
      <c r="AZ771" s="20" t="s">
        <v>5220</v>
      </c>
      <c r="BA771" s="23" t="s">
        <v>121</v>
      </c>
      <c r="BB771" s="20" t="s">
        <v>122</v>
      </c>
      <c r="BC771" s="42">
        <v>45702</v>
      </c>
      <c r="BD771" s="23" t="s">
        <v>136</v>
      </c>
      <c r="BE771" s="42">
        <v>45702</v>
      </c>
      <c r="BF771" s="27">
        <v>45705</v>
      </c>
      <c r="BG771" s="43">
        <v>46020</v>
      </c>
      <c r="BH771" s="35">
        <f>+Tabla3[[#This Row],[FECHA TERMINACION
(INICIAL)]]-Tabla3[[#This Row],[FECHA INICIO]]</f>
        <v>315</v>
      </c>
      <c r="BI771" s="35">
        <f>+Tabla3[[#This Row],[PLAZO DE EJECUCIÓN EN DÍAS (INICIAL)]]/30</f>
        <v>10.5</v>
      </c>
      <c r="BJ771" t="s">
        <v>5221</v>
      </c>
      <c r="BK771" s="30">
        <f>+[1]BD_2!E771</f>
        <v>0</v>
      </c>
      <c r="BL771" s="30">
        <f>+[1]BD_2!BA771</f>
        <v>0</v>
      </c>
      <c r="BM771" s="23">
        <f>+[1]BD_2!BZ771</f>
        <v>0</v>
      </c>
      <c r="BN771" s="23">
        <f>+COUNTIF(Tabla3[[#This Row],[VALOR REDUCIDO]:[TOTAL TIEMPO PRORROGADO EN DÍAS
]],"&lt;&gt;0")</f>
        <v>0</v>
      </c>
      <c r="BO771" s="23" t="str">
        <f>+[1]BD_2!CA771</f>
        <v>2 NO</v>
      </c>
      <c r="BP771" s="27" t="str">
        <f>+[1]BD_2!CF771</f>
        <v>2 NO</v>
      </c>
      <c r="BQ771" s="23" t="s">
        <v>106</v>
      </c>
      <c r="BR771">
        <f t="shared" si="162"/>
        <v>315</v>
      </c>
      <c r="BS771" s="36">
        <f t="shared" si="163"/>
        <v>45705</v>
      </c>
      <c r="BT771" s="36">
        <f t="shared" si="164"/>
        <v>46020</v>
      </c>
      <c r="BU771" s="37">
        <f t="shared" ca="1" si="165"/>
        <v>0.7682539682539683</v>
      </c>
      <c r="BV771" s="30">
        <f t="shared" si="166"/>
        <v>57833333</v>
      </c>
      <c r="BW771" s="23" t="str">
        <f t="shared" ca="1" si="168"/>
        <v>EJECUCIÓN</v>
      </c>
      <c r="BX771" s="23">
        <v>30066667</v>
      </c>
      <c r="BY771" s="23">
        <v>27766666</v>
      </c>
      <c r="BZ771" s="23" t="s">
        <v>106</v>
      </c>
      <c r="CA771" s="23" t="str">
        <f t="shared" si="167"/>
        <v>febrero</v>
      </c>
      <c r="CB771" s="23" t="s">
        <v>121</v>
      </c>
      <c r="CC771" s="23" t="s">
        <v>121</v>
      </c>
      <c r="CD771" s="23" t="s">
        <v>121</v>
      </c>
      <c r="CE771" t="s">
        <v>125</v>
      </c>
      <c r="CF771" t="s">
        <v>126</v>
      </c>
    </row>
    <row r="772" spans="1:84" x14ac:dyDescent="0.25">
      <c r="A772" s="23" t="str">
        <f t="shared" ref="A772:A835" si="169">+IF($BO772="1 SI","S","")</f>
        <v/>
      </c>
      <c r="B772" s="23" t="str">
        <f t="shared" ref="B772:B835" si="170">+IF(BQ772="1 SI","C","")</f>
        <v/>
      </c>
      <c r="C772" s="24" t="str">
        <f t="shared" ref="C772:C835" ca="1" si="171">+IF($BT772&lt;=$C$1,"F","E")</f>
        <v>F</v>
      </c>
      <c r="D772" s="25" t="str">
        <f t="shared" ref="D772:D835" ca="1" si="172">+IF($BW772="MUTUO ACUERDO", "L","")</f>
        <v/>
      </c>
      <c r="E772" s="25" t="str">
        <f t="shared" ref="E772:E835" si="173">IF($CB772="1 SI","","NE")</f>
        <v/>
      </c>
      <c r="F772" s="23" t="str">
        <f t="shared" ref="F772:F835" si="174">IF(BZ772="1. SI","ANU","")</f>
        <v/>
      </c>
      <c r="G772" s="25" t="str">
        <f t="shared" ref="G772:G835" si="175">IF($CC772="1 SI","","NE")</f>
        <v/>
      </c>
      <c r="H772" s="23">
        <v>2025</v>
      </c>
      <c r="I772" s="26">
        <v>762</v>
      </c>
      <c r="J772" s="23" t="s">
        <v>95</v>
      </c>
      <c r="K772" t="s">
        <v>96</v>
      </c>
      <c r="L772" t="s">
        <v>97</v>
      </c>
      <c r="M772" t="s">
        <v>98</v>
      </c>
      <c r="N772" t="s">
        <v>99</v>
      </c>
      <c r="O772" s="23" t="s">
        <v>100</v>
      </c>
      <c r="P772" s="23" t="s">
        <v>138</v>
      </c>
      <c r="Q772" t="s">
        <v>5222</v>
      </c>
      <c r="R772" s="23" t="s">
        <v>103</v>
      </c>
      <c r="S772" s="20" t="s">
        <v>1451</v>
      </c>
      <c r="T772" s="29" t="s">
        <v>5223</v>
      </c>
      <c r="U772" s="23" t="s">
        <v>1436</v>
      </c>
      <c r="V772" s="23" t="s">
        <v>106</v>
      </c>
      <c r="W772" s="20" t="s">
        <v>907</v>
      </c>
      <c r="X772" s="20" t="s">
        <v>907</v>
      </c>
      <c r="Y772" t="s">
        <v>5224</v>
      </c>
      <c r="Z772" t="s">
        <v>5225</v>
      </c>
      <c r="AA772" t="s">
        <v>5226</v>
      </c>
      <c r="AB772" s="30">
        <v>60945100</v>
      </c>
      <c r="AC772" s="30">
        <v>60945100</v>
      </c>
      <c r="AD772" s="46">
        <v>9991000</v>
      </c>
      <c r="AE772" s="46">
        <v>0</v>
      </c>
      <c r="AF772" s="23" t="s">
        <v>112</v>
      </c>
      <c r="AG772" t="s">
        <v>106</v>
      </c>
      <c r="AH772" t="s">
        <v>113</v>
      </c>
      <c r="AI772" s="31">
        <f>+Tabla3[[#This Row],[VALOR DEL CONTRATO
(EN NUMEROS)]]-Tabla3[[#This Row],[VALOR RECURSOS (MADS/FONAM)]]</f>
        <v>0</v>
      </c>
      <c r="AJ772" s="25">
        <v>10125</v>
      </c>
      <c r="AK772" s="32">
        <v>45665</v>
      </c>
      <c r="AL772">
        <v>89425</v>
      </c>
      <c r="AM772" s="27">
        <v>45706</v>
      </c>
      <c r="AN772" s="33" t="s">
        <v>114</v>
      </c>
      <c r="AO772" t="s">
        <v>931</v>
      </c>
      <c r="AP772" s="39">
        <v>202400000000078</v>
      </c>
      <c r="AQ772" t="s">
        <v>106</v>
      </c>
      <c r="AR772" s="27">
        <v>45702</v>
      </c>
      <c r="AS772" s="23" t="s">
        <v>116</v>
      </c>
      <c r="AT772" s="23" t="s">
        <v>116</v>
      </c>
      <c r="AU772" t="s">
        <v>117</v>
      </c>
      <c r="AV772" t="s">
        <v>932</v>
      </c>
      <c r="AW772" t="s">
        <v>933</v>
      </c>
      <c r="AX772" t="s">
        <v>934</v>
      </c>
      <c r="AY772" s="23">
        <v>80111600</v>
      </c>
      <c r="AZ772" s="20" t="s">
        <v>5227</v>
      </c>
      <c r="BA772" s="23" t="s">
        <v>121</v>
      </c>
      <c r="BB772" s="20" t="s">
        <v>122</v>
      </c>
      <c r="BC772" s="42">
        <v>45702</v>
      </c>
      <c r="BD772" s="23" t="s">
        <v>123</v>
      </c>
      <c r="BE772" s="42">
        <v>45702</v>
      </c>
      <c r="BF772" s="27">
        <v>45706</v>
      </c>
      <c r="BG772" s="43">
        <v>45889</v>
      </c>
      <c r="BH772" s="35">
        <f>+Tabla3[[#This Row],[FECHA TERMINACION
(INICIAL)]]-Tabla3[[#This Row],[FECHA INICIO]]</f>
        <v>183</v>
      </c>
      <c r="BI772" s="35">
        <f>+Tabla3[[#This Row],[PLAZO DE EJECUCIÓN EN DÍAS (INICIAL)]]/30</f>
        <v>6.1</v>
      </c>
      <c r="BJ772" t="s">
        <v>5228</v>
      </c>
      <c r="BK772" s="30">
        <f>+[1]BD_2!E772</f>
        <v>0</v>
      </c>
      <c r="BL772" s="30">
        <f>+[1]BD_2!BA772</f>
        <v>0</v>
      </c>
      <c r="BM772" s="23">
        <f>+[1]BD_2!BZ772</f>
        <v>0</v>
      </c>
      <c r="BN772" s="23">
        <f>+COUNTIF(Tabla3[[#This Row],[VALOR REDUCIDO]:[TOTAL TIEMPO PRORROGADO EN DÍAS
]],"&lt;&gt;0")</f>
        <v>0</v>
      </c>
      <c r="BO772" s="23" t="str">
        <f>+[1]BD_2!CA772</f>
        <v>2 NO</v>
      </c>
      <c r="BP772" s="27" t="str">
        <f>+[1]BD_2!CF772</f>
        <v>2 NO</v>
      </c>
      <c r="BQ772" s="23" t="s">
        <v>106</v>
      </c>
      <c r="BR772">
        <f t="shared" ref="BR772:BR835" si="176">$BT772-$BS772</f>
        <v>183</v>
      </c>
      <c r="BS772" s="36">
        <f t="shared" ref="BS772:BS835" si="177">$BF772</f>
        <v>45706</v>
      </c>
      <c r="BT772" s="36">
        <f t="shared" ref="BT772:BT835" si="178">$BG772+$BM772</f>
        <v>45889</v>
      </c>
      <c r="BU772" s="37">
        <f t="shared" ref="BU772:BU835" ca="1" si="179">IF((($C$1-$BS772)/($BT772-$BS772))&gt;=100%,100%,(($C$1-$BS772)/($BT772-$BS772)))</f>
        <v>1</v>
      </c>
      <c r="BV772" s="30">
        <f t="shared" ref="BV772:BV835" si="180">$AC772+$BL772-$BK772</f>
        <v>60945100</v>
      </c>
      <c r="BW772" s="23" t="str">
        <f t="shared" ca="1" si="168"/>
        <v>FINALIZADO</v>
      </c>
      <c r="BX772" s="23">
        <v>54284433</v>
      </c>
      <c r="BY772" s="23">
        <v>6660667</v>
      </c>
      <c r="BZ772" s="23" t="s">
        <v>106</v>
      </c>
      <c r="CA772" s="23" t="str">
        <f t="shared" ref="CA772:CA835" si="181">TEXT(AR772,"MMMM")</f>
        <v>febrero</v>
      </c>
      <c r="CB772" s="23" t="s">
        <v>121</v>
      </c>
      <c r="CC772" s="23" t="s">
        <v>121</v>
      </c>
      <c r="CD772" s="23" t="s">
        <v>121</v>
      </c>
      <c r="CE772" t="s">
        <v>125</v>
      </c>
      <c r="CF772" t="s">
        <v>126</v>
      </c>
    </row>
    <row r="773" spans="1:84" x14ac:dyDescent="0.25">
      <c r="A773" s="23" t="str">
        <f t="shared" si="169"/>
        <v/>
      </c>
      <c r="B773" s="23" t="str">
        <f t="shared" si="170"/>
        <v/>
      </c>
      <c r="C773" s="24" t="str">
        <f t="shared" ca="1" si="171"/>
        <v>E</v>
      </c>
      <c r="D773" s="25" t="str">
        <f t="shared" ca="1" si="172"/>
        <v/>
      </c>
      <c r="E773" s="25" t="str">
        <f t="shared" si="173"/>
        <v/>
      </c>
      <c r="F773" s="23" t="str">
        <f t="shared" si="174"/>
        <v/>
      </c>
      <c r="G773" s="25" t="str">
        <f t="shared" si="175"/>
        <v/>
      </c>
      <c r="H773" s="23">
        <v>2025</v>
      </c>
      <c r="I773" s="26">
        <v>763</v>
      </c>
      <c r="J773" s="23" t="s">
        <v>95</v>
      </c>
      <c r="K773" t="s">
        <v>96</v>
      </c>
      <c r="L773" t="s">
        <v>97</v>
      </c>
      <c r="M773" t="s">
        <v>98</v>
      </c>
      <c r="N773" t="s">
        <v>99</v>
      </c>
      <c r="O773" s="23" t="s">
        <v>100</v>
      </c>
      <c r="P773" s="23" t="s">
        <v>138</v>
      </c>
      <c r="Q773" t="s">
        <v>5229</v>
      </c>
      <c r="R773" s="23" t="s">
        <v>103</v>
      </c>
      <c r="S773" s="20" t="s">
        <v>165</v>
      </c>
      <c r="T773" s="29" t="s">
        <v>5230</v>
      </c>
      <c r="U773" s="23" t="s">
        <v>1436</v>
      </c>
      <c r="V773" s="23" t="s">
        <v>106</v>
      </c>
      <c r="W773" s="20" t="s">
        <v>863</v>
      </c>
      <c r="X773" s="20" t="s">
        <v>863</v>
      </c>
      <c r="Y773" t="s">
        <v>5231</v>
      </c>
      <c r="Z773" t="s">
        <v>5232</v>
      </c>
      <c r="AA773" t="s">
        <v>5233</v>
      </c>
      <c r="AB773" s="30">
        <v>52250000</v>
      </c>
      <c r="AC773" s="30">
        <v>52250000</v>
      </c>
      <c r="AD773" s="46">
        <v>5225000</v>
      </c>
      <c r="AE773" s="46">
        <v>0</v>
      </c>
      <c r="AF773" s="23" t="s">
        <v>112</v>
      </c>
      <c r="AG773" t="s">
        <v>106</v>
      </c>
      <c r="AH773" t="s">
        <v>113</v>
      </c>
      <c r="AI773" s="31">
        <f>+Tabla3[[#This Row],[VALOR DEL CONTRATO
(EN NUMEROS)]]-Tabla3[[#This Row],[VALOR RECURSOS (MADS/FONAM)]]</f>
        <v>0</v>
      </c>
      <c r="AJ773" s="25">
        <v>10425</v>
      </c>
      <c r="AK773" s="32">
        <v>45665</v>
      </c>
      <c r="AL773">
        <v>96825</v>
      </c>
      <c r="AM773" s="27">
        <v>45708</v>
      </c>
      <c r="AN773" s="33" t="s">
        <v>114</v>
      </c>
      <c r="AO773" t="s">
        <v>248</v>
      </c>
      <c r="AP773" s="39">
        <v>202400000000095</v>
      </c>
      <c r="AQ773" t="s">
        <v>106</v>
      </c>
      <c r="AR773" s="27">
        <v>45706</v>
      </c>
      <c r="AS773" s="23" t="s">
        <v>116</v>
      </c>
      <c r="AT773" s="23" t="s">
        <v>116</v>
      </c>
      <c r="AU773" t="s">
        <v>117</v>
      </c>
      <c r="AV773" t="s">
        <v>867</v>
      </c>
      <c r="AW773" t="s">
        <v>868</v>
      </c>
      <c r="AX773" t="s">
        <v>869</v>
      </c>
      <c r="AY773" s="23">
        <v>80111600</v>
      </c>
      <c r="AZ773" s="20" t="s">
        <v>5234</v>
      </c>
      <c r="BA773" s="23" t="s">
        <v>121</v>
      </c>
      <c r="BB773" s="20" t="s">
        <v>122</v>
      </c>
      <c r="BC773" s="27">
        <v>45707</v>
      </c>
      <c r="BD773" s="23" t="s">
        <v>123</v>
      </c>
      <c r="BE773" s="27">
        <v>45707</v>
      </c>
      <c r="BF773" s="27">
        <v>45708</v>
      </c>
      <c r="BG773" s="43">
        <v>46010</v>
      </c>
      <c r="BH773" s="35">
        <f>+Tabla3[[#This Row],[FECHA TERMINACION
(INICIAL)]]-Tabla3[[#This Row],[FECHA INICIO]]</f>
        <v>302</v>
      </c>
      <c r="BI773" s="35">
        <f>+Tabla3[[#This Row],[PLAZO DE EJECUCIÓN EN DÍAS (INICIAL)]]/30</f>
        <v>10.066666666666666</v>
      </c>
      <c r="BJ773" t="s">
        <v>4448</v>
      </c>
      <c r="BK773" s="30">
        <f>+[1]BD_2!E773</f>
        <v>0</v>
      </c>
      <c r="BL773" s="30">
        <f>+[1]BD_2!BA773</f>
        <v>0</v>
      </c>
      <c r="BM773" s="23">
        <f>+[1]BD_2!BZ773</f>
        <v>0</v>
      </c>
      <c r="BN773" s="23">
        <f>+COUNTIF(Tabla3[[#This Row],[VALOR REDUCIDO]:[TOTAL TIEMPO PRORROGADO EN DÍAS
]],"&lt;&gt;0")</f>
        <v>0</v>
      </c>
      <c r="BO773" s="23" t="str">
        <f>+[1]BD_2!CA773</f>
        <v>2 NO</v>
      </c>
      <c r="BP773" s="27" t="str">
        <f>+[1]BD_2!CF773</f>
        <v>2 NO</v>
      </c>
      <c r="BQ773" s="23" t="s">
        <v>106</v>
      </c>
      <c r="BR773">
        <f t="shared" si="176"/>
        <v>302</v>
      </c>
      <c r="BS773" s="36">
        <f t="shared" si="177"/>
        <v>45708</v>
      </c>
      <c r="BT773" s="36">
        <f t="shared" si="178"/>
        <v>46010</v>
      </c>
      <c r="BU773" s="37">
        <f t="shared" ca="1" si="179"/>
        <v>0.79139072847682124</v>
      </c>
      <c r="BV773" s="30">
        <f t="shared" si="180"/>
        <v>52250000</v>
      </c>
      <c r="BW773" s="23" t="str">
        <f t="shared" ca="1" si="168"/>
        <v>EJECUCIÓN</v>
      </c>
      <c r="BX773" s="23">
        <v>28040833</v>
      </c>
      <c r="BY773" s="23">
        <v>24209167</v>
      </c>
      <c r="BZ773" s="23" t="s">
        <v>106</v>
      </c>
      <c r="CA773" s="23" t="str">
        <f t="shared" si="181"/>
        <v>febrero</v>
      </c>
      <c r="CB773" s="23" t="s">
        <v>121</v>
      </c>
      <c r="CC773" s="23" t="s">
        <v>121</v>
      </c>
      <c r="CD773" s="23" t="s">
        <v>121</v>
      </c>
      <c r="CE773" t="s">
        <v>125</v>
      </c>
      <c r="CF773" t="s">
        <v>126</v>
      </c>
    </row>
    <row r="774" spans="1:84" s="47" customFormat="1" x14ac:dyDescent="0.25">
      <c r="A774" s="23" t="str">
        <f t="shared" si="169"/>
        <v/>
      </c>
      <c r="B774" s="23" t="str">
        <f t="shared" si="170"/>
        <v/>
      </c>
      <c r="C774" s="24" t="str">
        <f t="shared" ca="1" si="171"/>
        <v>E</v>
      </c>
      <c r="D774" s="25" t="str">
        <f t="shared" ca="1" si="172"/>
        <v/>
      </c>
      <c r="E774" s="25" t="str">
        <f t="shared" si="173"/>
        <v/>
      </c>
      <c r="F774" s="23" t="str">
        <f t="shared" si="174"/>
        <v/>
      </c>
      <c r="G774" s="25" t="str">
        <f t="shared" si="175"/>
        <v/>
      </c>
      <c r="H774" s="23">
        <v>2025</v>
      </c>
      <c r="I774" s="26">
        <v>764</v>
      </c>
      <c r="J774" s="23" t="s">
        <v>95</v>
      </c>
      <c r="K774" t="s">
        <v>96</v>
      </c>
      <c r="L774" t="s">
        <v>97</v>
      </c>
      <c r="M774" t="s">
        <v>98</v>
      </c>
      <c r="N774" t="s">
        <v>99</v>
      </c>
      <c r="O774" s="23" t="s">
        <v>100</v>
      </c>
      <c r="P774" s="23" t="s">
        <v>138</v>
      </c>
      <c r="Q774" t="s">
        <v>5235</v>
      </c>
      <c r="R774" s="23" t="s">
        <v>103</v>
      </c>
      <c r="S774" s="20" t="s">
        <v>165</v>
      </c>
      <c r="T774" s="29" t="s">
        <v>5236</v>
      </c>
      <c r="U774" s="23" t="s">
        <v>1436</v>
      </c>
      <c r="V774" s="23" t="s">
        <v>106</v>
      </c>
      <c r="W774" s="20" t="s">
        <v>907</v>
      </c>
      <c r="X774" s="20" t="s">
        <v>907</v>
      </c>
      <c r="Y774" t="s">
        <v>5237</v>
      </c>
      <c r="Z774" t="s">
        <v>5238</v>
      </c>
      <c r="AA774" t="s">
        <v>5239</v>
      </c>
      <c r="AB774" s="30">
        <v>81761400</v>
      </c>
      <c r="AC774" s="30">
        <v>81761400</v>
      </c>
      <c r="AD774" s="46">
        <v>9084600</v>
      </c>
      <c r="AE774" s="46">
        <v>0</v>
      </c>
      <c r="AF774" s="23" t="s">
        <v>112</v>
      </c>
      <c r="AG774" t="s">
        <v>106</v>
      </c>
      <c r="AH774" t="s">
        <v>113</v>
      </c>
      <c r="AI774" s="31">
        <f>+Tabla3[[#This Row],[VALOR DEL CONTRATO
(EN NUMEROS)]]-Tabla3[[#This Row],[VALOR RECURSOS (MADS/FONAM)]]</f>
        <v>0</v>
      </c>
      <c r="AJ774" s="25">
        <v>10125</v>
      </c>
      <c r="AK774" s="32">
        <v>45665</v>
      </c>
      <c r="AL774">
        <v>92825</v>
      </c>
      <c r="AM774" s="27">
        <v>47168</v>
      </c>
      <c r="AN774" s="33" t="s">
        <v>114</v>
      </c>
      <c r="AO774" t="s">
        <v>931</v>
      </c>
      <c r="AP774" s="39">
        <v>202400000000078</v>
      </c>
      <c r="AQ774" t="s">
        <v>106</v>
      </c>
      <c r="AR774" s="27">
        <v>45702</v>
      </c>
      <c r="AS774" s="23" t="s">
        <v>116</v>
      </c>
      <c r="AT774" s="23" t="s">
        <v>116</v>
      </c>
      <c r="AU774" t="s">
        <v>117</v>
      </c>
      <c r="AV774" t="s">
        <v>912</v>
      </c>
      <c r="AW774" t="s">
        <v>913</v>
      </c>
      <c r="AX774" t="s">
        <v>914</v>
      </c>
      <c r="AY774" s="23">
        <v>80111600</v>
      </c>
      <c r="AZ774" s="20" t="s">
        <v>5240</v>
      </c>
      <c r="BA774" s="23" t="s">
        <v>121</v>
      </c>
      <c r="BB774" s="20" t="s">
        <v>122</v>
      </c>
      <c r="BC774" s="42">
        <v>45705</v>
      </c>
      <c r="BD774" s="23" t="s">
        <v>123</v>
      </c>
      <c r="BE774" s="42">
        <v>45705</v>
      </c>
      <c r="BF774" s="27">
        <v>45707</v>
      </c>
      <c r="BG774" s="43">
        <v>45979</v>
      </c>
      <c r="BH774" s="35">
        <f>+Tabla3[[#This Row],[FECHA TERMINACION
(INICIAL)]]-Tabla3[[#This Row],[FECHA INICIO]]</f>
        <v>272</v>
      </c>
      <c r="BI774" s="35">
        <f>+Tabla3[[#This Row],[PLAZO DE EJECUCIÓN EN DÍAS (INICIAL)]]/30</f>
        <v>9.0666666666666664</v>
      </c>
      <c r="BJ774" t="s">
        <v>4669</v>
      </c>
      <c r="BK774" s="30">
        <f>+[1]BD_2!E774</f>
        <v>0</v>
      </c>
      <c r="BL774" s="30">
        <f>+[1]BD_2!BA774</f>
        <v>0</v>
      </c>
      <c r="BM774" s="23">
        <f>+[1]BD_2!BZ774</f>
        <v>0</v>
      </c>
      <c r="BN774" s="23">
        <f>+COUNTIF(Tabla3[[#This Row],[VALOR REDUCIDO]:[TOTAL TIEMPO PRORROGADO EN DÍAS
]],"&lt;&gt;0")</f>
        <v>0</v>
      </c>
      <c r="BO774" s="23" t="str">
        <f>+[1]BD_2!CA774</f>
        <v>2 NO</v>
      </c>
      <c r="BP774" s="27" t="str">
        <f>+[1]BD_2!CF774</f>
        <v>2 NO</v>
      </c>
      <c r="BQ774" s="23" t="s">
        <v>106</v>
      </c>
      <c r="BR774">
        <f t="shared" si="176"/>
        <v>272</v>
      </c>
      <c r="BS774" s="36">
        <f t="shared" si="177"/>
        <v>45707</v>
      </c>
      <c r="BT774" s="36">
        <f t="shared" si="178"/>
        <v>45979</v>
      </c>
      <c r="BU774" s="37">
        <f t="shared" ca="1" si="179"/>
        <v>0.88235294117647056</v>
      </c>
      <c r="BV774" s="30">
        <f t="shared" si="180"/>
        <v>81761400</v>
      </c>
      <c r="BW774" s="23" t="str">
        <f t="shared" ca="1" si="168"/>
        <v>EJECUCIÓN</v>
      </c>
      <c r="BX774" s="23">
        <v>49056840</v>
      </c>
      <c r="BY774" s="23">
        <v>32704560</v>
      </c>
      <c r="BZ774" s="23" t="s">
        <v>106</v>
      </c>
      <c r="CA774" s="23" t="str">
        <f t="shared" si="181"/>
        <v>febrero</v>
      </c>
      <c r="CB774" s="23" t="s">
        <v>121</v>
      </c>
      <c r="CC774" s="23" t="s">
        <v>121</v>
      </c>
      <c r="CD774" s="23" t="s">
        <v>121</v>
      </c>
      <c r="CE774" t="s">
        <v>125</v>
      </c>
      <c r="CF774" t="s">
        <v>126</v>
      </c>
    </row>
    <row r="775" spans="1:84" x14ac:dyDescent="0.25">
      <c r="A775" s="23" t="str">
        <f t="shared" si="169"/>
        <v/>
      </c>
      <c r="B775" s="23" t="str">
        <f t="shared" si="170"/>
        <v/>
      </c>
      <c r="C775" s="24" t="str">
        <f t="shared" ca="1" si="171"/>
        <v>E</v>
      </c>
      <c r="D775" s="25" t="str">
        <f t="shared" ca="1" si="172"/>
        <v/>
      </c>
      <c r="E775" s="25" t="str">
        <f t="shared" si="173"/>
        <v/>
      </c>
      <c r="F775" s="23" t="str">
        <f t="shared" si="174"/>
        <v/>
      </c>
      <c r="G775" s="25" t="str">
        <f t="shared" si="175"/>
        <v/>
      </c>
      <c r="H775" s="23">
        <v>2025</v>
      </c>
      <c r="I775" s="26">
        <v>765</v>
      </c>
      <c r="J775" s="23" t="s">
        <v>95</v>
      </c>
      <c r="K775" t="s">
        <v>96</v>
      </c>
      <c r="L775" t="s">
        <v>97</v>
      </c>
      <c r="M775" t="s">
        <v>98</v>
      </c>
      <c r="N775" t="s">
        <v>99</v>
      </c>
      <c r="O775" s="23" t="s">
        <v>100</v>
      </c>
      <c r="P775" s="23" t="s">
        <v>138</v>
      </c>
      <c r="Q775" t="s">
        <v>5241</v>
      </c>
      <c r="R775" s="23" t="s">
        <v>103</v>
      </c>
      <c r="S775" s="20" t="s">
        <v>1225</v>
      </c>
      <c r="T775" s="29" t="s">
        <v>5242</v>
      </c>
      <c r="U775" s="23" t="s">
        <v>1436</v>
      </c>
      <c r="V775" s="23" t="s">
        <v>106</v>
      </c>
      <c r="W775" s="20" t="s">
        <v>907</v>
      </c>
      <c r="X775" s="20" t="s">
        <v>907</v>
      </c>
      <c r="Y775" t="s">
        <v>5243</v>
      </c>
      <c r="Z775" t="s">
        <v>5244</v>
      </c>
      <c r="AA775" t="s">
        <v>5245</v>
      </c>
      <c r="AB775" s="30">
        <v>85680000</v>
      </c>
      <c r="AC775" s="30">
        <v>85680000</v>
      </c>
      <c r="AD775" s="46">
        <v>9520000</v>
      </c>
      <c r="AE775" s="46">
        <v>0</v>
      </c>
      <c r="AF775" s="23" t="s">
        <v>112</v>
      </c>
      <c r="AG775" t="s">
        <v>106</v>
      </c>
      <c r="AH775" t="s">
        <v>113</v>
      </c>
      <c r="AI775" s="31">
        <f>+Tabla3[[#This Row],[VALOR DEL CONTRATO
(EN NUMEROS)]]-Tabla3[[#This Row],[VALOR RECURSOS (MADS/FONAM)]]</f>
        <v>0</v>
      </c>
      <c r="AJ775" s="25">
        <v>10125</v>
      </c>
      <c r="AK775" s="32">
        <v>45665</v>
      </c>
      <c r="AL775">
        <v>88025</v>
      </c>
      <c r="AM775" s="27">
        <v>45705</v>
      </c>
      <c r="AN775" s="33" t="s">
        <v>114</v>
      </c>
      <c r="AO775" t="s">
        <v>186</v>
      </c>
      <c r="AP775" s="39">
        <v>202400000000078</v>
      </c>
      <c r="AQ775" t="s">
        <v>106</v>
      </c>
      <c r="AR775" s="27">
        <v>45702</v>
      </c>
      <c r="AS775" s="23" t="s">
        <v>116</v>
      </c>
      <c r="AT775" s="23" t="s">
        <v>116</v>
      </c>
      <c r="AU775" t="s">
        <v>117</v>
      </c>
      <c r="AV775" t="s">
        <v>3494</v>
      </c>
      <c r="AW775" t="s">
        <v>5246</v>
      </c>
      <c r="AX775" t="s">
        <v>5247</v>
      </c>
      <c r="AY775" s="23">
        <v>80111600</v>
      </c>
      <c r="AZ775" s="20" t="s">
        <v>5248</v>
      </c>
      <c r="BA775" s="23" t="s">
        <v>121</v>
      </c>
      <c r="BB775" s="20" t="s">
        <v>122</v>
      </c>
      <c r="BC775" s="42">
        <v>45702</v>
      </c>
      <c r="BD775" s="23" t="s">
        <v>123</v>
      </c>
      <c r="BE775" s="42">
        <v>45702</v>
      </c>
      <c r="BF775" s="27">
        <v>45705</v>
      </c>
      <c r="BG775" s="43">
        <v>45977</v>
      </c>
      <c r="BH775" s="35">
        <f>+Tabla3[[#This Row],[FECHA TERMINACION
(INICIAL)]]-Tabla3[[#This Row],[FECHA INICIO]]</f>
        <v>272</v>
      </c>
      <c r="BI775" s="35">
        <f>+Tabla3[[#This Row],[PLAZO DE EJECUCIÓN EN DÍAS (INICIAL)]]/30</f>
        <v>9.0666666666666664</v>
      </c>
      <c r="BJ775" t="s">
        <v>3497</v>
      </c>
      <c r="BK775" s="30">
        <f>+[1]BD_2!E775</f>
        <v>0</v>
      </c>
      <c r="BL775" s="30">
        <f>+[1]BD_2!BA775</f>
        <v>0</v>
      </c>
      <c r="BM775" s="23">
        <f>+[1]BD_2!BZ775</f>
        <v>0</v>
      </c>
      <c r="BN775" s="23">
        <f>+COUNTIF(Tabla3[[#This Row],[VALOR REDUCIDO]:[TOTAL TIEMPO PRORROGADO EN DÍAS
]],"&lt;&gt;0")</f>
        <v>0</v>
      </c>
      <c r="BO775" s="23" t="str">
        <f>+[1]BD_2!CA775</f>
        <v>2 NO</v>
      </c>
      <c r="BP775" s="27" t="str">
        <f>+[1]BD_2!CF775</f>
        <v>2 NO</v>
      </c>
      <c r="BQ775" s="23" t="s">
        <v>106</v>
      </c>
      <c r="BR775">
        <f t="shared" si="176"/>
        <v>272</v>
      </c>
      <c r="BS775" s="36">
        <f t="shared" si="177"/>
        <v>45705</v>
      </c>
      <c r="BT775" s="36">
        <f t="shared" si="178"/>
        <v>45977</v>
      </c>
      <c r="BU775" s="37">
        <f t="shared" ca="1" si="179"/>
        <v>0.88970588235294112</v>
      </c>
      <c r="BV775" s="30">
        <f t="shared" si="180"/>
        <v>85680000</v>
      </c>
      <c r="BW775" s="23" t="str">
        <f t="shared" ca="1" si="168"/>
        <v>EJECUCIÓN</v>
      </c>
      <c r="BX775" s="23">
        <v>52042667</v>
      </c>
      <c r="BY775" s="23">
        <v>33637333</v>
      </c>
      <c r="BZ775" s="23" t="s">
        <v>106</v>
      </c>
      <c r="CA775" s="23" t="str">
        <f t="shared" si="181"/>
        <v>febrero</v>
      </c>
      <c r="CB775" s="23" t="s">
        <v>121</v>
      </c>
      <c r="CC775" s="23" t="s">
        <v>121</v>
      </c>
      <c r="CD775" s="23" t="s">
        <v>121</v>
      </c>
      <c r="CE775" t="s">
        <v>125</v>
      </c>
      <c r="CF775" t="s">
        <v>126</v>
      </c>
    </row>
    <row r="776" spans="1:84" x14ac:dyDescent="0.25">
      <c r="A776" s="23" t="str">
        <f t="shared" si="169"/>
        <v>S</v>
      </c>
      <c r="B776" s="23" t="str">
        <f t="shared" si="170"/>
        <v/>
      </c>
      <c r="C776" s="24" t="str">
        <f t="shared" ca="1" si="171"/>
        <v>E</v>
      </c>
      <c r="D776" s="25" t="str">
        <f t="shared" ca="1" si="172"/>
        <v/>
      </c>
      <c r="E776" s="25" t="str">
        <f t="shared" si="173"/>
        <v/>
      </c>
      <c r="F776" s="23" t="str">
        <f t="shared" si="174"/>
        <v/>
      </c>
      <c r="G776" s="25" t="str">
        <f t="shared" si="175"/>
        <v/>
      </c>
      <c r="H776" s="23">
        <v>2025</v>
      </c>
      <c r="I776" s="26">
        <v>766</v>
      </c>
      <c r="J776" s="23" t="s">
        <v>95</v>
      </c>
      <c r="K776" t="s">
        <v>96</v>
      </c>
      <c r="L776" t="s">
        <v>97</v>
      </c>
      <c r="M776" t="s">
        <v>98</v>
      </c>
      <c r="N776" t="s">
        <v>99</v>
      </c>
      <c r="O776" s="23" t="s">
        <v>100</v>
      </c>
      <c r="P776" s="23" t="s">
        <v>138</v>
      </c>
      <c r="Q776" t="s">
        <v>5249</v>
      </c>
      <c r="R776" s="23" t="s">
        <v>103</v>
      </c>
      <c r="S776" t="s">
        <v>5250</v>
      </c>
      <c r="T776" s="29" t="s">
        <v>5251</v>
      </c>
      <c r="U776" s="23" t="s">
        <v>1436</v>
      </c>
      <c r="V776" s="23" t="s">
        <v>106</v>
      </c>
      <c r="W776" s="20" t="s">
        <v>776</v>
      </c>
      <c r="X776" s="20" t="s">
        <v>776</v>
      </c>
      <c r="Y776" t="s">
        <v>5252</v>
      </c>
      <c r="Z776" t="s">
        <v>5253</v>
      </c>
      <c r="AA776" t="s">
        <v>5254</v>
      </c>
      <c r="AB776" s="30">
        <v>138833700</v>
      </c>
      <c r="AC776" s="30">
        <v>138833700</v>
      </c>
      <c r="AD776" s="46">
        <v>13883370</v>
      </c>
      <c r="AE776" s="46">
        <v>0</v>
      </c>
      <c r="AF776" s="23" t="s">
        <v>112</v>
      </c>
      <c r="AG776" t="s">
        <v>106</v>
      </c>
      <c r="AH776" t="s">
        <v>113</v>
      </c>
      <c r="AI776" s="31">
        <f>+Tabla3[[#This Row],[VALOR DEL CONTRATO
(EN NUMEROS)]]-Tabla3[[#This Row],[VALOR RECURSOS (MADS/FONAM)]]</f>
        <v>0</v>
      </c>
      <c r="AJ776" s="25">
        <v>6825</v>
      </c>
      <c r="AK776" s="32">
        <v>45665</v>
      </c>
      <c r="AL776">
        <v>97325</v>
      </c>
      <c r="AM776" s="27">
        <v>45708</v>
      </c>
      <c r="AN776" s="33" t="s">
        <v>114</v>
      </c>
      <c r="AO776" t="s">
        <v>780</v>
      </c>
      <c r="AP776" s="39">
        <v>202400000000078</v>
      </c>
      <c r="AQ776" t="s">
        <v>106</v>
      </c>
      <c r="AR776" s="27">
        <v>45702</v>
      </c>
      <c r="AS776" s="23" t="s">
        <v>116</v>
      </c>
      <c r="AT776" s="23" t="s">
        <v>116</v>
      </c>
      <c r="AU776" t="s">
        <v>117</v>
      </c>
      <c r="AV776" t="s">
        <v>781</v>
      </c>
      <c r="AW776" t="s">
        <v>782</v>
      </c>
      <c r="AX776" t="s">
        <v>783</v>
      </c>
      <c r="AY776" s="23">
        <v>80111600</v>
      </c>
      <c r="AZ776" s="20" t="s">
        <v>5255</v>
      </c>
      <c r="BA776" s="23" t="s">
        <v>121</v>
      </c>
      <c r="BB776" s="20" t="s">
        <v>122</v>
      </c>
      <c r="BC776" s="42">
        <v>45706</v>
      </c>
      <c r="BD776" s="23" t="s">
        <v>123</v>
      </c>
      <c r="BE776" s="42">
        <v>45706</v>
      </c>
      <c r="BF776" s="42">
        <v>45708</v>
      </c>
      <c r="BG776" s="43">
        <v>46010</v>
      </c>
      <c r="BH776" s="35">
        <f>+Tabla3[[#This Row],[FECHA TERMINACION
(INICIAL)]]-Tabla3[[#This Row],[FECHA INICIO]]</f>
        <v>302</v>
      </c>
      <c r="BI776" s="35">
        <f>+Tabla3[[#This Row],[PLAZO DE EJECUCIÓN EN DÍAS (INICIAL)]]/30</f>
        <v>10.066666666666666</v>
      </c>
      <c r="BJ776" t="s">
        <v>2839</v>
      </c>
      <c r="BK776" s="30">
        <f>+[1]BD_2!E776</f>
        <v>9718359</v>
      </c>
      <c r="BL776" s="30">
        <f>+[1]BD_2!BA776</f>
        <v>0</v>
      </c>
      <c r="BM776" s="23">
        <f>+[1]BD_2!BZ776</f>
        <v>0</v>
      </c>
      <c r="BN776" s="23">
        <f>+COUNTIF(Tabla3[[#This Row],[VALOR REDUCIDO]:[TOTAL TIEMPO PRORROGADO EN DÍAS
]],"&lt;&gt;0")</f>
        <v>1</v>
      </c>
      <c r="BO776" s="23" t="str">
        <f>+[1]BD_2!CA776</f>
        <v>1 SI</v>
      </c>
      <c r="BP776" s="27" t="str">
        <f>+[1]BD_2!CF776</f>
        <v>2 NO</v>
      </c>
      <c r="BQ776" s="23" t="s">
        <v>106</v>
      </c>
      <c r="BR776">
        <f t="shared" si="176"/>
        <v>302</v>
      </c>
      <c r="BS776" s="36">
        <f t="shared" si="177"/>
        <v>45708</v>
      </c>
      <c r="BT776" s="36">
        <f t="shared" si="178"/>
        <v>46010</v>
      </c>
      <c r="BU776" s="37">
        <f t="shared" ca="1" si="179"/>
        <v>0.79139072847682124</v>
      </c>
      <c r="BV776" s="30">
        <f t="shared" si="180"/>
        <v>129115341</v>
      </c>
      <c r="BW776" s="23" t="str">
        <f t="shared" ca="1" si="168"/>
        <v>EJECUCIÓN</v>
      </c>
      <c r="BX776" s="23">
        <v>23138950</v>
      </c>
      <c r="BY776" s="23">
        <v>105976391</v>
      </c>
      <c r="BZ776" s="23" t="s">
        <v>106</v>
      </c>
      <c r="CA776" s="23" t="str">
        <f t="shared" si="181"/>
        <v>febrero</v>
      </c>
      <c r="CB776" s="23" t="s">
        <v>121</v>
      </c>
      <c r="CC776" s="23" t="s">
        <v>121</v>
      </c>
      <c r="CD776" s="23" t="s">
        <v>121</v>
      </c>
      <c r="CE776" t="s">
        <v>125</v>
      </c>
      <c r="CF776" t="s">
        <v>126</v>
      </c>
    </row>
    <row r="777" spans="1:84" x14ac:dyDescent="0.25">
      <c r="A777" s="23" t="str">
        <f t="shared" si="169"/>
        <v/>
      </c>
      <c r="B777" s="23" t="str">
        <f t="shared" si="170"/>
        <v/>
      </c>
      <c r="C777" s="24" t="str">
        <f t="shared" ca="1" si="171"/>
        <v>E</v>
      </c>
      <c r="D777" s="25" t="str">
        <f t="shared" ca="1" si="172"/>
        <v/>
      </c>
      <c r="E777" s="25" t="str">
        <f t="shared" si="173"/>
        <v/>
      </c>
      <c r="F777" s="23" t="str">
        <f t="shared" si="174"/>
        <v/>
      </c>
      <c r="G777" s="25" t="str">
        <f t="shared" si="175"/>
        <v/>
      </c>
      <c r="H777" s="23">
        <v>2025</v>
      </c>
      <c r="I777" s="26">
        <v>767</v>
      </c>
      <c r="J777" s="23" t="s">
        <v>95</v>
      </c>
      <c r="K777" t="s">
        <v>96</v>
      </c>
      <c r="L777" t="s">
        <v>97</v>
      </c>
      <c r="M777" t="s">
        <v>98</v>
      </c>
      <c r="N777" t="s">
        <v>99</v>
      </c>
      <c r="O777" s="23" t="s">
        <v>100</v>
      </c>
      <c r="P777" s="23" t="s">
        <v>138</v>
      </c>
      <c r="Q777" t="s">
        <v>5256</v>
      </c>
      <c r="R777" s="23" t="s">
        <v>103</v>
      </c>
      <c r="S777" s="20" t="s">
        <v>5257</v>
      </c>
      <c r="T777" s="29" t="s">
        <v>5258</v>
      </c>
      <c r="U777" s="23" t="s">
        <v>1436</v>
      </c>
      <c r="V777" s="23" t="s">
        <v>106</v>
      </c>
      <c r="W777" s="20" t="s">
        <v>776</v>
      </c>
      <c r="X777" s="20" t="s">
        <v>776</v>
      </c>
      <c r="Y777" t="s">
        <v>5259</v>
      </c>
      <c r="Z777" t="s">
        <v>5260</v>
      </c>
      <c r="AA777" t="s">
        <v>5261</v>
      </c>
      <c r="AB777" s="30">
        <v>77250000</v>
      </c>
      <c r="AC777" s="30">
        <v>77250000</v>
      </c>
      <c r="AD777" s="46">
        <v>7725000</v>
      </c>
      <c r="AE777" s="46">
        <v>0</v>
      </c>
      <c r="AF777" s="23" t="s">
        <v>112</v>
      </c>
      <c r="AG777" t="s">
        <v>106</v>
      </c>
      <c r="AH777" t="s">
        <v>113</v>
      </c>
      <c r="AI777" s="31">
        <f>+Tabla3[[#This Row],[VALOR DEL CONTRATO
(EN NUMEROS)]]-Tabla3[[#This Row],[VALOR RECURSOS (MADS/FONAM)]]</f>
        <v>0</v>
      </c>
      <c r="AJ777" s="25">
        <v>6825</v>
      </c>
      <c r="AK777" s="32">
        <v>45665</v>
      </c>
      <c r="AL777">
        <v>89525</v>
      </c>
      <c r="AM777" s="27">
        <v>45706</v>
      </c>
      <c r="AN777" s="33" t="s">
        <v>114</v>
      </c>
      <c r="AO777" t="s">
        <v>780</v>
      </c>
      <c r="AP777" s="39">
        <v>202400000000078</v>
      </c>
      <c r="AQ777" t="s">
        <v>106</v>
      </c>
      <c r="AR777" s="42">
        <v>45704</v>
      </c>
      <c r="AS777" s="23" t="s">
        <v>116</v>
      </c>
      <c r="AT777" s="23" t="s">
        <v>116</v>
      </c>
      <c r="AU777" t="s">
        <v>117</v>
      </c>
      <c r="AV777" t="s">
        <v>781</v>
      </c>
      <c r="AW777" t="s">
        <v>782</v>
      </c>
      <c r="AX777" t="s">
        <v>783</v>
      </c>
      <c r="AY777" s="23">
        <v>80111600</v>
      </c>
      <c r="AZ777" s="20" t="s">
        <v>5262</v>
      </c>
      <c r="BA777" s="23" t="s">
        <v>121</v>
      </c>
      <c r="BB777" s="20" t="s">
        <v>122</v>
      </c>
      <c r="BC777" s="42">
        <v>45705</v>
      </c>
      <c r="BD777" s="23" t="s">
        <v>123</v>
      </c>
      <c r="BE777" s="42">
        <v>45705</v>
      </c>
      <c r="BF777" s="27">
        <v>45706</v>
      </c>
      <c r="BG777" s="43">
        <v>46008</v>
      </c>
      <c r="BH777" s="35">
        <f>+Tabla3[[#This Row],[FECHA TERMINACION
(INICIAL)]]-Tabla3[[#This Row],[FECHA INICIO]]</f>
        <v>302</v>
      </c>
      <c r="BI777" s="35">
        <f>+Tabla3[[#This Row],[PLAZO DE EJECUCIÓN EN DÍAS (INICIAL)]]/30</f>
        <v>10.066666666666666</v>
      </c>
      <c r="BJ777" t="s">
        <v>2839</v>
      </c>
      <c r="BK777" s="30">
        <f>+[1]BD_2!E777</f>
        <v>0</v>
      </c>
      <c r="BL777" s="30">
        <f>+[1]BD_2!BA777</f>
        <v>0</v>
      </c>
      <c r="BM777" s="23">
        <f>+[1]BD_2!BZ777</f>
        <v>0</v>
      </c>
      <c r="BN777" s="23">
        <f>+COUNTIF(Tabla3[[#This Row],[VALOR REDUCIDO]:[TOTAL TIEMPO PRORROGADO EN DÍAS
]],"&lt;&gt;0")</f>
        <v>0</v>
      </c>
      <c r="BO777" s="23" t="str">
        <f>+[1]BD_2!CA777</f>
        <v>2 NO</v>
      </c>
      <c r="BP777" s="27" t="str">
        <f>+[1]BD_2!CF777</f>
        <v>2 NO</v>
      </c>
      <c r="BQ777" s="23" t="s">
        <v>106</v>
      </c>
      <c r="BR777">
        <f t="shared" si="176"/>
        <v>302</v>
      </c>
      <c r="BS777" s="36">
        <f t="shared" si="177"/>
        <v>45706</v>
      </c>
      <c r="BT777" s="36">
        <f t="shared" si="178"/>
        <v>46008</v>
      </c>
      <c r="BU777" s="37">
        <f t="shared" ca="1" si="179"/>
        <v>0.79801324503311255</v>
      </c>
      <c r="BV777" s="30">
        <f t="shared" si="180"/>
        <v>77250000</v>
      </c>
      <c r="BW777" s="23" t="str">
        <f t="shared" ca="1" si="168"/>
        <v>EJECUCIÓN</v>
      </c>
      <c r="BX777" s="23">
        <v>41972500</v>
      </c>
      <c r="BY777" s="23">
        <v>35277500</v>
      </c>
      <c r="BZ777" s="23" t="s">
        <v>106</v>
      </c>
      <c r="CA777" s="23" t="str">
        <f t="shared" si="181"/>
        <v>febrero</v>
      </c>
      <c r="CB777" s="23" t="s">
        <v>121</v>
      </c>
      <c r="CC777" s="23" t="s">
        <v>121</v>
      </c>
      <c r="CD777" s="23" t="s">
        <v>121</v>
      </c>
      <c r="CE777" t="s">
        <v>125</v>
      </c>
      <c r="CF777" t="s">
        <v>126</v>
      </c>
    </row>
    <row r="778" spans="1:84" x14ac:dyDescent="0.25">
      <c r="A778" s="23" t="str">
        <f t="shared" si="169"/>
        <v/>
      </c>
      <c r="B778" s="23" t="str">
        <f t="shared" si="170"/>
        <v/>
      </c>
      <c r="C778" s="24" t="str">
        <f t="shared" ca="1" si="171"/>
        <v>E</v>
      </c>
      <c r="D778" s="25" t="str">
        <f t="shared" ca="1" si="172"/>
        <v/>
      </c>
      <c r="E778" s="25" t="str">
        <f t="shared" si="173"/>
        <v/>
      </c>
      <c r="F778" s="23" t="str">
        <f t="shared" si="174"/>
        <v/>
      </c>
      <c r="G778" s="25" t="str">
        <f t="shared" si="175"/>
        <v/>
      </c>
      <c r="H778" s="23">
        <v>2025</v>
      </c>
      <c r="I778" s="26">
        <v>768</v>
      </c>
      <c r="J778" s="23" t="s">
        <v>95</v>
      </c>
      <c r="K778" t="s">
        <v>96</v>
      </c>
      <c r="L778" t="s">
        <v>97</v>
      </c>
      <c r="M778" t="s">
        <v>98</v>
      </c>
      <c r="N778" t="s">
        <v>99</v>
      </c>
      <c r="O778" s="23" t="s">
        <v>100</v>
      </c>
      <c r="P778" s="23" t="s">
        <v>138</v>
      </c>
      <c r="Q778" t="s">
        <v>5263</v>
      </c>
      <c r="R778" s="23" t="s">
        <v>103</v>
      </c>
      <c r="S778" s="20" t="s">
        <v>525</v>
      </c>
      <c r="T778" s="29" t="s">
        <v>5264</v>
      </c>
      <c r="U778" s="23" t="s">
        <v>1436</v>
      </c>
      <c r="V778" s="23" t="s">
        <v>106</v>
      </c>
      <c r="W778" s="20" t="s">
        <v>418</v>
      </c>
      <c r="X778" s="20" t="s">
        <v>418</v>
      </c>
      <c r="Y778" t="s">
        <v>5265</v>
      </c>
      <c r="Z778" t="s">
        <v>5266</v>
      </c>
      <c r="AA778" t="s">
        <v>5267</v>
      </c>
      <c r="AB778" s="30">
        <v>72333333</v>
      </c>
      <c r="AC778" s="30">
        <v>72333333</v>
      </c>
      <c r="AD778" s="46">
        <v>7000000</v>
      </c>
      <c r="AE778" s="46">
        <v>0</v>
      </c>
      <c r="AF778" s="23" t="s">
        <v>112</v>
      </c>
      <c r="AG778" t="s">
        <v>106</v>
      </c>
      <c r="AH778" t="s">
        <v>113</v>
      </c>
      <c r="AI778" s="31">
        <f>+Tabla3[[#This Row],[VALOR DEL CONTRATO
(EN NUMEROS)]]-Tabla3[[#This Row],[VALOR RECURSOS (MADS/FONAM)]]</f>
        <v>0</v>
      </c>
      <c r="AJ778" s="25">
        <v>8425</v>
      </c>
      <c r="AK778" s="32">
        <v>45665</v>
      </c>
      <c r="AL778">
        <v>91125</v>
      </c>
      <c r="AM778" s="42">
        <v>45706</v>
      </c>
      <c r="AN778" s="33" t="s">
        <v>114</v>
      </c>
      <c r="AO778" t="s">
        <v>3144</v>
      </c>
      <c r="AP778" s="39">
        <v>202300000000267</v>
      </c>
      <c r="AQ778" t="s">
        <v>106</v>
      </c>
      <c r="AR778" s="27">
        <v>45702</v>
      </c>
      <c r="AS778" s="23" t="s">
        <v>116</v>
      </c>
      <c r="AT778" s="23" t="s">
        <v>116</v>
      </c>
      <c r="AU778" t="s">
        <v>117</v>
      </c>
      <c r="AV778" t="s">
        <v>423</v>
      </c>
      <c r="AW778" t="s">
        <v>424</v>
      </c>
      <c r="AX778" t="s">
        <v>425</v>
      </c>
      <c r="AY778" s="23">
        <v>80111600</v>
      </c>
      <c r="AZ778" s="20" t="s">
        <v>5268</v>
      </c>
      <c r="BA778" s="23" t="s">
        <v>121</v>
      </c>
      <c r="BB778" s="20" t="s">
        <v>122</v>
      </c>
      <c r="BC778" s="42">
        <v>45702</v>
      </c>
      <c r="BD778" s="23" t="s">
        <v>123</v>
      </c>
      <c r="BE778" s="42">
        <v>45702</v>
      </c>
      <c r="BF778" s="27">
        <v>45706</v>
      </c>
      <c r="BG778" s="43">
        <v>46018</v>
      </c>
      <c r="BH778" s="35">
        <f>+Tabla3[[#This Row],[FECHA TERMINACION
(INICIAL)]]-Tabla3[[#This Row],[FECHA INICIO]]</f>
        <v>312</v>
      </c>
      <c r="BI778" s="35">
        <f>+Tabla3[[#This Row],[PLAZO DE EJECUCIÓN EN DÍAS (INICIAL)]]/30</f>
        <v>10.4</v>
      </c>
      <c r="BJ778" t="s">
        <v>5269</v>
      </c>
      <c r="BK778" s="30">
        <f>+[1]BD_2!E778</f>
        <v>0</v>
      </c>
      <c r="BL778" s="30">
        <f>+[1]BD_2!BA778</f>
        <v>0</v>
      </c>
      <c r="BM778" s="23">
        <f>+[1]BD_2!BZ778</f>
        <v>0</v>
      </c>
      <c r="BN778" s="23">
        <f>+COUNTIF(Tabla3[[#This Row],[VALOR REDUCIDO]:[TOTAL TIEMPO PRORROGADO EN DÍAS
]],"&lt;&gt;0")</f>
        <v>0</v>
      </c>
      <c r="BO778" s="23" t="str">
        <f>+[1]BD_2!CA778</f>
        <v>2 NO</v>
      </c>
      <c r="BP778" s="27" t="str">
        <f>+[1]BD_2!CF778</f>
        <v>2 NO</v>
      </c>
      <c r="BQ778" s="23" t="s">
        <v>106</v>
      </c>
      <c r="BR778">
        <f t="shared" si="176"/>
        <v>312</v>
      </c>
      <c r="BS778" s="36">
        <f t="shared" si="177"/>
        <v>45706</v>
      </c>
      <c r="BT778" s="36">
        <f t="shared" si="178"/>
        <v>46018</v>
      </c>
      <c r="BU778" s="37">
        <f t="shared" ca="1" si="179"/>
        <v>0.77243589743589747</v>
      </c>
      <c r="BV778" s="30">
        <f t="shared" si="180"/>
        <v>72333333</v>
      </c>
      <c r="BW778" s="23" t="str">
        <f t="shared" ca="1" si="168"/>
        <v>EJECUCIÓN</v>
      </c>
      <c r="BX778" s="23">
        <v>38033333</v>
      </c>
      <c r="BY778" s="23">
        <v>34300000</v>
      </c>
      <c r="BZ778" s="23" t="s">
        <v>106</v>
      </c>
      <c r="CA778" s="23" t="str">
        <f t="shared" si="181"/>
        <v>febrero</v>
      </c>
      <c r="CB778" s="23" t="s">
        <v>121</v>
      </c>
      <c r="CC778" s="23" t="s">
        <v>121</v>
      </c>
      <c r="CD778" s="23" t="s">
        <v>121</v>
      </c>
      <c r="CE778" t="s">
        <v>125</v>
      </c>
      <c r="CF778" t="s">
        <v>126</v>
      </c>
    </row>
    <row r="779" spans="1:84" ht="15" customHeight="1" x14ac:dyDescent="0.25">
      <c r="A779" s="23" t="str">
        <f t="shared" si="169"/>
        <v/>
      </c>
      <c r="B779" s="23" t="str">
        <f t="shared" si="170"/>
        <v/>
      </c>
      <c r="C779" s="24" t="str">
        <f t="shared" ca="1" si="171"/>
        <v>E</v>
      </c>
      <c r="D779" s="25" t="str">
        <f t="shared" ca="1" si="172"/>
        <v/>
      </c>
      <c r="E779" s="25" t="str">
        <f t="shared" si="173"/>
        <v/>
      </c>
      <c r="F779" s="23" t="str">
        <f t="shared" si="174"/>
        <v/>
      </c>
      <c r="G779" s="25" t="str">
        <f t="shared" si="175"/>
        <v/>
      </c>
      <c r="H779" s="23">
        <v>2025</v>
      </c>
      <c r="I779" s="26">
        <v>769</v>
      </c>
      <c r="J779" s="23" t="s">
        <v>95</v>
      </c>
      <c r="K779" t="s">
        <v>96</v>
      </c>
      <c r="L779" t="s">
        <v>97</v>
      </c>
      <c r="M779" t="s">
        <v>98</v>
      </c>
      <c r="N779" t="s">
        <v>99</v>
      </c>
      <c r="O779" s="23" t="s">
        <v>100</v>
      </c>
      <c r="P779" s="23" t="s">
        <v>138</v>
      </c>
      <c r="Q779" t="s">
        <v>5270</v>
      </c>
      <c r="R779" s="23" t="s">
        <v>103</v>
      </c>
      <c r="S779" s="20" t="s">
        <v>165</v>
      </c>
      <c r="T779" s="29" t="s">
        <v>5271</v>
      </c>
      <c r="U779" s="23" t="s">
        <v>1436</v>
      </c>
      <c r="V779" s="23" t="s">
        <v>106</v>
      </c>
      <c r="W779" s="20" t="s">
        <v>907</v>
      </c>
      <c r="X779" s="20" t="s">
        <v>907</v>
      </c>
      <c r="Y779" t="s">
        <v>5272</v>
      </c>
      <c r="Z779" t="s">
        <v>5273</v>
      </c>
      <c r="AA779" t="s">
        <v>5274</v>
      </c>
      <c r="AB779" s="30">
        <v>78294420</v>
      </c>
      <c r="AC779" s="30">
        <v>78294420</v>
      </c>
      <c r="AD779" s="46">
        <v>8699380</v>
      </c>
      <c r="AE779" s="46">
        <v>0</v>
      </c>
      <c r="AF779" s="23" t="s">
        <v>112</v>
      </c>
      <c r="AG779" t="s">
        <v>106</v>
      </c>
      <c r="AH779" t="s">
        <v>113</v>
      </c>
      <c r="AI779" s="31">
        <f>+Tabla3[[#This Row],[VALOR DEL CONTRATO
(EN NUMEROS)]]-Tabla3[[#This Row],[VALOR RECURSOS (MADS/FONAM)]]</f>
        <v>0</v>
      </c>
      <c r="AJ779" s="25">
        <v>10125</v>
      </c>
      <c r="AK779" s="57">
        <v>45665</v>
      </c>
      <c r="AL779">
        <v>87925</v>
      </c>
      <c r="AM779" s="42">
        <v>45705</v>
      </c>
      <c r="AN779" s="33" t="s">
        <v>114</v>
      </c>
      <c r="AO779" t="s">
        <v>931</v>
      </c>
      <c r="AP779" s="39">
        <v>202400000000078</v>
      </c>
      <c r="AQ779" t="s">
        <v>106</v>
      </c>
      <c r="AR779" s="27">
        <v>45702</v>
      </c>
      <c r="AS779" s="23" t="s">
        <v>116</v>
      </c>
      <c r="AT779" s="23" t="s">
        <v>116</v>
      </c>
      <c r="AU779" t="s">
        <v>117</v>
      </c>
      <c r="AV779" t="s">
        <v>912</v>
      </c>
      <c r="AW779" t="s">
        <v>913</v>
      </c>
      <c r="AX779" t="s">
        <v>914</v>
      </c>
      <c r="AY779" s="23">
        <v>80111600</v>
      </c>
      <c r="AZ779" s="20" t="s">
        <v>5275</v>
      </c>
      <c r="BA779" s="23" t="s">
        <v>121</v>
      </c>
      <c r="BB779" s="20" t="s">
        <v>122</v>
      </c>
      <c r="BC779" s="27">
        <v>45703</v>
      </c>
      <c r="BD779" s="20" t="s">
        <v>123</v>
      </c>
      <c r="BE779" s="27">
        <v>45703</v>
      </c>
      <c r="BF779" s="27">
        <v>45705</v>
      </c>
      <c r="BG779" s="43">
        <v>45977</v>
      </c>
      <c r="BH779" s="35">
        <f>+Tabla3[[#This Row],[FECHA TERMINACION
(INICIAL)]]-Tabla3[[#This Row],[FECHA INICIO]]</f>
        <v>272</v>
      </c>
      <c r="BI779" s="35">
        <f>+Tabla3[[#This Row],[PLAZO DE EJECUCIÓN EN DÍAS (INICIAL)]]/30</f>
        <v>9.0666666666666664</v>
      </c>
      <c r="BJ779" t="s">
        <v>4192</v>
      </c>
      <c r="BK779" s="30">
        <f>+[1]BD_2!E779</f>
        <v>0</v>
      </c>
      <c r="BL779" s="30">
        <f>+[1]BD_2!BA779</f>
        <v>0</v>
      </c>
      <c r="BM779" s="23">
        <f>+[1]BD_2!BZ779</f>
        <v>0</v>
      </c>
      <c r="BN779" s="23">
        <f>+COUNTIF(Tabla3[[#This Row],[VALOR REDUCIDO]:[TOTAL TIEMPO PRORROGADO EN DÍAS
]],"&lt;&gt;0")</f>
        <v>0</v>
      </c>
      <c r="BO779" s="23" t="str">
        <f>+[1]BD_2!CA779</f>
        <v>2 NO</v>
      </c>
      <c r="BP779" s="27" t="str">
        <f>+[1]BD_2!CF779</f>
        <v>2 NO</v>
      </c>
      <c r="BQ779" s="23" t="s">
        <v>106</v>
      </c>
      <c r="BR779">
        <f t="shared" si="176"/>
        <v>272</v>
      </c>
      <c r="BS779" s="36">
        <f t="shared" si="177"/>
        <v>45705</v>
      </c>
      <c r="BT779" s="36">
        <f t="shared" si="178"/>
        <v>45977</v>
      </c>
      <c r="BU779" s="37">
        <f t="shared" ca="1" si="179"/>
        <v>0.88970588235294112</v>
      </c>
      <c r="BV779" s="30">
        <f t="shared" si="180"/>
        <v>78294420</v>
      </c>
      <c r="BW779" s="23" t="str">
        <f t="shared" ca="1" si="168"/>
        <v>EJECUCIÓN</v>
      </c>
      <c r="BX779" s="23">
        <v>47556611</v>
      </c>
      <c r="BY779" s="23">
        <v>30737809</v>
      </c>
      <c r="BZ779" s="23" t="s">
        <v>106</v>
      </c>
      <c r="CA779" s="23" t="str">
        <f t="shared" si="181"/>
        <v>febrero</v>
      </c>
      <c r="CB779" s="23" t="s">
        <v>121</v>
      </c>
      <c r="CC779" s="23" t="s">
        <v>121</v>
      </c>
      <c r="CD779" s="23" t="s">
        <v>121</v>
      </c>
      <c r="CE779" t="s">
        <v>125</v>
      </c>
      <c r="CF779" t="s">
        <v>126</v>
      </c>
    </row>
    <row r="780" spans="1:84" x14ac:dyDescent="0.25">
      <c r="A780" s="23" t="str">
        <f t="shared" si="169"/>
        <v/>
      </c>
      <c r="B780" s="23" t="str">
        <f t="shared" si="170"/>
        <v/>
      </c>
      <c r="C780" s="24" t="str">
        <f t="shared" ca="1" si="171"/>
        <v>E</v>
      </c>
      <c r="D780" s="25" t="str">
        <f t="shared" ca="1" si="172"/>
        <v/>
      </c>
      <c r="E780" s="25" t="str">
        <f t="shared" si="173"/>
        <v/>
      </c>
      <c r="F780" s="23" t="str">
        <f t="shared" si="174"/>
        <v/>
      </c>
      <c r="G780" s="25" t="str">
        <f t="shared" si="175"/>
        <v/>
      </c>
      <c r="H780" s="23">
        <v>2025</v>
      </c>
      <c r="I780" s="26">
        <v>770</v>
      </c>
      <c r="J780" s="23" t="s">
        <v>95</v>
      </c>
      <c r="K780" t="s">
        <v>96</v>
      </c>
      <c r="L780" t="s">
        <v>97</v>
      </c>
      <c r="M780" t="s">
        <v>98</v>
      </c>
      <c r="N780" t="s">
        <v>99</v>
      </c>
      <c r="O780" s="23" t="s">
        <v>100</v>
      </c>
      <c r="P780" s="23" t="s">
        <v>138</v>
      </c>
      <c r="Q780" t="s">
        <v>5276</v>
      </c>
      <c r="R780" s="23" t="s">
        <v>103</v>
      </c>
      <c r="S780" s="20" t="s">
        <v>5277</v>
      </c>
      <c r="T780" s="29" t="s">
        <v>5278</v>
      </c>
      <c r="U780" s="23" t="s">
        <v>1436</v>
      </c>
      <c r="V780" s="23" t="s">
        <v>106</v>
      </c>
      <c r="W780" s="20" t="s">
        <v>907</v>
      </c>
      <c r="X780" s="20" t="s">
        <v>907</v>
      </c>
      <c r="Y780" t="s">
        <v>5279</v>
      </c>
      <c r="Z780" t="s">
        <v>5280</v>
      </c>
      <c r="AA780" t="s">
        <v>5281</v>
      </c>
      <c r="AB780" s="30">
        <v>74160000</v>
      </c>
      <c r="AC780" s="30">
        <v>74160000</v>
      </c>
      <c r="AD780" s="46">
        <v>8240000</v>
      </c>
      <c r="AE780" s="46">
        <v>0</v>
      </c>
      <c r="AF780" s="23" t="s">
        <v>112</v>
      </c>
      <c r="AG780" t="s">
        <v>106</v>
      </c>
      <c r="AH780" t="s">
        <v>113</v>
      </c>
      <c r="AI780" s="31">
        <f>+Tabla3[[#This Row],[VALOR DEL CONTRATO
(EN NUMEROS)]]-Tabla3[[#This Row],[VALOR RECURSOS (MADS/FONAM)]]</f>
        <v>0</v>
      </c>
      <c r="AJ780" s="25">
        <v>10125</v>
      </c>
      <c r="AK780" s="57">
        <v>45665</v>
      </c>
      <c r="AL780">
        <v>95825</v>
      </c>
      <c r="AM780" s="42">
        <v>45707</v>
      </c>
      <c r="AN780" s="33" t="s">
        <v>114</v>
      </c>
      <c r="AO780" t="s">
        <v>931</v>
      </c>
      <c r="AP780" s="39">
        <v>202400000000078</v>
      </c>
      <c r="AQ780" t="s">
        <v>106</v>
      </c>
      <c r="AR780" s="27">
        <v>45705</v>
      </c>
      <c r="AS780" s="23" t="s">
        <v>116</v>
      </c>
      <c r="AT780" s="23" t="s">
        <v>116</v>
      </c>
      <c r="AU780" t="s">
        <v>117</v>
      </c>
      <c r="AV780" t="s">
        <v>912</v>
      </c>
      <c r="AW780" t="s">
        <v>913</v>
      </c>
      <c r="AX780" t="s">
        <v>914</v>
      </c>
      <c r="AY780" s="23">
        <v>80111600</v>
      </c>
      <c r="AZ780" s="20" t="s">
        <v>5282</v>
      </c>
      <c r="BA780" s="23" t="s">
        <v>121</v>
      </c>
      <c r="BB780" s="20" t="s">
        <v>122</v>
      </c>
      <c r="BC780" s="42">
        <v>45706</v>
      </c>
      <c r="BD780" s="23" t="s">
        <v>123</v>
      </c>
      <c r="BE780" s="42">
        <v>45706</v>
      </c>
      <c r="BF780" s="42">
        <v>45707</v>
      </c>
      <c r="BG780" s="43">
        <v>45979</v>
      </c>
      <c r="BH780" s="35">
        <f>+Tabla3[[#This Row],[FECHA TERMINACION
(INICIAL)]]-Tabla3[[#This Row],[FECHA INICIO]]</f>
        <v>272</v>
      </c>
      <c r="BI780" s="35">
        <f>+Tabla3[[#This Row],[PLAZO DE EJECUCIÓN EN DÍAS (INICIAL)]]/30</f>
        <v>9.0666666666666664</v>
      </c>
      <c r="BJ780" t="s">
        <v>5283</v>
      </c>
      <c r="BK780" s="30">
        <f>+[1]BD_2!E780</f>
        <v>0</v>
      </c>
      <c r="BL780" s="30">
        <f>+[1]BD_2!BA780</f>
        <v>0</v>
      </c>
      <c r="BM780" s="23">
        <f>+[1]BD_2!BZ780</f>
        <v>0</v>
      </c>
      <c r="BN780" s="23">
        <f>+COUNTIF(Tabla3[[#This Row],[VALOR REDUCIDO]:[TOTAL TIEMPO PRORROGADO EN DÍAS
]],"&lt;&gt;0")</f>
        <v>0</v>
      </c>
      <c r="BO780" s="23" t="str">
        <f>+[1]BD_2!CA780</f>
        <v>2 NO</v>
      </c>
      <c r="BP780" s="27" t="str">
        <f>+[1]BD_2!CF780</f>
        <v>2 NO</v>
      </c>
      <c r="BQ780" s="23" t="s">
        <v>106</v>
      </c>
      <c r="BR780">
        <f t="shared" si="176"/>
        <v>272</v>
      </c>
      <c r="BS780" s="36">
        <f t="shared" si="177"/>
        <v>45707</v>
      </c>
      <c r="BT780" s="36">
        <f t="shared" si="178"/>
        <v>45979</v>
      </c>
      <c r="BU780" s="37">
        <f t="shared" ca="1" si="179"/>
        <v>0.88235294117647056</v>
      </c>
      <c r="BV780" s="30">
        <f t="shared" si="180"/>
        <v>74160000</v>
      </c>
      <c r="BW780" s="23" t="str">
        <f t="shared" ca="1" si="168"/>
        <v>EJECUCIÓN</v>
      </c>
      <c r="BX780" s="23">
        <v>44496000</v>
      </c>
      <c r="BY780" s="23">
        <v>29664000</v>
      </c>
      <c r="BZ780" s="23" t="s">
        <v>106</v>
      </c>
      <c r="CA780" s="23" t="str">
        <f t="shared" si="181"/>
        <v>febrero</v>
      </c>
      <c r="CB780" s="23" t="s">
        <v>121</v>
      </c>
      <c r="CC780" s="23" t="s">
        <v>121</v>
      </c>
      <c r="CD780" s="23" t="s">
        <v>121</v>
      </c>
      <c r="CE780" t="s">
        <v>125</v>
      </c>
      <c r="CF780" t="s">
        <v>126</v>
      </c>
    </row>
    <row r="781" spans="1:84" x14ac:dyDescent="0.25">
      <c r="A781" s="23" t="str">
        <f t="shared" si="169"/>
        <v/>
      </c>
      <c r="B781" s="23" t="str">
        <f t="shared" si="170"/>
        <v/>
      </c>
      <c r="C781" s="24" t="str">
        <f t="shared" ca="1" si="171"/>
        <v>E</v>
      </c>
      <c r="D781" s="25" t="str">
        <f t="shared" ca="1" si="172"/>
        <v/>
      </c>
      <c r="E781" s="25" t="str">
        <f t="shared" si="173"/>
        <v/>
      </c>
      <c r="F781" s="23" t="str">
        <f t="shared" si="174"/>
        <v/>
      </c>
      <c r="G781" s="25" t="str">
        <f t="shared" si="175"/>
        <v/>
      </c>
      <c r="H781" s="23">
        <v>2025</v>
      </c>
      <c r="I781" s="26">
        <v>771</v>
      </c>
      <c r="J781" s="23" t="s">
        <v>95</v>
      </c>
      <c r="K781" t="s">
        <v>96</v>
      </c>
      <c r="L781" t="s">
        <v>97</v>
      </c>
      <c r="M781" t="s">
        <v>98</v>
      </c>
      <c r="N781" t="s">
        <v>99</v>
      </c>
      <c r="O781" s="23" t="s">
        <v>100</v>
      </c>
      <c r="P781" s="23" t="s">
        <v>138</v>
      </c>
      <c r="Q781" t="s">
        <v>5284</v>
      </c>
      <c r="R781" s="23" t="s">
        <v>103</v>
      </c>
      <c r="S781" s="20" t="s">
        <v>158</v>
      </c>
      <c r="T781" s="29" t="s">
        <v>5285</v>
      </c>
      <c r="U781" s="23" t="s">
        <v>1436</v>
      </c>
      <c r="V781" s="23" t="s">
        <v>106</v>
      </c>
      <c r="W781" s="20" t="s">
        <v>430</v>
      </c>
      <c r="X781" s="20" t="s">
        <v>430</v>
      </c>
      <c r="Y781" t="s">
        <v>5286</v>
      </c>
      <c r="Z781" t="s">
        <v>5287</v>
      </c>
      <c r="AA781" t="s">
        <v>5288</v>
      </c>
      <c r="AB781" s="30">
        <v>69750000</v>
      </c>
      <c r="AC781" s="30">
        <v>69750000</v>
      </c>
      <c r="AD781" s="46">
        <v>7750000</v>
      </c>
      <c r="AE781" s="46"/>
      <c r="AF781" s="23" t="s">
        <v>112</v>
      </c>
      <c r="AG781" t="s">
        <v>106</v>
      </c>
      <c r="AH781" t="s">
        <v>113</v>
      </c>
      <c r="AI781" s="31">
        <f>+Tabla3[[#This Row],[VALOR DEL CONTRATO
(EN NUMEROS)]]-Tabla3[[#This Row],[VALOR RECURSOS (MADS/FONAM)]]</f>
        <v>0</v>
      </c>
      <c r="AJ781" s="25">
        <v>4425</v>
      </c>
      <c r="AK781" s="32">
        <v>45664</v>
      </c>
      <c r="AL781">
        <v>92925</v>
      </c>
      <c r="AM781" s="27">
        <v>45707</v>
      </c>
      <c r="AN781" s="33" t="s">
        <v>114</v>
      </c>
      <c r="AO781" t="s">
        <v>434</v>
      </c>
      <c r="AP781" s="39">
        <v>202400000000074</v>
      </c>
      <c r="AQ781" t="s">
        <v>106</v>
      </c>
      <c r="AR781" s="27">
        <v>45705</v>
      </c>
      <c r="AS781" s="23" t="s">
        <v>116</v>
      </c>
      <c r="AT781" s="23" t="s">
        <v>116</v>
      </c>
      <c r="AU781" t="s">
        <v>117</v>
      </c>
      <c r="AV781" t="s">
        <v>435</v>
      </c>
      <c r="AW781" t="s">
        <v>436</v>
      </c>
      <c r="AX781" t="s">
        <v>436</v>
      </c>
      <c r="AY781" s="23">
        <v>80111600</v>
      </c>
      <c r="AZ781" s="20" t="s">
        <v>5289</v>
      </c>
      <c r="BA781" s="23" t="s">
        <v>295</v>
      </c>
      <c r="BB781" s="20" t="s">
        <v>122</v>
      </c>
      <c r="BC781" s="42">
        <v>45705</v>
      </c>
      <c r="BD781" s="23" t="s">
        <v>123</v>
      </c>
      <c r="BE781" s="42">
        <v>45705</v>
      </c>
      <c r="BF781" s="27">
        <v>45708</v>
      </c>
      <c r="BG781" s="43">
        <v>45980</v>
      </c>
      <c r="BH781" s="35">
        <f>+Tabla3[[#This Row],[FECHA TERMINACION
(INICIAL)]]-Tabla3[[#This Row],[FECHA INICIO]]</f>
        <v>272</v>
      </c>
      <c r="BI781" s="35">
        <f>+Tabla3[[#This Row],[PLAZO DE EJECUCIÓN EN DÍAS (INICIAL)]]/30</f>
        <v>9.0666666666666664</v>
      </c>
      <c r="BJ781" t="s">
        <v>3510</v>
      </c>
      <c r="BK781" s="30">
        <f>+[1]BD_2!E781</f>
        <v>0</v>
      </c>
      <c r="BL781" s="30">
        <f>+[1]BD_2!BA781</f>
        <v>0</v>
      </c>
      <c r="BM781" s="23">
        <f>+[1]BD_2!BZ781</f>
        <v>0</v>
      </c>
      <c r="BN781" s="23">
        <f>+COUNTIF(Tabla3[[#This Row],[VALOR REDUCIDO]:[TOTAL TIEMPO PRORROGADO EN DÍAS
]],"&lt;&gt;0")</f>
        <v>0</v>
      </c>
      <c r="BO781" s="23" t="str">
        <f>+[1]BD_2!CA781</f>
        <v>2 NO</v>
      </c>
      <c r="BP781" s="27" t="str">
        <f>+[1]BD_2!CF781</f>
        <v>2 NO</v>
      </c>
      <c r="BQ781" s="23" t="s">
        <v>106</v>
      </c>
      <c r="BR781">
        <f t="shared" si="176"/>
        <v>272</v>
      </c>
      <c r="BS781" s="36">
        <f t="shared" si="177"/>
        <v>45708</v>
      </c>
      <c r="BT781" s="36">
        <f t="shared" si="178"/>
        <v>45980</v>
      </c>
      <c r="BU781" s="37">
        <f t="shared" ca="1" si="179"/>
        <v>0.87867647058823528</v>
      </c>
      <c r="BV781" s="30">
        <f t="shared" si="180"/>
        <v>69750000</v>
      </c>
      <c r="BW781" s="23" t="str">
        <f t="shared" ca="1" si="168"/>
        <v>EJECUCIÓN</v>
      </c>
      <c r="BX781" s="23">
        <v>41591667</v>
      </c>
      <c r="BY781" s="23">
        <v>28158333</v>
      </c>
      <c r="BZ781" s="23" t="s">
        <v>106</v>
      </c>
      <c r="CA781" s="23" t="str">
        <f t="shared" si="181"/>
        <v>febrero</v>
      </c>
      <c r="CB781" s="23" t="s">
        <v>121</v>
      </c>
      <c r="CC781" s="23" t="s">
        <v>121</v>
      </c>
      <c r="CD781" s="23" t="s">
        <v>121</v>
      </c>
      <c r="CE781" t="s">
        <v>125</v>
      </c>
      <c r="CF781" t="s">
        <v>126</v>
      </c>
    </row>
    <row r="782" spans="1:84" x14ac:dyDescent="0.25">
      <c r="A782" s="23" t="str">
        <f t="shared" si="169"/>
        <v/>
      </c>
      <c r="B782" s="23" t="str">
        <f t="shared" si="170"/>
        <v/>
      </c>
      <c r="C782" s="24" t="str">
        <f t="shared" ca="1" si="171"/>
        <v>E</v>
      </c>
      <c r="D782" s="25" t="str">
        <f t="shared" ca="1" si="172"/>
        <v/>
      </c>
      <c r="E782" s="25" t="str">
        <f t="shared" si="173"/>
        <v/>
      </c>
      <c r="F782" s="23" t="str">
        <f t="shared" si="174"/>
        <v/>
      </c>
      <c r="G782" s="25" t="str">
        <f t="shared" si="175"/>
        <v/>
      </c>
      <c r="H782" s="23">
        <v>2025</v>
      </c>
      <c r="I782" s="26">
        <v>773</v>
      </c>
      <c r="J782" s="23" t="s">
        <v>95</v>
      </c>
      <c r="K782" t="s">
        <v>96</v>
      </c>
      <c r="L782" t="s">
        <v>97</v>
      </c>
      <c r="M782" t="s">
        <v>98</v>
      </c>
      <c r="N782" t="s">
        <v>99</v>
      </c>
      <c r="O782" s="23" t="s">
        <v>100</v>
      </c>
      <c r="P782" s="23" t="s">
        <v>138</v>
      </c>
      <c r="Q782" t="s">
        <v>5290</v>
      </c>
      <c r="R782" s="23" t="s">
        <v>103</v>
      </c>
      <c r="S782" s="20" t="s">
        <v>982</v>
      </c>
      <c r="T782" s="29" t="s">
        <v>5291</v>
      </c>
      <c r="U782" s="23" t="s">
        <v>1436</v>
      </c>
      <c r="V782" s="23" t="s">
        <v>106</v>
      </c>
      <c r="W782" s="20" t="s">
        <v>418</v>
      </c>
      <c r="X782" s="20" t="s">
        <v>418</v>
      </c>
      <c r="Y782" t="s">
        <v>5292</v>
      </c>
      <c r="Z782" t="s">
        <v>5293</v>
      </c>
      <c r="AA782" t="s">
        <v>5294</v>
      </c>
      <c r="AB782" s="30">
        <v>82666666</v>
      </c>
      <c r="AC782" s="30">
        <v>82666666</v>
      </c>
      <c r="AD782" s="46">
        <v>8000000</v>
      </c>
      <c r="AE782" s="46">
        <v>0</v>
      </c>
      <c r="AF782" s="23" t="s">
        <v>112</v>
      </c>
      <c r="AG782" t="s">
        <v>106</v>
      </c>
      <c r="AH782" t="s">
        <v>113</v>
      </c>
      <c r="AI782" s="31">
        <f>+Tabla3[[#This Row],[VALOR DEL CONTRATO
(EN NUMEROS)]]-Tabla3[[#This Row],[VALOR RECURSOS (MADS/FONAM)]]</f>
        <v>0</v>
      </c>
      <c r="AJ782" s="25">
        <v>8725</v>
      </c>
      <c r="AK782" s="57">
        <v>45665</v>
      </c>
      <c r="AL782">
        <v>91425</v>
      </c>
      <c r="AM782" s="42">
        <v>45706</v>
      </c>
      <c r="AN782" s="33" t="s">
        <v>114</v>
      </c>
      <c r="AO782" t="s">
        <v>3144</v>
      </c>
      <c r="AP782" s="39">
        <v>202300000000267</v>
      </c>
      <c r="AQ782" t="s">
        <v>106</v>
      </c>
      <c r="AR782" s="27">
        <v>45702</v>
      </c>
      <c r="AS782" s="23" t="s">
        <v>116</v>
      </c>
      <c r="AT782" s="23" t="s">
        <v>116</v>
      </c>
      <c r="AU782" t="s">
        <v>117</v>
      </c>
      <c r="AV782" t="s">
        <v>423</v>
      </c>
      <c r="AW782" t="s">
        <v>424</v>
      </c>
      <c r="AX782" t="s">
        <v>425</v>
      </c>
      <c r="AY782" s="23">
        <v>80111600</v>
      </c>
      <c r="AZ782" t="s">
        <v>5295</v>
      </c>
      <c r="BA782" s="23" t="s">
        <v>121</v>
      </c>
      <c r="BB782" s="20" t="s">
        <v>122</v>
      </c>
      <c r="BC782" s="42">
        <v>45702</v>
      </c>
      <c r="BD782" s="23" t="s">
        <v>123</v>
      </c>
      <c r="BE782" s="42">
        <v>45702</v>
      </c>
      <c r="BF782" s="27">
        <v>45706</v>
      </c>
      <c r="BG782" s="43">
        <v>46018</v>
      </c>
      <c r="BH782" s="35">
        <f>+Tabla3[[#This Row],[FECHA TERMINACION
(INICIAL)]]-Tabla3[[#This Row],[FECHA INICIO]]</f>
        <v>312</v>
      </c>
      <c r="BI782" s="35">
        <f>+Tabla3[[#This Row],[PLAZO DE EJECUCIÓN EN DÍAS (INICIAL)]]/30</f>
        <v>10.4</v>
      </c>
      <c r="BJ782" t="s">
        <v>5296</v>
      </c>
      <c r="BK782" s="30">
        <f>+[1]BD_2!E783</f>
        <v>0</v>
      </c>
      <c r="BL782" s="30">
        <f>+[1]BD_2!BA783</f>
        <v>1</v>
      </c>
      <c r="BM782" s="23">
        <f>+[1]BD_2!BZ783</f>
        <v>0</v>
      </c>
      <c r="BN782" s="23">
        <f>+COUNTIF(Tabla3[[#This Row],[VALOR REDUCIDO]:[TOTAL TIEMPO PRORROGADO EN DÍAS
]],"&lt;&gt;0")</f>
        <v>1</v>
      </c>
      <c r="BO782" s="23" t="str">
        <f>+[1]BD_2!CA783</f>
        <v>2 NO</v>
      </c>
      <c r="BP782" s="27" t="str">
        <f>+[1]BD_2!CF783</f>
        <v>2 NO</v>
      </c>
      <c r="BQ782" s="23" t="s">
        <v>106</v>
      </c>
      <c r="BR782">
        <f t="shared" si="176"/>
        <v>312</v>
      </c>
      <c r="BS782" s="36">
        <f t="shared" si="177"/>
        <v>45706</v>
      </c>
      <c r="BT782" s="36">
        <f t="shared" si="178"/>
        <v>46018</v>
      </c>
      <c r="BU782" s="37">
        <f t="shared" ca="1" si="179"/>
        <v>0.77243589743589747</v>
      </c>
      <c r="BV782" s="30">
        <f t="shared" si="180"/>
        <v>82666667</v>
      </c>
      <c r="BW782" s="23" t="str">
        <f t="shared" ca="1" si="168"/>
        <v>EJECUCIÓN</v>
      </c>
      <c r="BX782" s="23">
        <v>43466667</v>
      </c>
      <c r="BY782" s="23">
        <v>39200000</v>
      </c>
      <c r="BZ782" s="23" t="s">
        <v>106</v>
      </c>
      <c r="CA782" s="23" t="str">
        <f t="shared" si="181"/>
        <v>febrero</v>
      </c>
      <c r="CB782" s="23" t="s">
        <v>121</v>
      </c>
      <c r="CC782" s="23" t="s">
        <v>121</v>
      </c>
      <c r="CD782" s="23" t="s">
        <v>121</v>
      </c>
      <c r="CE782" t="s">
        <v>125</v>
      </c>
      <c r="CF782" t="s">
        <v>126</v>
      </c>
    </row>
    <row r="783" spans="1:84" x14ac:dyDescent="0.25">
      <c r="A783" s="23" t="str">
        <f t="shared" si="169"/>
        <v/>
      </c>
      <c r="B783" s="23" t="str">
        <f t="shared" si="170"/>
        <v/>
      </c>
      <c r="C783" s="24" t="str">
        <f t="shared" ca="1" si="171"/>
        <v>E</v>
      </c>
      <c r="D783" s="25" t="str">
        <f t="shared" ca="1" si="172"/>
        <v/>
      </c>
      <c r="E783" s="25" t="str">
        <f t="shared" si="173"/>
        <v/>
      </c>
      <c r="F783" s="23" t="str">
        <f t="shared" si="174"/>
        <v/>
      </c>
      <c r="G783" s="25" t="str">
        <f t="shared" si="175"/>
        <v/>
      </c>
      <c r="H783" s="23">
        <v>2025</v>
      </c>
      <c r="I783" s="26">
        <v>774</v>
      </c>
      <c r="J783" s="23" t="s">
        <v>95</v>
      </c>
      <c r="K783" t="s">
        <v>96</v>
      </c>
      <c r="L783" t="s">
        <v>97</v>
      </c>
      <c r="M783" t="s">
        <v>98</v>
      </c>
      <c r="N783" t="s">
        <v>99</v>
      </c>
      <c r="O783" s="23" t="s">
        <v>100</v>
      </c>
      <c r="P783" s="23" t="s">
        <v>138</v>
      </c>
      <c r="Q783" t="s">
        <v>5297</v>
      </c>
      <c r="R783" s="23" t="s">
        <v>103</v>
      </c>
      <c r="S783" s="20" t="s">
        <v>3560</v>
      </c>
      <c r="T783" s="29" t="s">
        <v>5298</v>
      </c>
      <c r="U783" s="23" t="s">
        <v>1436</v>
      </c>
      <c r="V783" s="23" t="s">
        <v>106</v>
      </c>
      <c r="W783" s="20" t="s">
        <v>907</v>
      </c>
      <c r="X783" s="20" t="s">
        <v>907</v>
      </c>
      <c r="Y783" t="s">
        <v>5299</v>
      </c>
      <c r="Z783" t="s">
        <v>5300</v>
      </c>
      <c r="AA783" t="s">
        <v>5301</v>
      </c>
      <c r="AB783" s="30">
        <v>74629683</v>
      </c>
      <c r="AC783" s="30">
        <v>74629683</v>
      </c>
      <c r="AD783" s="46">
        <v>8292187</v>
      </c>
      <c r="AE783" s="46">
        <v>0</v>
      </c>
      <c r="AF783" s="23" t="s">
        <v>112</v>
      </c>
      <c r="AG783" t="s">
        <v>106</v>
      </c>
      <c r="AH783" t="s">
        <v>113</v>
      </c>
      <c r="AI783" s="31">
        <f>+Tabla3[[#This Row],[VALOR DEL CONTRATO
(EN NUMEROS)]]-Tabla3[[#This Row],[VALOR RECURSOS (MADS/FONAM)]]</f>
        <v>0</v>
      </c>
      <c r="AJ783" s="25">
        <v>10125</v>
      </c>
      <c r="AK783" s="57">
        <v>45665</v>
      </c>
      <c r="AL783">
        <v>101825</v>
      </c>
      <c r="AM783" s="27">
        <v>45712</v>
      </c>
      <c r="AN783" s="33" t="s">
        <v>114</v>
      </c>
      <c r="AO783" t="s">
        <v>186</v>
      </c>
      <c r="AP783" s="39">
        <v>202400000000078</v>
      </c>
      <c r="AQ783" t="s">
        <v>106</v>
      </c>
      <c r="AR783" s="27">
        <v>45707</v>
      </c>
      <c r="AS783" s="23" t="s">
        <v>116</v>
      </c>
      <c r="AT783" s="23" t="s">
        <v>116</v>
      </c>
      <c r="AU783" t="s">
        <v>117</v>
      </c>
      <c r="AV783" t="s">
        <v>5302</v>
      </c>
      <c r="AW783" t="s">
        <v>5303</v>
      </c>
      <c r="AX783" t="s">
        <v>5304</v>
      </c>
      <c r="AY783" s="23">
        <v>80111600</v>
      </c>
      <c r="AZ783" t="s">
        <v>5305</v>
      </c>
      <c r="BA783" s="23" t="s">
        <v>121</v>
      </c>
      <c r="BB783" s="20" t="s">
        <v>122</v>
      </c>
      <c r="BC783" s="27">
        <v>45707</v>
      </c>
      <c r="BD783" s="23" t="s">
        <v>123</v>
      </c>
      <c r="BE783" s="27">
        <v>45707</v>
      </c>
      <c r="BF783" s="27">
        <v>45712</v>
      </c>
      <c r="BG783" s="43">
        <v>45984</v>
      </c>
      <c r="BH783" s="35">
        <f>+Tabla3[[#This Row],[FECHA TERMINACION
(INICIAL)]]-Tabla3[[#This Row],[FECHA INICIO]]</f>
        <v>272</v>
      </c>
      <c r="BI783" s="35">
        <f>+Tabla3[[#This Row],[PLAZO DE EJECUCIÓN EN DÍAS (INICIAL)]]/30</f>
        <v>9.0666666666666664</v>
      </c>
      <c r="BJ783" t="s">
        <v>5306</v>
      </c>
      <c r="BK783" s="30">
        <f>+[1]BD_2!E784</f>
        <v>0</v>
      </c>
      <c r="BL783" s="30">
        <f>+[1]BD_2!BA784</f>
        <v>0</v>
      </c>
      <c r="BM783" s="23">
        <f>+[1]BD_2!BZ784</f>
        <v>0</v>
      </c>
      <c r="BN783" s="23">
        <f>+COUNTIF(Tabla3[[#This Row],[VALOR REDUCIDO]:[TOTAL TIEMPO PRORROGADO EN DÍAS
]],"&lt;&gt;0")</f>
        <v>0</v>
      </c>
      <c r="BO783" s="23" t="str">
        <f>+[1]BD_2!CA784</f>
        <v>2 NO</v>
      </c>
      <c r="BP783" s="27" t="str">
        <f>+[1]BD_2!CF784</f>
        <v>2 NO</v>
      </c>
      <c r="BQ783" s="23" t="s">
        <v>106</v>
      </c>
      <c r="BR783">
        <f t="shared" si="176"/>
        <v>272</v>
      </c>
      <c r="BS783" s="36">
        <f t="shared" si="177"/>
        <v>45712</v>
      </c>
      <c r="BT783" s="36">
        <f t="shared" si="178"/>
        <v>45984</v>
      </c>
      <c r="BU783" s="37">
        <f t="shared" ca="1" si="179"/>
        <v>0.86397058823529416</v>
      </c>
      <c r="BV783" s="30">
        <f t="shared" si="180"/>
        <v>74629683</v>
      </c>
      <c r="BW783" s="23" t="str">
        <f t="shared" ca="1" si="168"/>
        <v>EJECUCIÓN</v>
      </c>
      <c r="BX783" s="23">
        <v>43395779</v>
      </c>
      <c r="BY783" s="23">
        <v>31233904</v>
      </c>
      <c r="BZ783" s="23" t="s">
        <v>106</v>
      </c>
      <c r="CA783" s="23" t="str">
        <f t="shared" si="181"/>
        <v>febrero</v>
      </c>
      <c r="CB783" s="23" t="s">
        <v>121</v>
      </c>
      <c r="CC783" s="23" t="s">
        <v>121</v>
      </c>
      <c r="CD783" s="23" t="s">
        <v>121</v>
      </c>
      <c r="CE783" t="s">
        <v>125</v>
      </c>
      <c r="CF783" t="s">
        <v>126</v>
      </c>
    </row>
    <row r="784" spans="1:84" x14ac:dyDescent="0.25">
      <c r="A784" s="23" t="str">
        <f t="shared" si="169"/>
        <v/>
      </c>
      <c r="B784" s="23" t="str">
        <f t="shared" si="170"/>
        <v/>
      </c>
      <c r="C784" s="24" t="str">
        <f t="shared" ca="1" si="171"/>
        <v>E</v>
      </c>
      <c r="D784" s="25" t="str">
        <f t="shared" ca="1" si="172"/>
        <v/>
      </c>
      <c r="E784" s="25" t="str">
        <f t="shared" si="173"/>
        <v/>
      </c>
      <c r="F784" s="23" t="str">
        <f t="shared" si="174"/>
        <v/>
      </c>
      <c r="G784" s="25" t="str">
        <f t="shared" si="175"/>
        <v/>
      </c>
      <c r="H784" s="23">
        <v>2025</v>
      </c>
      <c r="I784" s="26">
        <v>775</v>
      </c>
      <c r="J784" s="23" t="s">
        <v>95</v>
      </c>
      <c r="K784" t="s">
        <v>96</v>
      </c>
      <c r="L784" t="s">
        <v>97</v>
      </c>
      <c r="M784" t="s">
        <v>98</v>
      </c>
      <c r="N784" t="s">
        <v>99</v>
      </c>
      <c r="O784" s="23" t="s">
        <v>100</v>
      </c>
      <c r="P784" s="23" t="s">
        <v>138</v>
      </c>
      <c r="Q784" t="s">
        <v>5307</v>
      </c>
      <c r="R784" s="23" t="s">
        <v>103</v>
      </c>
      <c r="S784" s="20" t="s">
        <v>467</v>
      </c>
      <c r="T784" s="29" t="s">
        <v>5308</v>
      </c>
      <c r="U784" s="23" t="s">
        <v>1436</v>
      </c>
      <c r="V784" s="23" t="s">
        <v>106</v>
      </c>
      <c r="W784" s="20" t="s">
        <v>595</v>
      </c>
      <c r="X784" s="20" t="s">
        <v>595</v>
      </c>
      <c r="Y784" t="s">
        <v>3127</v>
      </c>
      <c r="Z784" t="s">
        <v>3128</v>
      </c>
      <c r="AA784" t="s">
        <v>5309</v>
      </c>
      <c r="AB784" s="30">
        <v>119350000</v>
      </c>
      <c r="AC784" s="30">
        <v>119350000</v>
      </c>
      <c r="AD784" s="46">
        <v>11550000</v>
      </c>
      <c r="AE784" s="46">
        <v>0</v>
      </c>
      <c r="AF784" s="23" t="s">
        <v>112</v>
      </c>
      <c r="AG784" t="s">
        <v>106</v>
      </c>
      <c r="AH784" t="s">
        <v>113</v>
      </c>
      <c r="AI784" s="31">
        <f>+Tabla3[[#This Row],[VALOR DEL CONTRATO
(EN NUMEROS)]]-Tabla3[[#This Row],[VALOR RECURSOS (MADS/FONAM)]]</f>
        <v>0</v>
      </c>
      <c r="AJ784" s="25">
        <v>4925</v>
      </c>
      <c r="AK784" s="32">
        <v>45664</v>
      </c>
      <c r="AL784">
        <v>93525</v>
      </c>
      <c r="AM784" s="27">
        <v>45707</v>
      </c>
      <c r="AN784" s="33" t="s">
        <v>114</v>
      </c>
      <c r="AO784" t="s">
        <v>599</v>
      </c>
      <c r="AP784" s="39">
        <v>202400000000095</v>
      </c>
      <c r="AQ784" t="s">
        <v>106</v>
      </c>
      <c r="AR784" s="27">
        <v>45706</v>
      </c>
      <c r="AS784" s="23" t="s">
        <v>116</v>
      </c>
      <c r="AT784" s="23" t="s">
        <v>116</v>
      </c>
      <c r="AU784" t="s">
        <v>117</v>
      </c>
      <c r="AV784" t="s">
        <v>600</v>
      </c>
      <c r="AW784" t="s">
        <v>601</v>
      </c>
      <c r="AX784" t="s">
        <v>602</v>
      </c>
      <c r="AY784" s="23">
        <v>80111600</v>
      </c>
      <c r="AZ784" t="s">
        <v>5310</v>
      </c>
      <c r="BA784" s="23" t="s">
        <v>121</v>
      </c>
      <c r="BB784" s="20" t="s">
        <v>122</v>
      </c>
      <c r="BC784" s="42">
        <v>45706</v>
      </c>
      <c r="BD784" s="23" t="s">
        <v>136</v>
      </c>
      <c r="BE784" s="42">
        <v>45706</v>
      </c>
      <c r="BF784" s="27">
        <v>45707</v>
      </c>
      <c r="BG784" s="43">
        <v>46019</v>
      </c>
      <c r="BH784" s="35">
        <f>+Tabla3[[#This Row],[FECHA TERMINACION
(INICIAL)]]-Tabla3[[#This Row],[FECHA INICIO]]</f>
        <v>312</v>
      </c>
      <c r="BI784" s="35">
        <f>+Tabla3[[#This Row],[PLAZO DE EJECUCIÓN EN DÍAS (INICIAL)]]/30</f>
        <v>10.4</v>
      </c>
      <c r="BJ784" t="s">
        <v>5311</v>
      </c>
      <c r="BK784" s="30">
        <f>+[1]BD_2!E785</f>
        <v>0</v>
      </c>
      <c r="BL784" s="30">
        <f>+[1]BD_2!BA785</f>
        <v>0</v>
      </c>
      <c r="BM784" s="23">
        <f>+[1]BD_2!BZ785</f>
        <v>0</v>
      </c>
      <c r="BN784" s="23">
        <f>+COUNTIF(Tabla3[[#This Row],[VALOR REDUCIDO]:[TOTAL TIEMPO PRORROGADO EN DÍAS
]],"&lt;&gt;0")</f>
        <v>0</v>
      </c>
      <c r="BO784" s="23" t="str">
        <f>+[1]BD_2!CA785</f>
        <v>2 NO</v>
      </c>
      <c r="BP784" s="27" t="str">
        <f>+[1]BD_2!CF785</f>
        <v>2 NO</v>
      </c>
      <c r="BQ784" s="23" t="s">
        <v>106</v>
      </c>
      <c r="BR784">
        <f t="shared" si="176"/>
        <v>312</v>
      </c>
      <c r="BS784" s="36">
        <f t="shared" si="177"/>
        <v>45707</v>
      </c>
      <c r="BT784" s="36">
        <f t="shared" si="178"/>
        <v>46019</v>
      </c>
      <c r="BU784" s="37">
        <f t="shared" ca="1" si="179"/>
        <v>0.76923076923076927</v>
      </c>
      <c r="BV784" s="30">
        <f t="shared" si="180"/>
        <v>119350000</v>
      </c>
      <c r="BW784" s="23" t="str">
        <f t="shared" ca="1" si="168"/>
        <v>EJECUCIÓN</v>
      </c>
      <c r="BX784" s="23">
        <v>62370000</v>
      </c>
      <c r="BY784" s="23">
        <v>56980000</v>
      </c>
      <c r="BZ784" s="23" t="s">
        <v>106</v>
      </c>
      <c r="CA784" s="23" t="str">
        <f t="shared" si="181"/>
        <v>febrero</v>
      </c>
      <c r="CB784" s="23" t="s">
        <v>121</v>
      </c>
      <c r="CC784" s="23" t="s">
        <v>121</v>
      </c>
      <c r="CD784" s="23" t="s">
        <v>121</v>
      </c>
      <c r="CE784" t="s">
        <v>125</v>
      </c>
      <c r="CF784" t="s">
        <v>126</v>
      </c>
    </row>
    <row r="785" spans="1:84" x14ac:dyDescent="0.25">
      <c r="A785" s="23" t="str">
        <f t="shared" si="169"/>
        <v/>
      </c>
      <c r="B785" s="23" t="str">
        <f t="shared" si="170"/>
        <v/>
      </c>
      <c r="C785" s="24" t="str">
        <f t="shared" ca="1" si="171"/>
        <v>E</v>
      </c>
      <c r="D785" s="25" t="str">
        <f t="shared" ca="1" si="172"/>
        <v/>
      </c>
      <c r="E785" s="25" t="str">
        <f t="shared" si="173"/>
        <v/>
      </c>
      <c r="F785" s="23" t="str">
        <f t="shared" si="174"/>
        <v/>
      </c>
      <c r="G785" s="25" t="str">
        <f t="shared" si="175"/>
        <v/>
      </c>
      <c r="H785" s="23">
        <v>2025</v>
      </c>
      <c r="I785" s="26">
        <v>776</v>
      </c>
      <c r="J785" s="23" t="s">
        <v>95</v>
      </c>
      <c r="K785" t="s">
        <v>96</v>
      </c>
      <c r="L785" t="s">
        <v>97</v>
      </c>
      <c r="M785" t="s">
        <v>98</v>
      </c>
      <c r="N785" t="s">
        <v>99</v>
      </c>
      <c r="O785" s="23" t="s">
        <v>100</v>
      </c>
      <c r="P785" s="23" t="s">
        <v>138</v>
      </c>
      <c r="Q785" t="s">
        <v>5312</v>
      </c>
      <c r="R785" s="23" t="s">
        <v>103</v>
      </c>
      <c r="S785" s="20" t="s">
        <v>5313</v>
      </c>
      <c r="T785" s="29" t="s">
        <v>5314</v>
      </c>
      <c r="U785" s="23" t="s">
        <v>1436</v>
      </c>
      <c r="V785" s="23" t="s">
        <v>106</v>
      </c>
      <c r="W785" s="20" t="s">
        <v>595</v>
      </c>
      <c r="X785" s="20" t="s">
        <v>595</v>
      </c>
      <c r="Y785" t="s">
        <v>4294</v>
      </c>
      <c r="Z785" t="s">
        <v>5315</v>
      </c>
      <c r="AA785" t="s">
        <v>5316</v>
      </c>
      <c r="AB785" s="30">
        <v>85715000</v>
      </c>
      <c r="AC785" s="30">
        <v>85715000</v>
      </c>
      <c r="AD785" s="46">
        <v>8295000</v>
      </c>
      <c r="AE785" s="46">
        <v>0</v>
      </c>
      <c r="AF785" s="23" t="s">
        <v>112</v>
      </c>
      <c r="AG785" t="s">
        <v>106</v>
      </c>
      <c r="AH785" t="s">
        <v>113</v>
      </c>
      <c r="AI785" s="31">
        <f>+Tabla3[[#This Row],[VALOR DEL CONTRATO
(EN NUMEROS)]]-Tabla3[[#This Row],[VALOR RECURSOS (MADS/FONAM)]]</f>
        <v>0</v>
      </c>
      <c r="AJ785" s="25">
        <v>4925</v>
      </c>
      <c r="AK785" s="32">
        <v>45664</v>
      </c>
      <c r="AL785">
        <v>89925</v>
      </c>
      <c r="AM785" s="27">
        <v>45706</v>
      </c>
      <c r="AN785" s="33" t="s">
        <v>114</v>
      </c>
      <c r="AO785" t="s">
        <v>599</v>
      </c>
      <c r="AP785" s="39">
        <v>202400000000095</v>
      </c>
      <c r="AQ785" t="s">
        <v>106</v>
      </c>
      <c r="AR785" s="42">
        <v>45705</v>
      </c>
      <c r="AS785" s="23" t="s">
        <v>116</v>
      </c>
      <c r="AT785" s="23" t="s">
        <v>116</v>
      </c>
      <c r="AU785" t="s">
        <v>117</v>
      </c>
      <c r="AV785" t="s">
        <v>600</v>
      </c>
      <c r="AW785" t="s">
        <v>601</v>
      </c>
      <c r="AX785" t="s">
        <v>602</v>
      </c>
      <c r="AY785" s="23">
        <v>80111600</v>
      </c>
      <c r="AZ785" t="s">
        <v>5317</v>
      </c>
      <c r="BA785" s="23" t="s">
        <v>121</v>
      </c>
      <c r="BB785" s="20" t="s">
        <v>122</v>
      </c>
      <c r="BC785" s="42">
        <v>45705</v>
      </c>
      <c r="BD785" s="23" t="s">
        <v>136</v>
      </c>
      <c r="BE785" s="42">
        <v>45705</v>
      </c>
      <c r="BF785" s="27">
        <v>45706</v>
      </c>
      <c r="BG785" s="43">
        <v>46018</v>
      </c>
      <c r="BH785" s="35">
        <f>+Tabla3[[#This Row],[FECHA TERMINACION
(INICIAL)]]-Tabla3[[#This Row],[FECHA INICIO]]</f>
        <v>312</v>
      </c>
      <c r="BI785" s="35">
        <f>+Tabla3[[#This Row],[PLAZO DE EJECUCIÓN EN DÍAS (INICIAL)]]/30</f>
        <v>10.4</v>
      </c>
      <c r="BJ785" t="s">
        <v>5318</v>
      </c>
      <c r="BK785" s="30">
        <f>+[1]BD_2!E786</f>
        <v>0</v>
      </c>
      <c r="BL785" s="30">
        <f>+[1]BD_2!BA786</f>
        <v>0</v>
      </c>
      <c r="BM785" s="23">
        <f>+[1]BD_2!BZ786</f>
        <v>0</v>
      </c>
      <c r="BN785" s="23">
        <f>+COUNTIF(Tabla3[[#This Row],[VALOR REDUCIDO]:[TOTAL TIEMPO PRORROGADO EN DÍAS
]],"&lt;&gt;0")</f>
        <v>0</v>
      </c>
      <c r="BO785" s="23" t="str">
        <f>+[1]BD_2!CA786</f>
        <v>2 NO</v>
      </c>
      <c r="BP785" s="27" t="str">
        <f>+[1]BD_2!CF786</f>
        <v>2 NO</v>
      </c>
      <c r="BQ785" s="23" t="s">
        <v>106</v>
      </c>
      <c r="BR785">
        <f t="shared" si="176"/>
        <v>312</v>
      </c>
      <c r="BS785" s="36">
        <f t="shared" si="177"/>
        <v>45706</v>
      </c>
      <c r="BT785" s="36">
        <f t="shared" si="178"/>
        <v>46018</v>
      </c>
      <c r="BU785" s="37">
        <f t="shared" ca="1" si="179"/>
        <v>0.77243589743589747</v>
      </c>
      <c r="BV785" s="30">
        <f t="shared" si="180"/>
        <v>85715000</v>
      </c>
      <c r="BW785" s="23" t="str">
        <f t="shared" ca="1" si="168"/>
        <v>EJECUCIÓN</v>
      </c>
      <c r="BX785" s="23">
        <v>45069500</v>
      </c>
      <c r="BY785" s="23">
        <v>40645500</v>
      </c>
      <c r="BZ785" s="23" t="s">
        <v>106</v>
      </c>
      <c r="CA785" s="23" t="str">
        <f t="shared" si="181"/>
        <v>febrero</v>
      </c>
      <c r="CB785" s="23" t="s">
        <v>121</v>
      </c>
      <c r="CC785" s="23" t="s">
        <v>121</v>
      </c>
      <c r="CD785" s="23" t="s">
        <v>121</v>
      </c>
      <c r="CE785" t="s">
        <v>125</v>
      </c>
      <c r="CF785" t="s">
        <v>126</v>
      </c>
    </row>
    <row r="786" spans="1:84" x14ac:dyDescent="0.25">
      <c r="A786" s="23" t="str">
        <f t="shared" si="169"/>
        <v/>
      </c>
      <c r="B786" s="23" t="str">
        <f t="shared" si="170"/>
        <v/>
      </c>
      <c r="C786" s="24" t="str">
        <f t="shared" ca="1" si="171"/>
        <v>E</v>
      </c>
      <c r="D786" s="25" t="str">
        <f t="shared" ca="1" si="172"/>
        <v/>
      </c>
      <c r="E786" s="25" t="str">
        <f t="shared" si="173"/>
        <v/>
      </c>
      <c r="F786" s="23" t="str">
        <f t="shared" si="174"/>
        <v/>
      </c>
      <c r="G786" s="25" t="str">
        <f t="shared" si="175"/>
        <v/>
      </c>
      <c r="H786" s="23">
        <v>2025</v>
      </c>
      <c r="I786" s="26">
        <v>777</v>
      </c>
      <c r="J786" s="23" t="s">
        <v>95</v>
      </c>
      <c r="K786" t="s">
        <v>96</v>
      </c>
      <c r="L786" t="s">
        <v>97</v>
      </c>
      <c r="M786" t="s">
        <v>98</v>
      </c>
      <c r="N786" t="s">
        <v>99</v>
      </c>
      <c r="O786" s="23" t="s">
        <v>100</v>
      </c>
      <c r="P786" s="23" t="s">
        <v>138</v>
      </c>
      <c r="Q786" t="s">
        <v>5319</v>
      </c>
      <c r="R786" s="23" t="s">
        <v>103</v>
      </c>
      <c r="S786" s="20" t="s">
        <v>5250</v>
      </c>
      <c r="T786" s="29" t="s">
        <v>5320</v>
      </c>
      <c r="U786" s="23" t="s">
        <v>1436</v>
      </c>
      <c r="V786" s="23" t="s">
        <v>106</v>
      </c>
      <c r="W786" s="20" t="s">
        <v>595</v>
      </c>
      <c r="X786" s="20" t="s">
        <v>595</v>
      </c>
      <c r="Y786" t="s">
        <v>5321</v>
      </c>
      <c r="Z786" t="s">
        <v>5322</v>
      </c>
      <c r="AA786" t="s">
        <v>5323</v>
      </c>
      <c r="AB786" s="30">
        <v>108500000</v>
      </c>
      <c r="AC786" s="30">
        <v>108500000</v>
      </c>
      <c r="AD786" s="46">
        <v>10500000</v>
      </c>
      <c r="AE786" s="46">
        <v>0</v>
      </c>
      <c r="AF786" s="23" t="s">
        <v>112</v>
      </c>
      <c r="AG786" t="s">
        <v>106</v>
      </c>
      <c r="AH786" t="s">
        <v>113</v>
      </c>
      <c r="AI786" s="31">
        <f>+Tabla3[[#This Row],[VALOR DEL CONTRATO
(EN NUMEROS)]]-Tabla3[[#This Row],[VALOR RECURSOS (MADS/FONAM)]]</f>
        <v>0</v>
      </c>
      <c r="AJ786" s="25">
        <v>4925</v>
      </c>
      <c r="AK786" s="32">
        <v>45664</v>
      </c>
      <c r="AL786">
        <v>90025</v>
      </c>
      <c r="AM786" s="27">
        <v>45706</v>
      </c>
      <c r="AN786" s="33" t="s">
        <v>114</v>
      </c>
      <c r="AO786" t="s">
        <v>599</v>
      </c>
      <c r="AP786" s="39">
        <v>202400000000095</v>
      </c>
      <c r="AQ786" t="s">
        <v>106</v>
      </c>
      <c r="AR786" s="42">
        <v>45705</v>
      </c>
      <c r="AS786" s="23" t="s">
        <v>116</v>
      </c>
      <c r="AT786" s="23" t="s">
        <v>116</v>
      </c>
      <c r="AU786" t="s">
        <v>117</v>
      </c>
      <c r="AV786" t="s">
        <v>600</v>
      </c>
      <c r="AW786" t="s">
        <v>601</v>
      </c>
      <c r="AX786" t="s">
        <v>602</v>
      </c>
      <c r="AY786" s="23">
        <v>80111600</v>
      </c>
      <c r="AZ786" s="20" t="s">
        <v>5324</v>
      </c>
      <c r="BA786" s="23" t="s">
        <v>121</v>
      </c>
      <c r="BB786" s="20" t="s">
        <v>122</v>
      </c>
      <c r="BC786" s="42">
        <v>45705</v>
      </c>
      <c r="BD786" s="23" t="s">
        <v>136</v>
      </c>
      <c r="BE786" s="42">
        <v>45705</v>
      </c>
      <c r="BF786" s="27">
        <v>45706</v>
      </c>
      <c r="BG786" s="43">
        <v>46018</v>
      </c>
      <c r="BH786" s="35">
        <f>+Tabla3[[#This Row],[FECHA TERMINACION
(INICIAL)]]-Tabla3[[#This Row],[FECHA INICIO]]</f>
        <v>312</v>
      </c>
      <c r="BI786" s="35">
        <f>+Tabla3[[#This Row],[PLAZO DE EJECUCIÓN EN DÍAS (INICIAL)]]/30</f>
        <v>10.4</v>
      </c>
      <c r="BJ786" t="s">
        <v>5325</v>
      </c>
      <c r="BK786" s="30">
        <f>+[1]BD_2!E787</f>
        <v>0</v>
      </c>
      <c r="BL786" s="30">
        <f>+[1]BD_2!BA787</f>
        <v>0</v>
      </c>
      <c r="BM786" s="23">
        <f>+[1]BD_2!BZ787</f>
        <v>0</v>
      </c>
      <c r="BN786" s="23">
        <f>+COUNTIF(Tabla3[[#This Row],[VALOR REDUCIDO]:[TOTAL TIEMPO PRORROGADO EN DÍAS
]],"&lt;&gt;0")</f>
        <v>0</v>
      </c>
      <c r="BO786" s="23" t="str">
        <f>+[1]BD_2!CA787</f>
        <v>2 NO</v>
      </c>
      <c r="BP786" s="27" t="str">
        <f>+[1]BD_2!CF787</f>
        <v>2 NO</v>
      </c>
      <c r="BQ786" s="23" t="s">
        <v>106</v>
      </c>
      <c r="BR786">
        <f t="shared" si="176"/>
        <v>312</v>
      </c>
      <c r="BS786" s="36">
        <f t="shared" si="177"/>
        <v>45706</v>
      </c>
      <c r="BT786" s="36">
        <f t="shared" si="178"/>
        <v>46018</v>
      </c>
      <c r="BU786" s="37">
        <f t="shared" ca="1" si="179"/>
        <v>0.77243589743589747</v>
      </c>
      <c r="BV786" s="30">
        <f t="shared" si="180"/>
        <v>108500000</v>
      </c>
      <c r="BW786" s="23" t="str">
        <f t="shared" ca="1" si="168"/>
        <v>EJECUCIÓN</v>
      </c>
      <c r="BX786" s="23">
        <v>57050000</v>
      </c>
      <c r="BY786" s="23">
        <v>51450000</v>
      </c>
      <c r="BZ786" s="23" t="s">
        <v>106</v>
      </c>
      <c r="CA786" s="23" t="str">
        <f t="shared" si="181"/>
        <v>febrero</v>
      </c>
      <c r="CB786" s="23" t="s">
        <v>121</v>
      </c>
      <c r="CC786" s="23" t="s">
        <v>121</v>
      </c>
      <c r="CD786" s="23" t="s">
        <v>121</v>
      </c>
      <c r="CE786" t="s">
        <v>125</v>
      </c>
      <c r="CF786" t="s">
        <v>126</v>
      </c>
    </row>
    <row r="787" spans="1:84" x14ac:dyDescent="0.25">
      <c r="A787" s="23" t="str">
        <f t="shared" si="169"/>
        <v/>
      </c>
      <c r="B787" s="23" t="str">
        <f t="shared" si="170"/>
        <v/>
      </c>
      <c r="C787" s="24" t="str">
        <f t="shared" ca="1" si="171"/>
        <v>E</v>
      </c>
      <c r="D787" s="25" t="str">
        <f t="shared" ca="1" si="172"/>
        <v/>
      </c>
      <c r="E787" s="25" t="str">
        <f t="shared" si="173"/>
        <v/>
      </c>
      <c r="F787" s="23" t="str">
        <f t="shared" si="174"/>
        <v/>
      </c>
      <c r="G787" s="25" t="str">
        <f t="shared" si="175"/>
        <v/>
      </c>
      <c r="H787" s="23">
        <v>2025</v>
      </c>
      <c r="I787" s="26">
        <v>778</v>
      </c>
      <c r="J787" s="23" t="s">
        <v>95</v>
      </c>
      <c r="K787" t="s">
        <v>96</v>
      </c>
      <c r="L787" t="s">
        <v>97</v>
      </c>
      <c r="M787" t="s">
        <v>98</v>
      </c>
      <c r="N787" t="s">
        <v>99</v>
      </c>
      <c r="O787" s="23" t="s">
        <v>100</v>
      </c>
      <c r="P787" s="23" t="s">
        <v>138</v>
      </c>
      <c r="Q787" t="s">
        <v>5326</v>
      </c>
      <c r="R787" s="23" t="s">
        <v>103</v>
      </c>
      <c r="S787" s="20" t="s">
        <v>3481</v>
      </c>
      <c r="T787" s="29" t="s">
        <v>5327</v>
      </c>
      <c r="U787" s="23" t="s">
        <v>1436</v>
      </c>
      <c r="V787" s="23" t="s">
        <v>106</v>
      </c>
      <c r="W787" s="20" t="s">
        <v>595</v>
      </c>
      <c r="X787" s="20" t="s">
        <v>595</v>
      </c>
      <c r="Y787" t="s">
        <v>5328</v>
      </c>
      <c r="Z787" t="s">
        <v>5329</v>
      </c>
      <c r="AA787" t="s">
        <v>5330</v>
      </c>
      <c r="AB787" s="30">
        <v>57660000</v>
      </c>
      <c r="AC787" s="30">
        <v>57660000</v>
      </c>
      <c r="AD787" s="46">
        <v>5580000</v>
      </c>
      <c r="AE787" s="46">
        <v>0</v>
      </c>
      <c r="AF787" s="23" t="s">
        <v>112</v>
      </c>
      <c r="AG787" t="s">
        <v>106</v>
      </c>
      <c r="AH787" t="s">
        <v>113</v>
      </c>
      <c r="AI787" s="31">
        <f>+Tabla3[[#This Row],[VALOR DEL CONTRATO
(EN NUMEROS)]]-Tabla3[[#This Row],[VALOR RECURSOS (MADS/FONAM)]]</f>
        <v>0</v>
      </c>
      <c r="AJ787" s="25">
        <v>4925</v>
      </c>
      <c r="AK787" s="32">
        <v>45664</v>
      </c>
      <c r="AL787">
        <v>90125</v>
      </c>
      <c r="AM787" s="27">
        <v>45706</v>
      </c>
      <c r="AN787" s="33" t="s">
        <v>114</v>
      </c>
      <c r="AO787" t="s">
        <v>599</v>
      </c>
      <c r="AP787" s="39">
        <v>202400000000095</v>
      </c>
      <c r="AQ787" t="s">
        <v>106</v>
      </c>
      <c r="AR787" s="42">
        <v>45705</v>
      </c>
      <c r="AS787" s="23" t="s">
        <v>116</v>
      </c>
      <c r="AT787" s="23" t="s">
        <v>116</v>
      </c>
      <c r="AU787" t="s">
        <v>117</v>
      </c>
      <c r="AV787" t="s">
        <v>600</v>
      </c>
      <c r="AW787" t="s">
        <v>601</v>
      </c>
      <c r="AX787" t="s">
        <v>602</v>
      </c>
      <c r="AY787" s="23">
        <v>80111600</v>
      </c>
      <c r="AZ787" s="20" t="s">
        <v>5331</v>
      </c>
      <c r="BA787" s="23" t="s">
        <v>106</v>
      </c>
      <c r="BB787" s="20" t="s">
        <v>273</v>
      </c>
      <c r="BC787" s="42" t="s">
        <v>113</v>
      </c>
      <c r="BD787" s="23" t="s">
        <v>274</v>
      </c>
      <c r="BE787" s="42">
        <v>45706</v>
      </c>
      <c r="BF787" s="27">
        <v>45706</v>
      </c>
      <c r="BG787" s="43">
        <v>46018</v>
      </c>
      <c r="BH787" s="35">
        <f>+Tabla3[[#This Row],[FECHA TERMINACION
(INICIAL)]]-Tabla3[[#This Row],[FECHA INICIO]]</f>
        <v>312</v>
      </c>
      <c r="BI787" s="35">
        <f>+Tabla3[[#This Row],[PLAZO DE EJECUCIÓN EN DÍAS (INICIAL)]]/30</f>
        <v>10.4</v>
      </c>
      <c r="BJ787" t="s">
        <v>5332</v>
      </c>
      <c r="BK787" s="30">
        <f>+[1]BD_2!E788</f>
        <v>0</v>
      </c>
      <c r="BL787" s="30">
        <f>+[1]BD_2!BA788</f>
        <v>0</v>
      </c>
      <c r="BM787" s="23">
        <f>+[1]BD_2!BZ788</f>
        <v>0</v>
      </c>
      <c r="BN787" s="23">
        <f>+COUNTIF(Tabla3[[#This Row],[VALOR REDUCIDO]:[TOTAL TIEMPO PRORROGADO EN DÍAS
]],"&lt;&gt;0")</f>
        <v>0</v>
      </c>
      <c r="BO787" s="23" t="str">
        <f>+[1]BD_2!CA788</f>
        <v>2 NO</v>
      </c>
      <c r="BP787" s="27" t="str">
        <f>+[1]BD_2!CF788</f>
        <v>2 NO</v>
      </c>
      <c r="BQ787" s="23" t="s">
        <v>106</v>
      </c>
      <c r="BR787">
        <f t="shared" si="176"/>
        <v>312</v>
      </c>
      <c r="BS787" s="36">
        <f t="shared" si="177"/>
        <v>45706</v>
      </c>
      <c r="BT787" s="36">
        <f t="shared" si="178"/>
        <v>46018</v>
      </c>
      <c r="BU787" s="37">
        <f t="shared" ca="1" si="179"/>
        <v>0.77243589743589747</v>
      </c>
      <c r="BV787" s="30">
        <f t="shared" si="180"/>
        <v>57660000</v>
      </c>
      <c r="BW787" s="23" t="str">
        <f t="shared" ca="1" si="168"/>
        <v>EJECUCIÓN</v>
      </c>
      <c r="BX787" s="23">
        <v>30318000</v>
      </c>
      <c r="BY787" s="23">
        <v>27342000</v>
      </c>
      <c r="BZ787" s="23" t="s">
        <v>106</v>
      </c>
      <c r="CA787" s="23" t="str">
        <f t="shared" si="181"/>
        <v>febrero</v>
      </c>
      <c r="CB787" s="23" t="s">
        <v>121</v>
      </c>
      <c r="CC787" s="23" t="s">
        <v>121</v>
      </c>
      <c r="CD787" s="23" t="s">
        <v>121</v>
      </c>
      <c r="CE787" t="s">
        <v>125</v>
      </c>
      <c r="CF787" t="s">
        <v>126</v>
      </c>
    </row>
    <row r="788" spans="1:84" s="47" customFormat="1" x14ac:dyDescent="0.25">
      <c r="A788" s="23" t="str">
        <f t="shared" si="169"/>
        <v/>
      </c>
      <c r="B788" s="23" t="str">
        <f t="shared" si="170"/>
        <v/>
      </c>
      <c r="C788" s="24" t="str">
        <f t="shared" ca="1" si="171"/>
        <v>E</v>
      </c>
      <c r="D788" s="25" t="str">
        <f t="shared" ca="1" si="172"/>
        <v/>
      </c>
      <c r="E788" s="25" t="str">
        <f t="shared" si="173"/>
        <v/>
      </c>
      <c r="F788" s="23" t="str">
        <f t="shared" si="174"/>
        <v/>
      </c>
      <c r="G788" s="25" t="str">
        <f t="shared" si="175"/>
        <v/>
      </c>
      <c r="H788" s="23">
        <v>2025</v>
      </c>
      <c r="I788" s="26">
        <v>779</v>
      </c>
      <c r="J788" s="23" t="s">
        <v>95</v>
      </c>
      <c r="K788" t="s">
        <v>96</v>
      </c>
      <c r="L788" t="s">
        <v>97</v>
      </c>
      <c r="M788" t="s">
        <v>98</v>
      </c>
      <c r="N788" t="s">
        <v>99</v>
      </c>
      <c r="O788" s="23" t="s">
        <v>100</v>
      </c>
      <c r="P788" s="23" t="s">
        <v>138</v>
      </c>
      <c r="Q788" t="s">
        <v>5333</v>
      </c>
      <c r="R788" s="23" t="s">
        <v>103</v>
      </c>
      <c r="S788" s="20" t="s">
        <v>389</v>
      </c>
      <c r="T788" s="29" t="s">
        <v>5334</v>
      </c>
      <c r="U788" s="23" t="s">
        <v>1436</v>
      </c>
      <c r="V788" s="23" t="s">
        <v>106</v>
      </c>
      <c r="W788" s="20" t="s">
        <v>776</v>
      </c>
      <c r="X788" s="20" t="s">
        <v>776</v>
      </c>
      <c r="Y788" t="s">
        <v>5335</v>
      </c>
      <c r="Z788" t="s">
        <v>5336</v>
      </c>
      <c r="AA788" t="s">
        <v>3355</v>
      </c>
      <c r="AB788" s="30">
        <v>108150000</v>
      </c>
      <c r="AC788" s="30">
        <v>108150000</v>
      </c>
      <c r="AD788" s="46">
        <v>10815000</v>
      </c>
      <c r="AE788" s="46">
        <v>0</v>
      </c>
      <c r="AF788" s="23" t="s">
        <v>112</v>
      </c>
      <c r="AG788" t="s">
        <v>106</v>
      </c>
      <c r="AH788" t="s">
        <v>113</v>
      </c>
      <c r="AI788" s="31">
        <f>+Tabla3[[#This Row],[VALOR DEL CONTRATO
(EN NUMEROS)]]-Tabla3[[#This Row],[VALOR RECURSOS (MADS/FONAM)]]</f>
        <v>0</v>
      </c>
      <c r="AJ788" s="25">
        <v>6825</v>
      </c>
      <c r="AK788" s="32">
        <v>45665</v>
      </c>
      <c r="AL788">
        <v>93925</v>
      </c>
      <c r="AM788" s="27">
        <v>45707</v>
      </c>
      <c r="AN788" s="33" t="s">
        <v>114</v>
      </c>
      <c r="AO788" t="s">
        <v>780</v>
      </c>
      <c r="AP788" s="39">
        <v>202400000000078</v>
      </c>
      <c r="AQ788" t="s">
        <v>106</v>
      </c>
      <c r="AR788" s="27">
        <v>45704</v>
      </c>
      <c r="AS788" s="23" t="s">
        <v>116</v>
      </c>
      <c r="AT788" s="23" t="s">
        <v>116</v>
      </c>
      <c r="AU788" t="s">
        <v>117</v>
      </c>
      <c r="AV788" t="s">
        <v>781</v>
      </c>
      <c r="AW788" t="s">
        <v>782</v>
      </c>
      <c r="AX788" t="s">
        <v>783</v>
      </c>
      <c r="AY788" s="23">
        <v>80111600</v>
      </c>
      <c r="AZ788" s="20" t="s">
        <v>5337</v>
      </c>
      <c r="BA788" s="23" t="s">
        <v>121</v>
      </c>
      <c r="BB788" s="20" t="s">
        <v>122</v>
      </c>
      <c r="BC788" s="42">
        <v>45705</v>
      </c>
      <c r="BD788" s="23" t="s">
        <v>123</v>
      </c>
      <c r="BE788" s="42">
        <v>45705</v>
      </c>
      <c r="BF788" s="27">
        <v>45707</v>
      </c>
      <c r="BG788" s="43">
        <v>46009</v>
      </c>
      <c r="BH788" s="35">
        <f>+Tabla3[[#This Row],[FECHA TERMINACION
(INICIAL)]]-Tabla3[[#This Row],[FECHA INICIO]]</f>
        <v>302</v>
      </c>
      <c r="BI788" s="35">
        <f>+Tabla3[[#This Row],[PLAZO DE EJECUCIÓN EN DÍAS (INICIAL)]]/30</f>
        <v>10.066666666666666</v>
      </c>
      <c r="BJ788" t="s">
        <v>2839</v>
      </c>
      <c r="BK788" s="30">
        <f>+[1]BD_2!E789</f>
        <v>0</v>
      </c>
      <c r="BL788" s="30">
        <f>+[1]BD_2!BA789</f>
        <v>0</v>
      </c>
      <c r="BM788" s="23">
        <f>+[1]BD_2!BZ789</f>
        <v>0</v>
      </c>
      <c r="BN788" s="23">
        <f>+COUNTIF(Tabla3[[#This Row],[VALOR REDUCIDO]:[TOTAL TIEMPO PRORROGADO EN DÍAS
]],"&lt;&gt;0")</f>
        <v>0</v>
      </c>
      <c r="BO788" s="23" t="str">
        <f>+[1]BD_2!CA789</f>
        <v>2 NO</v>
      </c>
      <c r="BP788" s="27" t="str">
        <f>+[1]BD_2!CF789</f>
        <v>2 NO</v>
      </c>
      <c r="BQ788" s="23" t="s">
        <v>106</v>
      </c>
      <c r="BR788">
        <f t="shared" si="176"/>
        <v>302</v>
      </c>
      <c r="BS788" s="36">
        <f t="shared" si="177"/>
        <v>45707</v>
      </c>
      <c r="BT788" s="36">
        <f t="shared" si="178"/>
        <v>46009</v>
      </c>
      <c r="BU788" s="37">
        <f t="shared" ca="1" si="179"/>
        <v>0.79470198675496684</v>
      </c>
      <c r="BV788" s="30">
        <f t="shared" si="180"/>
        <v>108150000</v>
      </c>
      <c r="BW788" s="23" t="str">
        <f t="shared" ca="1" si="168"/>
        <v>EJECUCIÓN</v>
      </c>
      <c r="BX788" s="23">
        <v>47586000</v>
      </c>
      <c r="BY788" s="23">
        <v>60564000</v>
      </c>
      <c r="BZ788" s="23" t="s">
        <v>106</v>
      </c>
      <c r="CA788" s="23" t="str">
        <f t="shared" si="181"/>
        <v>febrero</v>
      </c>
      <c r="CB788" s="23" t="s">
        <v>121</v>
      </c>
      <c r="CC788" s="23" t="s">
        <v>121</v>
      </c>
      <c r="CD788" s="23" t="s">
        <v>121</v>
      </c>
      <c r="CE788" t="s">
        <v>125</v>
      </c>
      <c r="CF788" t="s">
        <v>126</v>
      </c>
    </row>
    <row r="789" spans="1:84" x14ac:dyDescent="0.25">
      <c r="A789" s="23" t="str">
        <f t="shared" si="169"/>
        <v/>
      </c>
      <c r="B789" s="23" t="str">
        <f t="shared" si="170"/>
        <v/>
      </c>
      <c r="C789" s="24" t="str">
        <f t="shared" ca="1" si="171"/>
        <v>E</v>
      </c>
      <c r="D789" s="25" t="str">
        <f t="shared" ca="1" si="172"/>
        <v/>
      </c>
      <c r="E789" s="25" t="str">
        <f t="shared" si="173"/>
        <v/>
      </c>
      <c r="F789" s="23" t="str">
        <f t="shared" si="174"/>
        <v/>
      </c>
      <c r="G789" s="25" t="str">
        <f t="shared" si="175"/>
        <v/>
      </c>
      <c r="H789" s="23">
        <v>2025</v>
      </c>
      <c r="I789" s="26">
        <v>780</v>
      </c>
      <c r="J789" s="23" t="s">
        <v>95</v>
      </c>
      <c r="K789" t="s">
        <v>96</v>
      </c>
      <c r="L789" t="s">
        <v>97</v>
      </c>
      <c r="M789" t="s">
        <v>98</v>
      </c>
      <c r="N789" t="s">
        <v>99</v>
      </c>
      <c r="O789" s="23" t="s">
        <v>100</v>
      </c>
      <c r="P789" s="23" t="s">
        <v>138</v>
      </c>
      <c r="Q789" t="s">
        <v>5338</v>
      </c>
      <c r="R789" s="23" t="s">
        <v>103</v>
      </c>
      <c r="S789" s="20" t="s">
        <v>926</v>
      </c>
      <c r="T789" s="29" t="s">
        <v>5339</v>
      </c>
      <c r="U789" s="23" t="s">
        <v>1436</v>
      </c>
      <c r="V789" s="23" t="s">
        <v>106</v>
      </c>
      <c r="W789" s="20" t="s">
        <v>907</v>
      </c>
      <c r="X789" s="20" t="s">
        <v>907</v>
      </c>
      <c r="Y789" t="s">
        <v>5340</v>
      </c>
      <c r="Z789" t="s">
        <v>5341</v>
      </c>
      <c r="AA789" t="s">
        <v>5342</v>
      </c>
      <c r="AB789" s="30">
        <v>85680000</v>
      </c>
      <c r="AC789" s="30">
        <v>85680000</v>
      </c>
      <c r="AD789" s="46">
        <v>9520000</v>
      </c>
      <c r="AE789" s="46">
        <v>0</v>
      </c>
      <c r="AF789" s="23" t="s">
        <v>112</v>
      </c>
      <c r="AG789" t="s">
        <v>106</v>
      </c>
      <c r="AH789" t="s">
        <v>113</v>
      </c>
      <c r="AI789" s="31">
        <f>+Tabla3[[#This Row],[VALOR DEL CONTRATO
(EN NUMEROS)]]-Tabla3[[#This Row],[VALOR RECURSOS (MADS/FONAM)]]</f>
        <v>0</v>
      </c>
      <c r="AJ789" s="25">
        <v>10125</v>
      </c>
      <c r="AK789" s="57">
        <v>45665</v>
      </c>
      <c r="AL789">
        <v>88225</v>
      </c>
      <c r="AM789" s="42">
        <v>45705</v>
      </c>
      <c r="AN789" s="33" t="s">
        <v>114</v>
      </c>
      <c r="AO789" t="s">
        <v>186</v>
      </c>
      <c r="AP789" s="39">
        <v>202400000000078</v>
      </c>
      <c r="AQ789" t="s">
        <v>106</v>
      </c>
      <c r="AR789" s="27">
        <v>45702</v>
      </c>
      <c r="AS789" s="23" t="s">
        <v>116</v>
      </c>
      <c r="AT789" s="23" t="s">
        <v>116</v>
      </c>
      <c r="AU789" t="s">
        <v>117</v>
      </c>
      <c r="AV789" t="s">
        <v>3494</v>
      </c>
      <c r="AW789" t="s">
        <v>5246</v>
      </c>
      <c r="AX789" t="s">
        <v>5247</v>
      </c>
      <c r="AY789" s="23">
        <v>80111600</v>
      </c>
      <c r="AZ789" s="20" t="s">
        <v>5343</v>
      </c>
      <c r="BA789" s="23" t="s">
        <v>121</v>
      </c>
      <c r="BB789" s="20" t="s">
        <v>122</v>
      </c>
      <c r="BC789" s="42">
        <v>45702</v>
      </c>
      <c r="BD789" s="23" t="s">
        <v>123</v>
      </c>
      <c r="BE789" s="42">
        <v>45702</v>
      </c>
      <c r="BF789" s="27">
        <v>45705</v>
      </c>
      <c r="BG789" s="43">
        <v>45977</v>
      </c>
      <c r="BH789" s="35">
        <f>+Tabla3[[#This Row],[FECHA TERMINACION
(INICIAL)]]-Tabla3[[#This Row],[FECHA INICIO]]</f>
        <v>272</v>
      </c>
      <c r="BI789" s="35">
        <f>+Tabla3[[#This Row],[PLAZO DE EJECUCIÓN EN DÍAS (INICIAL)]]/30</f>
        <v>9.0666666666666664</v>
      </c>
      <c r="BJ789" t="s">
        <v>5344</v>
      </c>
      <c r="BK789" s="30">
        <f>+[1]BD_2!E790</f>
        <v>0</v>
      </c>
      <c r="BL789" s="30">
        <f>+[1]BD_2!BA790</f>
        <v>0</v>
      </c>
      <c r="BM789" s="23">
        <f>+[1]BD_2!BZ790</f>
        <v>0</v>
      </c>
      <c r="BN789" s="23">
        <f>+COUNTIF(Tabla3[[#This Row],[VALOR REDUCIDO]:[TOTAL TIEMPO PRORROGADO EN DÍAS
]],"&lt;&gt;0")</f>
        <v>0</v>
      </c>
      <c r="BO789" s="23" t="str">
        <f>+[1]BD_2!CA790</f>
        <v>2 NO</v>
      </c>
      <c r="BP789" s="27" t="str">
        <f>+[1]BD_2!CF790</f>
        <v>2 NO</v>
      </c>
      <c r="BQ789" s="23" t="s">
        <v>106</v>
      </c>
      <c r="BR789">
        <f t="shared" si="176"/>
        <v>272</v>
      </c>
      <c r="BS789" s="36">
        <f t="shared" si="177"/>
        <v>45705</v>
      </c>
      <c r="BT789" s="36">
        <f t="shared" si="178"/>
        <v>45977</v>
      </c>
      <c r="BU789" s="37">
        <f t="shared" ca="1" si="179"/>
        <v>0.88970588235294112</v>
      </c>
      <c r="BV789" s="30">
        <f t="shared" si="180"/>
        <v>85680000</v>
      </c>
      <c r="BW789" s="23" t="str">
        <f t="shared" ca="1" si="168"/>
        <v>EJECUCIÓN</v>
      </c>
      <c r="BX789" s="23">
        <v>52042667</v>
      </c>
      <c r="BY789" s="23">
        <v>33637333</v>
      </c>
      <c r="BZ789" s="23" t="s">
        <v>106</v>
      </c>
      <c r="CA789" s="23" t="str">
        <f t="shared" si="181"/>
        <v>febrero</v>
      </c>
      <c r="CB789" s="23" t="s">
        <v>121</v>
      </c>
      <c r="CC789" s="23" t="s">
        <v>121</v>
      </c>
      <c r="CD789" s="23" t="s">
        <v>121</v>
      </c>
      <c r="CE789" t="s">
        <v>125</v>
      </c>
      <c r="CF789" t="s">
        <v>126</v>
      </c>
    </row>
    <row r="790" spans="1:84" x14ac:dyDescent="0.25">
      <c r="A790" s="23" t="str">
        <f t="shared" si="169"/>
        <v/>
      </c>
      <c r="B790" s="23" t="str">
        <f t="shared" si="170"/>
        <v/>
      </c>
      <c r="C790" s="24" t="str">
        <f t="shared" ca="1" si="171"/>
        <v>E</v>
      </c>
      <c r="D790" s="25" t="str">
        <f t="shared" ca="1" si="172"/>
        <v/>
      </c>
      <c r="E790" s="25" t="str">
        <f t="shared" si="173"/>
        <v/>
      </c>
      <c r="F790" s="23" t="str">
        <f t="shared" si="174"/>
        <v/>
      </c>
      <c r="G790" s="25" t="str">
        <f t="shared" si="175"/>
        <v/>
      </c>
      <c r="H790" s="23">
        <v>2025</v>
      </c>
      <c r="I790" s="26">
        <v>781</v>
      </c>
      <c r="J790" s="23" t="s">
        <v>95</v>
      </c>
      <c r="K790" t="s">
        <v>96</v>
      </c>
      <c r="L790" t="s">
        <v>97</v>
      </c>
      <c r="M790" t="s">
        <v>98</v>
      </c>
      <c r="N790" t="s">
        <v>99</v>
      </c>
      <c r="O790" s="23" t="s">
        <v>100</v>
      </c>
      <c r="P790" s="23" t="s">
        <v>138</v>
      </c>
      <c r="Q790" t="s">
        <v>5345</v>
      </c>
      <c r="R790" s="23" t="s">
        <v>103</v>
      </c>
      <c r="S790" s="20" t="s">
        <v>982</v>
      </c>
      <c r="T790" s="29" t="s">
        <v>5346</v>
      </c>
      <c r="U790" s="23" t="s">
        <v>1436</v>
      </c>
      <c r="V790" s="23" t="s">
        <v>106</v>
      </c>
      <c r="W790" s="20" t="s">
        <v>907</v>
      </c>
      <c r="X790" s="20" t="s">
        <v>907</v>
      </c>
      <c r="Y790" t="s">
        <v>5347</v>
      </c>
      <c r="Z790" t="s">
        <v>5348</v>
      </c>
      <c r="AA790" t="s">
        <v>5349</v>
      </c>
      <c r="AB790" s="30">
        <v>83430000</v>
      </c>
      <c r="AC790" s="30">
        <v>83430000</v>
      </c>
      <c r="AD790" s="46">
        <v>9270000</v>
      </c>
      <c r="AE790" s="46">
        <v>0</v>
      </c>
      <c r="AF790" s="23" t="s">
        <v>112</v>
      </c>
      <c r="AG790" t="s">
        <v>106</v>
      </c>
      <c r="AH790" t="s">
        <v>113</v>
      </c>
      <c r="AI790" s="31">
        <f>+Tabla3[[#This Row],[VALOR DEL CONTRATO
(EN NUMEROS)]]-Tabla3[[#This Row],[VALOR RECURSOS (MADS/FONAM)]]</f>
        <v>0</v>
      </c>
      <c r="AJ790" s="25">
        <v>10125</v>
      </c>
      <c r="AK790" s="57">
        <v>45665</v>
      </c>
      <c r="AL790">
        <v>98225</v>
      </c>
      <c r="AM790" s="42">
        <v>45708</v>
      </c>
      <c r="AN790" s="33" t="s">
        <v>114</v>
      </c>
      <c r="AO790" t="s">
        <v>186</v>
      </c>
      <c r="AP790" s="39">
        <v>202400000000078</v>
      </c>
      <c r="AQ790" t="s">
        <v>106</v>
      </c>
      <c r="AR790" s="27">
        <v>45706</v>
      </c>
      <c r="AS790" s="23" t="s">
        <v>116</v>
      </c>
      <c r="AT790" s="23" t="s">
        <v>116</v>
      </c>
      <c r="AU790" t="s">
        <v>117</v>
      </c>
      <c r="AV790" t="s">
        <v>912</v>
      </c>
      <c r="AW790" t="s">
        <v>913</v>
      </c>
      <c r="AX790" t="s">
        <v>914</v>
      </c>
      <c r="AY790" s="23">
        <v>80111600</v>
      </c>
      <c r="AZ790" s="20" t="s">
        <v>5350</v>
      </c>
      <c r="BA790" s="23" t="s">
        <v>121</v>
      </c>
      <c r="BB790" s="20" t="s">
        <v>122</v>
      </c>
      <c r="BC790" s="42">
        <v>45707</v>
      </c>
      <c r="BD790" s="23" t="s">
        <v>123</v>
      </c>
      <c r="BE790" s="42">
        <v>45707</v>
      </c>
      <c r="BF790" s="42">
        <v>45708</v>
      </c>
      <c r="BG790" s="43">
        <v>45980</v>
      </c>
      <c r="BH790" s="35">
        <f>+Tabla3[[#This Row],[FECHA TERMINACION
(INICIAL)]]-Tabla3[[#This Row],[FECHA INICIO]]</f>
        <v>272</v>
      </c>
      <c r="BI790" s="35">
        <f>+Tabla3[[#This Row],[PLAZO DE EJECUCIÓN EN DÍAS (INICIAL)]]/30</f>
        <v>9.0666666666666664</v>
      </c>
      <c r="BJ790" t="s">
        <v>4669</v>
      </c>
      <c r="BK790" s="30">
        <f>+[1]BD_2!E791</f>
        <v>0</v>
      </c>
      <c r="BL790" s="30">
        <f>+[1]BD_2!BA791</f>
        <v>0</v>
      </c>
      <c r="BM790" s="23">
        <f>+[1]BD_2!BZ791</f>
        <v>0</v>
      </c>
      <c r="BN790" s="23">
        <f>+COUNTIF(Tabla3[[#This Row],[VALOR REDUCIDO]:[TOTAL TIEMPO PRORROGADO EN DÍAS
]],"&lt;&gt;0")</f>
        <v>0</v>
      </c>
      <c r="BO790" s="23" t="str">
        <f>+[1]BD_2!CA791</f>
        <v>2 NO</v>
      </c>
      <c r="BP790" s="27" t="str">
        <f>+[1]BD_2!CF791</f>
        <v>2 NO</v>
      </c>
      <c r="BQ790" s="23" t="s">
        <v>106</v>
      </c>
      <c r="BR790">
        <f t="shared" si="176"/>
        <v>272</v>
      </c>
      <c r="BS790" s="36">
        <f t="shared" si="177"/>
        <v>45708</v>
      </c>
      <c r="BT790" s="36">
        <f t="shared" si="178"/>
        <v>45980</v>
      </c>
      <c r="BU790" s="37">
        <f t="shared" ca="1" si="179"/>
        <v>0.87867647058823528</v>
      </c>
      <c r="BV790" s="30">
        <f t="shared" si="180"/>
        <v>83430000</v>
      </c>
      <c r="BW790" s="23" t="str">
        <f t="shared" ca="1" si="168"/>
        <v>EJECUCIÓN</v>
      </c>
      <c r="BX790" s="23">
        <v>49749000</v>
      </c>
      <c r="BY790" s="23">
        <v>33681000</v>
      </c>
      <c r="BZ790" s="23" t="s">
        <v>106</v>
      </c>
      <c r="CA790" s="23" t="str">
        <f t="shared" si="181"/>
        <v>febrero</v>
      </c>
      <c r="CB790" s="23" t="s">
        <v>121</v>
      </c>
      <c r="CC790" s="23" t="s">
        <v>121</v>
      </c>
      <c r="CD790" s="23" t="s">
        <v>121</v>
      </c>
      <c r="CE790" t="s">
        <v>125</v>
      </c>
      <c r="CF790" t="s">
        <v>126</v>
      </c>
    </row>
    <row r="791" spans="1:84" x14ac:dyDescent="0.25">
      <c r="A791" s="23" t="str">
        <f t="shared" si="169"/>
        <v/>
      </c>
      <c r="B791" s="23" t="str">
        <f t="shared" si="170"/>
        <v/>
      </c>
      <c r="C791" s="24" t="str">
        <f t="shared" ca="1" si="171"/>
        <v>E</v>
      </c>
      <c r="D791" s="25" t="str">
        <f t="shared" ca="1" si="172"/>
        <v/>
      </c>
      <c r="E791" s="25" t="str">
        <f t="shared" si="173"/>
        <v/>
      </c>
      <c r="F791" s="23" t="str">
        <f t="shared" si="174"/>
        <v/>
      </c>
      <c r="G791" s="25" t="str">
        <f t="shared" si="175"/>
        <v/>
      </c>
      <c r="H791" s="23">
        <v>2025</v>
      </c>
      <c r="I791" s="26">
        <v>782</v>
      </c>
      <c r="J791" s="23" t="s">
        <v>95</v>
      </c>
      <c r="K791" t="s">
        <v>96</v>
      </c>
      <c r="L791" t="s">
        <v>97</v>
      </c>
      <c r="M791" t="s">
        <v>98</v>
      </c>
      <c r="N791" t="s">
        <v>99</v>
      </c>
      <c r="O791" s="23" t="s">
        <v>100</v>
      </c>
      <c r="P791" s="23" t="s">
        <v>138</v>
      </c>
      <c r="Q791" t="s">
        <v>5351</v>
      </c>
      <c r="R791" s="23" t="s">
        <v>103</v>
      </c>
      <c r="S791" t="s">
        <v>982</v>
      </c>
      <c r="T791" s="29" t="s">
        <v>5352</v>
      </c>
      <c r="U791" s="23" t="s">
        <v>1436</v>
      </c>
      <c r="V791" s="23" t="s">
        <v>106</v>
      </c>
      <c r="W791" s="20" t="s">
        <v>430</v>
      </c>
      <c r="X791" s="20" t="s">
        <v>430</v>
      </c>
      <c r="Y791" t="s">
        <v>5168</v>
      </c>
      <c r="Z791" t="s">
        <v>5169</v>
      </c>
      <c r="AA791" t="s">
        <v>3988</v>
      </c>
      <c r="AB791" s="30">
        <v>55000000</v>
      </c>
      <c r="AC791" s="30">
        <v>55000000</v>
      </c>
      <c r="AD791" s="46">
        <v>5500000</v>
      </c>
      <c r="AE791" s="46">
        <v>0</v>
      </c>
      <c r="AF791" s="23" t="s">
        <v>112</v>
      </c>
      <c r="AG791" t="s">
        <v>106</v>
      </c>
      <c r="AH791" t="s">
        <v>113</v>
      </c>
      <c r="AI791" s="31">
        <f>+Tabla3[[#This Row],[VALOR DEL CONTRATO
(EN NUMEROS)]]-Tabla3[[#This Row],[VALOR RECURSOS (MADS/FONAM)]]</f>
        <v>0</v>
      </c>
      <c r="AJ791" s="25">
        <v>4725</v>
      </c>
      <c r="AK791" s="32">
        <v>45664</v>
      </c>
      <c r="AL791">
        <v>90825</v>
      </c>
      <c r="AM791" s="27">
        <v>45706</v>
      </c>
      <c r="AN791" s="33" t="s">
        <v>114</v>
      </c>
      <c r="AO791" t="s">
        <v>485</v>
      </c>
      <c r="AP791" s="39">
        <v>202400000000074</v>
      </c>
      <c r="AQ791" t="s">
        <v>106</v>
      </c>
      <c r="AR791" s="27">
        <v>45705</v>
      </c>
      <c r="AS791" s="23" t="s">
        <v>116</v>
      </c>
      <c r="AT791" s="23" t="s">
        <v>116</v>
      </c>
      <c r="AU791" t="s">
        <v>117</v>
      </c>
      <c r="AV791" t="s">
        <v>435</v>
      </c>
      <c r="AW791" t="s">
        <v>436</v>
      </c>
      <c r="AX791" t="s">
        <v>436</v>
      </c>
      <c r="AY791" s="23">
        <v>80111600</v>
      </c>
      <c r="AZ791" s="20" t="s">
        <v>5353</v>
      </c>
      <c r="BA791" s="23" t="s">
        <v>121</v>
      </c>
      <c r="BB791" s="20" t="s">
        <v>122</v>
      </c>
      <c r="BC791" s="42">
        <v>45706</v>
      </c>
      <c r="BD791" s="23" t="s">
        <v>123</v>
      </c>
      <c r="BE791" s="42">
        <v>45706</v>
      </c>
      <c r="BF791" s="27">
        <v>45707</v>
      </c>
      <c r="BG791" s="43">
        <v>46009</v>
      </c>
      <c r="BH791" s="35">
        <f>+Tabla3[[#This Row],[FECHA TERMINACION
(INICIAL)]]-Tabla3[[#This Row],[FECHA INICIO]]</f>
        <v>302</v>
      </c>
      <c r="BI791" s="35">
        <f>+Tabla3[[#This Row],[PLAZO DE EJECUCIÓN EN DÍAS (INICIAL)]]/30</f>
        <v>10.066666666666666</v>
      </c>
      <c r="BJ791" t="s">
        <v>4448</v>
      </c>
      <c r="BK791" s="30">
        <f>+[1]BD_2!E792</f>
        <v>0</v>
      </c>
      <c r="BL791" s="30">
        <f>+[1]BD_2!BA792</f>
        <v>0</v>
      </c>
      <c r="BM791" s="23">
        <f>+[1]BD_2!BZ792</f>
        <v>0</v>
      </c>
      <c r="BN791" s="23">
        <f>+COUNTIF(Tabla3[[#This Row],[VALOR REDUCIDO]:[TOTAL TIEMPO PRORROGADO EN DÍAS
]],"&lt;&gt;0")</f>
        <v>0</v>
      </c>
      <c r="BO791" s="23" t="str">
        <f>+[1]BD_2!CA792</f>
        <v>2 NO</v>
      </c>
      <c r="BP791" s="27" t="str">
        <f>+[1]BD_2!CF792</f>
        <v>2 NO</v>
      </c>
      <c r="BQ791" s="23" t="s">
        <v>106</v>
      </c>
      <c r="BR791">
        <f t="shared" si="176"/>
        <v>302</v>
      </c>
      <c r="BS791" s="36">
        <f t="shared" si="177"/>
        <v>45707</v>
      </c>
      <c r="BT791" s="36">
        <f t="shared" si="178"/>
        <v>46009</v>
      </c>
      <c r="BU791" s="37">
        <f t="shared" ca="1" si="179"/>
        <v>0.79470198675496684</v>
      </c>
      <c r="BV791" s="30">
        <f t="shared" si="180"/>
        <v>55000000</v>
      </c>
      <c r="BW791" s="23" t="str">
        <f t="shared" ca="1" si="168"/>
        <v>EJECUCIÓN</v>
      </c>
      <c r="BX791" s="23">
        <v>24200000</v>
      </c>
      <c r="BY791" s="23">
        <v>30800000</v>
      </c>
      <c r="BZ791" s="23" t="s">
        <v>106</v>
      </c>
      <c r="CA791" s="23" t="str">
        <f t="shared" si="181"/>
        <v>febrero</v>
      </c>
      <c r="CB791" s="23" t="s">
        <v>121</v>
      </c>
      <c r="CC791" s="23" t="s">
        <v>121</v>
      </c>
      <c r="CD791" s="23" t="s">
        <v>121</v>
      </c>
      <c r="CE791" t="s">
        <v>125</v>
      </c>
      <c r="CF791" t="s">
        <v>126</v>
      </c>
    </row>
    <row r="792" spans="1:84" x14ac:dyDescent="0.25">
      <c r="A792" s="23" t="str">
        <f t="shared" si="169"/>
        <v/>
      </c>
      <c r="B792" s="23" t="str">
        <f t="shared" si="170"/>
        <v/>
      </c>
      <c r="C792" s="24" t="str">
        <f t="shared" ca="1" si="171"/>
        <v>E</v>
      </c>
      <c r="D792" s="25" t="str">
        <f t="shared" ca="1" si="172"/>
        <v/>
      </c>
      <c r="E792" s="25" t="str">
        <f t="shared" si="173"/>
        <v/>
      </c>
      <c r="F792" s="23" t="str">
        <f t="shared" si="174"/>
        <v/>
      </c>
      <c r="G792" s="25" t="str">
        <f t="shared" si="175"/>
        <v/>
      </c>
      <c r="H792" s="23">
        <v>2025</v>
      </c>
      <c r="I792" s="26">
        <v>783</v>
      </c>
      <c r="J792" s="23" t="s">
        <v>95</v>
      </c>
      <c r="K792" t="s">
        <v>96</v>
      </c>
      <c r="L792" t="s">
        <v>97</v>
      </c>
      <c r="M792" t="s">
        <v>98</v>
      </c>
      <c r="N792" t="s">
        <v>99</v>
      </c>
      <c r="O792" s="23" t="s">
        <v>100</v>
      </c>
      <c r="P792" s="23" t="s">
        <v>138</v>
      </c>
      <c r="Q792" t="s">
        <v>5354</v>
      </c>
      <c r="R792" s="23" t="s">
        <v>103</v>
      </c>
      <c r="S792" t="s">
        <v>1652</v>
      </c>
      <c r="T792" s="29" t="s">
        <v>5355</v>
      </c>
      <c r="U792" s="23" t="s">
        <v>1436</v>
      </c>
      <c r="V792" s="23" t="s">
        <v>106</v>
      </c>
      <c r="W792" s="20" t="s">
        <v>907</v>
      </c>
      <c r="X792" s="20" t="s">
        <v>907</v>
      </c>
      <c r="Y792" t="s">
        <v>5356</v>
      </c>
      <c r="Z792" t="s">
        <v>5357</v>
      </c>
      <c r="AA792" t="s">
        <v>5358</v>
      </c>
      <c r="AB792" s="30">
        <v>81000000</v>
      </c>
      <c r="AC792" s="30">
        <v>81000000</v>
      </c>
      <c r="AD792" s="46">
        <v>9000000</v>
      </c>
      <c r="AE792" s="46">
        <v>0</v>
      </c>
      <c r="AF792" s="23" t="s">
        <v>112</v>
      </c>
      <c r="AG792" t="s">
        <v>106</v>
      </c>
      <c r="AH792" t="s">
        <v>113</v>
      </c>
      <c r="AI792" s="31">
        <f>+Tabla3[[#This Row],[VALOR DEL CONTRATO
(EN NUMEROS)]]-Tabla3[[#This Row],[VALOR RECURSOS (MADS/FONAM)]]</f>
        <v>0</v>
      </c>
      <c r="AJ792" s="25">
        <v>10125</v>
      </c>
      <c r="AK792" s="57">
        <v>45665</v>
      </c>
      <c r="AL792">
        <v>96525</v>
      </c>
      <c r="AM792" s="42">
        <v>45708</v>
      </c>
      <c r="AN792" s="33" t="s">
        <v>114</v>
      </c>
      <c r="AO792" t="s">
        <v>186</v>
      </c>
      <c r="AP792" s="39">
        <v>202400000000078</v>
      </c>
      <c r="AQ792" t="s">
        <v>106</v>
      </c>
      <c r="AR792" s="27">
        <v>45706</v>
      </c>
      <c r="AS792" s="23" t="s">
        <v>116</v>
      </c>
      <c r="AT792" s="23" t="s">
        <v>116</v>
      </c>
      <c r="AU792" t="s">
        <v>117</v>
      </c>
      <c r="AV792" t="s">
        <v>912</v>
      </c>
      <c r="AW792" t="s">
        <v>913</v>
      </c>
      <c r="AX792" t="s">
        <v>914</v>
      </c>
      <c r="AY792" s="23">
        <v>80111600</v>
      </c>
      <c r="AZ792" s="20" t="s">
        <v>5359</v>
      </c>
      <c r="BA792" s="23" t="s">
        <v>121</v>
      </c>
      <c r="BB792" s="20" t="s">
        <v>122</v>
      </c>
      <c r="BC792" s="42">
        <v>45707</v>
      </c>
      <c r="BD792" s="23" t="s">
        <v>123</v>
      </c>
      <c r="BE792" s="42">
        <v>45707</v>
      </c>
      <c r="BF792" s="27">
        <v>45708</v>
      </c>
      <c r="BG792" s="43">
        <v>45980</v>
      </c>
      <c r="BH792" s="35">
        <f>+Tabla3[[#This Row],[FECHA TERMINACION
(INICIAL)]]-Tabla3[[#This Row],[FECHA INICIO]]</f>
        <v>272</v>
      </c>
      <c r="BI792" s="35">
        <f>+Tabla3[[#This Row],[PLAZO DE EJECUCIÓN EN DÍAS (INICIAL)]]/30</f>
        <v>9.0666666666666664</v>
      </c>
      <c r="BJ792" t="s">
        <v>5283</v>
      </c>
      <c r="BK792" s="30">
        <f>+[1]BD_2!E793</f>
        <v>0</v>
      </c>
      <c r="BL792" s="30">
        <f>+[1]BD_2!BA793</f>
        <v>0</v>
      </c>
      <c r="BM792" s="23">
        <f>+[1]BD_2!BZ793</f>
        <v>0</v>
      </c>
      <c r="BN792" s="23">
        <f>+COUNTIF(Tabla3[[#This Row],[VALOR REDUCIDO]:[TOTAL TIEMPO PRORROGADO EN DÍAS
]],"&lt;&gt;0")</f>
        <v>0</v>
      </c>
      <c r="BO792" s="23" t="str">
        <f>+[1]BD_2!CA793</f>
        <v>2 NO</v>
      </c>
      <c r="BP792" s="27" t="str">
        <f>+[1]BD_2!CF793</f>
        <v>2 NO</v>
      </c>
      <c r="BQ792" s="23" t="s">
        <v>106</v>
      </c>
      <c r="BR792">
        <f t="shared" si="176"/>
        <v>272</v>
      </c>
      <c r="BS792" s="36">
        <f t="shared" si="177"/>
        <v>45708</v>
      </c>
      <c r="BT792" s="36">
        <f t="shared" si="178"/>
        <v>45980</v>
      </c>
      <c r="BU792" s="37">
        <f t="shared" ca="1" si="179"/>
        <v>0.87867647058823528</v>
      </c>
      <c r="BV792" s="30">
        <f t="shared" si="180"/>
        <v>81000000</v>
      </c>
      <c r="BW792" s="23" t="str">
        <f t="shared" ca="1" si="168"/>
        <v>EJECUCIÓN</v>
      </c>
      <c r="BX792" s="23">
        <v>48300000</v>
      </c>
      <c r="BY792" s="23">
        <v>32700000</v>
      </c>
      <c r="BZ792" s="23" t="s">
        <v>106</v>
      </c>
      <c r="CA792" s="23" t="str">
        <f t="shared" si="181"/>
        <v>febrero</v>
      </c>
      <c r="CB792" s="23" t="s">
        <v>121</v>
      </c>
      <c r="CC792" s="23" t="s">
        <v>121</v>
      </c>
      <c r="CD792" s="23" t="s">
        <v>121</v>
      </c>
      <c r="CE792" t="s">
        <v>125</v>
      </c>
      <c r="CF792" t="s">
        <v>126</v>
      </c>
    </row>
    <row r="793" spans="1:84" x14ac:dyDescent="0.25">
      <c r="A793" s="23" t="str">
        <f t="shared" si="169"/>
        <v/>
      </c>
      <c r="B793" s="23" t="str">
        <f t="shared" si="170"/>
        <v/>
      </c>
      <c r="C793" s="24" t="str">
        <f t="shared" ca="1" si="171"/>
        <v>E</v>
      </c>
      <c r="D793" s="25" t="str">
        <f t="shared" ca="1" si="172"/>
        <v/>
      </c>
      <c r="E793" s="25" t="str">
        <f t="shared" si="173"/>
        <v/>
      </c>
      <c r="F793" s="23" t="str">
        <f t="shared" si="174"/>
        <v/>
      </c>
      <c r="G793" s="25" t="str">
        <f t="shared" si="175"/>
        <v/>
      </c>
      <c r="H793" s="23">
        <v>2025</v>
      </c>
      <c r="I793" s="26">
        <v>784</v>
      </c>
      <c r="J793" s="23" t="s">
        <v>95</v>
      </c>
      <c r="K793" t="s">
        <v>96</v>
      </c>
      <c r="L793" t="s">
        <v>97</v>
      </c>
      <c r="M793" t="s">
        <v>98</v>
      </c>
      <c r="N793" t="s">
        <v>99</v>
      </c>
      <c r="O793" s="23" t="s">
        <v>100</v>
      </c>
      <c r="P793" s="23" t="s">
        <v>138</v>
      </c>
      <c r="Q793" t="s">
        <v>5360</v>
      </c>
      <c r="R793" s="23" t="s">
        <v>103</v>
      </c>
      <c r="S793" t="s">
        <v>1753</v>
      </c>
      <c r="T793" s="29" t="s">
        <v>5361</v>
      </c>
      <c r="U793" s="23" t="s">
        <v>1436</v>
      </c>
      <c r="V793" s="23" t="s">
        <v>106</v>
      </c>
      <c r="W793" s="20" t="s">
        <v>516</v>
      </c>
      <c r="X793" s="20" t="s">
        <v>516</v>
      </c>
      <c r="Y793" t="s">
        <v>5362</v>
      </c>
      <c r="Z793" t="s">
        <v>5363</v>
      </c>
      <c r="AA793" t="s">
        <v>2549</v>
      </c>
      <c r="AB793" s="30">
        <v>102000000</v>
      </c>
      <c r="AC793" s="30">
        <v>102000000</v>
      </c>
      <c r="AD793" s="46">
        <v>10200000</v>
      </c>
      <c r="AE793" s="46">
        <v>0</v>
      </c>
      <c r="AF793" s="23" t="s">
        <v>112</v>
      </c>
      <c r="AG793" t="s">
        <v>106</v>
      </c>
      <c r="AH793" t="s">
        <v>113</v>
      </c>
      <c r="AI793" s="31">
        <f>+Tabla3[[#This Row],[VALOR DEL CONTRATO
(EN NUMEROS)]]-Tabla3[[#This Row],[VALOR RECURSOS (MADS/FONAM)]]</f>
        <v>0</v>
      </c>
      <c r="AJ793" s="25">
        <v>8825</v>
      </c>
      <c r="AK793" s="57">
        <v>45665</v>
      </c>
      <c r="AL793">
        <v>93025</v>
      </c>
      <c r="AM793" s="42">
        <v>45707</v>
      </c>
      <c r="AN793" s="33" t="s">
        <v>114</v>
      </c>
      <c r="AO793" t="s">
        <v>1574</v>
      </c>
      <c r="AP793" s="39">
        <v>202300000000177</v>
      </c>
      <c r="AQ793" t="s">
        <v>106</v>
      </c>
      <c r="AR793" s="27">
        <v>45705</v>
      </c>
      <c r="AS793" s="23" t="s">
        <v>116</v>
      </c>
      <c r="AT793" s="23" t="s">
        <v>116</v>
      </c>
      <c r="AU793" t="s">
        <v>117</v>
      </c>
      <c r="AV793" t="s">
        <v>3001</v>
      </c>
      <c r="AW793" t="s">
        <v>3002</v>
      </c>
      <c r="AX793" t="s">
        <v>516</v>
      </c>
      <c r="AY793" s="23">
        <v>80111600</v>
      </c>
      <c r="AZ793" s="20" t="s">
        <v>5364</v>
      </c>
      <c r="BA793" s="23" t="s">
        <v>121</v>
      </c>
      <c r="BB793" s="20" t="s">
        <v>122</v>
      </c>
      <c r="BC793" s="42">
        <v>45705</v>
      </c>
      <c r="BD793" s="23" t="s">
        <v>136</v>
      </c>
      <c r="BE793" s="42">
        <v>45705</v>
      </c>
      <c r="BF793" s="27">
        <v>45707</v>
      </c>
      <c r="BG793" s="43">
        <v>46009</v>
      </c>
      <c r="BH793" s="35">
        <f>+Tabla3[[#This Row],[FECHA TERMINACION
(INICIAL)]]-Tabla3[[#This Row],[FECHA INICIO]]</f>
        <v>302</v>
      </c>
      <c r="BI793" s="35">
        <f>+Tabla3[[#This Row],[PLAZO DE EJECUCIÓN EN DÍAS (INICIAL)]]/30</f>
        <v>10.066666666666666</v>
      </c>
      <c r="BJ793" t="s">
        <v>1116</v>
      </c>
      <c r="BK793" s="30">
        <f>+[1]BD_2!E794</f>
        <v>0</v>
      </c>
      <c r="BL793" s="30">
        <f>+[1]BD_2!BA794</f>
        <v>0</v>
      </c>
      <c r="BM793" s="23">
        <f>+[1]BD_2!BZ794</f>
        <v>0</v>
      </c>
      <c r="BN793" s="23">
        <f>+COUNTIF(Tabla3[[#This Row],[VALOR REDUCIDO]:[TOTAL TIEMPO PRORROGADO EN DÍAS
]],"&lt;&gt;0")</f>
        <v>0</v>
      </c>
      <c r="BO793" s="23" t="str">
        <f>+[1]BD_2!CA794</f>
        <v>2 NO</v>
      </c>
      <c r="BP793" s="27" t="str">
        <f>+[1]BD_2!CF794</f>
        <v>2 NO</v>
      </c>
      <c r="BQ793" s="23" t="s">
        <v>106</v>
      </c>
      <c r="BR793">
        <f t="shared" si="176"/>
        <v>302</v>
      </c>
      <c r="BS793" s="36">
        <f t="shared" si="177"/>
        <v>45707</v>
      </c>
      <c r="BT793" s="36">
        <f t="shared" si="178"/>
        <v>46009</v>
      </c>
      <c r="BU793" s="37">
        <f t="shared" ca="1" si="179"/>
        <v>0.79470198675496684</v>
      </c>
      <c r="BV793" s="30">
        <f t="shared" si="180"/>
        <v>102000000</v>
      </c>
      <c r="BW793" s="23" t="str">
        <f t="shared" ca="1" si="168"/>
        <v>EJECUCIÓN</v>
      </c>
      <c r="BX793" s="23">
        <v>55080000</v>
      </c>
      <c r="BY793" s="23">
        <v>46920000</v>
      </c>
      <c r="BZ793" s="23" t="s">
        <v>106</v>
      </c>
      <c r="CA793" s="23" t="str">
        <f t="shared" si="181"/>
        <v>febrero</v>
      </c>
      <c r="CB793" s="23" t="s">
        <v>121</v>
      </c>
      <c r="CC793" s="23" t="s">
        <v>121</v>
      </c>
      <c r="CD793" s="23" t="s">
        <v>121</v>
      </c>
      <c r="CE793" t="s">
        <v>125</v>
      </c>
      <c r="CF793" t="s">
        <v>126</v>
      </c>
    </row>
    <row r="794" spans="1:84" x14ac:dyDescent="0.25">
      <c r="A794" s="23" t="str">
        <f t="shared" si="169"/>
        <v/>
      </c>
      <c r="B794" s="23" t="str">
        <f t="shared" si="170"/>
        <v/>
      </c>
      <c r="C794" s="24" t="str">
        <f t="shared" ca="1" si="171"/>
        <v>E</v>
      </c>
      <c r="D794" s="25" t="str">
        <f t="shared" ca="1" si="172"/>
        <v/>
      </c>
      <c r="E794" s="25" t="str">
        <f t="shared" si="173"/>
        <v/>
      </c>
      <c r="F794" s="23" t="str">
        <f t="shared" si="174"/>
        <v/>
      </c>
      <c r="G794" s="25" t="str">
        <f t="shared" si="175"/>
        <v/>
      </c>
      <c r="H794" s="23">
        <v>2025</v>
      </c>
      <c r="I794" s="26">
        <v>785</v>
      </c>
      <c r="J794" s="23" t="s">
        <v>95</v>
      </c>
      <c r="K794" t="s">
        <v>96</v>
      </c>
      <c r="L794" t="s">
        <v>97</v>
      </c>
      <c r="M794" t="s">
        <v>98</v>
      </c>
      <c r="N794" t="s">
        <v>99</v>
      </c>
      <c r="O794" s="23" t="s">
        <v>100</v>
      </c>
      <c r="P794" s="23" t="s">
        <v>138</v>
      </c>
      <c r="Q794" t="s">
        <v>5365</v>
      </c>
      <c r="R794" s="23" t="s">
        <v>103</v>
      </c>
      <c r="S794" s="20" t="s">
        <v>165</v>
      </c>
      <c r="T794" s="29" t="s">
        <v>5366</v>
      </c>
      <c r="U794" s="23" t="s">
        <v>1436</v>
      </c>
      <c r="V794" s="23" t="s">
        <v>106</v>
      </c>
      <c r="W794" s="20" t="s">
        <v>516</v>
      </c>
      <c r="X794" s="20" t="s">
        <v>516</v>
      </c>
      <c r="Y794" t="s">
        <v>5367</v>
      </c>
      <c r="Z794" t="s">
        <v>5368</v>
      </c>
      <c r="AA794" t="s">
        <v>5369</v>
      </c>
      <c r="AB794" s="30">
        <v>66152000</v>
      </c>
      <c r="AC794" s="30">
        <v>66152000</v>
      </c>
      <c r="AD794" s="46">
        <v>8269000</v>
      </c>
      <c r="AE794" s="46">
        <v>0</v>
      </c>
      <c r="AF794" s="23" t="s">
        <v>112</v>
      </c>
      <c r="AG794" t="s">
        <v>106</v>
      </c>
      <c r="AH794" t="s">
        <v>113</v>
      </c>
      <c r="AI794" s="31">
        <f>+Tabla3[[#This Row],[VALOR DEL CONTRATO
(EN NUMEROS)]]-Tabla3[[#This Row],[VALOR RECURSOS (MADS/FONAM)]]</f>
        <v>0</v>
      </c>
      <c r="AJ794" s="25">
        <v>8825</v>
      </c>
      <c r="AK794" s="57">
        <v>45665</v>
      </c>
      <c r="AL794">
        <v>98625</v>
      </c>
      <c r="AM794" s="42">
        <v>45709</v>
      </c>
      <c r="AN794" s="33" t="s">
        <v>114</v>
      </c>
      <c r="AO794" t="s">
        <v>1574</v>
      </c>
      <c r="AP794" s="39">
        <v>202300000000177</v>
      </c>
      <c r="AQ794" t="s">
        <v>106</v>
      </c>
      <c r="AR794" s="27">
        <v>45707</v>
      </c>
      <c r="AS794" s="23" t="s">
        <v>116</v>
      </c>
      <c r="AT794" s="23" t="s">
        <v>116</v>
      </c>
      <c r="AU794" t="s">
        <v>117</v>
      </c>
      <c r="AV794" t="s">
        <v>521</v>
      </c>
      <c r="AW794" t="s">
        <v>522</v>
      </c>
      <c r="AX794" t="s">
        <v>516</v>
      </c>
      <c r="AY794" s="23">
        <v>80111600</v>
      </c>
      <c r="AZ794" s="41" t="s">
        <v>5370</v>
      </c>
      <c r="BA794" s="23" t="s">
        <v>121</v>
      </c>
      <c r="BB794" s="20" t="s">
        <v>122</v>
      </c>
      <c r="BC794" s="42">
        <v>45706</v>
      </c>
      <c r="BD794" s="23" t="s">
        <v>136</v>
      </c>
      <c r="BE794" s="42">
        <v>45706</v>
      </c>
      <c r="BF794" s="27">
        <v>45709</v>
      </c>
      <c r="BG794" s="43">
        <v>45950</v>
      </c>
      <c r="BH794" s="35">
        <f>+Tabla3[[#This Row],[FECHA TERMINACION
(INICIAL)]]-Tabla3[[#This Row],[FECHA INICIO]]</f>
        <v>241</v>
      </c>
      <c r="BI794" s="35">
        <f>+Tabla3[[#This Row],[PLAZO DE EJECUCIÓN EN DÍAS (INICIAL)]]/30</f>
        <v>8.0333333333333332</v>
      </c>
      <c r="BJ794" t="s">
        <v>5371</v>
      </c>
      <c r="BK794" s="30">
        <f>+[1]BD_2!E795</f>
        <v>0</v>
      </c>
      <c r="BL794" s="30">
        <f>+[1]BD_2!BA795</f>
        <v>0</v>
      </c>
      <c r="BM794" s="23">
        <f>+[1]BD_2!BZ795</f>
        <v>0</v>
      </c>
      <c r="BN794" s="23">
        <f>+COUNTIF(Tabla3[[#This Row],[VALOR REDUCIDO]:[TOTAL TIEMPO PRORROGADO EN DÍAS
]],"&lt;&gt;0")</f>
        <v>0</v>
      </c>
      <c r="BO794" s="23" t="str">
        <f>+[1]BD_2!CA795</f>
        <v>2 NO</v>
      </c>
      <c r="BP794" s="27" t="str">
        <f>+[1]BD_2!CF795</f>
        <v>2 NO</v>
      </c>
      <c r="BQ794" s="23" t="s">
        <v>106</v>
      </c>
      <c r="BR794">
        <f t="shared" si="176"/>
        <v>241</v>
      </c>
      <c r="BS794" s="36">
        <f t="shared" si="177"/>
        <v>45709</v>
      </c>
      <c r="BT794" s="36">
        <f t="shared" si="178"/>
        <v>45950</v>
      </c>
      <c r="BU794" s="37">
        <f t="shared" ca="1" si="179"/>
        <v>0.98755186721991706</v>
      </c>
      <c r="BV794" s="30">
        <f t="shared" si="180"/>
        <v>66152000</v>
      </c>
      <c r="BW794" s="23" t="str">
        <f t="shared" ca="1" si="168"/>
        <v>EJECUCIÓN</v>
      </c>
      <c r="BX794" s="23">
        <v>44101333</v>
      </c>
      <c r="BY794" s="23">
        <v>22050667</v>
      </c>
      <c r="BZ794" s="23" t="s">
        <v>106</v>
      </c>
      <c r="CA794" s="23" t="str">
        <f t="shared" si="181"/>
        <v>febrero</v>
      </c>
      <c r="CB794" s="23" t="s">
        <v>121</v>
      </c>
      <c r="CC794" s="23" t="s">
        <v>121</v>
      </c>
      <c r="CD794" s="23" t="s">
        <v>121</v>
      </c>
      <c r="CE794" t="s">
        <v>125</v>
      </c>
      <c r="CF794" t="s">
        <v>126</v>
      </c>
    </row>
    <row r="795" spans="1:84" x14ac:dyDescent="0.25">
      <c r="A795" s="23" t="str">
        <f t="shared" si="169"/>
        <v/>
      </c>
      <c r="B795" s="23" t="str">
        <f t="shared" si="170"/>
        <v/>
      </c>
      <c r="C795" s="24" t="str">
        <f t="shared" ca="1" si="171"/>
        <v>E</v>
      </c>
      <c r="D795" s="25" t="str">
        <f t="shared" ca="1" si="172"/>
        <v/>
      </c>
      <c r="E795" s="25" t="str">
        <f t="shared" si="173"/>
        <v/>
      </c>
      <c r="F795" s="23" t="str">
        <f t="shared" si="174"/>
        <v/>
      </c>
      <c r="G795" s="25" t="str">
        <f t="shared" si="175"/>
        <v/>
      </c>
      <c r="H795" s="23">
        <v>2025</v>
      </c>
      <c r="I795" s="26">
        <v>786</v>
      </c>
      <c r="J795" s="23" t="s">
        <v>95</v>
      </c>
      <c r="K795" t="s">
        <v>96</v>
      </c>
      <c r="L795" t="s">
        <v>97</v>
      </c>
      <c r="M795" t="s">
        <v>98</v>
      </c>
      <c r="N795" t="s">
        <v>99</v>
      </c>
      <c r="O795" s="23" t="s">
        <v>100</v>
      </c>
      <c r="P795" s="23" t="s">
        <v>138</v>
      </c>
      <c r="Q795" t="s">
        <v>5372</v>
      </c>
      <c r="R795" s="23" t="s">
        <v>103</v>
      </c>
      <c r="S795" s="20" t="s">
        <v>165</v>
      </c>
      <c r="T795" s="29" t="s">
        <v>5373</v>
      </c>
      <c r="U795" s="23" t="s">
        <v>1436</v>
      </c>
      <c r="V795" s="23" t="s">
        <v>106</v>
      </c>
      <c r="W795" s="20" t="s">
        <v>516</v>
      </c>
      <c r="X795" s="20" t="s">
        <v>516</v>
      </c>
      <c r="Y795" t="s">
        <v>5374</v>
      </c>
      <c r="Z795" t="s">
        <v>5375</v>
      </c>
      <c r="AA795" t="s">
        <v>5376</v>
      </c>
      <c r="AB795" s="30">
        <v>94500000</v>
      </c>
      <c r="AC795" s="30">
        <v>94500000</v>
      </c>
      <c r="AD795" s="46">
        <v>9450000</v>
      </c>
      <c r="AE795" s="46">
        <v>0</v>
      </c>
      <c r="AF795" s="23" t="s">
        <v>112</v>
      </c>
      <c r="AG795" t="s">
        <v>106</v>
      </c>
      <c r="AH795" t="s">
        <v>113</v>
      </c>
      <c r="AI795" s="31">
        <f>+Tabla3[[#This Row],[VALOR DEL CONTRATO
(EN NUMEROS)]]-Tabla3[[#This Row],[VALOR RECURSOS (MADS/FONAM)]]</f>
        <v>0</v>
      </c>
      <c r="AJ795" s="25">
        <v>8825</v>
      </c>
      <c r="AK795" s="57">
        <v>45665</v>
      </c>
      <c r="AL795">
        <v>93325</v>
      </c>
      <c r="AM795" s="42">
        <v>45707</v>
      </c>
      <c r="AN795" s="33" t="s">
        <v>114</v>
      </c>
      <c r="AO795" t="s">
        <v>1574</v>
      </c>
      <c r="AP795" s="39">
        <v>202300000000177</v>
      </c>
      <c r="AQ795" t="s">
        <v>106</v>
      </c>
      <c r="AR795" s="27">
        <v>45705</v>
      </c>
      <c r="AS795" s="23" t="s">
        <v>116</v>
      </c>
      <c r="AT795" s="23" t="s">
        <v>116</v>
      </c>
      <c r="AU795" t="s">
        <v>117</v>
      </c>
      <c r="AV795" t="s">
        <v>1124</v>
      </c>
      <c r="AW795" t="s">
        <v>1125</v>
      </c>
      <c r="AX795" t="s">
        <v>516</v>
      </c>
      <c r="AY795" s="23">
        <v>80111600</v>
      </c>
      <c r="AZ795" s="41" t="s">
        <v>5377</v>
      </c>
      <c r="BA795" s="23" t="s">
        <v>121</v>
      </c>
      <c r="BB795" s="20" t="s">
        <v>122</v>
      </c>
      <c r="BC795" s="27">
        <v>45705</v>
      </c>
      <c r="BD795" s="20" t="s">
        <v>136</v>
      </c>
      <c r="BE795" s="27">
        <v>45705</v>
      </c>
      <c r="BF795" s="27">
        <v>45707</v>
      </c>
      <c r="BG795" s="43">
        <v>46009</v>
      </c>
      <c r="BH795" s="35">
        <f>+Tabla3[[#This Row],[FECHA TERMINACION
(INICIAL)]]-Tabla3[[#This Row],[FECHA INICIO]]</f>
        <v>302</v>
      </c>
      <c r="BI795" s="35">
        <f>+Tabla3[[#This Row],[PLAZO DE EJECUCIÓN EN DÍAS (INICIAL)]]/30</f>
        <v>10.066666666666666</v>
      </c>
      <c r="BJ795" t="s">
        <v>1612</v>
      </c>
      <c r="BK795" s="30">
        <f>+[1]BD_2!E796</f>
        <v>0</v>
      </c>
      <c r="BL795" s="30">
        <f>+[1]BD_2!BA796</f>
        <v>0</v>
      </c>
      <c r="BM795" s="23">
        <f>+[1]BD_2!BZ796</f>
        <v>0</v>
      </c>
      <c r="BN795" s="23">
        <f>+COUNTIF(Tabla3[[#This Row],[VALOR REDUCIDO]:[TOTAL TIEMPO PRORROGADO EN DÍAS
]],"&lt;&gt;0")</f>
        <v>0</v>
      </c>
      <c r="BO795" s="23" t="str">
        <f>+[1]BD_2!CA796</f>
        <v>2 NO</v>
      </c>
      <c r="BP795" s="27" t="str">
        <f>+[1]BD_2!CF796</f>
        <v>2 NO</v>
      </c>
      <c r="BQ795" s="23" t="s">
        <v>106</v>
      </c>
      <c r="BR795">
        <f t="shared" si="176"/>
        <v>302</v>
      </c>
      <c r="BS795" s="36">
        <f t="shared" si="177"/>
        <v>45707</v>
      </c>
      <c r="BT795" s="36">
        <f t="shared" si="178"/>
        <v>46009</v>
      </c>
      <c r="BU795" s="37">
        <f t="shared" ca="1" si="179"/>
        <v>0.79470198675496684</v>
      </c>
      <c r="BV795" s="30">
        <f t="shared" si="180"/>
        <v>94500000</v>
      </c>
      <c r="BW795" s="23" t="str">
        <f t="shared" ca="1" si="168"/>
        <v>EJECUCIÓN</v>
      </c>
      <c r="BX795" s="23">
        <v>51030000</v>
      </c>
      <c r="BY795" s="23">
        <v>43470000</v>
      </c>
      <c r="BZ795" s="23" t="s">
        <v>106</v>
      </c>
      <c r="CA795" s="23" t="str">
        <f t="shared" si="181"/>
        <v>febrero</v>
      </c>
      <c r="CB795" s="23" t="s">
        <v>121</v>
      </c>
      <c r="CC795" s="23" t="s">
        <v>121</v>
      </c>
      <c r="CD795" s="23" t="s">
        <v>121</v>
      </c>
      <c r="CE795" t="s">
        <v>125</v>
      </c>
      <c r="CF795" t="s">
        <v>126</v>
      </c>
    </row>
    <row r="796" spans="1:84" x14ac:dyDescent="0.25">
      <c r="A796" s="23" t="str">
        <f t="shared" si="169"/>
        <v/>
      </c>
      <c r="B796" s="23" t="str">
        <f t="shared" si="170"/>
        <v/>
      </c>
      <c r="C796" s="24" t="str">
        <f t="shared" ca="1" si="171"/>
        <v>E</v>
      </c>
      <c r="D796" s="25" t="str">
        <f t="shared" ca="1" si="172"/>
        <v/>
      </c>
      <c r="E796" s="25" t="str">
        <f t="shared" si="173"/>
        <v/>
      </c>
      <c r="F796" s="23" t="str">
        <f t="shared" si="174"/>
        <v/>
      </c>
      <c r="G796" s="25" t="str">
        <f t="shared" si="175"/>
        <v/>
      </c>
      <c r="H796" s="23">
        <v>2025</v>
      </c>
      <c r="I796" s="26">
        <v>787</v>
      </c>
      <c r="J796" s="23" t="s">
        <v>95</v>
      </c>
      <c r="K796" t="s">
        <v>96</v>
      </c>
      <c r="L796" t="s">
        <v>97</v>
      </c>
      <c r="M796" t="s">
        <v>98</v>
      </c>
      <c r="N796" t="s">
        <v>99</v>
      </c>
      <c r="O796" s="23" t="s">
        <v>100</v>
      </c>
      <c r="P796" s="23" t="s">
        <v>138</v>
      </c>
      <c r="Q796" t="s">
        <v>5378</v>
      </c>
      <c r="R796" s="23" t="s">
        <v>103</v>
      </c>
      <c r="S796" s="20" t="s">
        <v>5379</v>
      </c>
      <c r="T796" s="29" t="s">
        <v>5380</v>
      </c>
      <c r="U796" s="23" t="s">
        <v>1436</v>
      </c>
      <c r="V796" s="23" t="s">
        <v>106</v>
      </c>
      <c r="W796" s="20" t="s">
        <v>516</v>
      </c>
      <c r="X796" s="20" t="s">
        <v>516</v>
      </c>
      <c r="Y796" t="s">
        <v>5381</v>
      </c>
      <c r="Z796" t="s">
        <v>5382</v>
      </c>
      <c r="AA796" t="s">
        <v>5383</v>
      </c>
      <c r="AB796" s="30">
        <v>55000000</v>
      </c>
      <c r="AC796" s="30">
        <v>55000000</v>
      </c>
      <c r="AD796" s="46">
        <v>5500000</v>
      </c>
      <c r="AE796" s="46"/>
      <c r="AF796" s="23" t="s">
        <v>112</v>
      </c>
      <c r="AG796" t="s">
        <v>106</v>
      </c>
      <c r="AH796" t="s">
        <v>113</v>
      </c>
      <c r="AI796" s="31">
        <f>+Tabla3[[#This Row],[VALOR DEL CONTRATO
(EN NUMEROS)]]-Tabla3[[#This Row],[VALOR RECURSOS (MADS/FONAM)]]</f>
        <v>0</v>
      </c>
      <c r="AJ796" s="25">
        <v>8825</v>
      </c>
      <c r="AK796" s="57">
        <v>45665</v>
      </c>
      <c r="AL796">
        <v>99025</v>
      </c>
      <c r="AM796" s="42">
        <v>45709</v>
      </c>
      <c r="AN796" s="33" t="s">
        <v>114</v>
      </c>
      <c r="AO796" t="s">
        <v>1574</v>
      </c>
      <c r="AP796" s="39">
        <v>202300000000177</v>
      </c>
      <c r="AQ796" t="s">
        <v>106</v>
      </c>
      <c r="AR796" s="27">
        <v>45707</v>
      </c>
      <c r="AS796" s="23" t="s">
        <v>116</v>
      </c>
      <c r="AT796" s="23" t="s">
        <v>116</v>
      </c>
      <c r="AU796" t="s">
        <v>117</v>
      </c>
      <c r="AV796" t="s">
        <v>521</v>
      </c>
      <c r="AW796" t="s">
        <v>522</v>
      </c>
      <c r="AX796" t="s">
        <v>516</v>
      </c>
      <c r="AY796" s="23">
        <v>80111600</v>
      </c>
      <c r="AZ796" s="20" t="s">
        <v>5384</v>
      </c>
      <c r="BA796" s="23" t="s">
        <v>295</v>
      </c>
      <c r="BB796" s="20" t="s">
        <v>122</v>
      </c>
      <c r="BC796" s="42">
        <v>45707</v>
      </c>
      <c r="BD796" s="23" t="s">
        <v>136</v>
      </c>
      <c r="BE796" s="42">
        <v>45707</v>
      </c>
      <c r="BF796" s="27">
        <v>45709</v>
      </c>
      <c r="BG796" s="43">
        <v>46011</v>
      </c>
      <c r="BH796" s="35">
        <f>+Tabla3[[#This Row],[FECHA TERMINACION
(INICIAL)]]-Tabla3[[#This Row],[FECHA INICIO]]</f>
        <v>302</v>
      </c>
      <c r="BI796" s="35">
        <f>+Tabla3[[#This Row],[PLAZO DE EJECUCIÓN EN DÍAS (INICIAL)]]/30</f>
        <v>10.066666666666666</v>
      </c>
      <c r="BJ796" t="s">
        <v>948</v>
      </c>
      <c r="BK796" s="30">
        <f>+[1]BD_2!E797</f>
        <v>0</v>
      </c>
      <c r="BL796" s="30">
        <f>+[1]BD_2!BA797</f>
        <v>0</v>
      </c>
      <c r="BM796" s="23">
        <f>+[1]BD_2!BZ797</f>
        <v>0</v>
      </c>
      <c r="BN796" s="23">
        <f>+COUNTIF(Tabla3[[#This Row],[VALOR REDUCIDO]:[TOTAL TIEMPO PRORROGADO EN DÍAS
]],"&lt;&gt;0")</f>
        <v>0</v>
      </c>
      <c r="BO796" s="23" t="str">
        <f>+[1]BD_2!CA797</f>
        <v>2 NO</v>
      </c>
      <c r="BP796" s="27" t="str">
        <f>+[1]BD_2!CF797</f>
        <v>2 NO</v>
      </c>
      <c r="BQ796" s="23" t="s">
        <v>106</v>
      </c>
      <c r="BR796">
        <f t="shared" si="176"/>
        <v>302</v>
      </c>
      <c r="BS796" s="36">
        <f t="shared" si="177"/>
        <v>45709</v>
      </c>
      <c r="BT796" s="36">
        <f t="shared" si="178"/>
        <v>46011</v>
      </c>
      <c r="BU796" s="37">
        <f t="shared" ca="1" si="179"/>
        <v>0.78807947019867552</v>
      </c>
      <c r="BV796" s="30">
        <f t="shared" si="180"/>
        <v>55000000</v>
      </c>
      <c r="BW796" s="23" t="str">
        <f t="shared" ca="1" si="168"/>
        <v>EJECUCIÓN</v>
      </c>
      <c r="BX796" s="23">
        <v>29333333</v>
      </c>
      <c r="BY796" s="23">
        <v>25666667</v>
      </c>
      <c r="BZ796" s="23" t="s">
        <v>106</v>
      </c>
      <c r="CA796" s="23" t="str">
        <f t="shared" si="181"/>
        <v>febrero</v>
      </c>
      <c r="CB796" s="23" t="s">
        <v>121</v>
      </c>
      <c r="CC796" s="23" t="s">
        <v>121</v>
      </c>
      <c r="CD796" s="23" t="s">
        <v>121</v>
      </c>
      <c r="CE796" t="s">
        <v>125</v>
      </c>
      <c r="CF796" t="s">
        <v>126</v>
      </c>
    </row>
    <row r="797" spans="1:84" x14ac:dyDescent="0.25">
      <c r="A797" s="23" t="str">
        <f t="shared" si="169"/>
        <v/>
      </c>
      <c r="B797" s="23" t="str">
        <f t="shared" si="170"/>
        <v/>
      </c>
      <c r="C797" s="24" t="str">
        <f t="shared" ca="1" si="171"/>
        <v>E</v>
      </c>
      <c r="D797" s="25" t="str">
        <f t="shared" ca="1" si="172"/>
        <v/>
      </c>
      <c r="E797" s="25" t="str">
        <f t="shared" si="173"/>
        <v/>
      </c>
      <c r="F797" s="23" t="str">
        <f t="shared" si="174"/>
        <v/>
      </c>
      <c r="G797" s="25" t="str">
        <f t="shared" si="175"/>
        <v/>
      </c>
      <c r="H797" s="23">
        <v>2025</v>
      </c>
      <c r="I797" s="26">
        <v>788</v>
      </c>
      <c r="J797" s="23" t="s">
        <v>95</v>
      </c>
      <c r="K797" t="s">
        <v>96</v>
      </c>
      <c r="L797" t="s">
        <v>97</v>
      </c>
      <c r="M797" t="s">
        <v>98</v>
      </c>
      <c r="N797" t="s">
        <v>99</v>
      </c>
      <c r="O797" s="23" t="s">
        <v>100</v>
      </c>
      <c r="P797" s="23" t="s">
        <v>138</v>
      </c>
      <c r="Q797" t="s">
        <v>5385</v>
      </c>
      <c r="R797" s="23" t="s">
        <v>103</v>
      </c>
      <c r="S797" s="20" t="s">
        <v>1753</v>
      </c>
      <c r="T797" s="29" t="s">
        <v>5386</v>
      </c>
      <c r="U797" s="23" t="s">
        <v>1436</v>
      </c>
      <c r="V797" s="23" t="s">
        <v>106</v>
      </c>
      <c r="W797" s="20" t="s">
        <v>516</v>
      </c>
      <c r="X797" s="20" t="s">
        <v>516</v>
      </c>
      <c r="Y797" t="s">
        <v>5387</v>
      </c>
      <c r="Z797" t="s">
        <v>5388</v>
      </c>
      <c r="AA797" t="s">
        <v>5389</v>
      </c>
      <c r="AB797" s="30">
        <v>112040000</v>
      </c>
      <c r="AC797" s="30">
        <v>112040000</v>
      </c>
      <c r="AD797" s="46">
        <v>11204000</v>
      </c>
      <c r="AE797" s="46">
        <v>0</v>
      </c>
      <c r="AF797" s="23" t="s">
        <v>112</v>
      </c>
      <c r="AG797" t="s">
        <v>106</v>
      </c>
      <c r="AH797" t="s">
        <v>113</v>
      </c>
      <c r="AI797" s="31">
        <f>+Tabla3[[#This Row],[VALOR DEL CONTRATO
(EN NUMEROS)]]-Tabla3[[#This Row],[VALOR RECURSOS (MADS/FONAM)]]</f>
        <v>0</v>
      </c>
      <c r="AJ797" s="25">
        <v>8825</v>
      </c>
      <c r="AK797" s="57">
        <v>45665</v>
      </c>
      <c r="AL797">
        <v>92725</v>
      </c>
      <c r="AM797" s="42">
        <v>45707</v>
      </c>
      <c r="AN797" s="33" t="s">
        <v>114</v>
      </c>
      <c r="AO797" t="s">
        <v>1574</v>
      </c>
      <c r="AP797" s="39">
        <v>202300000000177</v>
      </c>
      <c r="AQ797" t="s">
        <v>106</v>
      </c>
      <c r="AR797" s="27">
        <v>45705</v>
      </c>
      <c r="AS797" s="23" t="s">
        <v>116</v>
      </c>
      <c r="AT797" s="23" t="s">
        <v>116</v>
      </c>
      <c r="AU797" t="s">
        <v>117</v>
      </c>
      <c r="AV797" t="s">
        <v>1113</v>
      </c>
      <c r="AW797" t="s">
        <v>1114</v>
      </c>
      <c r="AX797" t="s">
        <v>516</v>
      </c>
      <c r="AY797" s="23">
        <v>80111600</v>
      </c>
      <c r="AZ797" s="20" t="s">
        <v>5390</v>
      </c>
      <c r="BA797" s="23" t="s">
        <v>121</v>
      </c>
      <c r="BB797" s="20" t="s">
        <v>122</v>
      </c>
      <c r="BC797" s="42">
        <v>45705</v>
      </c>
      <c r="BD797" s="23" t="s">
        <v>136</v>
      </c>
      <c r="BE797" s="42">
        <v>45705</v>
      </c>
      <c r="BF797" s="27">
        <v>45704</v>
      </c>
      <c r="BG797" s="43">
        <v>46009</v>
      </c>
      <c r="BH797" s="35">
        <f>+Tabla3[[#This Row],[FECHA TERMINACION
(INICIAL)]]-Tabla3[[#This Row],[FECHA INICIO]]</f>
        <v>305</v>
      </c>
      <c r="BI797" s="35">
        <f>+Tabla3[[#This Row],[PLAZO DE EJECUCIÓN EN DÍAS (INICIAL)]]/30</f>
        <v>10.166666666666666</v>
      </c>
      <c r="BJ797" t="s">
        <v>2553</v>
      </c>
      <c r="BK797" s="30">
        <f>+[1]BD_2!E798</f>
        <v>0</v>
      </c>
      <c r="BL797" s="30">
        <f>+[1]BD_2!BA798</f>
        <v>0</v>
      </c>
      <c r="BM797" s="23">
        <f>+[1]BD_2!BZ798</f>
        <v>0</v>
      </c>
      <c r="BN797" s="23">
        <f>+COUNTIF(Tabla3[[#This Row],[VALOR REDUCIDO]:[TOTAL TIEMPO PRORROGADO EN DÍAS
]],"&lt;&gt;0")</f>
        <v>0</v>
      </c>
      <c r="BO797" s="23" t="str">
        <f>+[1]BD_2!CA798</f>
        <v>2 NO</v>
      </c>
      <c r="BP797" s="27" t="str">
        <f>+[1]BD_2!CF798</f>
        <v>2 NO</v>
      </c>
      <c r="BQ797" s="23" t="s">
        <v>106</v>
      </c>
      <c r="BR797">
        <f t="shared" si="176"/>
        <v>305</v>
      </c>
      <c r="BS797" s="36">
        <f t="shared" si="177"/>
        <v>45704</v>
      </c>
      <c r="BT797" s="36">
        <f t="shared" si="178"/>
        <v>46009</v>
      </c>
      <c r="BU797" s="37">
        <f t="shared" ca="1" si="179"/>
        <v>0.79672131147540981</v>
      </c>
      <c r="BV797" s="30">
        <f t="shared" si="180"/>
        <v>112040000</v>
      </c>
      <c r="BW797" s="23" t="str">
        <f t="shared" ca="1" si="168"/>
        <v>EJECUCIÓN</v>
      </c>
      <c r="BX797" s="23">
        <v>60501600</v>
      </c>
      <c r="BY797" s="23">
        <v>51538400</v>
      </c>
      <c r="BZ797" s="23" t="s">
        <v>106</v>
      </c>
      <c r="CA797" s="23" t="str">
        <f t="shared" si="181"/>
        <v>febrero</v>
      </c>
      <c r="CB797" s="23" t="s">
        <v>121</v>
      </c>
      <c r="CC797" s="23" t="s">
        <v>121</v>
      </c>
      <c r="CD797" s="23" t="s">
        <v>121</v>
      </c>
      <c r="CE797" t="s">
        <v>125</v>
      </c>
      <c r="CF797" t="s">
        <v>126</v>
      </c>
    </row>
    <row r="798" spans="1:84" x14ac:dyDescent="0.25">
      <c r="A798" s="23" t="str">
        <f t="shared" si="169"/>
        <v/>
      </c>
      <c r="B798" s="23" t="str">
        <f t="shared" si="170"/>
        <v/>
      </c>
      <c r="C798" s="24" t="str">
        <f t="shared" ca="1" si="171"/>
        <v>E</v>
      </c>
      <c r="D798" s="25" t="str">
        <f t="shared" ca="1" si="172"/>
        <v/>
      </c>
      <c r="E798" s="25" t="str">
        <f t="shared" si="173"/>
        <v/>
      </c>
      <c r="F798" s="23" t="str">
        <f t="shared" si="174"/>
        <v/>
      </c>
      <c r="G798" s="25" t="str">
        <f t="shared" si="175"/>
        <v/>
      </c>
      <c r="H798" s="23">
        <v>2025</v>
      </c>
      <c r="I798" s="26">
        <v>789</v>
      </c>
      <c r="J798" s="23" t="s">
        <v>95</v>
      </c>
      <c r="K798" t="s">
        <v>96</v>
      </c>
      <c r="L798" t="s">
        <v>97</v>
      </c>
      <c r="M798" t="s">
        <v>98</v>
      </c>
      <c r="N798" t="s">
        <v>99</v>
      </c>
      <c r="O798" s="23" t="s">
        <v>100</v>
      </c>
      <c r="P798" s="23" t="s">
        <v>138</v>
      </c>
      <c r="Q798" t="s">
        <v>5391</v>
      </c>
      <c r="R798" s="23" t="s">
        <v>103</v>
      </c>
      <c r="S798" s="20" t="s">
        <v>2129</v>
      </c>
      <c r="T798" s="29" t="s">
        <v>5392</v>
      </c>
      <c r="U798" s="23" t="s">
        <v>1436</v>
      </c>
      <c r="V798" s="23" t="s">
        <v>106</v>
      </c>
      <c r="W798" s="20" t="s">
        <v>430</v>
      </c>
      <c r="X798" s="20" t="s">
        <v>430</v>
      </c>
      <c r="Y798" t="s">
        <v>5393</v>
      </c>
      <c r="Z798" t="s">
        <v>5394</v>
      </c>
      <c r="AA798" t="s">
        <v>5395</v>
      </c>
      <c r="AB798" s="30">
        <v>85500000</v>
      </c>
      <c r="AC798" s="30">
        <v>85500000</v>
      </c>
      <c r="AD798" s="46">
        <v>9500000</v>
      </c>
      <c r="AE798" s="46">
        <v>0</v>
      </c>
      <c r="AF798" s="23" t="s">
        <v>112</v>
      </c>
      <c r="AG798" t="s">
        <v>106</v>
      </c>
      <c r="AH798" t="s">
        <v>113</v>
      </c>
      <c r="AI798" s="31">
        <f>+Tabla3[[#This Row],[VALOR DEL CONTRATO
(EN NUMEROS)]]-Tabla3[[#This Row],[VALOR RECURSOS (MADS/FONAM)]]</f>
        <v>0</v>
      </c>
      <c r="AJ798" s="25">
        <v>4825</v>
      </c>
      <c r="AK798" s="32">
        <v>45664</v>
      </c>
      <c r="AL798">
        <v>109325</v>
      </c>
      <c r="AM798" s="27">
        <v>45719</v>
      </c>
      <c r="AN798" s="33" t="s">
        <v>114</v>
      </c>
      <c r="AO798" t="s">
        <v>1265</v>
      </c>
      <c r="AP798" s="39">
        <v>202400000000074</v>
      </c>
      <c r="AQ798" t="s">
        <v>106</v>
      </c>
      <c r="AR798" s="27">
        <v>45706</v>
      </c>
      <c r="AS798" s="23" t="s">
        <v>116</v>
      </c>
      <c r="AT798" s="23" t="s">
        <v>116</v>
      </c>
      <c r="AU798" t="s">
        <v>117</v>
      </c>
      <c r="AV798" t="s">
        <v>435</v>
      </c>
      <c r="AW798" t="s">
        <v>436</v>
      </c>
      <c r="AX798" t="s">
        <v>436</v>
      </c>
      <c r="AY798" s="23">
        <v>80111600</v>
      </c>
      <c r="AZ798" s="20" t="s">
        <v>5396</v>
      </c>
      <c r="BA798" s="23" t="s">
        <v>121</v>
      </c>
      <c r="BB798" s="20" t="s">
        <v>122</v>
      </c>
      <c r="BC798" s="42">
        <v>45707</v>
      </c>
      <c r="BD798" s="23" t="s">
        <v>123</v>
      </c>
      <c r="BE798" s="42">
        <v>45707</v>
      </c>
      <c r="BF798" s="27">
        <v>45719</v>
      </c>
      <c r="BG798" s="63">
        <v>45993</v>
      </c>
      <c r="BH798" s="35">
        <f>+Tabla3[[#This Row],[FECHA TERMINACION
(INICIAL)]]-Tabla3[[#This Row],[FECHA INICIO]]</f>
        <v>274</v>
      </c>
      <c r="BI798" s="35">
        <f>+Tabla3[[#This Row],[PLAZO DE EJECUCIÓN EN DÍAS (INICIAL)]]/30</f>
        <v>9.1333333333333329</v>
      </c>
      <c r="BJ798" t="s">
        <v>5397</v>
      </c>
      <c r="BK798" s="30">
        <f>+[1]BD_2!E799</f>
        <v>0</v>
      </c>
      <c r="BL798" s="30">
        <f>+[1]BD_2!BA799</f>
        <v>0</v>
      </c>
      <c r="BM798" s="23">
        <f>+[1]BD_2!BZ799</f>
        <v>0</v>
      </c>
      <c r="BN798" s="23">
        <f>+COUNTIF(Tabla3[[#This Row],[VALOR REDUCIDO]:[TOTAL TIEMPO PRORROGADO EN DÍAS
]],"&lt;&gt;0")</f>
        <v>0</v>
      </c>
      <c r="BO798" s="23" t="str">
        <f>+[1]BD_2!CA799</f>
        <v>2 NO</v>
      </c>
      <c r="BP798" s="27" t="str">
        <f>+[1]BD_2!CF799</f>
        <v>2 NO</v>
      </c>
      <c r="BQ798" s="23" t="s">
        <v>106</v>
      </c>
      <c r="BR798">
        <f t="shared" si="176"/>
        <v>274</v>
      </c>
      <c r="BS798" s="36">
        <f t="shared" si="177"/>
        <v>45719</v>
      </c>
      <c r="BT798" s="36">
        <f t="shared" si="178"/>
        <v>45993</v>
      </c>
      <c r="BU798" s="37">
        <f t="shared" ca="1" si="179"/>
        <v>0.83211678832116787</v>
      </c>
      <c r="BV798" s="30">
        <f t="shared" si="180"/>
        <v>85500000</v>
      </c>
      <c r="BW798" s="23" t="str">
        <f t="shared" ca="1" si="168"/>
        <v>EJECUCIÓN</v>
      </c>
      <c r="BX798" s="23">
        <v>46866667</v>
      </c>
      <c r="BY798" s="23">
        <v>38633333</v>
      </c>
      <c r="BZ798" s="23" t="s">
        <v>106</v>
      </c>
      <c r="CA798" s="23" t="str">
        <f t="shared" si="181"/>
        <v>febrero</v>
      </c>
      <c r="CB798" s="23" t="s">
        <v>121</v>
      </c>
      <c r="CC798" s="23" t="s">
        <v>121</v>
      </c>
      <c r="CD798" s="23" t="s">
        <v>121</v>
      </c>
      <c r="CE798" t="s">
        <v>125</v>
      </c>
      <c r="CF798" t="s">
        <v>126</v>
      </c>
    </row>
    <row r="799" spans="1:84" x14ac:dyDescent="0.25">
      <c r="A799" s="23" t="str">
        <f t="shared" si="169"/>
        <v/>
      </c>
      <c r="B799" s="23" t="str">
        <f t="shared" si="170"/>
        <v/>
      </c>
      <c r="C799" s="24" t="str">
        <f t="shared" ca="1" si="171"/>
        <v>E</v>
      </c>
      <c r="D799" s="25" t="str">
        <f t="shared" ca="1" si="172"/>
        <v/>
      </c>
      <c r="E799" s="25" t="str">
        <f t="shared" si="173"/>
        <v/>
      </c>
      <c r="F799" s="23" t="str">
        <f t="shared" si="174"/>
        <v/>
      </c>
      <c r="G799" s="25" t="str">
        <f t="shared" si="175"/>
        <v/>
      </c>
      <c r="H799" s="23">
        <v>2025</v>
      </c>
      <c r="I799" s="26">
        <v>790</v>
      </c>
      <c r="J799" s="23" t="s">
        <v>95</v>
      </c>
      <c r="K799" t="s">
        <v>96</v>
      </c>
      <c r="L799" t="s">
        <v>97</v>
      </c>
      <c r="M799" t="s">
        <v>98</v>
      </c>
      <c r="N799" t="s">
        <v>99</v>
      </c>
      <c r="O799" s="23" t="s">
        <v>100</v>
      </c>
      <c r="P799" s="23" t="s">
        <v>138</v>
      </c>
      <c r="Q799" t="s">
        <v>5398</v>
      </c>
      <c r="R799" s="23" t="s">
        <v>103</v>
      </c>
      <c r="S799" s="20" t="s">
        <v>3133</v>
      </c>
      <c r="T799" s="29" t="s">
        <v>5399</v>
      </c>
      <c r="U799" s="23" t="s">
        <v>1436</v>
      </c>
      <c r="V799" s="23" t="s">
        <v>106</v>
      </c>
      <c r="W799" s="20" t="s">
        <v>516</v>
      </c>
      <c r="X799" s="20" t="s">
        <v>516</v>
      </c>
      <c r="Y799" t="s">
        <v>5400</v>
      </c>
      <c r="Z799" t="s">
        <v>5401</v>
      </c>
      <c r="AA799" t="s">
        <v>4197</v>
      </c>
      <c r="AB799" s="30">
        <v>85050000</v>
      </c>
      <c r="AC799" s="30">
        <v>85050000</v>
      </c>
      <c r="AD799" s="46">
        <v>9450000</v>
      </c>
      <c r="AE799" s="46">
        <v>0</v>
      </c>
      <c r="AF799" s="23" t="s">
        <v>112</v>
      </c>
      <c r="AG799" t="s">
        <v>106</v>
      </c>
      <c r="AH799" t="s">
        <v>113</v>
      </c>
      <c r="AI799" s="31">
        <f>+Tabla3[[#This Row],[VALOR DEL CONTRATO
(EN NUMEROS)]]-Tabla3[[#This Row],[VALOR RECURSOS (MADS/FONAM)]]</f>
        <v>0</v>
      </c>
      <c r="AJ799" s="25">
        <v>8825</v>
      </c>
      <c r="AK799" s="57">
        <v>45665</v>
      </c>
      <c r="AL799">
        <v>93225</v>
      </c>
      <c r="AM799" s="42">
        <v>45707</v>
      </c>
      <c r="AN799" s="33" t="s">
        <v>114</v>
      </c>
      <c r="AO799" t="s">
        <v>1574</v>
      </c>
      <c r="AP799" s="39">
        <v>202300000000177</v>
      </c>
      <c r="AQ799" t="s">
        <v>106</v>
      </c>
      <c r="AR799" s="27">
        <v>45706</v>
      </c>
      <c r="AS799" s="23" t="s">
        <v>116</v>
      </c>
      <c r="AT799" s="23" t="s">
        <v>116</v>
      </c>
      <c r="AU799" t="s">
        <v>117</v>
      </c>
      <c r="AV799" t="s">
        <v>521</v>
      </c>
      <c r="AW799" t="s">
        <v>522</v>
      </c>
      <c r="AX799" t="s">
        <v>516</v>
      </c>
      <c r="AY799" s="23">
        <v>80111600</v>
      </c>
      <c r="AZ799" s="20" t="s">
        <v>5402</v>
      </c>
      <c r="BA799" s="23" t="s">
        <v>121</v>
      </c>
      <c r="BB799" s="20" t="s">
        <v>122</v>
      </c>
      <c r="BC799" s="42">
        <v>45706</v>
      </c>
      <c r="BD799" s="23" t="s">
        <v>136</v>
      </c>
      <c r="BE799" s="42">
        <v>45706</v>
      </c>
      <c r="BF799" s="27">
        <v>45707</v>
      </c>
      <c r="BG799" s="43">
        <v>45979</v>
      </c>
      <c r="BH799" s="35">
        <f>+Tabla3[[#This Row],[FECHA TERMINACION
(INICIAL)]]-Tabla3[[#This Row],[FECHA INICIO]]</f>
        <v>272</v>
      </c>
      <c r="BI799" s="35">
        <f>+Tabla3[[#This Row],[PLAZO DE EJECUCIÓN EN DÍAS (INICIAL)]]/30</f>
        <v>9.0666666666666664</v>
      </c>
      <c r="BJ799" t="s">
        <v>5283</v>
      </c>
      <c r="BK799" s="30">
        <f>+[1]BD_2!E800</f>
        <v>0</v>
      </c>
      <c r="BL799" s="30">
        <f>+[1]BD_2!BA800</f>
        <v>0</v>
      </c>
      <c r="BM799" s="23">
        <f>+[1]BD_2!BZ800</f>
        <v>0</v>
      </c>
      <c r="BN799" s="23">
        <f>+COUNTIF(Tabla3[[#This Row],[VALOR REDUCIDO]:[TOTAL TIEMPO PRORROGADO EN DÍAS
]],"&lt;&gt;0")</f>
        <v>0</v>
      </c>
      <c r="BO799" s="23" t="str">
        <f>+[1]BD_2!CA800</f>
        <v>2 NO</v>
      </c>
      <c r="BP799" s="27" t="str">
        <f>+[1]BD_2!CF800</f>
        <v>2 NO</v>
      </c>
      <c r="BQ799" s="23" t="s">
        <v>106</v>
      </c>
      <c r="BR799">
        <f t="shared" si="176"/>
        <v>272</v>
      </c>
      <c r="BS799" s="36">
        <f t="shared" si="177"/>
        <v>45707</v>
      </c>
      <c r="BT799" s="36">
        <f t="shared" si="178"/>
        <v>45979</v>
      </c>
      <c r="BU799" s="37">
        <f t="shared" ca="1" si="179"/>
        <v>0.88235294117647056</v>
      </c>
      <c r="BV799" s="30">
        <f t="shared" si="180"/>
        <v>85050000</v>
      </c>
      <c r="BW799" s="23" t="str">
        <f t="shared" ca="1" si="168"/>
        <v>EJECUCIÓN</v>
      </c>
      <c r="BX799" s="23">
        <v>51030000</v>
      </c>
      <c r="BY799" s="23">
        <v>34020000</v>
      </c>
      <c r="BZ799" s="23" t="s">
        <v>106</v>
      </c>
      <c r="CA799" s="23" t="str">
        <f t="shared" si="181"/>
        <v>febrero</v>
      </c>
      <c r="CB799" s="23" t="s">
        <v>121</v>
      </c>
      <c r="CC799" s="23" t="s">
        <v>121</v>
      </c>
      <c r="CD799" s="23" t="s">
        <v>121</v>
      </c>
      <c r="CE799" t="s">
        <v>125</v>
      </c>
      <c r="CF799" t="s">
        <v>126</v>
      </c>
    </row>
    <row r="800" spans="1:84" x14ac:dyDescent="0.25">
      <c r="A800" s="23" t="str">
        <f t="shared" si="169"/>
        <v/>
      </c>
      <c r="B800" s="23" t="str">
        <f t="shared" si="170"/>
        <v/>
      </c>
      <c r="C800" s="24" t="str">
        <f t="shared" ca="1" si="171"/>
        <v>F</v>
      </c>
      <c r="D800" s="25" t="str">
        <f t="shared" si="172"/>
        <v/>
      </c>
      <c r="E800" s="25" t="str">
        <f t="shared" si="173"/>
        <v/>
      </c>
      <c r="F800" s="23" t="str">
        <f t="shared" si="174"/>
        <v/>
      </c>
      <c r="G800" s="25" t="str">
        <f t="shared" si="175"/>
        <v/>
      </c>
      <c r="H800" s="23">
        <v>2025</v>
      </c>
      <c r="I800" s="26">
        <v>791</v>
      </c>
      <c r="J800" s="23" t="s">
        <v>95</v>
      </c>
      <c r="K800" t="s">
        <v>96</v>
      </c>
      <c r="L800" t="s">
        <v>97</v>
      </c>
      <c r="M800" t="s">
        <v>98</v>
      </c>
      <c r="N800" t="s">
        <v>99</v>
      </c>
      <c r="O800" s="23" t="s">
        <v>100</v>
      </c>
      <c r="P800" s="23" t="s">
        <v>138</v>
      </c>
      <c r="Q800" t="s">
        <v>5403</v>
      </c>
      <c r="R800" s="23" t="s">
        <v>103</v>
      </c>
      <c r="S800" s="20" t="s">
        <v>561</v>
      </c>
      <c r="T800" s="29" t="s">
        <v>5404</v>
      </c>
      <c r="U800" s="23" t="s">
        <v>1436</v>
      </c>
      <c r="V800" s="23" t="s">
        <v>106</v>
      </c>
      <c r="W800" s="20" t="s">
        <v>108</v>
      </c>
      <c r="X800" s="20" t="s">
        <v>108</v>
      </c>
      <c r="Y800" t="s">
        <v>5405</v>
      </c>
      <c r="Z800" t="s">
        <v>5406</v>
      </c>
      <c r="AA800" t="s">
        <v>5407</v>
      </c>
      <c r="AB800" s="30">
        <v>51000000</v>
      </c>
      <c r="AC800" s="30">
        <v>51000000</v>
      </c>
      <c r="AD800" s="46">
        <v>8500000</v>
      </c>
      <c r="AE800" s="46">
        <v>0</v>
      </c>
      <c r="AF800" s="23" t="s">
        <v>112</v>
      </c>
      <c r="AG800" t="s">
        <v>106</v>
      </c>
      <c r="AH800" t="s">
        <v>113</v>
      </c>
      <c r="AI800" s="31">
        <f>+Tabla3[[#This Row],[VALOR DEL CONTRATO
(EN NUMEROS)]]-Tabla3[[#This Row],[VALOR RECURSOS (MADS/FONAM)]]</f>
        <v>0</v>
      </c>
      <c r="AJ800" s="25">
        <v>1225</v>
      </c>
      <c r="AK800" s="32">
        <v>45664</v>
      </c>
      <c r="AL800">
        <v>111025</v>
      </c>
      <c r="AM800" s="27">
        <v>45719</v>
      </c>
      <c r="AN800" s="33" t="s">
        <v>114</v>
      </c>
      <c r="AO800" t="s">
        <v>115</v>
      </c>
      <c r="AP800" s="39">
        <v>202400000000095</v>
      </c>
      <c r="AQ800" t="s">
        <v>106</v>
      </c>
      <c r="AR800" s="27">
        <v>45716</v>
      </c>
      <c r="AS800" s="23" t="s">
        <v>116</v>
      </c>
      <c r="AT800" s="23" t="s">
        <v>116</v>
      </c>
      <c r="AU800" t="s">
        <v>117</v>
      </c>
      <c r="AV800" t="s">
        <v>547</v>
      </c>
      <c r="AW800" t="s">
        <v>809</v>
      </c>
      <c r="AX800" t="s">
        <v>108</v>
      </c>
      <c r="AY800" s="23">
        <v>80111600</v>
      </c>
      <c r="AZ800" s="20" t="s">
        <v>5408</v>
      </c>
      <c r="BA800" s="23" t="s">
        <v>295</v>
      </c>
      <c r="BB800" s="20" t="s">
        <v>122</v>
      </c>
      <c r="BC800" s="42">
        <v>45716</v>
      </c>
      <c r="BD800" s="23" t="s">
        <v>123</v>
      </c>
      <c r="BE800" s="42">
        <v>45716</v>
      </c>
      <c r="BF800" s="27">
        <v>45719</v>
      </c>
      <c r="BG800" s="43">
        <v>45902</v>
      </c>
      <c r="BH800" s="35">
        <f>+Tabla3[[#This Row],[FECHA TERMINACION
(INICIAL)]]-Tabla3[[#This Row],[FECHA INICIO]]</f>
        <v>183</v>
      </c>
      <c r="BI800" s="35">
        <f>+Tabla3[[#This Row],[PLAZO DE EJECUCIÓN EN DÍAS (INICIAL)]]/30</f>
        <v>6.1</v>
      </c>
      <c r="BJ800" t="s">
        <v>5409</v>
      </c>
      <c r="BK800" s="30">
        <f>+[1]BD_2!E801</f>
        <v>0</v>
      </c>
      <c r="BL800" s="30">
        <f>+[1]BD_2!BA801</f>
        <v>0</v>
      </c>
      <c r="BM800" s="23">
        <f>+[1]BD_2!BZ801</f>
        <v>0</v>
      </c>
      <c r="BN800" s="23">
        <f>+COUNTIF(Tabla3[[#This Row],[VALOR REDUCIDO]:[TOTAL TIEMPO PRORROGADO EN DÍAS
]],"&lt;&gt;0")</f>
        <v>0</v>
      </c>
      <c r="BO800" s="23" t="str">
        <f>+[1]BD_2!CA801</f>
        <v>2 NO</v>
      </c>
      <c r="BP800" s="27" t="str">
        <f>+[1]BD_2!CF801</f>
        <v>1 SI</v>
      </c>
      <c r="BQ800" s="23" t="s">
        <v>106</v>
      </c>
      <c r="BR800">
        <f t="shared" si="176"/>
        <v>183</v>
      </c>
      <c r="BS800" s="36">
        <f t="shared" si="177"/>
        <v>45719</v>
      </c>
      <c r="BT800" s="36">
        <f t="shared" si="178"/>
        <v>45902</v>
      </c>
      <c r="BU800" s="37">
        <f t="shared" ca="1" si="179"/>
        <v>1</v>
      </c>
      <c r="BV800" s="30">
        <f t="shared" si="180"/>
        <v>51000000</v>
      </c>
      <c r="BW800" s="23" t="str">
        <f t="shared" si="168"/>
        <v>FINALIZADO</v>
      </c>
      <c r="BX800" s="23">
        <v>5902777.5</v>
      </c>
      <c r="BY800" s="23">
        <v>45097222.5</v>
      </c>
      <c r="BZ800" s="23" t="s">
        <v>106</v>
      </c>
      <c r="CA800" s="23" t="str">
        <f t="shared" si="181"/>
        <v>febrero</v>
      </c>
      <c r="CB800" s="23" t="s">
        <v>121</v>
      </c>
      <c r="CC800" s="23" t="s">
        <v>121</v>
      </c>
      <c r="CD800" s="23" t="s">
        <v>121</v>
      </c>
      <c r="CE800" t="s">
        <v>125</v>
      </c>
      <c r="CF800" t="s">
        <v>126</v>
      </c>
    </row>
    <row r="801" spans="1:84" x14ac:dyDescent="0.25">
      <c r="A801" s="23" t="str">
        <f t="shared" si="169"/>
        <v/>
      </c>
      <c r="B801" s="23" t="str">
        <f t="shared" si="170"/>
        <v/>
      </c>
      <c r="C801" s="24" t="str">
        <f t="shared" ca="1" si="171"/>
        <v>E</v>
      </c>
      <c r="D801" s="25" t="str">
        <f t="shared" ca="1" si="172"/>
        <v/>
      </c>
      <c r="E801" s="25" t="str">
        <f t="shared" si="173"/>
        <v/>
      </c>
      <c r="F801" s="23" t="str">
        <f t="shared" si="174"/>
        <v/>
      </c>
      <c r="G801" s="25" t="str">
        <f t="shared" si="175"/>
        <v/>
      </c>
      <c r="H801" s="23">
        <v>2025</v>
      </c>
      <c r="I801" s="26">
        <v>792</v>
      </c>
      <c r="J801" s="23" t="s">
        <v>95</v>
      </c>
      <c r="K801" t="s">
        <v>96</v>
      </c>
      <c r="L801" t="s">
        <v>97</v>
      </c>
      <c r="M801" t="s">
        <v>98</v>
      </c>
      <c r="N801" t="s">
        <v>99</v>
      </c>
      <c r="O801" s="23" t="s">
        <v>100</v>
      </c>
      <c r="P801" s="23" t="s">
        <v>138</v>
      </c>
      <c r="Q801" t="s">
        <v>5410</v>
      </c>
      <c r="R801" s="23" t="s">
        <v>103</v>
      </c>
      <c r="S801" s="20" t="s">
        <v>5411</v>
      </c>
      <c r="T801" s="29" t="s">
        <v>5412</v>
      </c>
      <c r="U801" s="23" t="s">
        <v>1436</v>
      </c>
      <c r="V801" s="23" t="s">
        <v>106</v>
      </c>
      <c r="W801" s="20" t="s">
        <v>418</v>
      </c>
      <c r="X801" s="20" t="s">
        <v>418</v>
      </c>
      <c r="Y801" t="s">
        <v>5413</v>
      </c>
      <c r="Z801" t="s">
        <v>5414</v>
      </c>
      <c r="AA801" t="s">
        <v>5415</v>
      </c>
      <c r="AB801" s="30">
        <v>53733333</v>
      </c>
      <c r="AC801" s="30">
        <v>53733333</v>
      </c>
      <c r="AD801" s="46">
        <v>5200000</v>
      </c>
      <c r="AE801" s="46">
        <v>0</v>
      </c>
      <c r="AF801" s="23" t="s">
        <v>112</v>
      </c>
      <c r="AG801" t="s">
        <v>106</v>
      </c>
      <c r="AH801" t="s">
        <v>113</v>
      </c>
      <c r="AI801" s="31">
        <f>+Tabla3[[#This Row],[VALOR DEL CONTRATO
(EN NUMEROS)]]-Tabla3[[#This Row],[VALOR RECURSOS (MADS/FONAM)]]</f>
        <v>0</v>
      </c>
      <c r="AJ801" s="25">
        <v>8025</v>
      </c>
      <c r="AK801" s="32">
        <v>45665</v>
      </c>
      <c r="AL801">
        <v>98725</v>
      </c>
      <c r="AM801" s="27">
        <v>45709</v>
      </c>
      <c r="AN801" s="33" t="s">
        <v>114</v>
      </c>
      <c r="AO801" t="s">
        <v>2393</v>
      </c>
      <c r="AP801" s="39">
        <v>202300000000267</v>
      </c>
      <c r="AQ801" t="s">
        <v>106</v>
      </c>
      <c r="AR801" s="27">
        <v>45707</v>
      </c>
      <c r="AS801" s="23" t="s">
        <v>116</v>
      </c>
      <c r="AT801" s="23" t="s">
        <v>116</v>
      </c>
      <c r="AU801" t="s">
        <v>117</v>
      </c>
      <c r="AV801" t="s">
        <v>423</v>
      </c>
      <c r="AW801" t="s">
        <v>424</v>
      </c>
      <c r="AX801" t="s">
        <v>425</v>
      </c>
      <c r="AY801" s="23">
        <v>80111600</v>
      </c>
      <c r="AZ801" s="20" t="s">
        <v>5416</v>
      </c>
      <c r="BA801" s="23" t="s">
        <v>121</v>
      </c>
      <c r="BB801" s="20" t="s">
        <v>122</v>
      </c>
      <c r="BC801" s="42">
        <v>45708</v>
      </c>
      <c r="BD801" s="23" t="s">
        <v>123</v>
      </c>
      <c r="BE801" s="42">
        <v>45708</v>
      </c>
      <c r="BF801" s="27">
        <v>45709</v>
      </c>
      <c r="BG801" s="43">
        <v>46021</v>
      </c>
      <c r="BH801" s="35">
        <f>+Tabla3[[#This Row],[FECHA TERMINACION
(INICIAL)]]-Tabla3[[#This Row],[FECHA INICIO]]</f>
        <v>312</v>
      </c>
      <c r="BI801" s="35">
        <f>+Tabla3[[#This Row],[PLAZO DE EJECUCIÓN EN DÍAS (INICIAL)]]/30</f>
        <v>10.4</v>
      </c>
      <c r="BJ801" t="s">
        <v>5417</v>
      </c>
      <c r="BK801" s="30">
        <f>+[1]BD_2!E802</f>
        <v>0</v>
      </c>
      <c r="BL801" s="30">
        <f>+[1]BD_2!BA802</f>
        <v>0</v>
      </c>
      <c r="BM801" s="23">
        <f>+[1]BD_2!BZ802</f>
        <v>0</v>
      </c>
      <c r="BN801" s="23">
        <f>+COUNTIF(Tabla3[[#This Row],[VALOR REDUCIDO]:[TOTAL TIEMPO PRORROGADO EN DÍAS
]],"&lt;&gt;0")</f>
        <v>0</v>
      </c>
      <c r="BO801" s="23" t="str">
        <f>+[1]BD_2!CA802</f>
        <v>2 NO</v>
      </c>
      <c r="BP801" s="27" t="str">
        <f>+[1]BD_2!CF802</f>
        <v>2 NO</v>
      </c>
      <c r="BQ801" s="23" t="s">
        <v>106</v>
      </c>
      <c r="BR801">
        <f t="shared" si="176"/>
        <v>312</v>
      </c>
      <c r="BS801" s="36">
        <f t="shared" si="177"/>
        <v>45709</v>
      </c>
      <c r="BT801" s="36">
        <f t="shared" si="178"/>
        <v>46021</v>
      </c>
      <c r="BU801" s="37">
        <f t="shared" ca="1" si="179"/>
        <v>0.76282051282051277</v>
      </c>
      <c r="BV801" s="30">
        <f t="shared" si="180"/>
        <v>53733333</v>
      </c>
      <c r="BW801" s="23" t="str">
        <f t="shared" ca="1" si="168"/>
        <v>EJECUCIÓN</v>
      </c>
      <c r="BX801" s="23">
        <v>27733333</v>
      </c>
      <c r="BY801" s="23">
        <v>26000000</v>
      </c>
      <c r="BZ801" s="23" t="s">
        <v>106</v>
      </c>
      <c r="CA801" s="23" t="str">
        <f t="shared" si="181"/>
        <v>febrero</v>
      </c>
      <c r="CB801" s="23" t="s">
        <v>121</v>
      </c>
      <c r="CC801" s="23" t="s">
        <v>121</v>
      </c>
      <c r="CD801" s="23" t="s">
        <v>121</v>
      </c>
      <c r="CE801" t="s">
        <v>125</v>
      </c>
      <c r="CF801" t="s">
        <v>126</v>
      </c>
    </row>
    <row r="802" spans="1:84" x14ac:dyDescent="0.25">
      <c r="A802" s="23" t="str">
        <f t="shared" si="169"/>
        <v/>
      </c>
      <c r="B802" s="23" t="str">
        <f t="shared" si="170"/>
        <v/>
      </c>
      <c r="C802" s="24" t="str">
        <f t="shared" ca="1" si="171"/>
        <v>E</v>
      </c>
      <c r="D802" s="25" t="str">
        <f t="shared" ca="1" si="172"/>
        <v/>
      </c>
      <c r="E802" s="25" t="str">
        <f t="shared" si="173"/>
        <v/>
      </c>
      <c r="F802" s="23" t="str">
        <f t="shared" si="174"/>
        <v/>
      </c>
      <c r="G802" s="25" t="str">
        <f t="shared" si="175"/>
        <v/>
      </c>
      <c r="H802" s="23">
        <v>2025</v>
      </c>
      <c r="I802" s="26">
        <v>793</v>
      </c>
      <c r="J802" s="23" t="s">
        <v>95</v>
      </c>
      <c r="K802" t="s">
        <v>96</v>
      </c>
      <c r="L802" t="s">
        <v>97</v>
      </c>
      <c r="M802" t="s">
        <v>98</v>
      </c>
      <c r="N802" t="s">
        <v>99</v>
      </c>
      <c r="O802" s="23" t="s">
        <v>100</v>
      </c>
      <c r="P802" s="23" t="s">
        <v>138</v>
      </c>
      <c r="Q802" t="s">
        <v>5418</v>
      </c>
      <c r="R802" s="23" t="s">
        <v>103</v>
      </c>
      <c r="S802" s="20" t="s">
        <v>165</v>
      </c>
      <c r="T802" s="29" t="s">
        <v>5419</v>
      </c>
      <c r="U802" s="23" t="s">
        <v>1436</v>
      </c>
      <c r="V802" s="23" t="s">
        <v>106</v>
      </c>
      <c r="W802" s="20" t="s">
        <v>907</v>
      </c>
      <c r="X802" s="20" t="s">
        <v>907</v>
      </c>
      <c r="Y802" t="s">
        <v>5420</v>
      </c>
      <c r="Z802" t="s">
        <v>5421</v>
      </c>
      <c r="AA802" t="s">
        <v>5422</v>
      </c>
      <c r="AB802" s="30">
        <v>74629683</v>
      </c>
      <c r="AC802" s="30">
        <v>74629683</v>
      </c>
      <c r="AD802" s="46">
        <v>8292187</v>
      </c>
      <c r="AE802" s="46">
        <v>0</v>
      </c>
      <c r="AF802" s="23" t="s">
        <v>112</v>
      </c>
      <c r="AG802" t="s">
        <v>106</v>
      </c>
      <c r="AH802" t="s">
        <v>113</v>
      </c>
      <c r="AI802" s="31">
        <f>+Tabla3[[#This Row],[VALOR DEL CONTRATO
(EN NUMEROS)]]-Tabla3[[#This Row],[VALOR RECURSOS (MADS/FONAM)]]</f>
        <v>0</v>
      </c>
      <c r="AJ802" s="25">
        <v>10125</v>
      </c>
      <c r="AK802" s="57">
        <v>45665</v>
      </c>
      <c r="AL802">
        <v>102025</v>
      </c>
      <c r="AM802" s="42">
        <v>45712</v>
      </c>
      <c r="AN802" s="33" t="s">
        <v>114</v>
      </c>
      <c r="AO802" t="s">
        <v>186</v>
      </c>
      <c r="AP802" s="39">
        <v>202400000000078</v>
      </c>
      <c r="AQ802" t="s">
        <v>106</v>
      </c>
      <c r="AR802" s="27">
        <v>45707</v>
      </c>
      <c r="AS802" s="23" t="s">
        <v>116</v>
      </c>
      <c r="AT802" s="23" t="s">
        <v>116</v>
      </c>
      <c r="AU802" t="s">
        <v>117</v>
      </c>
      <c r="AV802" t="s">
        <v>5302</v>
      </c>
      <c r="AW802" t="s">
        <v>5303</v>
      </c>
      <c r="AX802" t="s">
        <v>5304</v>
      </c>
      <c r="AY802" s="23">
        <v>80111600</v>
      </c>
      <c r="AZ802" s="20" t="s">
        <v>5423</v>
      </c>
      <c r="BA802" s="23" t="s">
        <v>121</v>
      </c>
      <c r="BB802" s="20" t="s">
        <v>122</v>
      </c>
      <c r="BC802" s="42">
        <v>45707</v>
      </c>
      <c r="BD802" s="23" t="s">
        <v>123</v>
      </c>
      <c r="BE802" s="42">
        <v>45707</v>
      </c>
      <c r="BF802" s="27">
        <v>45712</v>
      </c>
      <c r="BG802" s="43">
        <v>45984</v>
      </c>
      <c r="BH802" s="35">
        <f>+Tabla3[[#This Row],[FECHA TERMINACION
(INICIAL)]]-Tabla3[[#This Row],[FECHA INICIO]]</f>
        <v>272</v>
      </c>
      <c r="BI802" s="35">
        <f>+Tabla3[[#This Row],[PLAZO DE EJECUCIÓN EN DÍAS (INICIAL)]]/30</f>
        <v>9.0666666666666664</v>
      </c>
      <c r="BJ802" t="s">
        <v>5424</v>
      </c>
      <c r="BK802" s="30">
        <f>+[1]BD_2!E803</f>
        <v>0</v>
      </c>
      <c r="BL802" s="30">
        <f>+[1]BD_2!BA803</f>
        <v>0</v>
      </c>
      <c r="BM802" s="23">
        <f>+[1]BD_2!BZ803</f>
        <v>0</v>
      </c>
      <c r="BN802" s="23">
        <f>+COUNTIF(Tabla3[[#This Row],[VALOR REDUCIDO]:[TOTAL TIEMPO PRORROGADO EN DÍAS
]],"&lt;&gt;0")</f>
        <v>0</v>
      </c>
      <c r="BO802" s="23" t="str">
        <f>+[1]BD_2!CA803</f>
        <v>2 NO</v>
      </c>
      <c r="BP802" s="27" t="str">
        <f>+[1]BD_2!CF803</f>
        <v>2 NO</v>
      </c>
      <c r="BQ802" s="23" t="s">
        <v>106</v>
      </c>
      <c r="BR802">
        <f t="shared" si="176"/>
        <v>272</v>
      </c>
      <c r="BS802" s="36">
        <f t="shared" si="177"/>
        <v>45712</v>
      </c>
      <c r="BT802" s="36">
        <f t="shared" si="178"/>
        <v>45984</v>
      </c>
      <c r="BU802" s="37">
        <f t="shared" ca="1" si="179"/>
        <v>0.86397058823529416</v>
      </c>
      <c r="BV802" s="30">
        <f t="shared" si="180"/>
        <v>74629683</v>
      </c>
      <c r="BW802" s="23" t="str">
        <f t="shared" ca="1" si="168"/>
        <v>EJECUCIÓN</v>
      </c>
      <c r="BX802" s="23">
        <v>43395779</v>
      </c>
      <c r="BY802" s="23">
        <v>31233904</v>
      </c>
      <c r="BZ802" s="23" t="s">
        <v>106</v>
      </c>
      <c r="CA802" s="23" t="str">
        <f t="shared" si="181"/>
        <v>febrero</v>
      </c>
      <c r="CB802" s="23" t="s">
        <v>121</v>
      </c>
      <c r="CC802" s="23" t="s">
        <v>121</v>
      </c>
      <c r="CD802" s="23" t="s">
        <v>121</v>
      </c>
      <c r="CE802" t="s">
        <v>125</v>
      </c>
      <c r="CF802" t="s">
        <v>126</v>
      </c>
    </row>
    <row r="803" spans="1:84" x14ac:dyDescent="0.25">
      <c r="A803" s="23" t="str">
        <f t="shared" si="169"/>
        <v/>
      </c>
      <c r="B803" s="23" t="str">
        <f t="shared" si="170"/>
        <v/>
      </c>
      <c r="C803" s="24" t="str">
        <f t="shared" ca="1" si="171"/>
        <v>E</v>
      </c>
      <c r="D803" s="25" t="str">
        <f t="shared" ca="1" si="172"/>
        <v/>
      </c>
      <c r="E803" s="25" t="str">
        <f t="shared" si="173"/>
        <v/>
      </c>
      <c r="F803" s="23" t="str">
        <f t="shared" si="174"/>
        <v/>
      </c>
      <c r="G803" s="25" t="str">
        <f t="shared" si="175"/>
        <v/>
      </c>
      <c r="H803" s="23">
        <v>2025</v>
      </c>
      <c r="I803" s="26">
        <v>794</v>
      </c>
      <c r="J803" s="23" t="s">
        <v>95</v>
      </c>
      <c r="K803" t="s">
        <v>96</v>
      </c>
      <c r="L803" t="s">
        <v>97</v>
      </c>
      <c r="M803" t="s">
        <v>98</v>
      </c>
      <c r="N803" t="s">
        <v>99</v>
      </c>
      <c r="O803" s="23" t="s">
        <v>100</v>
      </c>
      <c r="P803" s="23" t="s">
        <v>138</v>
      </c>
      <c r="Q803" t="s">
        <v>5425</v>
      </c>
      <c r="R803" s="23" t="s">
        <v>103</v>
      </c>
      <c r="S803" s="20" t="s">
        <v>3133</v>
      </c>
      <c r="T803" s="29" t="s">
        <v>5426</v>
      </c>
      <c r="U803" s="23" t="s">
        <v>1436</v>
      </c>
      <c r="V803" s="23" t="s">
        <v>106</v>
      </c>
      <c r="W803" s="20" t="s">
        <v>907</v>
      </c>
      <c r="X803" s="20" t="s">
        <v>907</v>
      </c>
      <c r="Y803" t="s">
        <v>5427</v>
      </c>
      <c r="Z803" t="s">
        <v>5428</v>
      </c>
      <c r="AA803" t="s">
        <v>5429</v>
      </c>
      <c r="AB803" s="30">
        <v>95481000</v>
      </c>
      <c r="AC803" s="30">
        <v>95481000</v>
      </c>
      <c r="AD803" s="46">
        <v>10609000</v>
      </c>
      <c r="AE803" s="46">
        <v>0</v>
      </c>
      <c r="AF803" s="23" t="s">
        <v>112</v>
      </c>
      <c r="AG803" t="s">
        <v>106</v>
      </c>
      <c r="AH803" t="s">
        <v>113</v>
      </c>
      <c r="AI803" s="31">
        <f>+Tabla3[[#This Row],[VALOR DEL CONTRATO
(EN NUMEROS)]]-Tabla3[[#This Row],[VALOR RECURSOS (MADS/FONAM)]]</f>
        <v>0</v>
      </c>
      <c r="AJ803" s="25">
        <v>10125</v>
      </c>
      <c r="AK803" s="57">
        <v>45665</v>
      </c>
      <c r="AL803">
        <v>98925</v>
      </c>
      <c r="AM803" s="42">
        <v>45709</v>
      </c>
      <c r="AN803" s="33" t="s">
        <v>114</v>
      </c>
      <c r="AO803" t="s">
        <v>186</v>
      </c>
      <c r="AP803" s="39">
        <v>202400000000078</v>
      </c>
      <c r="AQ803" t="s">
        <v>106</v>
      </c>
      <c r="AR803" s="27">
        <v>45707</v>
      </c>
      <c r="AS803" s="23" t="s">
        <v>116</v>
      </c>
      <c r="AT803" s="23" t="s">
        <v>116</v>
      </c>
      <c r="AU803" t="s">
        <v>117</v>
      </c>
      <c r="AV803" t="s">
        <v>912</v>
      </c>
      <c r="AW803" t="s">
        <v>913</v>
      </c>
      <c r="AX803" t="s">
        <v>914</v>
      </c>
      <c r="AY803" s="23">
        <v>80111600</v>
      </c>
      <c r="AZ803" s="20" t="s">
        <v>5430</v>
      </c>
      <c r="BA803" s="23" t="s">
        <v>121</v>
      </c>
      <c r="BB803" s="20" t="s">
        <v>122</v>
      </c>
      <c r="BC803" s="42">
        <v>45707</v>
      </c>
      <c r="BD803" s="23" t="s">
        <v>123</v>
      </c>
      <c r="BE803" s="42">
        <v>45707</v>
      </c>
      <c r="BF803" s="27">
        <v>45709</v>
      </c>
      <c r="BG803" s="43">
        <v>45981</v>
      </c>
      <c r="BH803" s="35">
        <f>+Tabla3[[#This Row],[FECHA TERMINACION
(INICIAL)]]-Tabla3[[#This Row],[FECHA INICIO]]</f>
        <v>272</v>
      </c>
      <c r="BI803" s="35">
        <f>+Tabla3[[#This Row],[PLAZO DE EJECUCIÓN EN DÍAS (INICIAL)]]/30</f>
        <v>9.0666666666666664</v>
      </c>
      <c r="BJ803" t="s">
        <v>5431</v>
      </c>
      <c r="BK803" s="30">
        <f>+[1]BD_2!E804</f>
        <v>0</v>
      </c>
      <c r="BL803" s="30">
        <f>+[1]BD_2!BA804</f>
        <v>0</v>
      </c>
      <c r="BM803" s="23">
        <f>+[1]BD_2!BZ804</f>
        <v>0</v>
      </c>
      <c r="BN803" s="23">
        <f>+COUNTIF(Tabla3[[#This Row],[VALOR REDUCIDO]:[TOTAL TIEMPO PRORROGADO EN DÍAS
]],"&lt;&gt;0")</f>
        <v>0</v>
      </c>
      <c r="BO803" s="23" t="str">
        <f>+[1]BD_2!CA804</f>
        <v>2 NO</v>
      </c>
      <c r="BP803" s="27" t="str">
        <f>+[1]BD_2!CF804</f>
        <v>2 NO</v>
      </c>
      <c r="BQ803" s="23" t="s">
        <v>106</v>
      </c>
      <c r="BR803">
        <f t="shared" si="176"/>
        <v>272</v>
      </c>
      <c r="BS803" s="36">
        <f t="shared" si="177"/>
        <v>45709</v>
      </c>
      <c r="BT803" s="36">
        <f t="shared" si="178"/>
        <v>45981</v>
      </c>
      <c r="BU803" s="37">
        <f t="shared" ca="1" si="179"/>
        <v>0.875</v>
      </c>
      <c r="BV803" s="30">
        <f t="shared" si="180"/>
        <v>95481000</v>
      </c>
      <c r="BW803" s="23" t="str">
        <f t="shared" ca="1" si="168"/>
        <v>EJECUCIÓN</v>
      </c>
      <c r="BX803" s="23">
        <v>56581333</v>
      </c>
      <c r="BY803" s="23">
        <v>38899667</v>
      </c>
      <c r="BZ803" s="23" t="s">
        <v>106</v>
      </c>
      <c r="CA803" s="23" t="str">
        <f t="shared" si="181"/>
        <v>febrero</v>
      </c>
      <c r="CB803" s="23" t="s">
        <v>121</v>
      </c>
      <c r="CC803" s="23" t="s">
        <v>121</v>
      </c>
      <c r="CD803" s="23" t="s">
        <v>121</v>
      </c>
      <c r="CE803" t="s">
        <v>125</v>
      </c>
      <c r="CF803" t="s">
        <v>126</v>
      </c>
    </row>
    <row r="804" spans="1:84" s="47" customFormat="1" x14ac:dyDescent="0.25">
      <c r="A804" s="23" t="str">
        <f t="shared" si="169"/>
        <v/>
      </c>
      <c r="B804" s="23" t="str">
        <f t="shared" si="170"/>
        <v/>
      </c>
      <c r="C804" s="24" t="str">
        <f t="shared" ca="1" si="171"/>
        <v>E</v>
      </c>
      <c r="D804" s="25" t="str">
        <f t="shared" ca="1" si="172"/>
        <v/>
      </c>
      <c r="E804" s="25" t="str">
        <f t="shared" si="173"/>
        <v/>
      </c>
      <c r="F804" s="23" t="str">
        <f t="shared" si="174"/>
        <v/>
      </c>
      <c r="G804" s="25" t="str">
        <f t="shared" si="175"/>
        <v/>
      </c>
      <c r="H804" s="23">
        <v>2025</v>
      </c>
      <c r="I804" s="26">
        <v>795</v>
      </c>
      <c r="J804" s="23" t="s">
        <v>95</v>
      </c>
      <c r="K804" t="s">
        <v>96</v>
      </c>
      <c r="L804" t="s">
        <v>97</v>
      </c>
      <c r="M804" t="s">
        <v>98</v>
      </c>
      <c r="N804" t="s">
        <v>99</v>
      </c>
      <c r="O804" s="23" t="s">
        <v>100</v>
      </c>
      <c r="P804" s="23" t="s">
        <v>138</v>
      </c>
      <c r="Q804" t="s">
        <v>5432</v>
      </c>
      <c r="R804" s="23" t="s">
        <v>103</v>
      </c>
      <c r="S804" s="20" t="s">
        <v>165</v>
      </c>
      <c r="T804" s="29" t="s">
        <v>5433</v>
      </c>
      <c r="U804" s="23" t="s">
        <v>1436</v>
      </c>
      <c r="V804" s="23" t="s">
        <v>106</v>
      </c>
      <c r="W804" s="20" t="s">
        <v>907</v>
      </c>
      <c r="X804" s="20" t="s">
        <v>907</v>
      </c>
      <c r="Y804" t="s">
        <v>5434</v>
      </c>
      <c r="Z804" t="s">
        <v>5435</v>
      </c>
      <c r="AA804" t="s">
        <v>5301</v>
      </c>
      <c r="AB804" s="30">
        <v>74629683</v>
      </c>
      <c r="AC804" s="30">
        <v>74629683</v>
      </c>
      <c r="AD804" s="46">
        <v>8292187</v>
      </c>
      <c r="AE804" s="46">
        <v>0</v>
      </c>
      <c r="AF804" s="23" t="s">
        <v>112</v>
      </c>
      <c r="AG804" t="s">
        <v>106</v>
      </c>
      <c r="AH804" t="s">
        <v>113</v>
      </c>
      <c r="AI804" s="31">
        <f>+Tabla3[[#This Row],[VALOR DEL CONTRATO
(EN NUMEROS)]]-Tabla3[[#This Row],[VALOR RECURSOS (MADS/FONAM)]]</f>
        <v>0</v>
      </c>
      <c r="AJ804" s="25">
        <v>10125</v>
      </c>
      <c r="AK804" s="57">
        <v>45665</v>
      </c>
      <c r="AL804">
        <v>113425</v>
      </c>
      <c r="AM804" s="42">
        <v>45721</v>
      </c>
      <c r="AN804" s="33" t="s">
        <v>114</v>
      </c>
      <c r="AO804" t="s">
        <v>186</v>
      </c>
      <c r="AP804" s="39">
        <v>202400000000078</v>
      </c>
      <c r="AQ804" t="s">
        <v>106</v>
      </c>
      <c r="AR804" s="27">
        <v>45714</v>
      </c>
      <c r="AS804" s="23" t="s">
        <v>116</v>
      </c>
      <c r="AT804" s="23" t="s">
        <v>116</v>
      </c>
      <c r="AU804" t="s">
        <v>117</v>
      </c>
      <c r="AV804" t="s">
        <v>5302</v>
      </c>
      <c r="AW804" t="s">
        <v>5303</v>
      </c>
      <c r="AX804" t="s">
        <v>5304</v>
      </c>
      <c r="AY804" s="23">
        <v>80111600</v>
      </c>
      <c r="AZ804" s="20" t="s">
        <v>5436</v>
      </c>
      <c r="BA804" s="23" t="s">
        <v>121</v>
      </c>
      <c r="BB804" s="20" t="s">
        <v>122</v>
      </c>
      <c r="BC804" s="42">
        <v>45716</v>
      </c>
      <c r="BD804" s="23" t="s">
        <v>123</v>
      </c>
      <c r="BE804" s="42">
        <v>45716</v>
      </c>
      <c r="BF804" s="27">
        <v>45721</v>
      </c>
      <c r="BG804" s="43">
        <v>45995</v>
      </c>
      <c r="BH804" s="35">
        <f>+Tabla3[[#This Row],[FECHA TERMINACION
(INICIAL)]]-Tabla3[[#This Row],[FECHA INICIO]]</f>
        <v>274</v>
      </c>
      <c r="BI804" s="35">
        <f>+Tabla3[[#This Row],[PLAZO DE EJECUCIÓN EN DÍAS (INICIAL)]]/30</f>
        <v>9.1333333333333329</v>
      </c>
      <c r="BJ804" t="s">
        <v>3196</v>
      </c>
      <c r="BK804" s="30">
        <f>+[1]BD_2!E805</f>
        <v>0</v>
      </c>
      <c r="BL804" s="30">
        <f>+[1]BD_2!BA805</f>
        <v>0</v>
      </c>
      <c r="BM804" s="23">
        <f>+[1]BD_2!BZ805</f>
        <v>0</v>
      </c>
      <c r="BN804" s="23">
        <f>+COUNTIF(Tabla3[[#This Row],[VALOR REDUCIDO]:[TOTAL TIEMPO PRORROGADO EN DÍAS
]],"&lt;&gt;0")</f>
        <v>0</v>
      </c>
      <c r="BO804" s="23" t="str">
        <f>+[1]BD_2!CA805</f>
        <v>2 NO</v>
      </c>
      <c r="BP804" s="27" t="str">
        <f>+[1]BD_2!CF805</f>
        <v>2 NO</v>
      </c>
      <c r="BQ804" s="23" t="s">
        <v>106</v>
      </c>
      <c r="BR804">
        <f t="shared" si="176"/>
        <v>274</v>
      </c>
      <c r="BS804" s="36">
        <f t="shared" si="177"/>
        <v>45721</v>
      </c>
      <c r="BT804" s="36">
        <f t="shared" si="178"/>
        <v>45995</v>
      </c>
      <c r="BU804" s="37">
        <f t="shared" ca="1" si="179"/>
        <v>0.82481751824817517</v>
      </c>
      <c r="BV804" s="30">
        <f t="shared" si="180"/>
        <v>74629683</v>
      </c>
      <c r="BW804" s="23" t="str">
        <f t="shared" ca="1" si="168"/>
        <v>EJECUCIÓN</v>
      </c>
      <c r="BX804" s="23">
        <v>40355310</v>
      </c>
      <c r="BY804" s="23">
        <v>34274373</v>
      </c>
      <c r="BZ804" s="23" t="s">
        <v>106</v>
      </c>
      <c r="CA804" s="23" t="str">
        <f t="shared" si="181"/>
        <v>febrero</v>
      </c>
      <c r="CB804" s="23" t="s">
        <v>121</v>
      </c>
      <c r="CC804" s="23" t="s">
        <v>121</v>
      </c>
      <c r="CD804" s="23" t="s">
        <v>121</v>
      </c>
      <c r="CE804" t="s">
        <v>125</v>
      </c>
      <c r="CF804" t="s">
        <v>126</v>
      </c>
    </row>
    <row r="805" spans="1:84" x14ac:dyDescent="0.25">
      <c r="A805" s="23" t="str">
        <f t="shared" si="169"/>
        <v/>
      </c>
      <c r="B805" s="23" t="str">
        <f t="shared" si="170"/>
        <v/>
      </c>
      <c r="C805" s="24" t="str">
        <f t="shared" ca="1" si="171"/>
        <v>E</v>
      </c>
      <c r="D805" s="25" t="str">
        <f t="shared" ca="1" si="172"/>
        <v/>
      </c>
      <c r="E805" s="25" t="str">
        <f t="shared" si="173"/>
        <v/>
      </c>
      <c r="F805" s="23" t="str">
        <f t="shared" si="174"/>
        <v/>
      </c>
      <c r="G805" s="25" t="str">
        <f t="shared" si="175"/>
        <v/>
      </c>
      <c r="H805" s="23">
        <v>2025</v>
      </c>
      <c r="I805" s="26">
        <v>796</v>
      </c>
      <c r="J805" s="23" t="s">
        <v>95</v>
      </c>
      <c r="K805" t="s">
        <v>96</v>
      </c>
      <c r="L805" t="s">
        <v>97</v>
      </c>
      <c r="M805" t="s">
        <v>98</v>
      </c>
      <c r="N805" t="s">
        <v>99</v>
      </c>
      <c r="O805" s="23" t="s">
        <v>100</v>
      </c>
      <c r="P805" s="23" t="s">
        <v>138</v>
      </c>
      <c r="Q805" t="s">
        <v>5437</v>
      </c>
      <c r="R805" s="23" t="s">
        <v>103</v>
      </c>
      <c r="S805" t="s">
        <v>158</v>
      </c>
      <c r="T805" s="29" t="s">
        <v>5438</v>
      </c>
      <c r="U805" s="23" t="s">
        <v>1436</v>
      </c>
      <c r="V805" s="23" t="s">
        <v>106</v>
      </c>
      <c r="W805" s="20" t="s">
        <v>1369</v>
      </c>
      <c r="X805" s="20" t="s">
        <v>1369</v>
      </c>
      <c r="Y805" t="s">
        <v>5439</v>
      </c>
      <c r="Z805" t="s">
        <v>5440</v>
      </c>
      <c r="AA805" t="s">
        <v>5441</v>
      </c>
      <c r="AB805" s="30">
        <v>85500000</v>
      </c>
      <c r="AC805" s="30">
        <v>85500000</v>
      </c>
      <c r="AD805" s="46">
        <v>9500000</v>
      </c>
      <c r="AE805" s="46">
        <v>0</v>
      </c>
      <c r="AF805" s="23" t="s">
        <v>112</v>
      </c>
      <c r="AG805" t="s">
        <v>106</v>
      </c>
      <c r="AH805" t="s">
        <v>113</v>
      </c>
      <c r="AI805" s="31">
        <f>+Tabla3[[#This Row],[VALOR DEL CONTRATO
(EN NUMEROS)]]-Tabla3[[#This Row],[VALOR RECURSOS (MADS/FONAM)]]</f>
        <v>0</v>
      </c>
      <c r="AJ805" s="25">
        <v>10925</v>
      </c>
      <c r="AK805" s="32">
        <v>45665</v>
      </c>
      <c r="AL805">
        <v>106625</v>
      </c>
      <c r="AM805" s="27">
        <v>45715</v>
      </c>
      <c r="AN805" s="33" t="s">
        <v>114</v>
      </c>
      <c r="AO805" t="s">
        <v>911</v>
      </c>
      <c r="AP805" s="39">
        <v>202400000000078</v>
      </c>
      <c r="AQ805" t="s">
        <v>106</v>
      </c>
      <c r="AR805" s="27">
        <v>45712</v>
      </c>
      <c r="AS805" s="23" t="s">
        <v>116</v>
      </c>
      <c r="AT805" s="23" t="s">
        <v>116</v>
      </c>
      <c r="AU805" t="s">
        <v>117</v>
      </c>
      <c r="AV805" t="s">
        <v>1373</v>
      </c>
      <c r="AW805" t="s">
        <v>1374</v>
      </c>
      <c r="AX805" t="s">
        <v>1375</v>
      </c>
      <c r="AY805" s="23">
        <v>80111600</v>
      </c>
      <c r="AZ805" s="20" t="s">
        <v>5442</v>
      </c>
      <c r="BA805" s="23" t="s">
        <v>121</v>
      </c>
      <c r="BB805" s="20" t="s">
        <v>122</v>
      </c>
      <c r="BC805" s="42">
        <v>45712</v>
      </c>
      <c r="BD805" s="23" t="s">
        <v>136</v>
      </c>
      <c r="BE805" s="42">
        <v>45712</v>
      </c>
      <c r="BF805" s="27">
        <v>45715</v>
      </c>
      <c r="BG805" s="43">
        <v>45987</v>
      </c>
      <c r="BH805" s="35">
        <f>+Tabla3[[#This Row],[FECHA TERMINACION
(INICIAL)]]-Tabla3[[#This Row],[FECHA INICIO]]</f>
        <v>272</v>
      </c>
      <c r="BI805" s="35">
        <f>+Tabla3[[#This Row],[PLAZO DE EJECUCIÓN EN DÍAS (INICIAL)]]/30</f>
        <v>9.0666666666666664</v>
      </c>
      <c r="BJ805" t="s">
        <v>4669</v>
      </c>
      <c r="BK805" s="30">
        <f>+[1]BD_2!E806</f>
        <v>0</v>
      </c>
      <c r="BL805" s="30">
        <f>+[1]BD_2!BA806</f>
        <v>0</v>
      </c>
      <c r="BM805" s="23">
        <f>+[1]BD_2!BZ806</f>
        <v>0</v>
      </c>
      <c r="BN805" s="23">
        <f>+COUNTIF(Tabla3[[#This Row],[VALOR REDUCIDO]:[TOTAL TIEMPO PRORROGADO EN DÍAS
]],"&lt;&gt;0")</f>
        <v>0</v>
      </c>
      <c r="BO805" s="23" t="str">
        <f>+[1]BD_2!CA806</f>
        <v>2 NO</v>
      </c>
      <c r="BP805" s="27" t="str">
        <f>+[1]BD_2!CF806</f>
        <v>2 NO</v>
      </c>
      <c r="BQ805" s="23" t="s">
        <v>106</v>
      </c>
      <c r="BR805">
        <f t="shared" si="176"/>
        <v>272</v>
      </c>
      <c r="BS805" s="36">
        <f t="shared" si="177"/>
        <v>45715</v>
      </c>
      <c r="BT805" s="36">
        <f t="shared" si="178"/>
        <v>45987</v>
      </c>
      <c r="BU805" s="37">
        <f t="shared" ca="1" si="179"/>
        <v>0.8529411764705882</v>
      </c>
      <c r="BV805" s="30">
        <f t="shared" si="180"/>
        <v>85500000</v>
      </c>
      <c r="BW805" s="23" t="str">
        <f t="shared" ca="1" si="168"/>
        <v>EJECUCIÓN</v>
      </c>
      <c r="BX805" s="23">
        <v>48766667</v>
      </c>
      <c r="BY805" s="23">
        <v>36733333</v>
      </c>
      <c r="BZ805" s="23" t="s">
        <v>106</v>
      </c>
      <c r="CA805" s="23" t="str">
        <f t="shared" si="181"/>
        <v>febrero</v>
      </c>
      <c r="CB805" s="23" t="s">
        <v>121</v>
      </c>
      <c r="CC805" s="23" t="s">
        <v>121</v>
      </c>
      <c r="CD805" s="23" t="s">
        <v>121</v>
      </c>
      <c r="CE805" t="s">
        <v>125</v>
      </c>
      <c r="CF805" t="s">
        <v>126</v>
      </c>
    </row>
    <row r="806" spans="1:84" x14ac:dyDescent="0.25">
      <c r="A806" s="23" t="str">
        <f t="shared" si="169"/>
        <v/>
      </c>
      <c r="B806" s="23" t="str">
        <f t="shared" si="170"/>
        <v/>
      </c>
      <c r="C806" s="24" t="str">
        <f t="shared" ca="1" si="171"/>
        <v>E</v>
      </c>
      <c r="D806" s="25" t="str">
        <f t="shared" si="172"/>
        <v/>
      </c>
      <c r="E806" s="25" t="str">
        <f t="shared" si="173"/>
        <v/>
      </c>
      <c r="F806" s="23" t="str">
        <f t="shared" si="174"/>
        <v/>
      </c>
      <c r="G806" s="25" t="str">
        <f t="shared" si="175"/>
        <v/>
      </c>
      <c r="H806" s="23">
        <v>2025</v>
      </c>
      <c r="I806" s="26">
        <v>797</v>
      </c>
      <c r="J806" s="23" t="s">
        <v>95</v>
      </c>
      <c r="K806" t="s">
        <v>96</v>
      </c>
      <c r="L806" t="s">
        <v>97</v>
      </c>
      <c r="M806" t="s">
        <v>98</v>
      </c>
      <c r="N806" t="s">
        <v>99</v>
      </c>
      <c r="O806" s="23" t="s">
        <v>100</v>
      </c>
      <c r="P806" s="23" t="s">
        <v>138</v>
      </c>
      <c r="Q806" t="s">
        <v>5443</v>
      </c>
      <c r="R806" s="23" t="s">
        <v>103</v>
      </c>
      <c r="S806" s="20" t="s">
        <v>982</v>
      </c>
      <c r="T806" s="29" t="s">
        <v>5444</v>
      </c>
      <c r="U806" s="23" t="s">
        <v>1436</v>
      </c>
      <c r="V806" s="23" t="s">
        <v>106</v>
      </c>
      <c r="W806" s="20" t="s">
        <v>1369</v>
      </c>
      <c r="X806" s="20" t="s">
        <v>1369</v>
      </c>
      <c r="Y806" t="s">
        <v>5445</v>
      </c>
      <c r="Z806" t="s">
        <v>5446</v>
      </c>
      <c r="AA806" t="s">
        <v>5447</v>
      </c>
      <c r="AB806" s="30">
        <v>48000000</v>
      </c>
      <c r="AC806" s="30">
        <v>48000000</v>
      </c>
      <c r="AD806" s="46">
        <v>4800000</v>
      </c>
      <c r="AE806" s="46">
        <v>0</v>
      </c>
      <c r="AF806" s="23" t="s">
        <v>112</v>
      </c>
      <c r="AG806" t="s">
        <v>106</v>
      </c>
      <c r="AH806" t="s">
        <v>113</v>
      </c>
      <c r="AI806" s="31">
        <f>+Tabla3[[#This Row],[VALOR DEL CONTRATO
(EN NUMEROS)]]-Tabla3[[#This Row],[VALOR RECURSOS (MADS/FONAM)]]</f>
        <v>0</v>
      </c>
      <c r="AJ806" s="25">
        <v>10925</v>
      </c>
      <c r="AK806" s="32">
        <v>45665</v>
      </c>
      <c r="AL806">
        <v>102925</v>
      </c>
      <c r="AM806" s="27">
        <v>45713</v>
      </c>
      <c r="AN806" s="33" t="s">
        <v>114</v>
      </c>
      <c r="AO806" t="s">
        <v>911</v>
      </c>
      <c r="AP806" s="39">
        <v>202400000000078</v>
      </c>
      <c r="AQ806" t="s">
        <v>106</v>
      </c>
      <c r="AR806" s="27">
        <v>45706</v>
      </c>
      <c r="AS806" s="23" t="s">
        <v>116</v>
      </c>
      <c r="AT806" s="23" t="s">
        <v>116</v>
      </c>
      <c r="AU806" t="s">
        <v>117</v>
      </c>
      <c r="AV806" t="s">
        <v>4612</v>
      </c>
      <c r="AW806" t="s">
        <v>4613</v>
      </c>
      <c r="AX806" t="s">
        <v>1375</v>
      </c>
      <c r="AY806" s="23">
        <v>80111600</v>
      </c>
      <c r="AZ806" s="20" t="s">
        <v>5448</v>
      </c>
      <c r="BA806" s="23" t="s">
        <v>121</v>
      </c>
      <c r="BB806" s="20" t="s">
        <v>122</v>
      </c>
      <c r="BC806" s="42">
        <v>45709</v>
      </c>
      <c r="BD806" s="23" t="s">
        <v>123</v>
      </c>
      <c r="BE806" s="42">
        <v>45709</v>
      </c>
      <c r="BF806" s="27">
        <v>45713</v>
      </c>
      <c r="BG806" s="43">
        <v>46015</v>
      </c>
      <c r="BH806" s="35">
        <f>+Tabla3[[#This Row],[FECHA TERMINACION
(INICIAL)]]-Tabla3[[#This Row],[FECHA INICIO]]</f>
        <v>302</v>
      </c>
      <c r="BI806" s="35">
        <f>+Tabla3[[#This Row],[PLAZO DE EJECUCIÓN EN DÍAS (INICIAL)]]/30</f>
        <v>10.066666666666666</v>
      </c>
      <c r="BJ806" t="s">
        <v>3838</v>
      </c>
      <c r="BK806" s="30">
        <f>+[1]BD_2!E807</f>
        <v>0</v>
      </c>
      <c r="BL806" s="30">
        <f>+[1]BD_2!BA807</f>
        <v>0</v>
      </c>
      <c r="BM806" s="23">
        <f>+[1]BD_2!BZ807</f>
        <v>0</v>
      </c>
      <c r="BN806" s="23">
        <f>+COUNTIF(Tabla3[[#This Row],[VALOR REDUCIDO]:[TOTAL TIEMPO PRORROGADO EN DÍAS
]],"&lt;&gt;0")</f>
        <v>0</v>
      </c>
      <c r="BO806" s="23" t="str">
        <f>+[1]BD_2!CA807</f>
        <v>2 NO</v>
      </c>
      <c r="BP806" s="27" t="str">
        <f>+[1]BD_2!CF807</f>
        <v>1 SI</v>
      </c>
      <c r="BQ806" s="23" t="s">
        <v>106</v>
      </c>
      <c r="BR806">
        <f t="shared" si="176"/>
        <v>302</v>
      </c>
      <c r="BS806" s="36">
        <f t="shared" si="177"/>
        <v>45713</v>
      </c>
      <c r="BT806" s="36">
        <f t="shared" si="178"/>
        <v>46015</v>
      </c>
      <c r="BU806" s="37">
        <f t="shared" ca="1" si="179"/>
        <v>0.77483443708609268</v>
      </c>
      <c r="BV806" s="30">
        <f t="shared" si="180"/>
        <v>48000000</v>
      </c>
      <c r="BW806" s="23" t="str">
        <f t="shared" ref="BW806:BW869" si="182">+IF(BP806="1 SI","FINALIZADO",IF($BT806&lt;=$C$1,"FINALIZADO","EJECUCIÓN"))</f>
        <v>FINALIZADO</v>
      </c>
      <c r="BX806" s="23">
        <v>24960000</v>
      </c>
      <c r="BY806" s="23">
        <v>23040000</v>
      </c>
      <c r="BZ806" s="23" t="s">
        <v>106</v>
      </c>
      <c r="CA806" s="23" t="str">
        <f t="shared" si="181"/>
        <v>febrero</v>
      </c>
      <c r="CB806" s="23" t="s">
        <v>121</v>
      </c>
      <c r="CC806" s="23" t="s">
        <v>121</v>
      </c>
      <c r="CD806" s="23" t="s">
        <v>121</v>
      </c>
      <c r="CE806" t="s">
        <v>125</v>
      </c>
      <c r="CF806" t="s">
        <v>126</v>
      </c>
    </row>
    <row r="807" spans="1:84" x14ac:dyDescent="0.25">
      <c r="A807" s="23" t="str">
        <f t="shared" si="169"/>
        <v/>
      </c>
      <c r="B807" s="23" t="str">
        <f t="shared" si="170"/>
        <v/>
      </c>
      <c r="C807" s="24" t="str">
        <f t="shared" ca="1" si="171"/>
        <v>E</v>
      </c>
      <c r="D807" s="25" t="str">
        <f t="shared" ca="1" si="172"/>
        <v/>
      </c>
      <c r="E807" s="25" t="str">
        <f t="shared" si="173"/>
        <v/>
      </c>
      <c r="F807" s="23" t="str">
        <f t="shared" si="174"/>
        <v/>
      </c>
      <c r="G807" s="25" t="str">
        <f t="shared" si="175"/>
        <v/>
      </c>
      <c r="H807" s="23">
        <v>2025</v>
      </c>
      <c r="I807" s="26">
        <v>798</v>
      </c>
      <c r="J807" s="23" t="s">
        <v>95</v>
      </c>
      <c r="K807" t="s">
        <v>96</v>
      </c>
      <c r="L807" t="s">
        <v>97</v>
      </c>
      <c r="M807" t="s">
        <v>98</v>
      </c>
      <c r="N807" t="s">
        <v>99</v>
      </c>
      <c r="O807" s="23" t="s">
        <v>100</v>
      </c>
      <c r="P807" s="23" t="s">
        <v>138</v>
      </c>
      <c r="Q807" t="s">
        <v>5449</v>
      </c>
      <c r="R807" s="23" t="s">
        <v>103</v>
      </c>
      <c r="S807" s="20" t="s">
        <v>298</v>
      </c>
      <c r="T807" s="29" t="s">
        <v>5450</v>
      </c>
      <c r="U807" s="23" t="s">
        <v>1436</v>
      </c>
      <c r="V807" s="23" t="s">
        <v>106</v>
      </c>
      <c r="W807" s="20" t="s">
        <v>1369</v>
      </c>
      <c r="X807" s="20" t="s">
        <v>1369</v>
      </c>
      <c r="Y807" t="s">
        <v>5451</v>
      </c>
      <c r="Z807" t="s">
        <v>5452</v>
      </c>
      <c r="AA807" t="s">
        <v>5453</v>
      </c>
      <c r="AB807" s="30">
        <v>66500000</v>
      </c>
      <c r="AC807" s="30">
        <v>66500000</v>
      </c>
      <c r="AD807" s="46">
        <v>7000000</v>
      </c>
      <c r="AE807" s="46">
        <v>0</v>
      </c>
      <c r="AF807" s="23" t="s">
        <v>112</v>
      </c>
      <c r="AG807" t="s">
        <v>106</v>
      </c>
      <c r="AH807" t="s">
        <v>113</v>
      </c>
      <c r="AI807" s="31">
        <f>+Tabla3[[#This Row],[VALOR DEL CONTRATO
(EN NUMEROS)]]-Tabla3[[#This Row],[VALOR RECURSOS (MADS/FONAM)]]</f>
        <v>0</v>
      </c>
      <c r="AJ807" s="25">
        <v>11125</v>
      </c>
      <c r="AK807" s="57">
        <v>45665</v>
      </c>
      <c r="AL807">
        <v>102325</v>
      </c>
      <c r="AM807" s="27">
        <v>45712</v>
      </c>
      <c r="AN807" s="33" t="s">
        <v>114</v>
      </c>
      <c r="AO807" t="s">
        <v>931</v>
      </c>
      <c r="AP807" s="39">
        <v>202400000000078</v>
      </c>
      <c r="AQ807" t="s">
        <v>106</v>
      </c>
      <c r="AR807" s="27">
        <v>45707</v>
      </c>
      <c r="AS807" s="23" t="s">
        <v>116</v>
      </c>
      <c r="AT807" s="23" t="s">
        <v>116</v>
      </c>
      <c r="AU807" t="s">
        <v>117</v>
      </c>
      <c r="AV807" t="s">
        <v>1875</v>
      </c>
      <c r="AW807" t="s">
        <v>1876</v>
      </c>
      <c r="AX807" t="s">
        <v>1375</v>
      </c>
      <c r="AY807" s="23">
        <v>80111600</v>
      </c>
      <c r="AZ807" s="20" t="s">
        <v>5454</v>
      </c>
      <c r="BA807" s="23" t="s">
        <v>121</v>
      </c>
      <c r="BB807" s="20" t="s">
        <v>122</v>
      </c>
      <c r="BC807" s="42">
        <v>45708</v>
      </c>
      <c r="BD807" s="23" t="s">
        <v>123</v>
      </c>
      <c r="BE807" s="42">
        <v>45708</v>
      </c>
      <c r="BF807" s="27">
        <v>45712</v>
      </c>
      <c r="BG807" s="43">
        <v>45999</v>
      </c>
      <c r="BH807" s="35">
        <f>+Tabla3[[#This Row],[FECHA TERMINACION
(INICIAL)]]-Tabla3[[#This Row],[FECHA INICIO]]</f>
        <v>287</v>
      </c>
      <c r="BI807" s="35">
        <f>+Tabla3[[#This Row],[PLAZO DE EJECUCIÓN EN DÍAS (INICIAL)]]/30</f>
        <v>9.5666666666666664</v>
      </c>
      <c r="BJ807" t="s">
        <v>3941</v>
      </c>
      <c r="BK807" s="30">
        <f>+[1]BD_2!E808</f>
        <v>0</v>
      </c>
      <c r="BL807" s="30">
        <f>+[1]BD_2!BA808</f>
        <v>0</v>
      </c>
      <c r="BM807" s="23">
        <f>+[1]BD_2!BZ808</f>
        <v>0</v>
      </c>
      <c r="BN807" s="23">
        <f>+COUNTIF(Tabla3[[#This Row],[VALOR REDUCIDO]:[TOTAL TIEMPO PRORROGADO EN DÍAS
]],"&lt;&gt;0")</f>
        <v>0</v>
      </c>
      <c r="BO807" s="23" t="str">
        <f>+[1]BD_2!CA808</f>
        <v>2 NO</v>
      </c>
      <c r="BP807" s="27" t="str">
        <f>+[1]BD_2!CF808</f>
        <v>2 NO</v>
      </c>
      <c r="BQ807" s="23" t="s">
        <v>106</v>
      </c>
      <c r="BR807">
        <f t="shared" si="176"/>
        <v>287</v>
      </c>
      <c r="BS807" s="36">
        <f t="shared" si="177"/>
        <v>45712</v>
      </c>
      <c r="BT807" s="36">
        <f t="shared" si="178"/>
        <v>45999</v>
      </c>
      <c r="BU807" s="37">
        <f t="shared" ca="1" si="179"/>
        <v>0.81881533101045301</v>
      </c>
      <c r="BV807" s="30">
        <f t="shared" si="180"/>
        <v>66500000</v>
      </c>
      <c r="BW807" s="23" t="str">
        <f t="shared" ca="1" si="182"/>
        <v>EJECUCIÓN</v>
      </c>
      <c r="BX807" s="23">
        <v>36633333</v>
      </c>
      <c r="BY807" s="23">
        <v>29866667</v>
      </c>
      <c r="BZ807" s="23" t="s">
        <v>106</v>
      </c>
      <c r="CA807" s="23" t="str">
        <f t="shared" si="181"/>
        <v>febrero</v>
      </c>
      <c r="CB807" s="23" t="s">
        <v>121</v>
      </c>
      <c r="CC807" s="23" t="s">
        <v>121</v>
      </c>
      <c r="CD807" s="23" t="s">
        <v>121</v>
      </c>
      <c r="CE807" t="s">
        <v>125</v>
      </c>
      <c r="CF807" t="s">
        <v>126</v>
      </c>
    </row>
    <row r="808" spans="1:84" x14ac:dyDescent="0.25">
      <c r="A808" s="23" t="str">
        <f t="shared" si="169"/>
        <v/>
      </c>
      <c r="B808" s="23" t="str">
        <f t="shared" si="170"/>
        <v/>
      </c>
      <c r="C808" s="24" t="str">
        <f t="shared" ca="1" si="171"/>
        <v>E</v>
      </c>
      <c r="D808" s="25" t="str">
        <f t="shared" ca="1" si="172"/>
        <v/>
      </c>
      <c r="E808" s="25" t="str">
        <f t="shared" si="173"/>
        <v/>
      </c>
      <c r="F808" s="23" t="str">
        <f t="shared" si="174"/>
        <v/>
      </c>
      <c r="G808" s="25" t="str">
        <f t="shared" si="175"/>
        <v/>
      </c>
      <c r="H808" s="23">
        <v>2025</v>
      </c>
      <c r="I808" s="26">
        <v>799</v>
      </c>
      <c r="J808" s="23" t="s">
        <v>95</v>
      </c>
      <c r="K808" t="s">
        <v>96</v>
      </c>
      <c r="L808" t="s">
        <v>97</v>
      </c>
      <c r="M808" t="s">
        <v>98</v>
      </c>
      <c r="N808" t="s">
        <v>99</v>
      </c>
      <c r="O808" s="23" t="s">
        <v>100</v>
      </c>
      <c r="P808" s="23" t="s">
        <v>138</v>
      </c>
      <c r="Q808" t="s">
        <v>5455</v>
      </c>
      <c r="R808" s="23" t="s">
        <v>103</v>
      </c>
      <c r="S808" s="20" t="s">
        <v>5456</v>
      </c>
      <c r="T808" s="29" t="s">
        <v>5457</v>
      </c>
      <c r="U808" s="23" t="s">
        <v>1436</v>
      </c>
      <c r="V808" s="23" t="s">
        <v>106</v>
      </c>
      <c r="W808" s="20" t="s">
        <v>418</v>
      </c>
      <c r="X808" s="20" t="s">
        <v>418</v>
      </c>
      <c r="Y808" t="s">
        <v>5458</v>
      </c>
      <c r="Z808" t="s">
        <v>5459</v>
      </c>
      <c r="AA808" t="s">
        <v>5460</v>
      </c>
      <c r="AB808" s="30">
        <v>77500000</v>
      </c>
      <c r="AC808" s="30">
        <v>77500000</v>
      </c>
      <c r="AD808" s="46">
        <v>7500000</v>
      </c>
      <c r="AE808" s="46">
        <v>0</v>
      </c>
      <c r="AF808" s="23" t="s">
        <v>112</v>
      </c>
      <c r="AG808" t="s">
        <v>106</v>
      </c>
      <c r="AH808" t="s">
        <v>113</v>
      </c>
      <c r="AI808" s="31">
        <f>+Tabla3[[#This Row],[VALOR DEL CONTRATO
(EN NUMEROS)]]-Tabla3[[#This Row],[VALOR RECURSOS (MADS/FONAM)]]</f>
        <v>0</v>
      </c>
      <c r="AJ808" s="25">
        <v>7825</v>
      </c>
      <c r="AK808" s="32">
        <v>45665</v>
      </c>
      <c r="AL808">
        <v>95325</v>
      </c>
      <c r="AM808" s="27">
        <v>45707</v>
      </c>
      <c r="AN808" s="33" t="s">
        <v>114</v>
      </c>
      <c r="AO808" t="s">
        <v>5461</v>
      </c>
      <c r="AP808" s="39">
        <v>202300000000267</v>
      </c>
      <c r="AQ808" t="s">
        <v>106</v>
      </c>
      <c r="AR808" s="27">
        <v>45706</v>
      </c>
      <c r="AS808" s="23" t="s">
        <v>116</v>
      </c>
      <c r="AT808" s="23" t="s">
        <v>116</v>
      </c>
      <c r="AU808" t="s">
        <v>117</v>
      </c>
      <c r="AV808" t="s">
        <v>423</v>
      </c>
      <c r="AW808" t="s">
        <v>424</v>
      </c>
      <c r="AX808" t="s">
        <v>425</v>
      </c>
      <c r="AY808" s="23">
        <v>80111600</v>
      </c>
      <c r="AZ808" s="20" t="s">
        <v>5462</v>
      </c>
      <c r="BA808" s="23" t="s">
        <v>121</v>
      </c>
      <c r="BB808" s="20" t="s">
        <v>122</v>
      </c>
      <c r="BC808" s="42">
        <v>45706</v>
      </c>
      <c r="BD808" s="23" t="s">
        <v>123</v>
      </c>
      <c r="BE808" s="42">
        <v>45706</v>
      </c>
      <c r="BF808" s="27">
        <v>45707</v>
      </c>
      <c r="BG808" s="43">
        <v>46019</v>
      </c>
      <c r="BH808" s="35">
        <f>+Tabla3[[#This Row],[FECHA TERMINACION
(INICIAL)]]-Tabla3[[#This Row],[FECHA INICIO]]</f>
        <v>312</v>
      </c>
      <c r="BI808" s="35">
        <f>+Tabla3[[#This Row],[PLAZO DE EJECUCIÓN EN DÍAS (INICIAL)]]/30</f>
        <v>10.4</v>
      </c>
      <c r="BJ808" t="s">
        <v>5417</v>
      </c>
      <c r="BK808" s="30">
        <f>+[1]BD_2!E809</f>
        <v>0</v>
      </c>
      <c r="BL808" s="30">
        <f>+[1]BD_2!BA809</f>
        <v>0</v>
      </c>
      <c r="BM808" s="23">
        <f>+[1]BD_2!BZ809</f>
        <v>0</v>
      </c>
      <c r="BN808" s="23">
        <f>+COUNTIF(Tabla3[[#This Row],[VALOR REDUCIDO]:[TOTAL TIEMPO PRORROGADO EN DÍAS
]],"&lt;&gt;0")</f>
        <v>0</v>
      </c>
      <c r="BO808" s="23" t="str">
        <f>+[1]BD_2!CA809</f>
        <v>2 NO</v>
      </c>
      <c r="BP808" s="27" t="str">
        <f>+[1]BD_2!CF809</f>
        <v>2 NO</v>
      </c>
      <c r="BQ808" s="23" t="s">
        <v>106</v>
      </c>
      <c r="BR808">
        <f t="shared" si="176"/>
        <v>312</v>
      </c>
      <c r="BS808" s="36">
        <f t="shared" si="177"/>
        <v>45707</v>
      </c>
      <c r="BT808" s="36">
        <f t="shared" si="178"/>
        <v>46019</v>
      </c>
      <c r="BU808" s="37">
        <f t="shared" ca="1" si="179"/>
        <v>0.76923076923076927</v>
      </c>
      <c r="BV808" s="30">
        <f t="shared" si="180"/>
        <v>77500000</v>
      </c>
      <c r="BW808" s="23" t="str">
        <f t="shared" ca="1" si="182"/>
        <v>EJECUCIÓN</v>
      </c>
      <c r="BX808" s="23">
        <v>40500000</v>
      </c>
      <c r="BY808" s="23">
        <v>37000000</v>
      </c>
      <c r="BZ808" s="23" t="s">
        <v>106</v>
      </c>
      <c r="CA808" s="23" t="str">
        <f t="shared" si="181"/>
        <v>febrero</v>
      </c>
      <c r="CB808" s="23" t="s">
        <v>121</v>
      </c>
      <c r="CC808" s="23" t="s">
        <v>121</v>
      </c>
      <c r="CD808" s="23" t="s">
        <v>121</v>
      </c>
      <c r="CE808" t="s">
        <v>125</v>
      </c>
      <c r="CF808" t="s">
        <v>126</v>
      </c>
    </row>
    <row r="809" spans="1:84" x14ac:dyDescent="0.25">
      <c r="A809" s="23" t="str">
        <f t="shared" si="169"/>
        <v/>
      </c>
      <c r="B809" s="23" t="str">
        <f t="shared" si="170"/>
        <v/>
      </c>
      <c r="C809" s="24" t="str">
        <f t="shared" ca="1" si="171"/>
        <v>E</v>
      </c>
      <c r="D809" s="25" t="str">
        <f t="shared" ca="1" si="172"/>
        <v/>
      </c>
      <c r="E809" s="25" t="str">
        <f t="shared" si="173"/>
        <v/>
      </c>
      <c r="F809" s="23" t="str">
        <f t="shared" si="174"/>
        <v/>
      </c>
      <c r="G809" s="25" t="str">
        <f t="shared" si="175"/>
        <v/>
      </c>
      <c r="H809" s="23">
        <v>2025</v>
      </c>
      <c r="I809" s="26">
        <v>800</v>
      </c>
      <c r="J809" s="23" t="s">
        <v>5463</v>
      </c>
      <c r="K809" t="s">
        <v>5464</v>
      </c>
      <c r="L809" t="s">
        <v>97</v>
      </c>
      <c r="M809" t="s">
        <v>5465</v>
      </c>
      <c r="N809" t="s">
        <v>5466</v>
      </c>
      <c r="O809" s="23" t="s">
        <v>5467</v>
      </c>
      <c r="P809" s="23" t="s">
        <v>113</v>
      </c>
      <c r="Q809" t="s">
        <v>5468</v>
      </c>
      <c r="R809" s="23" t="s">
        <v>1435</v>
      </c>
      <c r="S809" s="42" t="s">
        <v>1436</v>
      </c>
      <c r="T809" s="23" t="s">
        <v>1436</v>
      </c>
      <c r="U809" s="23" t="s">
        <v>5469</v>
      </c>
      <c r="V809" s="23" t="s">
        <v>121</v>
      </c>
      <c r="W809" s="20" t="s">
        <v>543</v>
      </c>
      <c r="X809" s="20" t="s">
        <v>108</v>
      </c>
      <c r="Y809" t="s">
        <v>5470</v>
      </c>
      <c r="Z809" t="s">
        <v>5471</v>
      </c>
      <c r="AA809" t="s">
        <v>5472</v>
      </c>
      <c r="AB809" s="30">
        <v>2815000000</v>
      </c>
      <c r="AC809" s="30">
        <v>2815000000</v>
      </c>
      <c r="AD809" s="46">
        <v>0</v>
      </c>
      <c r="AE809" s="46">
        <v>0</v>
      </c>
      <c r="AF809" s="23" t="s">
        <v>5473</v>
      </c>
      <c r="AG809" t="s">
        <v>106</v>
      </c>
      <c r="AH809" t="s">
        <v>113</v>
      </c>
      <c r="AI809" s="31">
        <f>+Tabla3[[#This Row],[VALOR DEL CONTRATO
(EN NUMEROS)]]-Tabla3[[#This Row],[VALOR RECURSOS (MADS/FONAM)]]</f>
        <v>0</v>
      </c>
      <c r="AJ809" s="25" t="s">
        <v>5474</v>
      </c>
      <c r="AK809" s="57" t="s">
        <v>5475</v>
      </c>
      <c r="AL809" t="s">
        <v>5476</v>
      </c>
      <c r="AM809" s="42">
        <v>45722</v>
      </c>
      <c r="AN809" s="33" t="s">
        <v>5477</v>
      </c>
      <c r="AO809" t="s">
        <v>5478</v>
      </c>
      <c r="AP809" s="39">
        <v>202300000000289</v>
      </c>
      <c r="AQ809" t="s">
        <v>106</v>
      </c>
      <c r="AR809" s="27">
        <v>45705</v>
      </c>
      <c r="AS809" s="23" t="s">
        <v>116</v>
      </c>
      <c r="AT809" s="23" t="s">
        <v>116</v>
      </c>
      <c r="AU809" t="s">
        <v>117</v>
      </c>
      <c r="AV809" t="s">
        <v>5479</v>
      </c>
      <c r="AW809" t="s">
        <v>5480</v>
      </c>
      <c r="AX809" t="s">
        <v>108</v>
      </c>
      <c r="AY809" s="23">
        <v>78111502</v>
      </c>
      <c r="AZ809" s="41" t="s">
        <v>5481</v>
      </c>
      <c r="BA809" s="23" t="s">
        <v>295</v>
      </c>
      <c r="BB809" s="20" t="s">
        <v>122</v>
      </c>
      <c r="BC809" s="42">
        <v>45705</v>
      </c>
      <c r="BD809" s="23" t="s">
        <v>1293</v>
      </c>
      <c r="BE809" s="42">
        <v>45705</v>
      </c>
      <c r="BF809" s="27">
        <v>45723</v>
      </c>
      <c r="BG809" s="43">
        <v>46234</v>
      </c>
      <c r="BH809" s="35">
        <f>+Tabla3[[#This Row],[FECHA TERMINACION
(INICIAL)]]-Tabla3[[#This Row],[FECHA INICIO]]</f>
        <v>511</v>
      </c>
      <c r="BI809" s="35">
        <f>+Tabla3[[#This Row],[PLAZO DE EJECUCIÓN EN DÍAS (INICIAL)]]/30</f>
        <v>17.033333333333335</v>
      </c>
      <c r="BJ809" t="s">
        <v>5482</v>
      </c>
      <c r="BK809" s="30">
        <f>+[1]BD_2!E810</f>
        <v>0</v>
      </c>
      <c r="BL809" s="30">
        <f>+[1]BD_2!BA810</f>
        <v>0</v>
      </c>
      <c r="BM809" s="23">
        <f>+[1]BD_2!BZ810</f>
        <v>0</v>
      </c>
      <c r="BN809" s="23">
        <f>+COUNTIF(Tabla3[[#This Row],[VALOR REDUCIDO]:[TOTAL TIEMPO PRORROGADO EN DÍAS
]],"&lt;&gt;0")</f>
        <v>0</v>
      </c>
      <c r="BO809" s="23" t="str">
        <f>+[1]BD_2!CA810</f>
        <v>2 NO</v>
      </c>
      <c r="BP809" s="27" t="str">
        <f>+[1]BD_2!CF810</f>
        <v>2 NO</v>
      </c>
      <c r="BQ809" s="23" t="s">
        <v>106</v>
      </c>
      <c r="BR809">
        <f t="shared" si="176"/>
        <v>511</v>
      </c>
      <c r="BS809" s="36">
        <f t="shared" si="177"/>
        <v>45723</v>
      </c>
      <c r="BT809" s="36">
        <f t="shared" si="178"/>
        <v>46234</v>
      </c>
      <c r="BU809" s="37">
        <f t="shared" ca="1" si="179"/>
        <v>0.43835616438356162</v>
      </c>
      <c r="BV809" s="30">
        <f t="shared" si="180"/>
        <v>2815000000</v>
      </c>
      <c r="BW809" s="23" t="str">
        <f t="shared" ca="1" si="182"/>
        <v>EJECUCIÓN</v>
      </c>
      <c r="BX809" s="23">
        <v>738594458.88</v>
      </c>
      <c r="BY809" s="23">
        <v>2076405541.1199999</v>
      </c>
      <c r="BZ809" s="23" t="s">
        <v>106</v>
      </c>
      <c r="CA809" s="23" t="str">
        <f t="shared" si="181"/>
        <v>febrero</v>
      </c>
      <c r="CB809" s="23" t="s">
        <v>121</v>
      </c>
      <c r="CC809" s="23" t="s">
        <v>121</v>
      </c>
      <c r="CD809" s="23" t="s">
        <v>121</v>
      </c>
      <c r="CE809" t="s">
        <v>125</v>
      </c>
      <c r="CF809" t="s">
        <v>126</v>
      </c>
    </row>
    <row r="810" spans="1:84" x14ac:dyDescent="0.25">
      <c r="A810" s="23" t="str">
        <f t="shared" si="169"/>
        <v/>
      </c>
      <c r="B810" s="23" t="str">
        <f t="shared" si="170"/>
        <v/>
      </c>
      <c r="C810" s="24" t="str">
        <f t="shared" ca="1" si="171"/>
        <v>E</v>
      </c>
      <c r="D810" s="25" t="str">
        <f t="shared" ca="1" si="172"/>
        <v/>
      </c>
      <c r="E810" s="25" t="str">
        <f t="shared" si="173"/>
        <v/>
      </c>
      <c r="F810" s="23" t="str">
        <f t="shared" si="174"/>
        <v/>
      </c>
      <c r="G810" s="25" t="str">
        <f t="shared" si="175"/>
        <v/>
      </c>
      <c r="H810" s="23">
        <v>2025</v>
      </c>
      <c r="I810" s="26">
        <v>801</v>
      </c>
      <c r="J810" s="23" t="s">
        <v>95</v>
      </c>
      <c r="K810" t="s">
        <v>96</v>
      </c>
      <c r="L810" t="s">
        <v>97</v>
      </c>
      <c r="M810" t="s">
        <v>98</v>
      </c>
      <c r="N810" t="s">
        <v>99</v>
      </c>
      <c r="O810" s="23" t="s">
        <v>100</v>
      </c>
      <c r="P810" s="23" t="s">
        <v>138</v>
      </c>
      <c r="Q810" t="s">
        <v>5483</v>
      </c>
      <c r="R810" s="23" t="s">
        <v>103</v>
      </c>
      <c r="S810" s="20" t="s">
        <v>165</v>
      </c>
      <c r="T810" s="29" t="s">
        <v>5484</v>
      </c>
      <c r="U810" s="23" t="s">
        <v>1436</v>
      </c>
      <c r="V810" s="23" t="s">
        <v>106</v>
      </c>
      <c r="W810" s="20" t="s">
        <v>516</v>
      </c>
      <c r="X810" s="20" t="s">
        <v>516</v>
      </c>
      <c r="Y810" t="s">
        <v>5485</v>
      </c>
      <c r="Z810" t="s">
        <v>5486</v>
      </c>
      <c r="AA810" t="s">
        <v>5487</v>
      </c>
      <c r="AB810" s="30">
        <v>59850000</v>
      </c>
      <c r="AC810" s="30">
        <v>59850000</v>
      </c>
      <c r="AD810" s="46">
        <v>5985000</v>
      </c>
      <c r="AE810" s="46">
        <v>0</v>
      </c>
      <c r="AF810" s="23" t="s">
        <v>112</v>
      </c>
      <c r="AG810" t="s">
        <v>106</v>
      </c>
      <c r="AH810" t="s">
        <v>113</v>
      </c>
      <c r="AI810" s="31">
        <f>+Tabla3[[#This Row],[VALOR DEL CONTRATO
(EN NUMEROS)]]-Tabla3[[#This Row],[VALOR RECURSOS (MADS/FONAM)]]</f>
        <v>0</v>
      </c>
      <c r="AJ810" s="25">
        <v>8825</v>
      </c>
      <c r="AK810" s="57">
        <v>45665</v>
      </c>
      <c r="AL810">
        <v>96225</v>
      </c>
      <c r="AM810" s="42">
        <v>45708</v>
      </c>
      <c r="AN810" s="33" t="s">
        <v>114</v>
      </c>
      <c r="AO810" t="s">
        <v>1574</v>
      </c>
      <c r="AP810" s="39">
        <v>202300000000177</v>
      </c>
      <c r="AQ810" t="s">
        <v>106</v>
      </c>
      <c r="AR810" s="27">
        <v>45706</v>
      </c>
      <c r="AS810" s="23" t="s">
        <v>116</v>
      </c>
      <c r="AT810" s="23" t="s">
        <v>116</v>
      </c>
      <c r="AU810" t="s">
        <v>117</v>
      </c>
      <c r="AV810" t="s">
        <v>1133</v>
      </c>
      <c r="AW810" t="s">
        <v>1134</v>
      </c>
      <c r="AX810" t="s">
        <v>516</v>
      </c>
      <c r="AY810" s="23">
        <v>80111600</v>
      </c>
      <c r="AZ810" s="20" t="s">
        <v>5488</v>
      </c>
      <c r="BA810" s="23" t="s">
        <v>121</v>
      </c>
      <c r="BB810" s="20" t="s">
        <v>122</v>
      </c>
      <c r="BC810" s="42">
        <v>45706</v>
      </c>
      <c r="BD810" s="23" t="s">
        <v>136</v>
      </c>
      <c r="BE810" s="42">
        <v>45706</v>
      </c>
      <c r="BF810" s="27">
        <v>45708</v>
      </c>
      <c r="BG810" s="27">
        <v>46010</v>
      </c>
      <c r="BH810" s="35">
        <f>+Tabla3[[#This Row],[FECHA TERMINACION
(INICIAL)]]-Tabla3[[#This Row],[FECHA INICIO]]</f>
        <v>302</v>
      </c>
      <c r="BI810" s="35">
        <f>+Tabla3[[#This Row],[PLAZO DE EJECUCIÓN EN DÍAS (INICIAL)]]/30</f>
        <v>10.066666666666666</v>
      </c>
      <c r="BJ810" t="s">
        <v>1116</v>
      </c>
      <c r="BK810" s="30">
        <f>+[1]BD_2!E811</f>
        <v>0</v>
      </c>
      <c r="BL810" s="30">
        <f>+[1]BD_2!BA811</f>
        <v>0</v>
      </c>
      <c r="BM810" s="23">
        <f>+[1]BD_2!BZ811</f>
        <v>0</v>
      </c>
      <c r="BN810" s="23">
        <f>+COUNTIF(Tabla3[[#This Row],[VALOR REDUCIDO]:[TOTAL TIEMPO PRORROGADO EN DÍAS
]],"&lt;&gt;0")</f>
        <v>0</v>
      </c>
      <c r="BO810" s="23" t="str">
        <f>+[1]BD_2!CA811</f>
        <v>2 NO</v>
      </c>
      <c r="BP810" s="27" t="str">
        <f>+[1]BD_2!CF811</f>
        <v>2 NO</v>
      </c>
      <c r="BQ810" s="23" t="s">
        <v>106</v>
      </c>
      <c r="BR810">
        <f t="shared" si="176"/>
        <v>302</v>
      </c>
      <c r="BS810" s="36">
        <f t="shared" si="177"/>
        <v>45708</v>
      </c>
      <c r="BT810" s="36">
        <f t="shared" si="178"/>
        <v>46010</v>
      </c>
      <c r="BU810" s="37">
        <f t="shared" ca="1" si="179"/>
        <v>0.79139072847682124</v>
      </c>
      <c r="BV810" s="30">
        <f t="shared" si="180"/>
        <v>59850000</v>
      </c>
      <c r="BW810" s="23" t="str">
        <f t="shared" ca="1" si="182"/>
        <v>EJECUCIÓN</v>
      </c>
      <c r="BX810" s="23">
        <v>32119500</v>
      </c>
      <c r="BY810" s="23">
        <v>27730500</v>
      </c>
      <c r="BZ810" s="23" t="s">
        <v>106</v>
      </c>
      <c r="CA810" s="23" t="str">
        <f t="shared" si="181"/>
        <v>febrero</v>
      </c>
      <c r="CB810" s="23" t="s">
        <v>121</v>
      </c>
      <c r="CC810" s="23" t="s">
        <v>121</v>
      </c>
      <c r="CD810" s="23" t="s">
        <v>121</v>
      </c>
      <c r="CE810" t="s">
        <v>125</v>
      </c>
      <c r="CF810" t="s">
        <v>126</v>
      </c>
    </row>
    <row r="811" spans="1:84" x14ac:dyDescent="0.25">
      <c r="A811" s="23" t="str">
        <f t="shared" si="169"/>
        <v/>
      </c>
      <c r="B811" s="23" t="str">
        <f t="shared" si="170"/>
        <v/>
      </c>
      <c r="C811" s="24" t="str">
        <f t="shared" ca="1" si="171"/>
        <v>E</v>
      </c>
      <c r="D811" s="25" t="str">
        <f t="shared" ca="1" si="172"/>
        <v/>
      </c>
      <c r="E811" s="25" t="str">
        <f t="shared" si="173"/>
        <v/>
      </c>
      <c r="F811" s="23" t="str">
        <f t="shared" si="174"/>
        <v/>
      </c>
      <c r="G811" s="25" t="str">
        <f t="shared" si="175"/>
        <v/>
      </c>
      <c r="H811" s="23">
        <v>2025</v>
      </c>
      <c r="I811" s="26">
        <v>802</v>
      </c>
      <c r="J811" s="23" t="s">
        <v>95</v>
      </c>
      <c r="K811" t="s">
        <v>96</v>
      </c>
      <c r="L811" t="s">
        <v>97</v>
      </c>
      <c r="M811" t="s">
        <v>98</v>
      </c>
      <c r="N811" t="s">
        <v>99</v>
      </c>
      <c r="O811" s="23" t="s">
        <v>100</v>
      </c>
      <c r="P811" s="23" t="s">
        <v>138</v>
      </c>
      <c r="Q811" t="s">
        <v>5489</v>
      </c>
      <c r="R811" s="23" t="s">
        <v>103</v>
      </c>
      <c r="S811" s="20" t="s">
        <v>5456</v>
      </c>
      <c r="T811" s="29" t="s">
        <v>5490</v>
      </c>
      <c r="U811" s="23" t="s">
        <v>1436</v>
      </c>
      <c r="V811" s="23" t="s">
        <v>106</v>
      </c>
      <c r="W811" s="20" t="s">
        <v>516</v>
      </c>
      <c r="X811" s="20" t="s">
        <v>516</v>
      </c>
      <c r="Y811" t="s">
        <v>5491</v>
      </c>
      <c r="Z811" t="s">
        <v>5492</v>
      </c>
      <c r="AA811" t="s">
        <v>5493</v>
      </c>
      <c r="AB811" s="30">
        <v>84000000</v>
      </c>
      <c r="AC811" s="30">
        <v>84000000</v>
      </c>
      <c r="AD811" s="46">
        <v>8400000</v>
      </c>
      <c r="AE811" s="46">
        <v>0</v>
      </c>
      <c r="AF811" s="23" t="s">
        <v>112</v>
      </c>
      <c r="AG811" t="s">
        <v>106</v>
      </c>
      <c r="AH811" t="s">
        <v>113</v>
      </c>
      <c r="AI811" s="31">
        <f>+Tabla3[[#This Row],[VALOR DEL CONTRATO
(EN NUMEROS)]]-Tabla3[[#This Row],[VALOR RECURSOS (MADS/FONAM)]]</f>
        <v>0</v>
      </c>
      <c r="AJ811" s="25">
        <v>8825</v>
      </c>
      <c r="AK811" s="57">
        <v>45665</v>
      </c>
      <c r="AL811">
        <v>99125</v>
      </c>
      <c r="AM811" s="42">
        <v>45709</v>
      </c>
      <c r="AN811" s="33" t="s">
        <v>114</v>
      </c>
      <c r="AO811" t="s">
        <v>1574</v>
      </c>
      <c r="AP811" s="39">
        <v>202300000000177</v>
      </c>
      <c r="AQ811" t="s">
        <v>106</v>
      </c>
      <c r="AR811" s="27">
        <v>45707</v>
      </c>
      <c r="AS811" s="23" t="s">
        <v>116</v>
      </c>
      <c r="AT811" s="23" t="s">
        <v>116</v>
      </c>
      <c r="AU811" t="s">
        <v>117</v>
      </c>
      <c r="AV811" t="s">
        <v>1133</v>
      </c>
      <c r="AW811" t="s">
        <v>1134</v>
      </c>
      <c r="AX811" t="s">
        <v>516</v>
      </c>
      <c r="AY811" s="23">
        <v>80111600</v>
      </c>
      <c r="AZ811" s="20" t="s">
        <v>5494</v>
      </c>
      <c r="BA811" s="23" t="s">
        <v>121</v>
      </c>
      <c r="BB811" s="20" t="s">
        <v>122</v>
      </c>
      <c r="BC811" s="42">
        <v>45708</v>
      </c>
      <c r="BD811" s="23" t="s">
        <v>123</v>
      </c>
      <c r="BE811" s="42">
        <v>45708</v>
      </c>
      <c r="BF811" s="27">
        <v>45709</v>
      </c>
      <c r="BG811" s="43">
        <v>46011</v>
      </c>
      <c r="BH811" s="35">
        <f>+Tabla3[[#This Row],[FECHA TERMINACION
(INICIAL)]]-Tabla3[[#This Row],[FECHA INICIO]]</f>
        <v>302</v>
      </c>
      <c r="BI811" s="35">
        <f>+Tabla3[[#This Row],[PLAZO DE EJECUCIÓN EN DÍAS (INICIAL)]]/30</f>
        <v>10.066666666666666</v>
      </c>
      <c r="BJ811" t="s">
        <v>1127</v>
      </c>
      <c r="BK811" s="30">
        <f>+[1]BD_2!E812</f>
        <v>0</v>
      </c>
      <c r="BL811" s="30">
        <f>+[1]BD_2!BA812</f>
        <v>0</v>
      </c>
      <c r="BM811" s="23">
        <f>+[1]BD_2!BZ812</f>
        <v>0</v>
      </c>
      <c r="BN811" s="23">
        <f>+COUNTIF(Tabla3[[#This Row],[VALOR REDUCIDO]:[TOTAL TIEMPO PRORROGADO EN DÍAS
]],"&lt;&gt;0")</f>
        <v>0</v>
      </c>
      <c r="BO811" s="23" t="str">
        <f>+[1]BD_2!CA812</f>
        <v>2 NO</v>
      </c>
      <c r="BP811" s="27" t="str">
        <f>+[1]BD_2!CF812</f>
        <v>2 NO</v>
      </c>
      <c r="BQ811" s="23" t="s">
        <v>106</v>
      </c>
      <c r="BR811">
        <f t="shared" si="176"/>
        <v>302</v>
      </c>
      <c r="BS811" s="36">
        <f t="shared" si="177"/>
        <v>45709</v>
      </c>
      <c r="BT811" s="36">
        <f t="shared" si="178"/>
        <v>46011</v>
      </c>
      <c r="BU811" s="37">
        <f t="shared" ca="1" si="179"/>
        <v>0.78807947019867552</v>
      </c>
      <c r="BV811" s="30">
        <f t="shared" si="180"/>
        <v>84000000</v>
      </c>
      <c r="BW811" s="23" t="str">
        <f t="shared" ca="1" si="182"/>
        <v>EJECUCIÓN</v>
      </c>
      <c r="BX811" s="23">
        <v>44800000</v>
      </c>
      <c r="BY811" s="23">
        <v>39200000</v>
      </c>
      <c r="BZ811" s="23" t="s">
        <v>106</v>
      </c>
      <c r="CA811" s="23" t="str">
        <f t="shared" si="181"/>
        <v>febrero</v>
      </c>
      <c r="CB811" s="23" t="s">
        <v>121</v>
      </c>
      <c r="CC811" s="23" t="s">
        <v>121</v>
      </c>
      <c r="CD811" s="23" t="s">
        <v>121</v>
      </c>
      <c r="CE811" t="s">
        <v>125</v>
      </c>
      <c r="CF811" t="s">
        <v>126</v>
      </c>
    </row>
    <row r="812" spans="1:84" x14ac:dyDescent="0.25">
      <c r="A812" s="23" t="str">
        <f t="shared" si="169"/>
        <v/>
      </c>
      <c r="B812" s="23" t="str">
        <f t="shared" si="170"/>
        <v/>
      </c>
      <c r="C812" s="24" t="str">
        <f t="shared" ca="1" si="171"/>
        <v>E</v>
      </c>
      <c r="D812" s="25" t="str">
        <f t="shared" ca="1" si="172"/>
        <v/>
      </c>
      <c r="E812" s="25" t="str">
        <f t="shared" si="173"/>
        <v/>
      </c>
      <c r="F812" s="23" t="str">
        <f t="shared" si="174"/>
        <v/>
      </c>
      <c r="G812" s="25" t="str">
        <f t="shared" si="175"/>
        <v/>
      </c>
      <c r="H812" s="23">
        <v>2025</v>
      </c>
      <c r="I812" s="26">
        <v>803</v>
      </c>
      <c r="J812" s="23" t="s">
        <v>95</v>
      </c>
      <c r="K812" t="s">
        <v>96</v>
      </c>
      <c r="L812" t="s">
        <v>97</v>
      </c>
      <c r="M812" t="s">
        <v>98</v>
      </c>
      <c r="N812" t="s">
        <v>99</v>
      </c>
      <c r="O812" s="23" t="s">
        <v>100</v>
      </c>
      <c r="P812" s="23" t="s">
        <v>138</v>
      </c>
      <c r="Q812" t="s">
        <v>5495</v>
      </c>
      <c r="R812" s="23" t="s">
        <v>103</v>
      </c>
      <c r="S812" s="20" t="s">
        <v>193</v>
      </c>
      <c r="T812" s="29" t="s">
        <v>5496</v>
      </c>
      <c r="U812" s="23" t="s">
        <v>1436</v>
      </c>
      <c r="V812" s="23" t="s">
        <v>106</v>
      </c>
      <c r="W812" s="20" t="s">
        <v>595</v>
      </c>
      <c r="X812" s="20" t="s">
        <v>595</v>
      </c>
      <c r="Y812" t="s">
        <v>5497</v>
      </c>
      <c r="Z812" t="s">
        <v>5498</v>
      </c>
      <c r="AA812" t="s">
        <v>5499</v>
      </c>
      <c r="AB812" s="30">
        <v>71866667</v>
      </c>
      <c r="AC812" s="30">
        <v>71866667</v>
      </c>
      <c r="AD812" s="46">
        <v>7000000</v>
      </c>
      <c r="AE812" s="46">
        <v>0</v>
      </c>
      <c r="AF812" s="23" t="s">
        <v>112</v>
      </c>
      <c r="AG812" t="s">
        <v>106</v>
      </c>
      <c r="AH812" t="s">
        <v>113</v>
      </c>
      <c r="AI812" s="31">
        <f>+Tabla3[[#This Row],[VALOR DEL CONTRATO
(EN NUMEROS)]]-Tabla3[[#This Row],[VALOR RECURSOS (MADS/FONAM)]]</f>
        <v>0</v>
      </c>
      <c r="AJ812" s="25">
        <v>4925</v>
      </c>
      <c r="AK812" s="32">
        <v>45664</v>
      </c>
      <c r="AL812">
        <v>91525</v>
      </c>
      <c r="AM812" s="27">
        <v>45706</v>
      </c>
      <c r="AN812" s="33" t="s">
        <v>114</v>
      </c>
      <c r="AO812" t="s">
        <v>599</v>
      </c>
      <c r="AP812" s="39">
        <v>202400000000095</v>
      </c>
      <c r="AQ812" t="s">
        <v>106</v>
      </c>
      <c r="AR812" s="42">
        <v>45705</v>
      </c>
      <c r="AS812" s="23" t="s">
        <v>116</v>
      </c>
      <c r="AT812" s="23" t="s">
        <v>116</v>
      </c>
      <c r="AU812" t="s">
        <v>117</v>
      </c>
      <c r="AV812" t="s">
        <v>600</v>
      </c>
      <c r="AW812" t="s">
        <v>601</v>
      </c>
      <c r="AX812" t="s">
        <v>602</v>
      </c>
      <c r="AY812" s="23">
        <v>80111600</v>
      </c>
      <c r="AZ812" s="20" t="s">
        <v>5500</v>
      </c>
      <c r="BA812" s="23" t="s">
        <v>121</v>
      </c>
      <c r="BB812" s="20" t="s">
        <v>122</v>
      </c>
      <c r="BC812" s="42">
        <v>45705</v>
      </c>
      <c r="BD812" s="23" t="s">
        <v>136</v>
      </c>
      <c r="BE812" s="42">
        <v>45705</v>
      </c>
      <c r="BF812" s="27">
        <v>45706</v>
      </c>
      <c r="BG812" s="27">
        <v>46016</v>
      </c>
      <c r="BH812" s="35">
        <f>+Tabla3[[#This Row],[FECHA TERMINACION
(INICIAL)]]-Tabla3[[#This Row],[FECHA INICIO]]</f>
        <v>310</v>
      </c>
      <c r="BI812" s="35">
        <f>+Tabla3[[#This Row],[PLAZO DE EJECUCIÓN EN DÍAS (INICIAL)]]/30</f>
        <v>10.333333333333334</v>
      </c>
      <c r="BJ812" t="s">
        <v>5501</v>
      </c>
      <c r="BK812" s="30">
        <f>+[1]BD_2!E813</f>
        <v>0</v>
      </c>
      <c r="BL812" s="30">
        <f>+[1]BD_2!BA813</f>
        <v>0</v>
      </c>
      <c r="BM812" s="23">
        <f>+[1]BD_2!BZ813</f>
        <v>0</v>
      </c>
      <c r="BN812" s="23">
        <f>+COUNTIF(Tabla3[[#This Row],[VALOR REDUCIDO]:[TOTAL TIEMPO PRORROGADO EN DÍAS
]],"&lt;&gt;0")</f>
        <v>0</v>
      </c>
      <c r="BO812" s="23" t="str">
        <f>+[1]BD_2!CA813</f>
        <v>2 NO</v>
      </c>
      <c r="BP812" s="27" t="str">
        <f>+[1]BD_2!CF813</f>
        <v>2 NO</v>
      </c>
      <c r="BQ812" s="23" t="s">
        <v>106</v>
      </c>
      <c r="BR812">
        <f t="shared" si="176"/>
        <v>310</v>
      </c>
      <c r="BS812" s="36">
        <f t="shared" si="177"/>
        <v>45706</v>
      </c>
      <c r="BT812" s="36">
        <f t="shared" si="178"/>
        <v>46016</v>
      </c>
      <c r="BU812" s="37">
        <f t="shared" ca="1" si="179"/>
        <v>0.77741935483870972</v>
      </c>
      <c r="BV812" s="30">
        <f t="shared" si="180"/>
        <v>71866667</v>
      </c>
      <c r="BW812" s="23" t="str">
        <f t="shared" ca="1" si="182"/>
        <v>EJECUCIÓN</v>
      </c>
      <c r="BX812" s="23">
        <v>38033333</v>
      </c>
      <c r="BY812" s="23">
        <v>33833334</v>
      </c>
      <c r="BZ812" s="23" t="s">
        <v>106</v>
      </c>
      <c r="CA812" s="23" t="str">
        <f t="shared" si="181"/>
        <v>febrero</v>
      </c>
      <c r="CB812" s="23" t="s">
        <v>121</v>
      </c>
      <c r="CC812" s="23" t="s">
        <v>121</v>
      </c>
      <c r="CD812" s="23" t="s">
        <v>121</v>
      </c>
      <c r="CE812" t="s">
        <v>125</v>
      </c>
      <c r="CF812" t="s">
        <v>126</v>
      </c>
    </row>
    <row r="813" spans="1:84" x14ac:dyDescent="0.25">
      <c r="A813" s="23" t="str">
        <f t="shared" si="169"/>
        <v/>
      </c>
      <c r="B813" s="23" t="str">
        <f t="shared" si="170"/>
        <v/>
      </c>
      <c r="C813" s="24" t="str">
        <f t="shared" ca="1" si="171"/>
        <v>E</v>
      </c>
      <c r="D813" s="25" t="str">
        <f t="shared" ca="1" si="172"/>
        <v/>
      </c>
      <c r="E813" s="25" t="str">
        <f t="shared" si="173"/>
        <v/>
      </c>
      <c r="F813" s="23" t="str">
        <f t="shared" si="174"/>
        <v/>
      </c>
      <c r="G813" s="25" t="str">
        <f t="shared" si="175"/>
        <v/>
      </c>
      <c r="H813" s="23">
        <v>2025</v>
      </c>
      <c r="I813" s="26">
        <v>804</v>
      </c>
      <c r="J813" s="23" t="s">
        <v>95</v>
      </c>
      <c r="K813" t="s">
        <v>96</v>
      </c>
      <c r="L813" t="s">
        <v>97</v>
      </c>
      <c r="M813" t="s">
        <v>98</v>
      </c>
      <c r="N813" t="s">
        <v>99</v>
      </c>
      <c r="O813" s="23" t="s">
        <v>100</v>
      </c>
      <c r="P813" s="23" t="s">
        <v>138</v>
      </c>
      <c r="Q813" t="s">
        <v>5502</v>
      </c>
      <c r="R813" s="23" t="s">
        <v>103</v>
      </c>
      <c r="S813" s="20" t="s">
        <v>193</v>
      </c>
      <c r="T813" s="29" t="s">
        <v>5503</v>
      </c>
      <c r="U813" s="23" t="s">
        <v>1436</v>
      </c>
      <c r="V813" s="23" t="s">
        <v>106</v>
      </c>
      <c r="W813" s="20" t="s">
        <v>595</v>
      </c>
      <c r="X813" s="20" t="s">
        <v>595</v>
      </c>
      <c r="Y813" t="s">
        <v>5504</v>
      </c>
      <c r="Z813" t="s">
        <v>5505</v>
      </c>
      <c r="AA813" t="s">
        <v>5499</v>
      </c>
      <c r="AB813" s="30">
        <v>71866667</v>
      </c>
      <c r="AC813" s="30">
        <v>71866667</v>
      </c>
      <c r="AD813" s="46">
        <v>7000000</v>
      </c>
      <c r="AE813" s="46">
        <v>0</v>
      </c>
      <c r="AF813" s="23" t="s">
        <v>112</v>
      </c>
      <c r="AG813" t="s">
        <v>106</v>
      </c>
      <c r="AH813" t="s">
        <v>113</v>
      </c>
      <c r="AI813" s="31">
        <f>+Tabla3[[#This Row],[VALOR DEL CONTRATO
(EN NUMEROS)]]-Tabla3[[#This Row],[VALOR RECURSOS (MADS/FONAM)]]</f>
        <v>0</v>
      </c>
      <c r="AJ813" s="25">
        <v>4925</v>
      </c>
      <c r="AK813" s="32">
        <v>45664</v>
      </c>
      <c r="AL813">
        <v>90325</v>
      </c>
      <c r="AM813" s="27">
        <v>45706</v>
      </c>
      <c r="AN813" s="33" t="s">
        <v>114</v>
      </c>
      <c r="AO813" t="s">
        <v>599</v>
      </c>
      <c r="AP813" s="39">
        <v>202400000000095</v>
      </c>
      <c r="AQ813" t="s">
        <v>106</v>
      </c>
      <c r="AR813" s="42">
        <v>45705</v>
      </c>
      <c r="AS813" s="23" t="s">
        <v>116</v>
      </c>
      <c r="AT813" s="23" t="s">
        <v>116</v>
      </c>
      <c r="AU813" t="s">
        <v>117</v>
      </c>
      <c r="AV813" t="s">
        <v>600</v>
      </c>
      <c r="AW813" t="s">
        <v>601</v>
      </c>
      <c r="AX813" t="s">
        <v>602</v>
      </c>
      <c r="AY813" s="23">
        <v>80111600</v>
      </c>
      <c r="AZ813" s="20" t="s">
        <v>5506</v>
      </c>
      <c r="BA813" s="23" t="s">
        <v>295</v>
      </c>
      <c r="BB813" s="20" t="s">
        <v>122</v>
      </c>
      <c r="BC813" s="42">
        <v>45705</v>
      </c>
      <c r="BD813" s="23" t="s">
        <v>136</v>
      </c>
      <c r="BE813" s="42">
        <v>45705</v>
      </c>
      <c r="BF813" s="27">
        <v>45706</v>
      </c>
      <c r="BG813" s="27">
        <v>46016</v>
      </c>
      <c r="BH813" s="35">
        <f>+Tabla3[[#This Row],[FECHA TERMINACION
(INICIAL)]]-Tabla3[[#This Row],[FECHA INICIO]]</f>
        <v>310</v>
      </c>
      <c r="BI813" s="35">
        <f>+Tabla3[[#This Row],[PLAZO DE EJECUCIÓN EN DÍAS (INICIAL)]]/30</f>
        <v>10.333333333333334</v>
      </c>
      <c r="BJ813" t="s">
        <v>5507</v>
      </c>
      <c r="BK813" s="30">
        <f>+[1]BD_2!E814</f>
        <v>0</v>
      </c>
      <c r="BL813" s="30">
        <f>+[1]BD_2!BA814</f>
        <v>0</v>
      </c>
      <c r="BM813" s="23">
        <f>+[1]BD_2!BZ814</f>
        <v>0</v>
      </c>
      <c r="BN813" s="23">
        <f>+COUNTIF(Tabla3[[#This Row],[VALOR REDUCIDO]:[TOTAL TIEMPO PRORROGADO EN DÍAS
]],"&lt;&gt;0")</f>
        <v>0</v>
      </c>
      <c r="BO813" s="23" t="str">
        <f>+[1]BD_2!CA814</f>
        <v>2 NO</v>
      </c>
      <c r="BP813" s="27" t="str">
        <f>+[1]BD_2!CF814</f>
        <v>2 NO</v>
      </c>
      <c r="BQ813" s="23" t="s">
        <v>106</v>
      </c>
      <c r="BR813">
        <f t="shared" si="176"/>
        <v>310</v>
      </c>
      <c r="BS813" s="36">
        <f t="shared" si="177"/>
        <v>45706</v>
      </c>
      <c r="BT813" s="36">
        <f t="shared" si="178"/>
        <v>46016</v>
      </c>
      <c r="BU813" s="37">
        <f t="shared" ca="1" si="179"/>
        <v>0.77741935483870972</v>
      </c>
      <c r="BV813" s="30">
        <f t="shared" si="180"/>
        <v>71866667</v>
      </c>
      <c r="BW813" s="23" t="str">
        <f t="shared" ca="1" si="182"/>
        <v>EJECUCIÓN</v>
      </c>
      <c r="BX813" s="23">
        <v>38033333</v>
      </c>
      <c r="BY813" s="23">
        <v>33833334</v>
      </c>
      <c r="BZ813" s="23" t="s">
        <v>106</v>
      </c>
      <c r="CA813" s="23" t="str">
        <f t="shared" si="181"/>
        <v>febrero</v>
      </c>
      <c r="CB813" s="23" t="s">
        <v>121</v>
      </c>
      <c r="CC813" s="23" t="s">
        <v>121</v>
      </c>
      <c r="CD813" s="23" t="s">
        <v>121</v>
      </c>
      <c r="CE813" t="s">
        <v>125</v>
      </c>
      <c r="CF813" t="s">
        <v>126</v>
      </c>
    </row>
    <row r="814" spans="1:84" x14ac:dyDescent="0.25">
      <c r="A814" s="23" t="str">
        <f t="shared" si="169"/>
        <v/>
      </c>
      <c r="B814" s="23" t="str">
        <f t="shared" si="170"/>
        <v/>
      </c>
      <c r="C814" s="24" t="str">
        <f t="shared" ca="1" si="171"/>
        <v>E</v>
      </c>
      <c r="D814" s="25" t="str">
        <f t="shared" ca="1" si="172"/>
        <v/>
      </c>
      <c r="E814" s="25" t="str">
        <f t="shared" si="173"/>
        <v/>
      </c>
      <c r="F814" s="23" t="str">
        <f t="shared" si="174"/>
        <v/>
      </c>
      <c r="G814" s="25" t="str">
        <f t="shared" si="175"/>
        <v/>
      </c>
      <c r="H814" s="23">
        <v>2025</v>
      </c>
      <c r="I814" s="26">
        <v>805</v>
      </c>
      <c r="J814" s="23" t="s">
        <v>95</v>
      </c>
      <c r="K814" t="s">
        <v>96</v>
      </c>
      <c r="L814" t="s">
        <v>97</v>
      </c>
      <c r="M814" t="s">
        <v>98</v>
      </c>
      <c r="N814" t="s">
        <v>99</v>
      </c>
      <c r="O814" s="23" t="s">
        <v>100</v>
      </c>
      <c r="P814" s="23" t="s">
        <v>138</v>
      </c>
      <c r="Q814" t="s">
        <v>5508</v>
      </c>
      <c r="R814" s="23" t="s">
        <v>103</v>
      </c>
      <c r="S814" s="20" t="s">
        <v>5509</v>
      </c>
      <c r="T814" s="29" t="s">
        <v>5510</v>
      </c>
      <c r="U814" s="23" t="s">
        <v>1436</v>
      </c>
      <c r="V814" s="23" t="s">
        <v>106</v>
      </c>
      <c r="W814" s="20" t="s">
        <v>430</v>
      </c>
      <c r="X814" s="20" t="s">
        <v>430</v>
      </c>
      <c r="Y814" t="s">
        <v>5511</v>
      </c>
      <c r="Z814" t="s">
        <v>5512</v>
      </c>
      <c r="AA814" t="s">
        <v>5513</v>
      </c>
      <c r="AB814" s="30">
        <v>56250000</v>
      </c>
      <c r="AC814" s="30">
        <v>56250000</v>
      </c>
      <c r="AD814" s="46">
        <v>6250000</v>
      </c>
      <c r="AE814" s="46">
        <v>0</v>
      </c>
      <c r="AF814" s="23" t="s">
        <v>112</v>
      </c>
      <c r="AG814" t="s">
        <v>106</v>
      </c>
      <c r="AH814" t="s">
        <v>113</v>
      </c>
      <c r="AI814" s="31">
        <f>+Tabla3[[#This Row],[VALOR DEL CONTRATO
(EN NUMEROS)]]-Tabla3[[#This Row],[VALOR RECURSOS (MADS/FONAM)]]</f>
        <v>0</v>
      </c>
      <c r="AJ814" s="25">
        <v>4625</v>
      </c>
      <c r="AK814" s="32">
        <v>45664</v>
      </c>
      <c r="AL814">
        <v>93725</v>
      </c>
      <c r="AM814" s="42">
        <v>45707</v>
      </c>
      <c r="AN814" s="33" t="s">
        <v>114</v>
      </c>
      <c r="AO814" t="s">
        <v>453</v>
      </c>
      <c r="AP814" s="39">
        <v>202400000000074</v>
      </c>
      <c r="AQ814" t="s">
        <v>106</v>
      </c>
      <c r="AR814" s="27">
        <v>45706</v>
      </c>
      <c r="AS814" s="23" t="s">
        <v>116</v>
      </c>
      <c r="AT814" s="23" t="s">
        <v>116</v>
      </c>
      <c r="AU814" t="s">
        <v>117</v>
      </c>
      <c r="AV814" t="s">
        <v>435</v>
      </c>
      <c r="AW814" t="s">
        <v>436</v>
      </c>
      <c r="AX814" t="s">
        <v>436</v>
      </c>
      <c r="AY814" s="23">
        <v>80111600</v>
      </c>
      <c r="AZ814" s="20" t="s">
        <v>5514</v>
      </c>
      <c r="BA814" s="23" t="s">
        <v>121</v>
      </c>
      <c r="BB814" s="20" t="s">
        <v>122</v>
      </c>
      <c r="BC814" s="42">
        <v>45706</v>
      </c>
      <c r="BD814" s="23" t="s">
        <v>136</v>
      </c>
      <c r="BE814" s="42">
        <v>45706</v>
      </c>
      <c r="BF814" s="27">
        <v>45707</v>
      </c>
      <c r="BG814" s="27">
        <v>45979</v>
      </c>
      <c r="BH814" s="35">
        <f>+Tabla3[[#This Row],[FECHA TERMINACION
(INICIAL)]]-Tabla3[[#This Row],[FECHA INICIO]]</f>
        <v>272</v>
      </c>
      <c r="BI814" s="35">
        <f>+Tabla3[[#This Row],[PLAZO DE EJECUCIÓN EN DÍAS (INICIAL)]]/30</f>
        <v>9.0666666666666664</v>
      </c>
      <c r="BJ814" t="s">
        <v>5515</v>
      </c>
      <c r="BK814" s="30">
        <f>+[1]BD_2!E815</f>
        <v>0</v>
      </c>
      <c r="BL814" s="30">
        <f>+[1]BD_2!BA815</f>
        <v>0</v>
      </c>
      <c r="BM814" s="23">
        <f>+[1]BD_2!BZ815</f>
        <v>0</v>
      </c>
      <c r="BN814" s="23">
        <f>+COUNTIF(Tabla3[[#This Row],[VALOR REDUCIDO]:[TOTAL TIEMPO PRORROGADO EN DÍAS
]],"&lt;&gt;0")</f>
        <v>0</v>
      </c>
      <c r="BO814" s="23" t="str">
        <f>+[1]BD_2!CA815</f>
        <v>2 NO</v>
      </c>
      <c r="BP814" s="27" t="str">
        <f>+[1]BD_2!CF815</f>
        <v>2 NO</v>
      </c>
      <c r="BQ814" s="23" t="s">
        <v>106</v>
      </c>
      <c r="BR814">
        <f t="shared" si="176"/>
        <v>272</v>
      </c>
      <c r="BS814" s="36">
        <f t="shared" si="177"/>
        <v>45707</v>
      </c>
      <c r="BT814" s="36">
        <f t="shared" si="178"/>
        <v>45979</v>
      </c>
      <c r="BU814" s="37">
        <f t="shared" ca="1" si="179"/>
        <v>0.88235294117647056</v>
      </c>
      <c r="BV814" s="30">
        <f t="shared" si="180"/>
        <v>56250000</v>
      </c>
      <c r="BW814" s="23" t="str">
        <f t="shared" ca="1" si="182"/>
        <v>EJECUCIÓN</v>
      </c>
      <c r="BX814" s="23">
        <v>33750000</v>
      </c>
      <c r="BY814" s="23">
        <v>22500000</v>
      </c>
      <c r="BZ814" s="23" t="s">
        <v>106</v>
      </c>
      <c r="CA814" s="23" t="str">
        <f t="shared" si="181"/>
        <v>febrero</v>
      </c>
      <c r="CB814" s="23" t="s">
        <v>121</v>
      </c>
      <c r="CC814" s="23" t="s">
        <v>121</v>
      </c>
      <c r="CD814" s="23" t="s">
        <v>121</v>
      </c>
      <c r="CE814" t="s">
        <v>125</v>
      </c>
      <c r="CF814" t="s">
        <v>126</v>
      </c>
    </row>
    <row r="815" spans="1:84" x14ac:dyDescent="0.25">
      <c r="A815" s="23" t="str">
        <f t="shared" si="169"/>
        <v/>
      </c>
      <c r="B815" s="23" t="str">
        <f t="shared" si="170"/>
        <v/>
      </c>
      <c r="C815" s="24" t="str">
        <f t="shared" ca="1" si="171"/>
        <v>E</v>
      </c>
      <c r="D815" s="25" t="str">
        <f t="shared" ca="1" si="172"/>
        <v/>
      </c>
      <c r="E815" s="25" t="str">
        <f t="shared" si="173"/>
        <v/>
      </c>
      <c r="F815" s="23" t="str">
        <f t="shared" si="174"/>
        <v/>
      </c>
      <c r="G815" s="25" t="str">
        <f t="shared" si="175"/>
        <v/>
      </c>
      <c r="H815" s="23">
        <v>2025</v>
      </c>
      <c r="I815" s="26">
        <v>806</v>
      </c>
      <c r="J815" s="23" t="s">
        <v>95</v>
      </c>
      <c r="K815" t="s">
        <v>96</v>
      </c>
      <c r="L815" t="s">
        <v>97</v>
      </c>
      <c r="M815" t="s">
        <v>98</v>
      </c>
      <c r="N815" t="s">
        <v>99</v>
      </c>
      <c r="O815" s="23" t="s">
        <v>100</v>
      </c>
      <c r="P815" s="23" t="s">
        <v>138</v>
      </c>
      <c r="Q815" t="s">
        <v>5516</v>
      </c>
      <c r="R815" s="23" t="s">
        <v>103</v>
      </c>
      <c r="S815" s="20" t="s">
        <v>3133</v>
      </c>
      <c r="T815" s="29" t="s">
        <v>5517</v>
      </c>
      <c r="U815" s="23" t="s">
        <v>1436</v>
      </c>
      <c r="V815" s="23" t="s">
        <v>106</v>
      </c>
      <c r="W815" s="20" t="s">
        <v>490</v>
      </c>
      <c r="X815" s="20" t="s">
        <v>490</v>
      </c>
      <c r="Y815" t="s">
        <v>5518</v>
      </c>
      <c r="Z815" t="s">
        <v>5519</v>
      </c>
      <c r="AA815" t="s">
        <v>5520</v>
      </c>
      <c r="AB815" s="30">
        <v>94966667</v>
      </c>
      <c r="AC815" s="30">
        <v>94966667</v>
      </c>
      <c r="AD815" s="46">
        <v>9250000</v>
      </c>
      <c r="AE815" s="46">
        <v>0</v>
      </c>
      <c r="AF815" s="23" t="s">
        <v>112</v>
      </c>
      <c r="AG815" t="s">
        <v>106</v>
      </c>
      <c r="AH815" t="s">
        <v>113</v>
      </c>
      <c r="AI815" s="31">
        <f>+Tabla3[[#This Row],[VALOR DEL CONTRATO
(EN NUMEROS)]]-Tabla3[[#This Row],[VALOR RECURSOS (MADS/FONAM)]]</f>
        <v>0</v>
      </c>
      <c r="AJ815" s="25">
        <v>9025</v>
      </c>
      <c r="AK815" s="57">
        <v>45665</v>
      </c>
      <c r="AL815">
        <v>97525</v>
      </c>
      <c r="AM815" s="42">
        <v>45708</v>
      </c>
      <c r="AN815" s="33" t="s">
        <v>114</v>
      </c>
      <c r="AO815" t="s">
        <v>986</v>
      </c>
      <c r="AP815" s="39">
        <v>202300000000041</v>
      </c>
      <c r="AQ815" t="s">
        <v>106</v>
      </c>
      <c r="AR815" s="27">
        <v>45707</v>
      </c>
      <c r="AS815" s="23" t="s">
        <v>116</v>
      </c>
      <c r="AT815" s="23" t="s">
        <v>116</v>
      </c>
      <c r="AU815" t="s">
        <v>117</v>
      </c>
      <c r="AV815" t="s">
        <v>4369</v>
      </c>
      <c r="AW815" t="s">
        <v>1025</v>
      </c>
      <c r="AX815" t="s">
        <v>490</v>
      </c>
      <c r="AY815" s="23">
        <v>80111600</v>
      </c>
      <c r="AZ815" s="20" t="s">
        <v>5521</v>
      </c>
      <c r="BA815" s="23" t="s">
        <v>121</v>
      </c>
      <c r="BB815" s="20" t="s">
        <v>122</v>
      </c>
      <c r="BC815" s="42">
        <v>45708</v>
      </c>
      <c r="BD815" s="23" t="s">
        <v>123</v>
      </c>
      <c r="BE815" s="42">
        <v>45708</v>
      </c>
      <c r="BF815" s="42">
        <v>45708</v>
      </c>
      <c r="BG815" s="43">
        <v>46018</v>
      </c>
      <c r="BH815" s="35">
        <f>+Tabla3[[#This Row],[FECHA TERMINACION
(INICIAL)]]-Tabla3[[#This Row],[FECHA INICIO]]</f>
        <v>310</v>
      </c>
      <c r="BI815" s="35">
        <f>+Tabla3[[#This Row],[PLAZO DE EJECUCIÓN EN DÍAS (INICIAL)]]/30</f>
        <v>10.333333333333334</v>
      </c>
      <c r="BJ815" t="s">
        <v>5522</v>
      </c>
      <c r="BK815" s="30">
        <f>+[1]BD_2!E816</f>
        <v>0</v>
      </c>
      <c r="BL815" s="30">
        <f>+[1]BD_2!BA816</f>
        <v>0</v>
      </c>
      <c r="BM815" s="23">
        <f>+[1]BD_2!BZ816</f>
        <v>0</v>
      </c>
      <c r="BN815" s="23">
        <f>+COUNTIF(Tabla3[[#This Row],[VALOR REDUCIDO]:[TOTAL TIEMPO PRORROGADO EN DÍAS
]],"&lt;&gt;0")</f>
        <v>0</v>
      </c>
      <c r="BO815" s="23" t="str">
        <f>+[1]BD_2!CA816</f>
        <v>2 NO</v>
      </c>
      <c r="BP815" s="27" t="str">
        <f>+[1]BD_2!CF816</f>
        <v>2 NO</v>
      </c>
      <c r="BQ815" s="23" t="s">
        <v>106</v>
      </c>
      <c r="BR815">
        <f t="shared" si="176"/>
        <v>310</v>
      </c>
      <c r="BS815" s="36">
        <f t="shared" si="177"/>
        <v>45708</v>
      </c>
      <c r="BT815" s="36">
        <f t="shared" si="178"/>
        <v>46018</v>
      </c>
      <c r="BU815" s="37">
        <f t="shared" ca="1" si="179"/>
        <v>0.7709677419354839</v>
      </c>
      <c r="BV815" s="30">
        <f t="shared" si="180"/>
        <v>94966667</v>
      </c>
      <c r="BW815" s="23" t="str">
        <f t="shared" ca="1" si="182"/>
        <v>EJECUCIÓN</v>
      </c>
      <c r="BX815" s="23">
        <v>49641667</v>
      </c>
      <c r="BY815" s="23">
        <v>45325000</v>
      </c>
      <c r="BZ815" s="23" t="s">
        <v>106</v>
      </c>
      <c r="CA815" s="23" t="str">
        <f t="shared" si="181"/>
        <v>febrero</v>
      </c>
      <c r="CB815" s="23" t="s">
        <v>121</v>
      </c>
      <c r="CC815" s="23" t="s">
        <v>121</v>
      </c>
      <c r="CD815" s="23" t="s">
        <v>121</v>
      </c>
      <c r="CE815" t="s">
        <v>125</v>
      </c>
      <c r="CF815" t="s">
        <v>126</v>
      </c>
    </row>
    <row r="816" spans="1:84" x14ac:dyDescent="0.25">
      <c r="A816" s="23" t="str">
        <f t="shared" si="169"/>
        <v/>
      </c>
      <c r="B816" s="23" t="str">
        <f t="shared" si="170"/>
        <v/>
      </c>
      <c r="C816" s="24" t="str">
        <f t="shared" ca="1" si="171"/>
        <v>E</v>
      </c>
      <c r="D816" s="25" t="str">
        <f t="shared" ca="1" si="172"/>
        <v/>
      </c>
      <c r="E816" s="25" t="str">
        <f t="shared" si="173"/>
        <v/>
      </c>
      <c r="F816" s="23" t="str">
        <f t="shared" si="174"/>
        <v/>
      </c>
      <c r="G816" s="25" t="str">
        <f t="shared" si="175"/>
        <v/>
      </c>
      <c r="H816" s="23">
        <v>2025</v>
      </c>
      <c r="I816" s="26">
        <v>807</v>
      </c>
      <c r="J816" s="23" t="s">
        <v>95</v>
      </c>
      <c r="K816" t="s">
        <v>96</v>
      </c>
      <c r="L816" t="s">
        <v>97</v>
      </c>
      <c r="M816" t="s">
        <v>98</v>
      </c>
      <c r="N816" t="s">
        <v>99</v>
      </c>
      <c r="O816" s="23" t="s">
        <v>100</v>
      </c>
      <c r="P816" s="23" t="s">
        <v>138</v>
      </c>
      <c r="Q816" t="s">
        <v>5523</v>
      </c>
      <c r="R816" s="23" t="s">
        <v>103</v>
      </c>
      <c r="S816" s="20" t="s">
        <v>1118</v>
      </c>
      <c r="T816" s="29" t="s">
        <v>5524</v>
      </c>
      <c r="U816" s="23" t="s">
        <v>1436</v>
      </c>
      <c r="V816" s="23" t="s">
        <v>106</v>
      </c>
      <c r="W816" s="20" t="s">
        <v>516</v>
      </c>
      <c r="X816" s="20" t="s">
        <v>516</v>
      </c>
      <c r="Y816" t="s">
        <v>5525</v>
      </c>
      <c r="Z816" t="s">
        <v>5526</v>
      </c>
      <c r="AA816" t="s">
        <v>5527</v>
      </c>
      <c r="AB816" s="30">
        <v>91350000</v>
      </c>
      <c r="AC816" s="30">
        <v>91350000</v>
      </c>
      <c r="AD816" s="46">
        <v>9135000</v>
      </c>
      <c r="AE816" s="46">
        <v>0</v>
      </c>
      <c r="AF816" s="23" t="s">
        <v>112</v>
      </c>
      <c r="AG816" t="s">
        <v>106</v>
      </c>
      <c r="AH816" t="s">
        <v>113</v>
      </c>
      <c r="AI816" s="31">
        <f>+Tabla3[[#This Row],[VALOR DEL CONTRATO
(EN NUMEROS)]]-Tabla3[[#This Row],[VALOR RECURSOS (MADS/FONAM)]]</f>
        <v>0</v>
      </c>
      <c r="AJ816" s="25">
        <v>8825</v>
      </c>
      <c r="AK816" s="57">
        <v>45665</v>
      </c>
      <c r="AL816">
        <v>98825</v>
      </c>
      <c r="AM816" s="42">
        <v>45709</v>
      </c>
      <c r="AN816" s="33" t="s">
        <v>114</v>
      </c>
      <c r="AO816" t="s">
        <v>1574</v>
      </c>
      <c r="AP816" s="39">
        <v>202300000000177</v>
      </c>
      <c r="AQ816" t="s">
        <v>106</v>
      </c>
      <c r="AR816" s="27">
        <v>45708</v>
      </c>
      <c r="AS816" s="23" t="s">
        <v>116</v>
      </c>
      <c r="AT816" s="23" t="s">
        <v>116</v>
      </c>
      <c r="AU816" t="s">
        <v>117</v>
      </c>
      <c r="AV816" t="s">
        <v>1133</v>
      </c>
      <c r="AW816" t="s">
        <v>1134</v>
      </c>
      <c r="AX816" t="s">
        <v>516</v>
      </c>
      <c r="AY816" s="23">
        <v>80111600</v>
      </c>
      <c r="AZ816" s="20" t="s">
        <v>5528</v>
      </c>
      <c r="BA816" s="23" t="s">
        <v>121</v>
      </c>
      <c r="BB816" s="20" t="s">
        <v>122</v>
      </c>
      <c r="BC816" s="42">
        <v>45707</v>
      </c>
      <c r="BD816" s="23" t="s">
        <v>136</v>
      </c>
      <c r="BE816" s="42">
        <v>45707</v>
      </c>
      <c r="BF816" s="27">
        <v>45709</v>
      </c>
      <c r="BG816" s="43">
        <v>46011</v>
      </c>
      <c r="BH816" s="35">
        <f>+Tabla3[[#This Row],[FECHA TERMINACION
(INICIAL)]]-Tabla3[[#This Row],[FECHA INICIO]]</f>
        <v>302</v>
      </c>
      <c r="BI816" s="35">
        <f>+Tabla3[[#This Row],[PLAZO DE EJECUCIÓN EN DÍAS (INICIAL)]]/30</f>
        <v>10.066666666666666</v>
      </c>
      <c r="BJ816" t="s">
        <v>1612</v>
      </c>
      <c r="BK816" s="30">
        <f>+[1]BD_2!E817</f>
        <v>0</v>
      </c>
      <c r="BL816" s="30">
        <f>+[1]BD_2!BA817</f>
        <v>0</v>
      </c>
      <c r="BM816" s="23">
        <f>+[1]BD_2!BZ817</f>
        <v>0</v>
      </c>
      <c r="BN816" s="23">
        <f>+COUNTIF(Tabla3[[#This Row],[VALOR REDUCIDO]:[TOTAL TIEMPO PRORROGADO EN DÍAS
]],"&lt;&gt;0")</f>
        <v>0</v>
      </c>
      <c r="BO816" s="23" t="str">
        <f>+[1]BD_2!CA817</f>
        <v>2 NO</v>
      </c>
      <c r="BP816" s="27" t="str">
        <f>+[1]BD_2!CF817</f>
        <v>2 NO</v>
      </c>
      <c r="BQ816" s="23" t="s">
        <v>106</v>
      </c>
      <c r="BR816">
        <f t="shared" si="176"/>
        <v>302</v>
      </c>
      <c r="BS816" s="36">
        <f t="shared" si="177"/>
        <v>45709</v>
      </c>
      <c r="BT816" s="36">
        <f t="shared" si="178"/>
        <v>46011</v>
      </c>
      <c r="BU816" s="37">
        <f t="shared" ca="1" si="179"/>
        <v>0.78807947019867552</v>
      </c>
      <c r="BV816" s="30">
        <f t="shared" si="180"/>
        <v>91350000</v>
      </c>
      <c r="BW816" s="23" t="str">
        <f t="shared" ca="1" si="182"/>
        <v>EJECUCIÓN</v>
      </c>
      <c r="BX816" s="23">
        <v>48720000</v>
      </c>
      <c r="BY816" s="23">
        <v>42630000</v>
      </c>
      <c r="BZ816" s="23" t="s">
        <v>106</v>
      </c>
      <c r="CA816" s="23" t="str">
        <f t="shared" si="181"/>
        <v>febrero</v>
      </c>
      <c r="CB816" s="23" t="s">
        <v>121</v>
      </c>
      <c r="CC816" s="23" t="s">
        <v>121</v>
      </c>
      <c r="CD816" s="23" t="s">
        <v>121</v>
      </c>
      <c r="CE816" t="s">
        <v>125</v>
      </c>
      <c r="CF816" t="s">
        <v>126</v>
      </c>
    </row>
    <row r="817" spans="1:84" x14ac:dyDescent="0.25">
      <c r="A817" s="23" t="str">
        <f t="shared" si="169"/>
        <v/>
      </c>
      <c r="B817" s="23" t="str">
        <f t="shared" si="170"/>
        <v/>
      </c>
      <c r="C817" s="24" t="str">
        <f t="shared" ca="1" si="171"/>
        <v>E</v>
      </c>
      <c r="D817" s="25" t="str">
        <f t="shared" ca="1" si="172"/>
        <v/>
      </c>
      <c r="E817" s="25" t="str">
        <f t="shared" si="173"/>
        <v/>
      </c>
      <c r="F817" s="23" t="str">
        <f t="shared" si="174"/>
        <v/>
      </c>
      <c r="G817" s="25" t="str">
        <f t="shared" si="175"/>
        <v/>
      </c>
      <c r="H817" s="23">
        <v>2025</v>
      </c>
      <c r="I817" s="26">
        <v>808</v>
      </c>
      <c r="J817" s="23" t="s">
        <v>95</v>
      </c>
      <c r="K817" t="s">
        <v>96</v>
      </c>
      <c r="L817" t="s">
        <v>97</v>
      </c>
      <c r="M817" t="s">
        <v>98</v>
      </c>
      <c r="N817" t="s">
        <v>99</v>
      </c>
      <c r="O817" s="23" t="s">
        <v>100</v>
      </c>
      <c r="P817" s="23" t="s">
        <v>138</v>
      </c>
      <c r="Q817" t="s">
        <v>5529</v>
      </c>
      <c r="R817" s="23" t="s">
        <v>103</v>
      </c>
      <c r="S817" s="20" t="s">
        <v>158</v>
      </c>
      <c r="T817" s="29" t="s">
        <v>5530</v>
      </c>
      <c r="U817" s="23" t="s">
        <v>1436</v>
      </c>
      <c r="V817" s="23" t="s">
        <v>106</v>
      </c>
      <c r="W817" s="20" t="s">
        <v>776</v>
      </c>
      <c r="X817" s="20" t="s">
        <v>776</v>
      </c>
      <c r="Y817" t="s">
        <v>3338</v>
      </c>
      <c r="Z817" t="s">
        <v>3339</v>
      </c>
      <c r="AA817" t="s">
        <v>4470</v>
      </c>
      <c r="AB817" s="30">
        <v>92700000</v>
      </c>
      <c r="AC817" s="30">
        <v>92700000</v>
      </c>
      <c r="AD817" s="46">
        <v>9270000</v>
      </c>
      <c r="AE817" s="46">
        <v>0</v>
      </c>
      <c r="AF817" s="23" t="s">
        <v>112</v>
      </c>
      <c r="AG817" t="s">
        <v>106</v>
      </c>
      <c r="AH817" t="s">
        <v>113</v>
      </c>
      <c r="AI817" s="31">
        <f>+Tabla3[[#This Row],[VALOR DEL CONTRATO
(EN NUMEROS)]]-Tabla3[[#This Row],[VALOR RECURSOS (MADS/FONAM)]]</f>
        <v>0</v>
      </c>
      <c r="AJ817" s="25">
        <v>7325</v>
      </c>
      <c r="AK817" s="32">
        <v>45665</v>
      </c>
      <c r="AL817">
        <v>93825</v>
      </c>
      <c r="AM817" s="27">
        <v>45707</v>
      </c>
      <c r="AN817" s="33" t="s">
        <v>114</v>
      </c>
      <c r="AO817" t="s">
        <v>911</v>
      </c>
      <c r="AP817" s="39">
        <v>202400000000078</v>
      </c>
      <c r="AQ817" t="s">
        <v>106</v>
      </c>
      <c r="AR817" s="27">
        <v>45706</v>
      </c>
      <c r="AS817" s="23" t="s">
        <v>116</v>
      </c>
      <c r="AT817" s="23" t="s">
        <v>116</v>
      </c>
      <c r="AU817" t="s">
        <v>117</v>
      </c>
      <c r="AV817" t="s">
        <v>781</v>
      </c>
      <c r="AW817" t="s">
        <v>782</v>
      </c>
      <c r="AX817" t="s">
        <v>783</v>
      </c>
      <c r="AY817" s="23">
        <v>80111600</v>
      </c>
      <c r="AZ817" s="20" t="s">
        <v>5531</v>
      </c>
      <c r="BA817" s="23" t="s">
        <v>121</v>
      </c>
      <c r="BB817" s="20" t="s">
        <v>122</v>
      </c>
      <c r="BC817" s="42">
        <v>45706</v>
      </c>
      <c r="BD817" s="23" t="s">
        <v>123</v>
      </c>
      <c r="BE817" s="42">
        <v>45706</v>
      </c>
      <c r="BF817" s="27">
        <v>45707</v>
      </c>
      <c r="BG817" s="43">
        <v>46009</v>
      </c>
      <c r="BH817" s="35">
        <f>+Tabla3[[#This Row],[FECHA TERMINACION
(INICIAL)]]-Tabla3[[#This Row],[FECHA INICIO]]</f>
        <v>302</v>
      </c>
      <c r="BI817" s="35">
        <f>+Tabla3[[#This Row],[PLAZO DE EJECUCIÓN EN DÍAS (INICIAL)]]/30</f>
        <v>10.066666666666666</v>
      </c>
      <c r="BJ817" t="s">
        <v>4472</v>
      </c>
      <c r="BK817" s="30">
        <f>+[1]BD_2!E818</f>
        <v>0</v>
      </c>
      <c r="BL817" s="30">
        <f>+[1]BD_2!BA818</f>
        <v>0</v>
      </c>
      <c r="BM817" s="23">
        <f>+[1]BD_2!BZ818</f>
        <v>0</v>
      </c>
      <c r="BN817" s="23">
        <f>+COUNTIF(Tabla3[[#This Row],[VALOR REDUCIDO]:[TOTAL TIEMPO PRORROGADO EN DÍAS
]],"&lt;&gt;0")</f>
        <v>0</v>
      </c>
      <c r="BO817" s="23" t="str">
        <f>+[1]BD_2!CA818</f>
        <v>2 NO</v>
      </c>
      <c r="BP817" s="27" t="str">
        <f>+[1]BD_2!CF818</f>
        <v>2 NO</v>
      </c>
      <c r="BQ817" s="23" t="s">
        <v>106</v>
      </c>
      <c r="BR817">
        <f t="shared" si="176"/>
        <v>302</v>
      </c>
      <c r="BS817" s="36">
        <f t="shared" si="177"/>
        <v>45707</v>
      </c>
      <c r="BT817" s="36">
        <f t="shared" si="178"/>
        <v>46009</v>
      </c>
      <c r="BU817" s="37">
        <f t="shared" ca="1" si="179"/>
        <v>0.79470198675496684</v>
      </c>
      <c r="BV817" s="30">
        <f t="shared" si="180"/>
        <v>92700000</v>
      </c>
      <c r="BW817" s="23" t="str">
        <f t="shared" ca="1" si="182"/>
        <v>EJECUCIÓN</v>
      </c>
      <c r="BX817" s="23">
        <v>50058000</v>
      </c>
      <c r="BY817" s="23">
        <v>42642000</v>
      </c>
      <c r="BZ817" s="23" t="s">
        <v>106</v>
      </c>
      <c r="CA817" s="23" t="str">
        <f t="shared" si="181"/>
        <v>febrero</v>
      </c>
      <c r="CB817" s="23" t="s">
        <v>121</v>
      </c>
      <c r="CC817" s="23" t="s">
        <v>121</v>
      </c>
      <c r="CD817" s="23" t="s">
        <v>121</v>
      </c>
      <c r="CE817" t="s">
        <v>125</v>
      </c>
      <c r="CF817" t="s">
        <v>126</v>
      </c>
    </row>
    <row r="818" spans="1:84" x14ac:dyDescent="0.25">
      <c r="A818" s="23" t="str">
        <f t="shared" si="169"/>
        <v/>
      </c>
      <c r="B818" s="23" t="str">
        <f t="shared" si="170"/>
        <v/>
      </c>
      <c r="C818" s="24" t="str">
        <f t="shared" ca="1" si="171"/>
        <v>E</v>
      </c>
      <c r="D818" s="25" t="str">
        <f t="shared" ca="1" si="172"/>
        <v/>
      </c>
      <c r="E818" s="25" t="str">
        <f t="shared" si="173"/>
        <v/>
      </c>
      <c r="F818" s="23" t="str">
        <f t="shared" si="174"/>
        <v/>
      </c>
      <c r="G818" s="25" t="str">
        <f t="shared" si="175"/>
        <v/>
      </c>
      <c r="H818" s="23">
        <v>2025</v>
      </c>
      <c r="I818" s="26">
        <v>809</v>
      </c>
      <c r="J818" s="23" t="s">
        <v>95</v>
      </c>
      <c r="K818" t="s">
        <v>96</v>
      </c>
      <c r="L818" t="s">
        <v>97</v>
      </c>
      <c r="M818" t="s">
        <v>98</v>
      </c>
      <c r="N818" t="s">
        <v>99</v>
      </c>
      <c r="O818" s="23" t="s">
        <v>100</v>
      </c>
      <c r="P818" s="23" t="s">
        <v>138</v>
      </c>
      <c r="Q818" t="s">
        <v>5532</v>
      </c>
      <c r="R818" s="23" t="s">
        <v>103</v>
      </c>
      <c r="S818" s="20" t="s">
        <v>1325</v>
      </c>
      <c r="T818" s="29" t="s">
        <v>5533</v>
      </c>
      <c r="U818" s="23" t="s">
        <v>1436</v>
      </c>
      <c r="V818" s="23" t="s">
        <v>106</v>
      </c>
      <c r="W818" s="20" t="s">
        <v>907</v>
      </c>
      <c r="X818" s="20" t="s">
        <v>907</v>
      </c>
      <c r="Y818" t="s">
        <v>5534</v>
      </c>
      <c r="Z818" t="s">
        <v>5535</v>
      </c>
      <c r="AA818" t="s">
        <v>5536</v>
      </c>
      <c r="AB818" s="30">
        <v>76500000</v>
      </c>
      <c r="AC818" s="30">
        <v>76500000</v>
      </c>
      <c r="AD818" s="46">
        <v>8500000</v>
      </c>
      <c r="AE818" s="46">
        <v>0</v>
      </c>
      <c r="AF818" s="23" t="s">
        <v>112</v>
      </c>
      <c r="AG818" t="s">
        <v>106</v>
      </c>
      <c r="AH818" t="s">
        <v>113</v>
      </c>
      <c r="AI818" s="31">
        <f>+Tabla3[[#This Row],[VALOR DEL CONTRATO
(EN NUMEROS)]]-Tabla3[[#This Row],[VALOR RECURSOS (MADS/FONAM)]]</f>
        <v>0</v>
      </c>
      <c r="AJ818" s="25">
        <v>10125</v>
      </c>
      <c r="AK818" s="57">
        <v>45665</v>
      </c>
      <c r="AL818">
        <v>101725</v>
      </c>
      <c r="AM818" s="42">
        <v>45712</v>
      </c>
      <c r="AN818" s="33" t="s">
        <v>114</v>
      </c>
      <c r="AO818" t="s">
        <v>186</v>
      </c>
      <c r="AP818" s="39">
        <v>202400000000078</v>
      </c>
      <c r="AQ818" t="s">
        <v>106</v>
      </c>
      <c r="AR818" s="27">
        <v>45707</v>
      </c>
      <c r="AS818" s="23" t="s">
        <v>116</v>
      </c>
      <c r="AT818" s="23" t="s">
        <v>116</v>
      </c>
      <c r="AU818" t="s">
        <v>117</v>
      </c>
      <c r="AV818" t="s">
        <v>912</v>
      </c>
      <c r="AW818" t="s">
        <v>913</v>
      </c>
      <c r="AX818" t="s">
        <v>914</v>
      </c>
      <c r="AY818" s="23">
        <v>80111600</v>
      </c>
      <c r="AZ818" s="20" t="s">
        <v>5537</v>
      </c>
      <c r="BA818" s="23" t="s">
        <v>121</v>
      </c>
      <c r="BB818" s="20" t="s">
        <v>122</v>
      </c>
      <c r="BC818" s="27">
        <v>45708</v>
      </c>
      <c r="BD818" s="20" t="s">
        <v>123</v>
      </c>
      <c r="BE818" s="27">
        <v>45708</v>
      </c>
      <c r="BF818" s="27">
        <v>45712</v>
      </c>
      <c r="BG818" s="27">
        <v>45984</v>
      </c>
      <c r="BH818" s="35">
        <f>+Tabla3[[#This Row],[FECHA TERMINACION
(INICIAL)]]-Tabla3[[#This Row],[FECHA INICIO]]</f>
        <v>272</v>
      </c>
      <c r="BI818" s="35">
        <f>+Tabla3[[#This Row],[PLAZO DE EJECUCIÓN EN DÍAS (INICIAL)]]/30</f>
        <v>9.0666666666666664</v>
      </c>
      <c r="BJ818" t="s">
        <v>5538</v>
      </c>
      <c r="BK818" s="30">
        <f>+[1]BD_2!E819</f>
        <v>0</v>
      </c>
      <c r="BL818" s="30">
        <f>+[1]BD_2!BA819</f>
        <v>0</v>
      </c>
      <c r="BM818" s="23">
        <f>+[1]BD_2!BZ819</f>
        <v>0</v>
      </c>
      <c r="BN818" s="23">
        <f>+COUNTIF(Tabla3[[#This Row],[VALOR REDUCIDO]:[TOTAL TIEMPO PRORROGADO EN DÍAS
]],"&lt;&gt;0")</f>
        <v>0</v>
      </c>
      <c r="BO818" s="23" t="str">
        <f>+[1]BD_2!CA819</f>
        <v>2 NO</v>
      </c>
      <c r="BP818" s="27" t="str">
        <f>+[1]BD_2!CF819</f>
        <v>2 NO</v>
      </c>
      <c r="BQ818" s="23" t="s">
        <v>106</v>
      </c>
      <c r="BR818">
        <f t="shared" si="176"/>
        <v>272</v>
      </c>
      <c r="BS818" s="36">
        <f t="shared" si="177"/>
        <v>45712</v>
      </c>
      <c r="BT818" s="36">
        <f t="shared" si="178"/>
        <v>45984</v>
      </c>
      <c r="BU818" s="37">
        <f t="shared" ca="1" si="179"/>
        <v>0.86397058823529416</v>
      </c>
      <c r="BV818" s="30">
        <f t="shared" si="180"/>
        <v>76500000</v>
      </c>
      <c r="BW818" s="23" t="str">
        <f t="shared" ca="1" si="182"/>
        <v>EJECUCIÓN</v>
      </c>
      <c r="BX818" s="23">
        <v>44483333</v>
      </c>
      <c r="BY818" s="23">
        <v>32016667</v>
      </c>
      <c r="BZ818" s="23" t="s">
        <v>106</v>
      </c>
      <c r="CA818" s="23" t="str">
        <f t="shared" si="181"/>
        <v>febrero</v>
      </c>
      <c r="CB818" s="23" t="s">
        <v>121</v>
      </c>
      <c r="CC818" s="23" t="s">
        <v>121</v>
      </c>
      <c r="CD818" s="23" t="s">
        <v>121</v>
      </c>
      <c r="CE818" t="s">
        <v>125</v>
      </c>
      <c r="CF818" t="s">
        <v>126</v>
      </c>
    </row>
    <row r="819" spans="1:84" x14ac:dyDescent="0.25">
      <c r="A819" s="23" t="str">
        <f t="shared" si="169"/>
        <v/>
      </c>
      <c r="B819" s="23" t="str">
        <f t="shared" si="170"/>
        <v/>
      </c>
      <c r="C819" s="24" t="str">
        <f t="shared" ca="1" si="171"/>
        <v>E</v>
      </c>
      <c r="D819" s="25" t="str">
        <f t="shared" si="172"/>
        <v/>
      </c>
      <c r="E819" s="25" t="str">
        <f t="shared" si="173"/>
        <v/>
      </c>
      <c r="F819" s="23" t="str">
        <f t="shared" si="174"/>
        <v/>
      </c>
      <c r="G819" s="25" t="str">
        <f t="shared" si="175"/>
        <v/>
      </c>
      <c r="H819" s="23">
        <v>2025</v>
      </c>
      <c r="I819" s="26">
        <v>810</v>
      </c>
      <c r="J819" s="23" t="s">
        <v>95</v>
      </c>
      <c r="K819" t="s">
        <v>96</v>
      </c>
      <c r="L819" t="s">
        <v>97</v>
      </c>
      <c r="M819" t="s">
        <v>98</v>
      </c>
      <c r="N819" t="s">
        <v>99</v>
      </c>
      <c r="O819" s="23" t="s">
        <v>100</v>
      </c>
      <c r="P819" s="23" t="s">
        <v>138</v>
      </c>
      <c r="Q819" t="s">
        <v>5539</v>
      </c>
      <c r="R819" s="23" t="s">
        <v>103</v>
      </c>
      <c r="S819" s="20" t="s">
        <v>158</v>
      </c>
      <c r="T819" s="29" t="s">
        <v>5540</v>
      </c>
      <c r="U819" s="23" t="s">
        <v>1436</v>
      </c>
      <c r="V819" s="23" t="s">
        <v>106</v>
      </c>
      <c r="W819" s="20" t="s">
        <v>776</v>
      </c>
      <c r="X819" s="20" t="s">
        <v>776</v>
      </c>
      <c r="Y819" t="s">
        <v>5541</v>
      </c>
      <c r="Z819" t="s">
        <v>7252</v>
      </c>
      <c r="AA819" t="s">
        <v>5542</v>
      </c>
      <c r="AB819" s="30">
        <v>110088460</v>
      </c>
      <c r="AC819" s="30">
        <v>110088460</v>
      </c>
      <c r="AD819" s="46">
        <v>11008846</v>
      </c>
      <c r="AE819" s="46">
        <v>0</v>
      </c>
      <c r="AF819" s="23" t="s">
        <v>112</v>
      </c>
      <c r="AG819" t="s">
        <v>106</v>
      </c>
      <c r="AH819" t="s">
        <v>113</v>
      </c>
      <c r="AI819" s="31">
        <f>+Tabla3[[#This Row],[VALOR DEL CONTRATO
(EN NUMEROS)]]-Tabla3[[#This Row],[VALOR RECURSOS (MADS/FONAM)]]</f>
        <v>0</v>
      </c>
      <c r="AJ819" s="25">
        <v>13125</v>
      </c>
      <c r="AK819" s="32">
        <v>45666</v>
      </c>
      <c r="AL819">
        <v>104325</v>
      </c>
      <c r="AM819" s="27">
        <v>45713</v>
      </c>
      <c r="AN819" s="33" t="s">
        <v>114</v>
      </c>
      <c r="AO819" t="s">
        <v>931</v>
      </c>
      <c r="AP819" s="39">
        <v>202400000000078</v>
      </c>
      <c r="AQ819" t="s">
        <v>106</v>
      </c>
      <c r="AR819" s="27">
        <v>45708</v>
      </c>
      <c r="AS819" s="23" t="s">
        <v>116</v>
      </c>
      <c r="AT819" s="23" t="s">
        <v>116</v>
      </c>
      <c r="AU819" t="s">
        <v>117</v>
      </c>
      <c r="AV819" t="s">
        <v>781</v>
      </c>
      <c r="AW819" t="s">
        <v>782</v>
      </c>
      <c r="AX819" t="s">
        <v>783</v>
      </c>
      <c r="AY819" s="23">
        <v>80111600</v>
      </c>
      <c r="AZ819" s="20" t="s">
        <v>5543</v>
      </c>
      <c r="BA819" s="23" t="s">
        <v>121</v>
      </c>
      <c r="BB819" s="20" t="s">
        <v>122</v>
      </c>
      <c r="BC819" s="42">
        <v>45709</v>
      </c>
      <c r="BD819" s="23" t="s">
        <v>123</v>
      </c>
      <c r="BE819" s="42">
        <v>45709</v>
      </c>
      <c r="BF819" s="27">
        <v>45713</v>
      </c>
      <c r="BG819" s="27">
        <v>46015</v>
      </c>
      <c r="BH819" s="35">
        <f>+Tabla3[[#This Row],[FECHA TERMINACION
(INICIAL)]]-Tabla3[[#This Row],[FECHA INICIO]]</f>
        <v>302</v>
      </c>
      <c r="BI819" s="35">
        <f>+Tabla3[[#This Row],[PLAZO DE EJECUCIÓN EN DÍAS (INICIAL)]]/30</f>
        <v>10.066666666666666</v>
      </c>
      <c r="BJ819" t="s">
        <v>2839</v>
      </c>
      <c r="BK819" s="30">
        <f>+[1]BD_2!E820</f>
        <v>0</v>
      </c>
      <c r="BL819" s="30">
        <f>+[1]BD_2!BA820</f>
        <v>0</v>
      </c>
      <c r="BM819" s="23">
        <f>+[1]BD_2!BZ820</f>
        <v>0</v>
      </c>
      <c r="BN819" s="23">
        <f>+COUNTIF(Tabla3[[#This Row],[VALOR REDUCIDO]:[TOTAL TIEMPO PRORROGADO EN DÍAS
]],"&lt;&gt;0")</f>
        <v>0</v>
      </c>
      <c r="BO819" s="23" t="str">
        <f>+[1]BD_2!CA820</f>
        <v>2 NO</v>
      </c>
      <c r="BP819" s="27" t="str">
        <f>+[1]BD_2!CF820</f>
        <v>1 SI</v>
      </c>
      <c r="BQ819" s="23" t="s">
        <v>106</v>
      </c>
      <c r="BR819">
        <f t="shared" si="176"/>
        <v>302</v>
      </c>
      <c r="BS819" s="36">
        <f t="shared" si="177"/>
        <v>45713</v>
      </c>
      <c r="BT819" s="36">
        <f t="shared" si="178"/>
        <v>46015</v>
      </c>
      <c r="BU819" s="37">
        <f t="shared" ca="1" si="179"/>
        <v>0.77483443708609268</v>
      </c>
      <c r="BV819" s="30">
        <f t="shared" si="180"/>
        <v>110088460</v>
      </c>
      <c r="BW819" s="23" t="str">
        <f t="shared" si="182"/>
        <v>FINALIZADO</v>
      </c>
      <c r="BX819" s="23">
        <v>46237153</v>
      </c>
      <c r="BY819" s="23">
        <v>63851307</v>
      </c>
      <c r="BZ819" s="23" t="s">
        <v>106</v>
      </c>
      <c r="CA819" s="23" t="str">
        <f t="shared" si="181"/>
        <v>febrero</v>
      </c>
      <c r="CB819" s="23" t="s">
        <v>121</v>
      </c>
      <c r="CC819" s="23" t="s">
        <v>121</v>
      </c>
      <c r="CD819" s="23" t="s">
        <v>121</v>
      </c>
      <c r="CE819" t="s">
        <v>125</v>
      </c>
      <c r="CF819" t="s">
        <v>126</v>
      </c>
    </row>
    <row r="820" spans="1:84" x14ac:dyDescent="0.25">
      <c r="A820" s="23" t="str">
        <f t="shared" si="169"/>
        <v/>
      </c>
      <c r="B820" s="23" t="str">
        <f t="shared" si="170"/>
        <v/>
      </c>
      <c r="C820" s="24" t="str">
        <f t="shared" ca="1" si="171"/>
        <v>E</v>
      </c>
      <c r="D820" s="25" t="str">
        <f t="shared" ca="1" si="172"/>
        <v/>
      </c>
      <c r="E820" s="25" t="str">
        <f t="shared" si="173"/>
        <v/>
      </c>
      <c r="F820" s="23" t="str">
        <f t="shared" si="174"/>
        <v/>
      </c>
      <c r="G820" s="25" t="str">
        <f t="shared" si="175"/>
        <v/>
      </c>
      <c r="H820" s="23">
        <v>2025</v>
      </c>
      <c r="I820" s="26">
        <v>811</v>
      </c>
      <c r="J820" s="23" t="s">
        <v>95</v>
      </c>
      <c r="K820" t="s">
        <v>96</v>
      </c>
      <c r="L820" t="s">
        <v>97</v>
      </c>
      <c r="M820" t="s">
        <v>98</v>
      </c>
      <c r="N820" t="s">
        <v>99</v>
      </c>
      <c r="O820" s="23" t="s">
        <v>100</v>
      </c>
      <c r="P820" s="23" t="s">
        <v>138</v>
      </c>
      <c r="Q820" t="s">
        <v>5544</v>
      </c>
      <c r="R820" s="23" t="s">
        <v>103</v>
      </c>
      <c r="S820" s="20" t="s">
        <v>474</v>
      </c>
      <c r="T820" s="29" t="s">
        <v>5545</v>
      </c>
      <c r="U820" s="23" t="s">
        <v>1436</v>
      </c>
      <c r="V820" s="23" t="s">
        <v>106</v>
      </c>
      <c r="W820" s="20" t="s">
        <v>1369</v>
      </c>
      <c r="X820" s="20" t="s">
        <v>1369</v>
      </c>
      <c r="Y820" t="s">
        <v>5546</v>
      </c>
      <c r="Z820" t="s">
        <v>5547</v>
      </c>
      <c r="AA820" t="s">
        <v>5548</v>
      </c>
      <c r="AB820" s="30">
        <v>52000000</v>
      </c>
      <c r="AC820" s="30">
        <v>52000000</v>
      </c>
      <c r="AD820" s="46">
        <v>5200000</v>
      </c>
      <c r="AE820" s="46">
        <v>0</v>
      </c>
      <c r="AF820" s="23" t="s">
        <v>112</v>
      </c>
      <c r="AG820" t="s">
        <v>106</v>
      </c>
      <c r="AH820" t="s">
        <v>113</v>
      </c>
      <c r="AI820" s="31">
        <f>+Tabla3[[#This Row],[VALOR DEL CONTRATO
(EN NUMEROS)]]-Tabla3[[#This Row],[VALOR RECURSOS (MADS/FONAM)]]</f>
        <v>0</v>
      </c>
      <c r="AJ820" s="25">
        <v>10925</v>
      </c>
      <c r="AK820" s="32">
        <v>45665</v>
      </c>
      <c r="AL820">
        <v>102425</v>
      </c>
      <c r="AM820" s="27">
        <v>45712</v>
      </c>
      <c r="AN820" s="33" t="s">
        <v>114</v>
      </c>
      <c r="AO820" t="s">
        <v>911</v>
      </c>
      <c r="AP820" s="39">
        <v>202400000000078</v>
      </c>
      <c r="AQ820" t="s">
        <v>106</v>
      </c>
      <c r="AR820" s="27">
        <v>45707</v>
      </c>
      <c r="AS820" s="23" t="s">
        <v>116</v>
      </c>
      <c r="AT820" s="23" t="s">
        <v>116</v>
      </c>
      <c r="AU820" t="s">
        <v>117</v>
      </c>
      <c r="AV820" t="s">
        <v>4612</v>
      </c>
      <c r="AW820" t="s">
        <v>4613</v>
      </c>
      <c r="AX820" t="s">
        <v>1375</v>
      </c>
      <c r="AY820" s="23">
        <v>80111600</v>
      </c>
      <c r="AZ820" s="20" t="s">
        <v>5549</v>
      </c>
      <c r="BA820" s="23" t="s">
        <v>121</v>
      </c>
      <c r="BB820" s="20" t="s">
        <v>122</v>
      </c>
      <c r="BC820" s="42">
        <v>45707</v>
      </c>
      <c r="BD820" s="23" t="s">
        <v>136</v>
      </c>
      <c r="BE820" s="42">
        <v>45707</v>
      </c>
      <c r="BF820" s="27">
        <v>45712</v>
      </c>
      <c r="BG820" s="27">
        <v>46014</v>
      </c>
      <c r="BH820" s="35">
        <f>+Tabla3[[#This Row],[FECHA TERMINACION
(INICIAL)]]-Tabla3[[#This Row],[FECHA INICIO]]</f>
        <v>302</v>
      </c>
      <c r="BI820" s="35">
        <f>+Tabla3[[#This Row],[PLAZO DE EJECUCIÓN EN DÍAS (INICIAL)]]/30</f>
        <v>10.066666666666666</v>
      </c>
      <c r="BJ820" t="s">
        <v>5550</v>
      </c>
      <c r="BK820" s="30">
        <f>+[1]BD_2!E821</f>
        <v>0</v>
      </c>
      <c r="BL820" s="30">
        <f>+[1]BD_2!BA821</f>
        <v>0</v>
      </c>
      <c r="BM820" s="23">
        <f>+[1]BD_2!BZ821</f>
        <v>0</v>
      </c>
      <c r="BN820" s="23">
        <f>+COUNTIF(Tabla3[[#This Row],[VALOR REDUCIDO]:[TOTAL TIEMPO PRORROGADO EN DÍAS
]],"&lt;&gt;0")</f>
        <v>0</v>
      </c>
      <c r="BO820" s="23" t="str">
        <f>+[1]BD_2!CA821</f>
        <v>2 NO</v>
      </c>
      <c r="BP820" s="27" t="str">
        <f>+[1]BD_2!CF821</f>
        <v>2 NO</v>
      </c>
      <c r="BQ820" s="23" t="s">
        <v>106</v>
      </c>
      <c r="BR820">
        <f t="shared" si="176"/>
        <v>302</v>
      </c>
      <c r="BS820" s="36">
        <f t="shared" si="177"/>
        <v>45712</v>
      </c>
      <c r="BT820" s="36">
        <f t="shared" si="178"/>
        <v>46014</v>
      </c>
      <c r="BU820" s="37">
        <f t="shared" ca="1" si="179"/>
        <v>0.77814569536423839</v>
      </c>
      <c r="BV820" s="30">
        <f t="shared" si="180"/>
        <v>52000000</v>
      </c>
      <c r="BW820" s="23" t="str">
        <f t="shared" ca="1" si="182"/>
        <v>EJECUCIÓN</v>
      </c>
      <c r="BX820" s="23">
        <v>27213333</v>
      </c>
      <c r="BY820" s="23">
        <v>24786667</v>
      </c>
      <c r="BZ820" s="23" t="s">
        <v>106</v>
      </c>
      <c r="CA820" s="23" t="str">
        <f t="shared" si="181"/>
        <v>febrero</v>
      </c>
      <c r="CB820" s="23" t="s">
        <v>121</v>
      </c>
      <c r="CC820" s="23" t="s">
        <v>121</v>
      </c>
      <c r="CD820" s="23" t="s">
        <v>121</v>
      </c>
      <c r="CE820" t="s">
        <v>125</v>
      </c>
      <c r="CF820" t="s">
        <v>126</v>
      </c>
    </row>
    <row r="821" spans="1:84" x14ac:dyDescent="0.25">
      <c r="A821" s="23" t="str">
        <f t="shared" si="169"/>
        <v/>
      </c>
      <c r="B821" s="23" t="str">
        <f t="shared" si="170"/>
        <v/>
      </c>
      <c r="C821" s="24" t="str">
        <f t="shared" ca="1" si="171"/>
        <v>E</v>
      </c>
      <c r="D821" s="25" t="str">
        <f t="shared" ca="1" si="172"/>
        <v/>
      </c>
      <c r="E821" s="25" t="str">
        <f t="shared" si="173"/>
        <v/>
      </c>
      <c r="F821" s="23" t="str">
        <f t="shared" si="174"/>
        <v/>
      </c>
      <c r="G821" s="25" t="str">
        <f t="shared" si="175"/>
        <v/>
      </c>
      <c r="H821" s="23">
        <v>2025</v>
      </c>
      <c r="I821" s="26">
        <v>812</v>
      </c>
      <c r="J821" s="23" t="s">
        <v>95</v>
      </c>
      <c r="K821" t="s">
        <v>96</v>
      </c>
      <c r="L821" t="s">
        <v>97</v>
      </c>
      <c r="M821" t="s">
        <v>98</v>
      </c>
      <c r="N821" t="s">
        <v>99</v>
      </c>
      <c r="O821" s="23" t="s">
        <v>100</v>
      </c>
      <c r="P821" s="23" t="s">
        <v>138</v>
      </c>
      <c r="Q821" t="s">
        <v>5551</v>
      </c>
      <c r="R821" s="23" t="s">
        <v>103</v>
      </c>
      <c r="S821" s="20" t="s">
        <v>5552</v>
      </c>
      <c r="T821" s="29" t="s">
        <v>5553</v>
      </c>
      <c r="U821" s="23" t="s">
        <v>1436</v>
      </c>
      <c r="V821" s="23" t="s">
        <v>106</v>
      </c>
      <c r="W821" s="20" t="s">
        <v>516</v>
      </c>
      <c r="X821" s="20" t="s">
        <v>516</v>
      </c>
      <c r="Y821" t="s">
        <v>5554</v>
      </c>
      <c r="Z821" t="s">
        <v>5555</v>
      </c>
      <c r="AA821" t="s">
        <v>484</v>
      </c>
      <c r="AB821" s="30">
        <v>89250000</v>
      </c>
      <c r="AC821" s="30">
        <v>89250000</v>
      </c>
      <c r="AD821" s="46">
        <v>8925000</v>
      </c>
      <c r="AE821" s="46">
        <v>0</v>
      </c>
      <c r="AF821" s="23" t="s">
        <v>112</v>
      </c>
      <c r="AG821" t="s">
        <v>106</v>
      </c>
      <c r="AH821" t="s">
        <v>113</v>
      </c>
      <c r="AI821" s="31">
        <f>+Tabla3[[#This Row],[VALOR DEL CONTRATO
(EN NUMEROS)]]-Tabla3[[#This Row],[VALOR RECURSOS (MADS/FONAM)]]</f>
        <v>0</v>
      </c>
      <c r="AJ821" s="25">
        <v>8825</v>
      </c>
      <c r="AK821" s="57">
        <v>45665</v>
      </c>
      <c r="AL821">
        <v>96125</v>
      </c>
      <c r="AM821" s="42">
        <v>45708</v>
      </c>
      <c r="AN821" s="33" t="s">
        <v>114</v>
      </c>
      <c r="AO821" t="s">
        <v>1574</v>
      </c>
      <c r="AP821" s="39">
        <v>202300000000177</v>
      </c>
      <c r="AQ821" t="s">
        <v>106</v>
      </c>
      <c r="AR821" s="27">
        <v>45706</v>
      </c>
      <c r="AS821" s="23" t="s">
        <v>116</v>
      </c>
      <c r="AT821" s="23" t="s">
        <v>116</v>
      </c>
      <c r="AU821" t="s">
        <v>117</v>
      </c>
      <c r="AV821" t="s">
        <v>1113</v>
      </c>
      <c r="AW821" t="s">
        <v>1114</v>
      </c>
      <c r="AX821" t="s">
        <v>516</v>
      </c>
      <c r="AY821" s="23">
        <v>80111600</v>
      </c>
      <c r="AZ821" s="20" t="s">
        <v>5556</v>
      </c>
      <c r="BA821" s="23" t="s">
        <v>121</v>
      </c>
      <c r="BB821" s="20" t="s">
        <v>122</v>
      </c>
      <c r="BC821" s="42">
        <v>45706</v>
      </c>
      <c r="BD821" s="23" t="s">
        <v>136</v>
      </c>
      <c r="BE821" s="42">
        <v>45706</v>
      </c>
      <c r="BF821" s="27">
        <v>45708</v>
      </c>
      <c r="BG821" s="27">
        <v>46010</v>
      </c>
      <c r="BH821" s="35">
        <f>+Tabla3[[#This Row],[FECHA TERMINACION
(INICIAL)]]-Tabla3[[#This Row],[FECHA INICIO]]</f>
        <v>302</v>
      </c>
      <c r="BI821" s="35">
        <f>+Tabla3[[#This Row],[PLAZO DE EJECUCIÓN EN DÍAS (INICIAL)]]/30</f>
        <v>10.066666666666666</v>
      </c>
      <c r="BJ821" t="s">
        <v>2776</v>
      </c>
      <c r="BK821" s="30">
        <f>+[1]BD_2!E822</f>
        <v>0</v>
      </c>
      <c r="BL821" s="30">
        <f>+[1]BD_2!BA822</f>
        <v>0</v>
      </c>
      <c r="BM821" s="23">
        <f>+[1]BD_2!BZ822</f>
        <v>0</v>
      </c>
      <c r="BN821" s="23">
        <f>+COUNTIF(Tabla3[[#This Row],[VALOR REDUCIDO]:[TOTAL TIEMPO PRORROGADO EN DÍAS
]],"&lt;&gt;0")</f>
        <v>0</v>
      </c>
      <c r="BO821" s="23" t="str">
        <f>+[1]BD_2!CA822</f>
        <v>2 NO</v>
      </c>
      <c r="BP821" s="27" t="str">
        <f>+[1]BD_2!CF822</f>
        <v>2 NO</v>
      </c>
      <c r="BQ821" s="23" t="s">
        <v>106</v>
      </c>
      <c r="BR821">
        <f t="shared" si="176"/>
        <v>302</v>
      </c>
      <c r="BS821" s="36">
        <f t="shared" si="177"/>
        <v>45708</v>
      </c>
      <c r="BT821" s="36">
        <f t="shared" si="178"/>
        <v>46010</v>
      </c>
      <c r="BU821" s="37">
        <f t="shared" ca="1" si="179"/>
        <v>0.79139072847682124</v>
      </c>
      <c r="BV821" s="30">
        <f t="shared" si="180"/>
        <v>89250000</v>
      </c>
      <c r="BW821" s="23" t="str">
        <f t="shared" ca="1" si="182"/>
        <v>EJECUCIÓN</v>
      </c>
      <c r="BX821" s="23">
        <v>47897500</v>
      </c>
      <c r="BY821" s="23">
        <v>41352500</v>
      </c>
      <c r="BZ821" s="23" t="s">
        <v>106</v>
      </c>
      <c r="CA821" s="23" t="str">
        <f t="shared" si="181"/>
        <v>febrero</v>
      </c>
      <c r="CB821" s="23" t="s">
        <v>121</v>
      </c>
      <c r="CC821" s="23" t="s">
        <v>121</v>
      </c>
      <c r="CD821" s="23" t="s">
        <v>121</v>
      </c>
      <c r="CE821" t="s">
        <v>125</v>
      </c>
      <c r="CF821" t="s">
        <v>126</v>
      </c>
    </row>
    <row r="822" spans="1:84" x14ac:dyDescent="0.25">
      <c r="A822" s="23" t="str">
        <f t="shared" si="169"/>
        <v/>
      </c>
      <c r="B822" s="23" t="str">
        <f t="shared" si="170"/>
        <v/>
      </c>
      <c r="C822" s="24" t="str">
        <f t="shared" ca="1" si="171"/>
        <v>E</v>
      </c>
      <c r="D822" s="25" t="str">
        <f t="shared" ca="1" si="172"/>
        <v/>
      </c>
      <c r="E822" s="25" t="str">
        <f t="shared" si="173"/>
        <v/>
      </c>
      <c r="F822" s="23" t="str">
        <f t="shared" si="174"/>
        <v/>
      </c>
      <c r="G822" s="25" t="str">
        <f t="shared" si="175"/>
        <v/>
      </c>
      <c r="H822" s="23">
        <v>2025</v>
      </c>
      <c r="I822" s="26">
        <v>813</v>
      </c>
      <c r="J822" s="23" t="s">
        <v>95</v>
      </c>
      <c r="K822" t="s">
        <v>96</v>
      </c>
      <c r="L822" t="s">
        <v>97</v>
      </c>
      <c r="M822" t="s">
        <v>98</v>
      </c>
      <c r="N822" t="s">
        <v>99</v>
      </c>
      <c r="O822" s="23" t="s">
        <v>100</v>
      </c>
      <c r="P822" s="23" t="s">
        <v>138</v>
      </c>
      <c r="Q822" t="s">
        <v>5557</v>
      </c>
      <c r="R822" s="23" t="s">
        <v>103</v>
      </c>
      <c r="S822" s="20" t="s">
        <v>1652</v>
      </c>
      <c r="T822" s="29" t="s">
        <v>5558</v>
      </c>
      <c r="U822" s="23" t="s">
        <v>1436</v>
      </c>
      <c r="V822" s="23" t="s">
        <v>106</v>
      </c>
      <c r="W822" s="20" t="s">
        <v>418</v>
      </c>
      <c r="X822" s="20" t="s">
        <v>418</v>
      </c>
      <c r="Y822" t="s">
        <v>5559</v>
      </c>
      <c r="Z822" t="s">
        <v>5560</v>
      </c>
      <c r="AA822" t="s">
        <v>5561</v>
      </c>
      <c r="AB822" s="30">
        <v>79050000</v>
      </c>
      <c r="AC822" s="30">
        <v>79050000</v>
      </c>
      <c r="AD822" s="46">
        <v>7750000</v>
      </c>
      <c r="AE822" s="46">
        <v>0</v>
      </c>
      <c r="AF822" s="23" t="s">
        <v>112</v>
      </c>
      <c r="AG822" t="s">
        <v>106</v>
      </c>
      <c r="AH822" t="s">
        <v>113</v>
      </c>
      <c r="AI822" s="31">
        <f>+Tabla3[[#This Row],[VALOR DEL CONTRATO
(EN NUMEROS)]]-Tabla3[[#This Row],[VALOR RECURSOS (MADS/FONAM)]]</f>
        <v>0</v>
      </c>
      <c r="AJ822" s="25">
        <v>8525</v>
      </c>
      <c r="AK822" s="32">
        <v>45665</v>
      </c>
      <c r="AL822">
        <v>97425</v>
      </c>
      <c r="AM822" s="42">
        <v>45708</v>
      </c>
      <c r="AN822" s="33" t="s">
        <v>114</v>
      </c>
      <c r="AO822" t="s">
        <v>3144</v>
      </c>
      <c r="AP822" s="39">
        <v>202300000000267</v>
      </c>
      <c r="AQ822" t="s">
        <v>106</v>
      </c>
      <c r="AR822" s="27">
        <v>45707</v>
      </c>
      <c r="AS822" s="23" t="s">
        <v>116</v>
      </c>
      <c r="AT822" s="23" t="s">
        <v>116</v>
      </c>
      <c r="AU822" t="s">
        <v>117</v>
      </c>
      <c r="AV822" t="s">
        <v>423</v>
      </c>
      <c r="AW822" t="s">
        <v>424</v>
      </c>
      <c r="AX822" t="s">
        <v>425</v>
      </c>
      <c r="AY822" s="23">
        <v>80111600</v>
      </c>
      <c r="AZ822" s="20" t="s">
        <v>5562</v>
      </c>
      <c r="BA822" s="23" t="s">
        <v>121</v>
      </c>
      <c r="BB822" s="20" t="s">
        <v>122</v>
      </c>
      <c r="BC822" s="42">
        <v>45707</v>
      </c>
      <c r="BD822" s="23" t="s">
        <v>123</v>
      </c>
      <c r="BE822" s="42">
        <v>45707</v>
      </c>
      <c r="BF822" s="27">
        <v>45708</v>
      </c>
      <c r="BG822" s="27">
        <v>46016</v>
      </c>
      <c r="BH822" s="35">
        <f>+Tabla3[[#This Row],[FECHA TERMINACION
(INICIAL)]]-Tabla3[[#This Row],[FECHA INICIO]]</f>
        <v>308</v>
      </c>
      <c r="BI822" s="35">
        <f>+Tabla3[[#This Row],[PLAZO DE EJECUCIÓN EN DÍAS (INICIAL)]]/30</f>
        <v>10.266666666666667</v>
      </c>
      <c r="BJ822" t="s">
        <v>2776</v>
      </c>
      <c r="BK822" s="30">
        <f>+[1]BD_2!E823</f>
        <v>0</v>
      </c>
      <c r="BL822" s="30">
        <f>+[1]BD_2!BA823</f>
        <v>0</v>
      </c>
      <c r="BM822" s="23">
        <f>+[1]BD_2!BZ823</f>
        <v>0</v>
      </c>
      <c r="BN822" s="23">
        <f>+COUNTIF(Tabla3[[#This Row],[VALOR REDUCIDO]:[TOTAL TIEMPO PRORROGADO EN DÍAS
]],"&lt;&gt;0")</f>
        <v>0</v>
      </c>
      <c r="BO822" s="23" t="str">
        <f>+[1]BD_2!CA823</f>
        <v>2 NO</v>
      </c>
      <c r="BP822" s="27" t="str">
        <f>+[1]BD_2!CF823</f>
        <v>2 NO</v>
      </c>
      <c r="BQ822" s="23" t="s">
        <v>106</v>
      </c>
      <c r="BR822">
        <f t="shared" si="176"/>
        <v>308</v>
      </c>
      <c r="BS822" s="36">
        <f t="shared" si="177"/>
        <v>45708</v>
      </c>
      <c r="BT822" s="36">
        <f t="shared" si="178"/>
        <v>46016</v>
      </c>
      <c r="BU822" s="37">
        <f t="shared" ca="1" si="179"/>
        <v>0.77597402597402598</v>
      </c>
      <c r="BV822" s="30">
        <f t="shared" si="180"/>
        <v>79050000</v>
      </c>
      <c r="BW822" s="23" t="str">
        <f t="shared" ca="1" si="182"/>
        <v>EJECUCIÓN</v>
      </c>
      <c r="BX822" s="23">
        <v>41591667</v>
      </c>
      <c r="BY822" s="23">
        <v>37458333</v>
      </c>
      <c r="BZ822" s="23" t="s">
        <v>106</v>
      </c>
      <c r="CA822" s="23" t="str">
        <f t="shared" si="181"/>
        <v>febrero</v>
      </c>
      <c r="CB822" s="23" t="s">
        <v>121</v>
      </c>
      <c r="CC822" s="23" t="s">
        <v>121</v>
      </c>
      <c r="CD822" s="23" t="s">
        <v>121</v>
      </c>
      <c r="CE822" t="s">
        <v>125</v>
      </c>
      <c r="CF822" t="s">
        <v>126</v>
      </c>
    </row>
    <row r="823" spans="1:84" x14ac:dyDescent="0.25">
      <c r="A823" s="23" t="str">
        <f t="shared" si="169"/>
        <v/>
      </c>
      <c r="B823" s="23" t="str">
        <f t="shared" si="170"/>
        <v/>
      </c>
      <c r="C823" s="24" t="str">
        <f t="shared" ca="1" si="171"/>
        <v>F</v>
      </c>
      <c r="D823" s="25" t="str">
        <f t="shared" ca="1" si="172"/>
        <v/>
      </c>
      <c r="E823" s="25" t="str">
        <f t="shared" si="173"/>
        <v/>
      </c>
      <c r="F823" s="23" t="str">
        <f t="shared" si="174"/>
        <v/>
      </c>
      <c r="G823" s="25" t="str">
        <f t="shared" si="175"/>
        <v/>
      </c>
      <c r="H823" s="23">
        <v>2025</v>
      </c>
      <c r="I823" s="26">
        <v>814</v>
      </c>
      <c r="J823" s="23" t="s">
        <v>95</v>
      </c>
      <c r="K823" t="s">
        <v>96</v>
      </c>
      <c r="L823" t="s">
        <v>97</v>
      </c>
      <c r="M823" t="s">
        <v>98</v>
      </c>
      <c r="N823" t="s">
        <v>99</v>
      </c>
      <c r="O823" s="23" t="s">
        <v>100</v>
      </c>
      <c r="P823" s="23" t="s">
        <v>138</v>
      </c>
      <c r="Q823" t="s">
        <v>5563</v>
      </c>
      <c r="R823" s="23" t="s">
        <v>103</v>
      </c>
      <c r="S823" s="20" t="s">
        <v>5564</v>
      </c>
      <c r="T823" s="29" t="s">
        <v>873</v>
      </c>
      <c r="U823" s="23" t="s">
        <v>1436</v>
      </c>
      <c r="V823" s="23" t="s">
        <v>106</v>
      </c>
      <c r="W823" s="20" t="s">
        <v>711</v>
      </c>
      <c r="X823" s="20" t="s">
        <v>108</v>
      </c>
      <c r="Y823" t="s">
        <v>5565</v>
      </c>
      <c r="Z823" t="s">
        <v>5566</v>
      </c>
      <c r="AA823" t="s">
        <v>5567</v>
      </c>
      <c r="AB823" s="30">
        <v>24000000</v>
      </c>
      <c r="AC823" s="30">
        <v>24000000</v>
      </c>
      <c r="AD823" s="46">
        <v>8000000</v>
      </c>
      <c r="AE823" s="46">
        <v>0</v>
      </c>
      <c r="AF823" s="23" t="s">
        <v>112</v>
      </c>
      <c r="AG823" t="s">
        <v>106</v>
      </c>
      <c r="AH823" t="s">
        <v>113</v>
      </c>
      <c r="AI823" s="31">
        <f>+Tabla3[[#This Row],[VALOR DEL CONTRATO
(EN NUMEROS)]]-Tabla3[[#This Row],[VALOR RECURSOS (MADS/FONAM)]]</f>
        <v>0</v>
      </c>
      <c r="AJ823" s="25">
        <v>9525</v>
      </c>
      <c r="AK823" s="57">
        <v>45665</v>
      </c>
      <c r="AL823" s="23">
        <v>96925</v>
      </c>
      <c r="AM823" s="42">
        <v>45708</v>
      </c>
      <c r="AN823" s="33" t="s">
        <v>114</v>
      </c>
      <c r="AO823" t="s">
        <v>115</v>
      </c>
      <c r="AP823" s="39">
        <v>202400000000095</v>
      </c>
      <c r="AQ823" t="s">
        <v>106</v>
      </c>
      <c r="AR823" s="27">
        <v>45707</v>
      </c>
      <c r="AS823" s="23" t="s">
        <v>116</v>
      </c>
      <c r="AT823" s="23" t="s">
        <v>116</v>
      </c>
      <c r="AU823" t="s">
        <v>117</v>
      </c>
      <c r="AV823" t="s">
        <v>529</v>
      </c>
      <c r="AW823" t="s">
        <v>530</v>
      </c>
      <c r="AX823" t="s">
        <v>108</v>
      </c>
      <c r="AY823" s="23">
        <v>80111600</v>
      </c>
      <c r="AZ823" s="41" t="s">
        <v>5568</v>
      </c>
      <c r="BA823" s="23" t="s">
        <v>121</v>
      </c>
      <c r="BB823" s="20" t="s">
        <v>122</v>
      </c>
      <c r="BC823" s="42">
        <v>45706</v>
      </c>
      <c r="BD823" s="23" t="s">
        <v>123</v>
      </c>
      <c r="BE823" s="42">
        <v>45706</v>
      </c>
      <c r="BF823" s="27">
        <v>45708</v>
      </c>
      <c r="BG823" s="27">
        <v>45796</v>
      </c>
      <c r="BH823" s="35">
        <f>+Tabla3[[#This Row],[FECHA TERMINACION
(INICIAL)]]-Tabla3[[#This Row],[FECHA INICIO]]</f>
        <v>88</v>
      </c>
      <c r="BI823" s="35">
        <f>+Tabla3[[#This Row],[PLAZO DE EJECUCIÓN EN DÍAS (INICIAL)]]/30</f>
        <v>2.9333333333333331</v>
      </c>
      <c r="BJ823" t="s">
        <v>5569</v>
      </c>
      <c r="BK823" s="30">
        <f>+[1]BD_2!E824</f>
        <v>0</v>
      </c>
      <c r="BL823" s="30">
        <f>+[1]BD_2!BA824</f>
        <v>0</v>
      </c>
      <c r="BM823" s="23">
        <f>+[1]BD_2!BZ824</f>
        <v>0</v>
      </c>
      <c r="BN823" s="23">
        <f>+COUNTIF(Tabla3[[#This Row],[VALOR REDUCIDO]:[TOTAL TIEMPO PRORROGADO EN DÍAS
]],"&lt;&gt;0")</f>
        <v>0</v>
      </c>
      <c r="BO823" s="23" t="str">
        <f>+[1]BD_2!CA824</f>
        <v>2 NO</v>
      </c>
      <c r="BP823" s="27" t="str">
        <f>+[1]BD_2!CF824</f>
        <v>2 NO</v>
      </c>
      <c r="BQ823" s="23" t="s">
        <v>106</v>
      </c>
      <c r="BR823">
        <f t="shared" si="176"/>
        <v>88</v>
      </c>
      <c r="BS823" s="36">
        <f t="shared" si="177"/>
        <v>45708</v>
      </c>
      <c r="BT823" s="36">
        <f t="shared" si="178"/>
        <v>45796</v>
      </c>
      <c r="BU823" s="37">
        <f t="shared" ca="1" si="179"/>
        <v>1</v>
      </c>
      <c r="BV823" s="30">
        <f t="shared" si="180"/>
        <v>24000000</v>
      </c>
      <c r="BW823" s="23" t="str">
        <f t="shared" ca="1" si="182"/>
        <v>FINALIZADO</v>
      </c>
      <c r="BX823" s="23">
        <v>24000000</v>
      </c>
      <c r="BY823" s="23">
        <v>0</v>
      </c>
      <c r="BZ823" s="23" t="s">
        <v>106</v>
      </c>
      <c r="CA823" s="23" t="str">
        <f t="shared" si="181"/>
        <v>febrero</v>
      </c>
      <c r="CB823" s="23" t="s">
        <v>121</v>
      </c>
      <c r="CC823" s="23" t="s">
        <v>121</v>
      </c>
      <c r="CD823" s="23" t="s">
        <v>121</v>
      </c>
      <c r="CE823" t="s">
        <v>125</v>
      </c>
      <c r="CF823" t="s">
        <v>126</v>
      </c>
    </row>
    <row r="824" spans="1:84" x14ac:dyDescent="0.25">
      <c r="A824" s="23" t="str">
        <f t="shared" si="169"/>
        <v/>
      </c>
      <c r="B824" s="23" t="str">
        <f t="shared" si="170"/>
        <v/>
      </c>
      <c r="C824" s="24" t="str">
        <f t="shared" ca="1" si="171"/>
        <v>E</v>
      </c>
      <c r="D824" s="25" t="str">
        <f t="shared" ca="1" si="172"/>
        <v/>
      </c>
      <c r="E824" s="25" t="str">
        <f t="shared" si="173"/>
        <v/>
      </c>
      <c r="F824" s="23" t="str">
        <f t="shared" si="174"/>
        <v/>
      </c>
      <c r="G824" s="25" t="str">
        <f t="shared" si="175"/>
        <v/>
      </c>
      <c r="H824" s="23">
        <v>2025</v>
      </c>
      <c r="I824" s="26">
        <v>815</v>
      </c>
      <c r="J824" s="23" t="s">
        <v>95</v>
      </c>
      <c r="K824" t="s">
        <v>96</v>
      </c>
      <c r="L824" t="s">
        <v>97</v>
      </c>
      <c r="M824" t="s">
        <v>98</v>
      </c>
      <c r="N824" t="s">
        <v>99</v>
      </c>
      <c r="O824" s="23" t="s">
        <v>100</v>
      </c>
      <c r="P824" s="23" t="s">
        <v>138</v>
      </c>
      <c r="Q824" t="s">
        <v>5570</v>
      </c>
      <c r="R824" s="23" t="s">
        <v>103</v>
      </c>
      <c r="S824" s="20" t="s">
        <v>5571</v>
      </c>
      <c r="T824" s="29" t="s">
        <v>5572</v>
      </c>
      <c r="U824" s="23" t="s">
        <v>1436</v>
      </c>
      <c r="V824" s="23" t="s">
        <v>106</v>
      </c>
      <c r="W824" s="20" t="s">
        <v>430</v>
      </c>
      <c r="X824" s="20" t="s">
        <v>430</v>
      </c>
      <c r="Y824" t="s">
        <v>4046</v>
      </c>
      <c r="Z824" t="s">
        <v>5573</v>
      </c>
      <c r="AA824" t="s">
        <v>4048</v>
      </c>
      <c r="AB824" s="30">
        <v>49500000</v>
      </c>
      <c r="AC824" s="30">
        <v>49500000</v>
      </c>
      <c r="AD824" s="46">
        <v>5500000</v>
      </c>
      <c r="AE824" s="46">
        <v>0</v>
      </c>
      <c r="AF824" s="23" t="s">
        <v>112</v>
      </c>
      <c r="AG824" t="s">
        <v>106</v>
      </c>
      <c r="AH824" t="s">
        <v>113</v>
      </c>
      <c r="AI824" s="31">
        <f>+Tabla3[[#This Row],[VALOR DEL CONTRATO
(EN NUMEROS)]]-Tabla3[[#This Row],[VALOR RECURSOS (MADS/FONAM)]]</f>
        <v>0</v>
      </c>
      <c r="AJ824" s="25">
        <v>4825</v>
      </c>
      <c r="AK824" s="32">
        <v>45664</v>
      </c>
      <c r="AL824">
        <v>102225</v>
      </c>
      <c r="AM824" s="27">
        <v>45712</v>
      </c>
      <c r="AN824" s="33" t="s">
        <v>114</v>
      </c>
      <c r="AO824" t="s">
        <v>1265</v>
      </c>
      <c r="AP824" s="39">
        <v>202400000000074</v>
      </c>
      <c r="AQ824" t="s">
        <v>106</v>
      </c>
      <c r="AR824" s="42">
        <v>45708</v>
      </c>
      <c r="AS824" s="23" t="s">
        <v>5574</v>
      </c>
      <c r="AT824" s="23" t="s">
        <v>5575</v>
      </c>
      <c r="AU824" t="s">
        <v>117</v>
      </c>
      <c r="AV824" t="s">
        <v>435</v>
      </c>
      <c r="AW824" t="s">
        <v>436</v>
      </c>
      <c r="AX824" t="s">
        <v>436</v>
      </c>
      <c r="AY824" s="23">
        <v>80111600</v>
      </c>
      <c r="AZ824" s="20" t="s">
        <v>5576</v>
      </c>
      <c r="BA824" s="23" t="s">
        <v>295</v>
      </c>
      <c r="BB824" s="20" t="s">
        <v>122</v>
      </c>
      <c r="BC824" s="42">
        <v>45709</v>
      </c>
      <c r="BD824" s="23" t="s">
        <v>123</v>
      </c>
      <c r="BE824" s="42">
        <v>45709</v>
      </c>
      <c r="BF824" s="27">
        <v>45712</v>
      </c>
      <c r="BG824" s="27">
        <v>45984</v>
      </c>
      <c r="BH824" s="35">
        <f>+Tabla3[[#This Row],[FECHA TERMINACION
(INICIAL)]]-Tabla3[[#This Row],[FECHA INICIO]]</f>
        <v>272</v>
      </c>
      <c r="BI824" s="35">
        <f>+Tabla3[[#This Row],[PLAZO DE EJECUCIÓN EN DÍAS (INICIAL)]]/30</f>
        <v>9.0666666666666664</v>
      </c>
      <c r="BJ824" t="s">
        <v>4051</v>
      </c>
      <c r="BK824" s="30">
        <f>+[1]BD_2!E825</f>
        <v>0</v>
      </c>
      <c r="BL824" s="30">
        <f>+[1]BD_2!BA825</f>
        <v>0</v>
      </c>
      <c r="BM824" s="23">
        <f>+[1]BD_2!BZ825</f>
        <v>0</v>
      </c>
      <c r="BN824" s="23">
        <f>+COUNTIF(Tabla3[[#This Row],[VALOR REDUCIDO]:[TOTAL TIEMPO PRORROGADO EN DÍAS
]],"&lt;&gt;0")</f>
        <v>0</v>
      </c>
      <c r="BO824" s="23" t="str">
        <f>+[1]BD_2!CA825</f>
        <v>2 NO</v>
      </c>
      <c r="BP824" s="27" t="str">
        <f>+[1]BD_2!CF825</f>
        <v>2 NO</v>
      </c>
      <c r="BQ824" s="23" t="s">
        <v>106</v>
      </c>
      <c r="BR824">
        <f t="shared" si="176"/>
        <v>272</v>
      </c>
      <c r="BS824" s="36">
        <f t="shared" si="177"/>
        <v>45712</v>
      </c>
      <c r="BT824" s="36">
        <f t="shared" si="178"/>
        <v>45984</v>
      </c>
      <c r="BU824" s="37">
        <f t="shared" ca="1" si="179"/>
        <v>0.86397058823529416</v>
      </c>
      <c r="BV824" s="30">
        <f t="shared" si="180"/>
        <v>49500000</v>
      </c>
      <c r="BW824" s="23" t="str">
        <f t="shared" ca="1" si="182"/>
        <v>EJECUCIÓN</v>
      </c>
      <c r="BX824" s="23">
        <v>28783333</v>
      </c>
      <c r="BY824" s="23">
        <v>20716667</v>
      </c>
      <c r="BZ824" s="23" t="s">
        <v>106</v>
      </c>
      <c r="CA824" s="23" t="str">
        <f t="shared" si="181"/>
        <v>febrero</v>
      </c>
      <c r="CB824" s="23" t="s">
        <v>121</v>
      </c>
      <c r="CC824" s="23" t="s">
        <v>121</v>
      </c>
      <c r="CD824" s="23" t="s">
        <v>121</v>
      </c>
      <c r="CE824" t="s">
        <v>125</v>
      </c>
      <c r="CF824" t="s">
        <v>126</v>
      </c>
    </row>
    <row r="825" spans="1:84" s="47" customFormat="1" x14ac:dyDescent="0.25">
      <c r="A825" s="23" t="str">
        <f t="shared" si="169"/>
        <v/>
      </c>
      <c r="B825" s="23" t="str">
        <f t="shared" si="170"/>
        <v/>
      </c>
      <c r="C825" s="24" t="str">
        <f t="shared" ca="1" si="171"/>
        <v>F</v>
      </c>
      <c r="D825" s="25" t="str">
        <f t="shared" ca="1" si="172"/>
        <v/>
      </c>
      <c r="E825" s="25" t="str">
        <f t="shared" si="173"/>
        <v/>
      </c>
      <c r="F825" s="23" t="str">
        <f t="shared" si="174"/>
        <v/>
      </c>
      <c r="G825" s="25" t="str">
        <f t="shared" si="175"/>
        <v/>
      </c>
      <c r="H825" s="23">
        <v>2025</v>
      </c>
      <c r="I825" s="26">
        <v>816</v>
      </c>
      <c r="J825" s="23" t="s">
        <v>95</v>
      </c>
      <c r="K825" t="s">
        <v>96</v>
      </c>
      <c r="L825" t="s">
        <v>97</v>
      </c>
      <c r="M825" t="s">
        <v>98</v>
      </c>
      <c r="N825" t="s">
        <v>99</v>
      </c>
      <c r="O825" s="23" t="s">
        <v>100</v>
      </c>
      <c r="P825" s="23" t="s">
        <v>138</v>
      </c>
      <c r="Q825" t="s">
        <v>5577</v>
      </c>
      <c r="R825" s="23" t="s">
        <v>103</v>
      </c>
      <c r="S825" s="20" t="s">
        <v>5578</v>
      </c>
      <c r="T825" s="29" t="s">
        <v>873</v>
      </c>
      <c r="U825" s="23" t="s">
        <v>1436</v>
      </c>
      <c r="V825" s="23" t="s">
        <v>106</v>
      </c>
      <c r="W825" s="20" t="s">
        <v>183</v>
      </c>
      <c r="X825" s="20" t="s">
        <v>183</v>
      </c>
      <c r="Y825" t="s">
        <v>5579</v>
      </c>
      <c r="Z825" t="s">
        <v>5580</v>
      </c>
      <c r="AA825" t="s">
        <v>5581</v>
      </c>
      <c r="AB825" s="30">
        <v>18540000</v>
      </c>
      <c r="AC825" s="30">
        <v>18540000</v>
      </c>
      <c r="AD825" s="46">
        <v>6180000</v>
      </c>
      <c r="AE825" s="46">
        <v>0</v>
      </c>
      <c r="AF825" s="23" t="s">
        <v>112</v>
      </c>
      <c r="AG825" t="s">
        <v>106</v>
      </c>
      <c r="AH825" t="s">
        <v>113</v>
      </c>
      <c r="AI825" s="31">
        <f>+Tabla3[[#This Row],[VALOR DEL CONTRATO
(EN NUMEROS)]]-Tabla3[[#This Row],[VALOR RECURSOS (MADS/FONAM)]]</f>
        <v>0</v>
      </c>
      <c r="AJ825" s="25">
        <v>3925</v>
      </c>
      <c r="AK825" s="32">
        <v>45664</v>
      </c>
      <c r="AL825">
        <v>99425</v>
      </c>
      <c r="AM825" s="27">
        <v>45709</v>
      </c>
      <c r="AN825" s="33" t="s">
        <v>114</v>
      </c>
      <c r="AO825" t="s">
        <v>258</v>
      </c>
      <c r="AP825" s="39">
        <v>202400000000071</v>
      </c>
      <c r="AQ825" t="s">
        <v>106</v>
      </c>
      <c r="AR825" s="27">
        <v>45708</v>
      </c>
      <c r="AS825" s="23" t="s">
        <v>116</v>
      </c>
      <c r="AT825" s="23" t="s">
        <v>116</v>
      </c>
      <c r="AU825" t="s">
        <v>117</v>
      </c>
      <c r="AV825" t="s">
        <v>197</v>
      </c>
      <c r="AW825" t="s">
        <v>198</v>
      </c>
      <c r="AX825" t="s">
        <v>189</v>
      </c>
      <c r="AY825" s="23">
        <v>80111600</v>
      </c>
      <c r="AZ825" s="20" t="s">
        <v>5582</v>
      </c>
      <c r="BA825" s="23" t="s">
        <v>121</v>
      </c>
      <c r="BB825" s="20" t="s">
        <v>122</v>
      </c>
      <c r="BC825" s="42">
        <v>45708</v>
      </c>
      <c r="BD825" s="23" t="s">
        <v>123</v>
      </c>
      <c r="BE825" s="42">
        <v>45708</v>
      </c>
      <c r="BF825" s="27">
        <v>45709</v>
      </c>
      <c r="BG825" s="43">
        <v>45797</v>
      </c>
      <c r="BH825" s="35">
        <f>+Tabla3[[#This Row],[FECHA TERMINACION
(INICIAL)]]-Tabla3[[#This Row],[FECHA INICIO]]</f>
        <v>88</v>
      </c>
      <c r="BI825" s="35">
        <f>+Tabla3[[#This Row],[PLAZO DE EJECUCIÓN EN DÍAS (INICIAL)]]/30</f>
        <v>2.9333333333333331</v>
      </c>
      <c r="BJ825" t="s">
        <v>5583</v>
      </c>
      <c r="BK825" s="30">
        <f>+[1]BD_2!E826</f>
        <v>0</v>
      </c>
      <c r="BL825" s="30">
        <f>+[1]BD_2!BA826</f>
        <v>9270000</v>
      </c>
      <c r="BM825" s="23">
        <f>+[1]BD_2!BZ826</f>
        <v>46</v>
      </c>
      <c r="BN825" s="23">
        <f>+COUNTIF(Tabla3[[#This Row],[VALOR REDUCIDO]:[TOTAL TIEMPO PRORROGADO EN DÍAS
]],"&lt;&gt;0")</f>
        <v>2</v>
      </c>
      <c r="BO825" s="23" t="str">
        <f>+[1]BD_2!CA826</f>
        <v>2 NO</v>
      </c>
      <c r="BP825" s="27" t="str">
        <f>+[1]BD_2!CF826</f>
        <v>2 NO</v>
      </c>
      <c r="BQ825" s="23" t="s">
        <v>106</v>
      </c>
      <c r="BR825">
        <f t="shared" si="176"/>
        <v>134</v>
      </c>
      <c r="BS825" s="36">
        <f t="shared" si="177"/>
        <v>45709</v>
      </c>
      <c r="BT825" s="36">
        <f t="shared" si="178"/>
        <v>45843</v>
      </c>
      <c r="BU825" s="37">
        <f t="shared" ca="1" si="179"/>
        <v>1</v>
      </c>
      <c r="BV825" s="30">
        <f t="shared" si="180"/>
        <v>27810000</v>
      </c>
      <c r="BW825" s="23" t="str">
        <f t="shared" ca="1" si="182"/>
        <v>FINALIZADO</v>
      </c>
      <c r="BX825" s="23">
        <v>27810000</v>
      </c>
      <c r="BY825" s="23">
        <v>0</v>
      </c>
      <c r="BZ825" s="23" t="s">
        <v>106</v>
      </c>
      <c r="CA825" s="23" t="str">
        <f t="shared" si="181"/>
        <v>febrero</v>
      </c>
      <c r="CB825" s="23" t="s">
        <v>121</v>
      </c>
      <c r="CC825" s="23" t="s">
        <v>121</v>
      </c>
      <c r="CD825" s="23" t="s">
        <v>121</v>
      </c>
      <c r="CE825" t="s">
        <v>125</v>
      </c>
      <c r="CF825" t="s">
        <v>126</v>
      </c>
    </row>
    <row r="826" spans="1:84" x14ac:dyDescent="0.25">
      <c r="A826" s="23" t="str">
        <f t="shared" si="169"/>
        <v/>
      </c>
      <c r="B826" s="23" t="str">
        <f t="shared" si="170"/>
        <v/>
      </c>
      <c r="C826" s="24" t="str">
        <f t="shared" ca="1" si="171"/>
        <v>E</v>
      </c>
      <c r="D826" s="25" t="str">
        <f t="shared" ca="1" si="172"/>
        <v/>
      </c>
      <c r="E826" s="25" t="str">
        <f t="shared" si="173"/>
        <v/>
      </c>
      <c r="F826" s="23" t="str">
        <f t="shared" si="174"/>
        <v/>
      </c>
      <c r="G826" s="25" t="str">
        <f t="shared" si="175"/>
        <v/>
      </c>
      <c r="H826" s="23">
        <v>2025</v>
      </c>
      <c r="I826" s="26">
        <v>817</v>
      </c>
      <c r="J826" s="23" t="s">
        <v>95</v>
      </c>
      <c r="K826" t="s">
        <v>96</v>
      </c>
      <c r="L826" t="s">
        <v>97</v>
      </c>
      <c r="M826" t="s">
        <v>98</v>
      </c>
      <c r="N826" t="s">
        <v>99</v>
      </c>
      <c r="O826" s="23" t="s">
        <v>100</v>
      </c>
      <c r="P826" s="23" t="s">
        <v>138</v>
      </c>
      <c r="Q826" t="s">
        <v>5584</v>
      </c>
      <c r="R826" s="23" t="s">
        <v>103</v>
      </c>
      <c r="S826" s="20" t="s">
        <v>165</v>
      </c>
      <c r="T826" s="29" t="s">
        <v>5585</v>
      </c>
      <c r="U826" s="23" t="s">
        <v>1436</v>
      </c>
      <c r="V826" s="23" t="s">
        <v>106</v>
      </c>
      <c r="W826" s="20" t="s">
        <v>776</v>
      </c>
      <c r="X826" s="20" t="s">
        <v>776</v>
      </c>
      <c r="Y826" t="s">
        <v>5586</v>
      </c>
      <c r="Z826" t="s">
        <v>5587</v>
      </c>
      <c r="AA826" t="s">
        <v>5067</v>
      </c>
      <c r="AB826" s="30">
        <v>53560000</v>
      </c>
      <c r="AC826" s="30">
        <v>53560000</v>
      </c>
      <c r="AD826" s="46">
        <v>5356000</v>
      </c>
      <c r="AE826" s="46">
        <v>0</v>
      </c>
      <c r="AF826" s="23" t="s">
        <v>112</v>
      </c>
      <c r="AG826" t="s">
        <v>106</v>
      </c>
      <c r="AH826" t="s">
        <v>113</v>
      </c>
      <c r="AI826" s="31">
        <f>+Tabla3[[#This Row],[VALOR DEL CONTRATO
(EN NUMEROS)]]-Tabla3[[#This Row],[VALOR RECURSOS (MADS/FONAM)]]</f>
        <v>0</v>
      </c>
      <c r="AJ826" s="25">
        <v>7325</v>
      </c>
      <c r="AK826" s="32">
        <v>45665</v>
      </c>
      <c r="AL826">
        <v>98425</v>
      </c>
      <c r="AM826" s="27">
        <v>45709</v>
      </c>
      <c r="AN826" s="33" t="s">
        <v>114</v>
      </c>
      <c r="AO826" t="s">
        <v>911</v>
      </c>
      <c r="AP826" s="39">
        <v>202400000000078</v>
      </c>
      <c r="AQ826" t="s">
        <v>106</v>
      </c>
      <c r="AR826" s="27">
        <v>45707</v>
      </c>
      <c r="AS826" s="23" t="s">
        <v>116</v>
      </c>
      <c r="AT826" s="23" t="s">
        <v>116</v>
      </c>
      <c r="AU826" t="s">
        <v>117</v>
      </c>
      <c r="AV826" t="s">
        <v>781</v>
      </c>
      <c r="AW826" t="s">
        <v>782</v>
      </c>
      <c r="AX826" t="s">
        <v>783</v>
      </c>
      <c r="AY826" s="23">
        <v>80111600</v>
      </c>
      <c r="AZ826" t="s">
        <v>5588</v>
      </c>
      <c r="BA826" s="23" t="s">
        <v>121</v>
      </c>
      <c r="BB826" s="20" t="s">
        <v>122</v>
      </c>
      <c r="BC826" s="42">
        <v>45707</v>
      </c>
      <c r="BD826" s="23" t="s">
        <v>123</v>
      </c>
      <c r="BE826" s="42">
        <v>45707</v>
      </c>
      <c r="BF826" s="27">
        <v>45709</v>
      </c>
      <c r="BG826" s="43">
        <v>46011</v>
      </c>
      <c r="BH826" s="35">
        <f>+Tabla3[[#This Row],[FECHA TERMINACION
(INICIAL)]]-Tabla3[[#This Row],[FECHA INICIO]]</f>
        <v>302</v>
      </c>
      <c r="BI826" s="35">
        <f>+Tabla3[[#This Row],[PLAZO DE EJECUCIÓN EN DÍAS (INICIAL)]]/30</f>
        <v>10.066666666666666</v>
      </c>
      <c r="BJ826" t="s">
        <v>2839</v>
      </c>
      <c r="BK826" s="30">
        <f>+[1]BD_2!E827</f>
        <v>0</v>
      </c>
      <c r="BL826" s="30">
        <f>+[1]BD_2!BA827</f>
        <v>0</v>
      </c>
      <c r="BM826" s="23">
        <f>+[1]BD_2!BZ827</f>
        <v>0</v>
      </c>
      <c r="BN826" s="23">
        <f>+COUNTIF(Tabla3[[#This Row],[VALOR REDUCIDO]:[TOTAL TIEMPO PRORROGADO EN DÍAS
]],"&lt;&gt;0")</f>
        <v>0</v>
      </c>
      <c r="BO826" s="23" t="str">
        <f>+[1]BD_2!CA827</f>
        <v>2 NO</v>
      </c>
      <c r="BP826" s="27" t="str">
        <f>+[1]BD_2!CF827</f>
        <v>2 NO</v>
      </c>
      <c r="BQ826" s="23" t="s">
        <v>106</v>
      </c>
      <c r="BR826">
        <f t="shared" si="176"/>
        <v>302</v>
      </c>
      <c r="BS826" s="36">
        <f t="shared" si="177"/>
        <v>45709</v>
      </c>
      <c r="BT826" s="36">
        <f t="shared" si="178"/>
        <v>46011</v>
      </c>
      <c r="BU826" s="37">
        <f t="shared" ca="1" si="179"/>
        <v>0.78807947019867552</v>
      </c>
      <c r="BV826" s="30">
        <f t="shared" si="180"/>
        <v>53560000</v>
      </c>
      <c r="BW826" s="23" t="str">
        <f t="shared" ca="1" si="182"/>
        <v>EJECUCIÓN</v>
      </c>
      <c r="BX826" s="23">
        <v>28565333</v>
      </c>
      <c r="BY826" s="23">
        <v>24994667</v>
      </c>
      <c r="BZ826" s="23" t="s">
        <v>106</v>
      </c>
      <c r="CA826" s="23" t="str">
        <f t="shared" si="181"/>
        <v>febrero</v>
      </c>
      <c r="CB826" s="23" t="s">
        <v>121</v>
      </c>
      <c r="CC826" s="23" t="s">
        <v>121</v>
      </c>
      <c r="CD826" s="23" t="s">
        <v>121</v>
      </c>
      <c r="CE826" t="s">
        <v>125</v>
      </c>
      <c r="CF826" t="s">
        <v>126</v>
      </c>
    </row>
    <row r="827" spans="1:84" x14ac:dyDescent="0.25">
      <c r="A827" s="23" t="str">
        <f t="shared" si="169"/>
        <v/>
      </c>
      <c r="B827" s="23" t="str">
        <f t="shared" si="170"/>
        <v/>
      </c>
      <c r="C827" s="24" t="str">
        <f t="shared" ca="1" si="171"/>
        <v>E</v>
      </c>
      <c r="D827" s="25" t="str">
        <f t="shared" ca="1" si="172"/>
        <v/>
      </c>
      <c r="E827" s="25" t="str">
        <f t="shared" si="173"/>
        <v/>
      </c>
      <c r="F827" s="23" t="str">
        <f t="shared" si="174"/>
        <v/>
      </c>
      <c r="G827" s="25" t="str">
        <f t="shared" si="175"/>
        <v/>
      </c>
      <c r="H827" s="23">
        <v>2025</v>
      </c>
      <c r="I827" s="26">
        <v>818</v>
      </c>
      <c r="J827" s="23" t="s">
        <v>95</v>
      </c>
      <c r="K827" t="s">
        <v>96</v>
      </c>
      <c r="L827" t="s">
        <v>97</v>
      </c>
      <c r="M827" t="s">
        <v>98</v>
      </c>
      <c r="N827" t="s">
        <v>99</v>
      </c>
      <c r="O827" s="23" t="s">
        <v>100</v>
      </c>
      <c r="P827" s="23" t="s">
        <v>138</v>
      </c>
      <c r="Q827" t="s">
        <v>5589</v>
      </c>
      <c r="R827" s="23" t="s">
        <v>103</v>
      </c>
      <c r="S827" s="20" t="s">
        <v>5590</v>
      </c>
      <c r="T827" s="29" t="s">
        <v>5591</v>
      </c>
      <c r="U827" s="23" t="s">
        <v>1436</v>
      </c>
      <c r="V827" s="23" t="s">
        <v>106</v>
      </c>
      <c r="W827" s="20" t="s">
        <v>595</v>
      </c>
      <c r="X827" s="20" t="s">
        <v>595</v>
      </c>
      <c r="Y827" t="s">
        <v>5592</v>
      </c>
      <c r="Z827" t="s">
        <v>5593</v>
      </c>
      <c r="AA827" t="s">
        <v>5594</v>
      </c>
      <c r="AB827" s="30">
        <v>111833333</v>
      </c>
      <c r="AC827" s="30">
        <v>111833333</v>
      </c>
      <c r="AD827" s="46">
        <v>11000000</v>
      </c>
      <c r="AE827" s="46">
        <v>0</v>
      </c>
      <c r="AF827" s="23" t="s">
        <v>112</v>
      </c>
      <c r="AG827" t="s">
        <v>106</v>
      </c>
      <c r="AH827" t="s">
        <v>113</v>
      </c>
      <c r="AI827" s="31">
        <f>+Tabla3[[#This Row],[VALOR DEL CONTRATO
(EN NUMEROS)]]-Tabla3[[#This Row],[VALOR RECURSOS (MADS/FONAM)]]</f>
        <v>0</v>
      </c>
      <c r="AJ827" s="25">
        <v>4925</v>
      </c>
      <c r="AK827" s="32">
        <v>45664</v>
      </c>
      <c r="AL827">
        <v>99225</v>
      </c>
      <c r="AM827" s="27">
        <v>45709</v>
      </c>
      <c r="AN827" s="33" t="s">
        <v>114</v>
      </c>
      <c r="AO827" t="s">
        <v>599</v>
      </c>
      <c r="AP827" s="39">
        <v>202400000000095</v>
      </c>
      <c r="AQ827" t="s">
        <v>106</v>
      </c>
      <c r="AR827" s="42">
        <v>45708</v>
      </c>
      <c r="AS827" s="23" t="s">
        <v>116</v>
      </c>
      <c r="AT827" s="23" t="s">
        <v>116</v>
      </c>
      <c r="AU827" t="s">
        <v>117</v>
      </c>
      <c r="AV827" t="s">
        <v>600</v>
      </c>
      <c r="AW827" t="s">
        <v>601</v>
      </c>
      <c r="AX827" t="s">
        <v>602</v>
      </c>
      <c r="AY827" s="23">
        <v>80111600</v>
      </c>
      <c r="AZ827" s="20" t="s">
        <v>5595</v>
      </c>
      <c r="BA827" s="23" t="s">
        <v>295</v>
      </c>
      <c r="BB827" s="20" t="s">
        <v>122</v>
      </c>
      <c r="BC827" s="42">
        <v>45708</v>
      </c>
      <c r="BD827" s="23" t="s">
        <v>123</v>
      </c>
      <c r="BE827" s="42">
        <v>45708</v>
      </c>
      <c r="BF827" s="27">
        <v>45709</v>
      </c>
      <c r="BG827" s="43">
        <v>46016</v>
      </c>
      <c r="BH827" s="35">
        <f>+Tabla3[[#This Row],[FECHA TERMINACION
(INICIAL)]]-Tabla3[[#This Row],[FECHA INICIO]]</f>
        <v>307</v>
      </c>
      <c r="BI827" s="35">
        <f>+Tabla3[[#This Row],[PLAZO DE EJECUCIÓN EN DÍAS (INICIAL)]]/30</f>
        <v>10.233333333333333</v>
      </c>
      <c r="BJ827" t="s">
        <v>5596</v>
      </c>
      <c r="BK827" s="30">
        <f>+[1]BD_2!E828</f>
        <v>0</v>
      </c>
      <c r="BL827" s="30">
        <f>+[1]BD_2!BA828</f>
        <v>0</v>
      </c>
      <c r="BM827" s="23">
        <f>+[1]BD_2!BZ828</f>
        <v>0</v>
      </c>
      <c r="BN827" s="23">
        <f>+COUNTIF(Tabla3[[#This Row],[VALOR REDUCIDO]:[TOTAL TIEMPO PRORROGADO EN DÍAS
]],"&lt;&gt;0")</f>
        <v>0</v>
      </c>
      <c r="BO827" s="23" t="str">
        <f>+[1]BD_2!CA828</f>
        <v>2 NO</v>
      </c>
      <c r="BP827" s="27" t="str">
        <f>+[1]BD_2!CF828</f>
        <v>2 NO</v>
      </c>
      <c r="BQ827" s="23" t="s">
        <v>106</v>
      </c>
      <c r="BR827">
        <f t="shared" si="176"/>
        <v>307</v>
      </c>
      <c r="BS827" s="36">
        <f t="shared" si="177"/>
        <v>45709</v>
      </c>
      <c r="BT827" s="36">
        <f t="shared" si="178"/>
        <v>46016</v>
      </c>
      <c r="BU827" s="37">
        <f t="shared" ca="1" si="179"/>
        <v>0.77524429967426711</v>
      </c>
      <c r="BV827" s="30">
        <f t="shared" si="180"/>
        <v>111833333</v>
      </c>
      <c r="BW827" s="23" t="str">
        <f t="shared" ca="1" si="182"/>
        <v>EJECUCIÓN</v>
      </c>
      <c r="BX827" s="23">
        <v>58666667</v>
      </c>
      <c r="BY827" s="23">
        <v>53166666</v>
      </c>
      <c r="BZ827" s="23" t="s">
        <v>106</v>
      </c>
      <c r="CA827" s="23" t="str">
        <f t="shared" si="181"/>
        <v>febrero</v>
      </c>
      <c r="CB827" s="23" t="s">
        <v>121</v>
      </c>
      <c r="CC827" s="23" t="s">
        <v>121</v>
      </c>
      <c r="CD827" s="23" t="s">
        <v>121</v>
      </c>
      <c r="CE827" t="s">
        <v>125</v>
      </c>
      <c r="CF827" t="s">
        <v>126</v>
      </c>
    </row>
    <row r="828" spans="1:84" x14ac:dyDescent="0.25">
      <c r="A828" s="23" t="str">
        <f t="shared" si="169"/>
        <v/>
      </c>
      <c r="B828" s="23" t="str">
        <f t="shared" si="170"/>
        <v/>
      </c>
      <c r="C828" s="24" t="str">
        <f t="shared" ca="1" si="171"/>
        <v>E</v>
      </c>
      <c r="D828" s="25" t="str">
        <f t="shared" ca="1" si="172"/>
        <v/>
      </c>
      <c r="E828" s="25" t="str">
        <f t="shared" si="173"/>
        <v/>
      </c>
      <c r="F828" s="23" t="str">
        <f t="shared" si="174"/>
        <v/>
      </c>
      <c r="G828" s="25" t="str">
        <f t="shared" si="175"/>
        <v/>
      </c>
      <c r="H828" s="23">
        <v>2025</v>
      </c>
      <c r="I828" s="26">
        <v>819</v>
      </c>
      <c r="J828" s="23" t="s">
        <v>95</v>
      </c>
      <c r="K828" t="s">
        <v>96</v>
      </c>
      <c r="L828" t="s">
        <v>97</v>
      </c>
      <c r="M828" t="s">
        <v>98</v>
      </c>
      <c r="N828" t="s">
        <v>99</v>
      </c>
      <c r="O828" s="23" t="s">
        <v>100</v>
      </c>
      <c r="P828" s="23" t="s">
        <v>138</v>
      </c>
      <c r="Q828" t="s">
        <v>5597</v>
      </c>
      <c r="R828" s="23" t="s">
        <v>103</v>
      </c>
      <c r="S828" s="20" t="s">
        <v>193</v>
      </c>
      <c r="T828" s="29" t="s">
        <v>5598</v>
      </c>
      <c r="U828" s="23" t="s">
        <v>1436</v>
      </c>
      <c r="V828" s="23" t="s">
        <v>106</v>
      </c>
      <c r="W828" s="20" t="s">
        <v>595</v>
      </c>
      <c r="X828" s="20" t="s">
        <v>595</v>
      </c>
      <c r="Y828" t="s">
        <v>3127</v>
      </c>
      <c r="Z828" t="s">
        <v>3128</v>
      </c>
      <c r="AA828" t="s">
        <v>5599</v>
      </c>
      <c r="AB828" s="30">
        <v>117425000</v>
      </c>
      <c r="AC828" s="30">
        <v>117425000</v>
      </c>
      <c r="AD828" s="46">
        <v>11550000</v>
      </c>
      <c r="AE828" s="46">
        <v>0</v>
      </c>
      <c r="AF828" s="23" t="s">
        <v>112</v>
      </c>
      <c r="AG828" t="s">
        <v>106</v>
      </c>
      <c r="AH828" t="s">
        <v>113</v>
      </c>
      <c r="AI828" s="31">
        <f>+Tabla3[[#This Row],[VALOR DEL CONTRATO
(EN NUMEROS)]]-Tabla3[[#This Row],[VALOR RECURSOS (MADS/FONAM)]]</f>
        <v>0</v>
      </c>
      <c r="AJ828" s="25">
        <v>4925</v>
      </c>
      <c r="AK828" s="32">
        <v>45664</v>
      </c>
      <c r="AL828">
        <v>99325</v>
      </c>
      <c r="AM828" s="27">
        <v>45709</v>
      </c>
      <c r="AN828" s="33" t="s">
        <v>114</v>
      </c>
      <c r="AO828" t="s">
        <v>599</v>
      </c>
      <c r="AP828" s="39">
        <v>202400000000095</v>
      </c>
      <c r="AQ828" t="s">
        <v>106</v>
      </c>
      <c r="AR828" s="27">
        <v>45707</v>
      </c>
      <c r="AS828" s="23" t="s">
        <v>116</v>
      </c>
      <c r="AT828" s="23" t="s">
        <v>116</v>
      </c>
      <c r="AU828" t="s">
        <v>117</v>
      </c>
      <c r="AV828" t="s">
        <v>600</v>
      </c>
      <c r="AW828" t="s">
        <v>601</v>
      </c>
      <c r="AX828" t="s">
        <v>602</v>
      </c>
      <c r="AY828" s="23">
        <v>80111600</v>
      </c>
      <c r="AZ828" t="s">
        <v>5600</v>
      </c>
      <c r="BA828" s="23" t="s">
        <v>121</v>
      </c>
      <c r="BB828" s="20" t="s">
        <v>122</v>
      </c>
      <c r="BC828" s="42">
        <v>45708</v>
      </c>
      <c r="BD828" s="23" t="s">
        <v>136</v>
      </c>
      <c r="BE828" s="42">
        <v>45708</v>
      </c>
      <c r="BF828" s="27">
        <v>45709</v>
      </c>
      <c r="BG828" s="43">
        <v>46016</v>
      </c>
      <c r="BH828" s="35">
        <f>+Tabla3[[#This Row],[FECHA TERMINACION
(INICIAL)]]-Tabla3[[#This Row],[FECHA INICIO]]</f>
        <v>307</v>
      </c>
      <c r="BI828" s="35">
        <f>+Tabla3[[#This Row],[PLAZO DE EJECUCIÓN EN DÍAS (INICIAL)]]/30</f>
        <v>10.233333333333333</v>
      </c>
      <c r="BJ828" t="s">
        <v>5601</v>
      </c>
      <c r="BK828" s="30">
        <f>+[1]BD_2!E829</f>
        <v>0</v>
      </c>
      <c r="BL828" s="30">
        <f>+[1]BD_2!BA829</f>
        <v>0</v>
      </c>
      <c r="BM828" s="23">
        <f>+[1]BD_2!BZ829</f>
        <v>0</v>
      </c>
      <c r="BN828" s="23">
        <f>+COUNTIF(Tabla3[[#This Row],[VALOR REDUCIDO]:[TOTAL TIEMPO PRORROGADO EN DÍAS
]],"&lt;&gt;0")</f>
        <v>0</v>
      </c>
      <c r="BO828" s="23" t="str">
        <f>+[1]BD_2!CA829</f>
        <v>2 NO</v>
      </c>
      <c r="BP828" s="27" t="str">
        <f>+[1]BD_2!CF829</f>
        <v>2 NO</v>
      </c>
      <c r="BQ828" s="23" t="s">
        <v>106</v>
      </c>
      <c r="BR828">
        <f t="shared" si="176"/>
        <v>307</v>
      </c>
      <c r="BS828" s="36">
        <f t="shared" si="177"/>
        <v>45709</v>
      </c>
      <c r="BT828" s="36">
        <f t="shared" si="178"/>
        <v>46016</v>
      </c>
      <c r="BU828" s="37">
        <f t="shared" ca="1" si="179"/>
        <v>0.77524429967426711</v>
      </c>
      <c r="BV828" s="30">
        <f t="shared" si="180"/>
        <v>117425000</v>
      </c>
      <c r="BW828" s="23" t="str">
        <f t="shared" ca="1" si="182"/>
        <v>EJECUCIÓN</v>
      </c>
      <c r="BX828" s="23">
        <v>61600000</v>
      </c>
      <c r="BY828" s="23">
        <v>55825000</v>
      </c>
      <c r="BZ828" s="23" t="s">
        <v>106</v>
      </c>
      <c r="CA828" s="23" t="str">
        <f t="shared" si="181"/>
        <v>febrero</v>
      </c>
      <c r="CB828" s="23" t="s">
        <v>121</v>
      </c>
      <c r="CC828" s="23" t="s">
        <v>121</v>
      </c>
      <c r="CD828" s="23" t="s">
        <v>121</v>
      </c>
      <c r="CE828" t="s">
        <v>125</v>
      </c>
      <c r="CF828" t="s">
        <v>126</v>
      </c>
    </row>
    <row r="829" spans="1:84" x14ac:dyDescent="0.25">
      <c r="A829" s="23" t="str">
        <f t="shared" si="169"/>
        <v/>
      </c>
      <c r="B829" s="23" t="str">
        <f t="shared" si="170"/>
        <v/>
      </c>
      <c r="C829" s="24" t="str">
        <f t="shared" ca="1" si="171"/>
        <v>E</v>
      </c>
      <c r="D829" s="25" t="str">
        <f t="shared" ca="1" si="172"/>
        <v/>
      </c>
      <c r="E829" s="25" t="str">
        <f t="shared" si="173"/>
        <v/>
      </c>
      <c r="F829" s="23" t="str">
        <f t="shared" si="174"/>
        <v/>
      </c>
      <c r="G829" s="25" t="str">
        <f t="shared" si="175"/>
        <v/>
      </c>
      <c r="H829" s="23">
        <v>2025</v>
      </c>
      <c r="I829" s="26">
        <v>820</v>
      </c>
      <c r="J829" s="23" t="s">
        <v>95</v>
      </c>
      <c r="K829" t="s">
        <v>96</v>
      </c>
      <c r="L829" t="s">
        <v>97</v>
      </c>
      <c r="M829" t="s">
        <v>98</v>
      </c>
      <c r="N829" t="s">
        <v>99</v>
      </c>
      <c r="O829" s="23" t="s">
        <v>100</v>
      </c>
      <c r="P829" s="23" t="s">
        <v>138</v>
      </c>
      <c r="Q829" t="s">
        <v>5602</v>
      </c>
      <c r="R829" s="23" t="s">
        <v>103</v>
      </c>
      <c r="S829" s="20" t="s">
        <v>525</v>
      </c>
      <c r="T829" s="29" t="s">
        <v>5603</v>
      </c>
      <c r="U829" s="23" t="s">
        <v>1436</v>
      </c>
      <c r="V829" s="23" t="s">
        <v>106</v>
      </c>
      <c r="W829" s="20" t="s">
        <v>490</v>
      </c>
      <c r="X829" s="20" t="s">
        <v>490</v>
      </c>
      <c r="Y829" t="s">
        <v>5604</v>
      </c>
      <c r="Z829" t="s">
        <v>5605</v>
      </c>
      <c r="AA829" t="s">
        <v>5606</v>
      </c>
      <c r="AB829" s="30">
        <v>98000000</v>
      </c>
      <c r="AC829" s="30">
        <v>98000000</v>
      </c>
      <c r="AD829" s="46">
        <v>9800000</v>
      </c>
      <c r="AE829" s="46">
        <v>0</v>
      </c>
      <c r="AF829" s="23" t="s">
        <v>112</v>
      </c>
      <c r="AG829" t="s">
        <v>106</v>
      </c>
      <c r="AH829" t="s">
        <v>113</v>
      </c>
      <c r="AI829" s="31">
        <f>+Tabla3[[#This Row],[VALOR DEL CONTRATO
(EN NUMEROS)]]-Tabla3[[#This Row],[VALOR RECURSOS (MADS/FONAM)]]</f>
        <v>0</v>
      </c>
      <c r="AJ829" s="25">
        <v>9025</v>
      </c>
      <c r="AK829" s="57">
        <v>45665</v>
      </c>
      <c r="AL829">
        <v>106525</v>
      </c>
      <c r="AM829" s="42">
        <v>45715</v>
      </c>
      <c r="AN829" s="33" t="s">
        <v>114</v>
      </c>
      <c r="AO829" t="s">
        <v>986</v>
      </c>
      <c r="AP829" s="39">
        <v>202300000000041</v>
      </c>
      <c r="AQ829" t="s">
        <v>106</v>
      </c>
      <c r="AR829" s="27">
        <v>45713</v>
      </c>
      <c r="AS829" s="23" t="s">
        <v>116</v>
      </c>
      <c r="AT829" s="23" t="s">
        <v>116</v>
      </c>
      <c r="AU829" t="s">
        <v>117</v>
      </c>
      <c r="AV829" t="s">
        <v>1966</v>
      </c>
      <c r="AW829" t="s">
        <v>1967</v>
      </c>
      <c r="AX829" t="s">
        <v>490</v>
      </c>
      <c r="AY829" s="23">
        <v>80111600</v>
      </c>
      <c r="AZ829" t="s">
        <v>5607</v>
      </c>
      <c r="BA829" s="23" t="s">
        <v>121</v>
      </c>
      <c r="BB829" s="20" t="s">
        <v>122</v>
      </c>
      <c r="BC829" s="42">
        <v>45713</v>
      </c>
      <c r="BD829" s="23" t="s">
        <v>123</v>
      </c>
      <c r="BE829" s="42">
        <v>45713</v>
      </c>
      <c r="BF829" s="27">
        <v>45715</v>
      </c>
      <c r="BG829" s="43">
        <v>46017</v>
      </c>
      <c r="BH829" s="35">
        <f>+Tabla3[[#This Row],[FECHA TERMINACION
(INICIAL)]]-Tabla3[[#This Row],[FECHA INICIO]]</f>
        <v>302</v>
      </c>
      <c r="BI829" s="35">
        <f>+Tabla3[[#This Row],[PLAZO DE EJECUCIÓN EN DÍAS (INICIAL)]]/30</f>
        <v>10.066666666666666</v>
      </c>
      <c r="BJ829" t="s">
        <v>5035</v>
      </c>
      <c r="BK829" s="30">
        <f>+[1]BD_2!E830</f>
        <v>0</v>
      </c>
      <c r="BL829" s="30">
        <f>+[1]BD_2!BA830</f>
        <v>0</v>
      </c>
      <c r="BM829" s="23">
        <f>+[1]BD_2!BZ830</f>
        <v>0</v>
      </c>
      <c r="BN829" s="23">
        <f>+COUNTIF(Tabla3[[#This Row],[VALOR REDUCIDO]:[TOTAL TIEMPO PRORROGADO EN DÍAS
]],"&lt;&gt;0")</f>
        <v>0</v>
      </c>
      <c r="BO829" s="23" t="str">
        <f>+[1]BD_2!CA830</f>
        <v>2 NO</v>
      </c>
      <c r="BP829" s="27" t="str">
        <f>+[1]BD_2!CF830</f>
        <v>2 NO</v>
      </c>
      <c r="BQ829" s="23" t="s">
        <v>106</v>
      </c>
      <c r="BR829">
        <f t="shared" si="176"/>
        <v>302</v>
      </c>
      <c r="BS829" s="36">
        <f t="shared" si="177"/>
        <v>45715</v>
      </c>
      <c r="BT829" s="36">
        <f t="shared" si="178"/>
        <v>46017</v>
      </c>
      <c r="BU829" s="37">
        <f t="shared" ca="1" si="179"/>
        <v>0.76821192052980136</v>
      </c>
      <c r="BV829" s="30">
        <f t="shared" si="180"/>
        <v>98000000</v>
      </c>
      <c r="BW829" s="23" t="str">
        <f t="shared" ca="1" si="182"/>
        <v>EJECUCIÓN</v>
      </c>
      <c r="BX829" s="23">
        <v>30706666</v>
      </c>
      <c r="BY829" s="23">
        <v>67293334</v>
      </c>
      <c r="BZ829" s="23" t="s">
        <v>106</v>
      </c>
      <c r="CA829" s="23" t="str">
        <f t="shared" si="181"/>
        <v>febrero</v>
      </c>
      <c r="CB829" s="23" t="s">
        <v>121</v>
      </c>
      <c r="CC829" s="23" t="s">
        <v>121</v>
      </c>
      <c r="CD829" s="23" t="s">
        <v>121</v>
      </c>
      <c r="CE829" t="s">
        <v>125</v>
      </c>
      <c r="CF829" t="s">
        <v>126</v>
      </c>
    </row>
    <row r="830" spans="1:84" x14ac:dyDescent="0.25">
      <c r="A830" s="23" t="str">
        <f t="shared" si="169"/>
        <v/>
      </c>
      <c r="B830" s="23" t="str">
        <f t="shared" si="170"/>
        <v/>
      </c>
      <c r="C830" s="24" t="str">
        <f t="shared" ca="1" si="171"/>
        <v>E</v>
      </c>
      <c r="D830" s="25" t="str">
        <f t="shared" ca="1" si="172"/>
        <v/>
      </c>
      <c r="E830" s="25" t="str">
        <f t="shared" si="173"/>
        <v/>
      </c>
      <c r="F830" s="23" t="str">
        <f t="shared" si="174"/>
        <v/>
      </c>
      <c r="G830" s="25" t="str">
        <f t="shared" si="175"/>
        <v/>
      </c>
      <c r="H830" s="23">
        <v>2025</v>
      </c>
      <c r="I830" s="26">
        <v>821</v>
      </c>
      <c r="J830" s="23" t="s">
        <v>95</v>
      </c>
      <c r="K830" t="s">
        <v>96</v>
      </c>
      <c r="L830" t="s">
        <v>97</v>
      </c>
      <c r="M830" t="s">
        <v>98</v>
      </c>
      <c r="N830" t="s">
        <v>99</v>
      </c>
      <c r="O830" s="23" t="s">
        <v>100</v>
      </c>
      <c r="P830" s="23" t="s">
        <v>138</v>
      </c>
      <c r="Q830" s="64" t="s">
        <v>5608</v>
      </c>
      <c r="R830" s="23" t="s">
        <v>103</v>
      </c>
      <c r="S830" s="20" t="s">
        <v>982</v>
      </c>
      <c r="T830" s="29" t="s">
        <v>5609</v>
      </c>
      <c r="U830" s="23" t="s">
        <v>1436</v>
      </c>
      <c r="V830" s="23" t="s">
        <v>106</v>
      </c>
      <c r="W830" s="20" t="s">
        <v>490</v>
      </c>
      <c r="X830" s="20" t="s">
        <v>490</v>
      </c>
      <c r="Y830" t="s">
        <v>5610</v>
      </c>
      <c r="Z830" t="s">
        <v>5611</v>
      </c>
      <c r="AA830" t="s">
        <v>5606</v>
      </c>
      <c r="AB830" s="30">
        <v>98000000</v>
      </c>
      <c r="AC830" s="30">
        <v>98000000</v>
      </c>
      <c r="AD830" s="46">
        <v>9800000</v>
      </c>
      <c r="AE830" s="46">
        <v>0</v>
      </c>
      <c r="AF830" s="23" t="s">
        <v>112</v>
      </c>
      <c r="AG830" t="s">
        <v>106</v>
      </c>
      <c r="AH830" t="s">
        <v>113</v>
      </c>
      <c r="AI830" s="31">
        <f>+Tabla3[[#This Row],[VALOR DEL CONTRATO
(EN NUMEROS)]]-Tabla3[[#This Row],[VALOR RECURSOS (MADS/FONAM)]]</f>
        <v>0</v>
      </c>
      <c r="AJ830" s="25">
        <v>9025</v>
      </c>
      <c r="AK830" s="57">
        <v>45665</v>
      </c>
      <c r="AL830">
        <v>106425</v>
      </c>
      <c r="AM830" s="42">
        <v>45715</v>
      </c>
      <c r="AN830" s="33" t="s">
        <v>114</v>
      </c>
      <c r="AO830" t="s">
        <v>986</v>
      </c>
      <c r="AP830" s="39">
        <v>202300000000041</v>
      </c>
      <c r="AQ830" t="s">
        <v>106</v>
      </c>
      <c r="AR830" s="27">
        <v>45713</v>
      </c>
      <c r="AS830" s="23" t="s">
        <v>116</v>
      </c>
      <c r="AT830" s="23" t="s">
        <v>116</v>
      </c>
      <c r="AU830" t="s">
        <v>117</v>
      </c>
      <c r="AV830" t="s">
        <v>3596</v>
      </c>
      <c r="AW830" t="s">
        <v>1025</v>
      </c>
      <c r="AX830" t="s">
        <v>3597</v>
      </c>
      <c r="AY830" s="23">
        <v>80111600</v>
      </c>
      <c r="AZ830" s="20" t="s">
        <v>5612</v>
      </c>
      <c r="BA830" s="23" t="s">
        <v>121</v>
      </c>
      <c r="BB830" s="20" t="s">
        <v>122</v>
      </c>
      <c r="BC830" s="42">
        <v>45713</v>
      </c>
      <c r="BD830" s="23" t="s">
        <v>123</v>
      </c>
      <c r="BE830" s="42">
        <v>45713</v>
      </c>
      <c r="BF830" s="27">
        <v>45715</v>
      </c>
      <c r="BG830" s="43">
        <v>46017</v>
      </c>
      <c r="BH830" s="35">
        <f>+Tabla3[[#This Row],[FECHA TERMINACION
(INICIAL)]]-Tabla3[[#This Row],[FECHA INICIO]]</f>
        <v>302</v>
      </c>
      <c r="BI830" s="35">
        <f>+Tabla3[[#This Row],[PLAZO DE EJECUCIÓN EN DÍAS (INICIAL)]]/30</f>
        <v>10.066666666666666</v>
      </c>
      <c r="BJ830" t="s">
        <v>5035</v>
      </c>
      <c r="BK830" s="30">
        <f>+[1]BD_2!E831</f>
        <v>0</v>
      </c>
      <c r="BL830" s="30">
        <f>+[1]BD_2!BA831</f>
        <v>0</v>
      </c>
      <c r="BM830" s="23">
        <f>+[1]BD_2!BZ831</f>
        <v>0</v>
      </c>
      <c r="BN830" s="23">
        <f>+COUNTIF(Tabla3[[#This Row],[VALOR REDUCIDO]:[TOTAL TIEMPO PRORROGADO EN DÍAS
]],"&lt;&gt;0")</f>
        <v>0</v>
      </c>
      <c r="BO830" s="23" t="str">
        <f>+[1]BD_2!CA831</f>
        <v>2 NO</v>
      </c>
      <c r="BP830" s="27" t="str">
        <f>+[1]BD_2!CF831</f>
        <v>2 NO</v>
      </c>
      <c r="BQ830" s="23" t="s">
        <v>106</v>
      </c>
      <c r="BR830">
        <f t="shared" si="176"/>
        <v>302</v>
      </c>
      <c r="BS830" s="36">
        <f t="shared" si="177"/>
        <v>45715</v>
      </c>
      <c r="BT830" s="36">
        <f t="shared" si="178"/>
        <v>46017</v>
      </c>
      <c r="BU830" s="37">
        <f t="shared" ca="1" si="179"/>
        <v>0.76821192052980136</v>
      </c>
      <c r="BV830" s="30">
        <f t="shared" si="180"/>
        <v>98000000</v>
      </c>
      <c r="BW830" s="23" t="str">
        <f t="shared" ca="1" si="182"/>
        <v>EJECUCIÓN</v>
      </c>
      <c r="BX830" s="23">
        <v>50306667</v>
      </c>
      <c r="BY830" s="23">
        <v>47693333</v>
      </c>
      <c r="BZ830" s="23" t="s">
        <v>106</v>
      </c>
      <c r="CA830" s="23" t="str">
        <f t="shared" si="181"/>
        <v>febrero</v>
      </c>
      <c r="CB830" s="23" t="s">
        <v>121</v>
      </c>
      <c r="CC830" s="23" t="s">
        <v>121</v>
      </c>
      <c r="CD830" s="23" t="s">
        <v>121</v>
      </c>
      <c r="CE830" t="s">
        <v>125</v>
      </c>
      <c r="CF830" t="s">
        <v>126</v>
      </c>
    </row>
    <row r="831" spans="1:84" x14ac:dyDescent="0.25">
      <c r="A831" s="23" t="str">
        <f t="shared" si="169"/>
        <v/>
      </c>
      <c r="B831" s="23" t="str">
        <f t="shared" si="170"/>
        <v/>
      </c>
      <c r="C831" s="24" t="str">
        <f t="shared" ca="1" si="171"/>
        <v>E</v>
      </c>
      <c r="D831" s="25" t="str">
        <f t="shared" ca="1" si="172"/>
        <v/>
      </c>
      <c r="E831" s="25" t="str">
        <f t="shared" si="173"/>
        <v/>
      </c>
      <c r="F831" s="23" t="str">
        <f t="shared" si="174"/>
        <v/>
      </c>
      <c r="G831" s="25" t="str">
        <f t="shared" si="175"/>
        <v/>
      </c>
      <c r="H831" s="23">
        <v>2025</v>
      </c>
      <c r="I831" s="26">
        <v>823</v>
      </c>
      <c r="J831" s="23" t="s">
        <v>95</v>
      </c>
      <c r="K831" t="s">
        <v>96</v>
      </c>
      <c r="L831" t="s">
        <v>97</v>
      </c>
      <c r="M831" t="s">
        <v>98</v>
      </c>
      <c r="N831" t="s">
        <v>99</v>
      </c>
      <c r="O831" s="23" t="s">
        <v>100</v>
      </c>
      <c r="P831" s="23" t="s">
        <v>138</v>
      </c>
      <c r="Q831" t="s">
        <v>5613</v>
      </c>
      <c r="R831" s="23" t="s">
        <v>103</v>
      </c>
      <c r="S831" s="20" t="s">
        <v>5614</v>
      </c>
      <c r="T831" s="29" t="s">
        <v>5615</v>
      </c>
      <c r="U831" s="23" t="s">
        <v>1436</v>
      </c>
      <c r="V831" s="23" t="s">
        <v>106</v>
      </c>
      <c r="W831" s="20" t="s">
        <v>430</v>
      </c>
      <c r="X831" s="20" t="s">
        <v>430</v>
      </c>
      <c r="Y831" t="s">
        <v>5120</v>
      </c>
      <c r="Z831" t="s">
        <v>5121</v>
      </c>
      <c r="AA831" t="s">
        <v>5122</v>
      </c>
      <c r="AB831" s="30">
        <v>69900000</v>
      </c>
      <c r="AC831" s="30">
        <v>69900000</v>
      </c>
      <c r="AD831" s="46">
        <v>9000000</v>
      </c>
      <c r="AE831" s="46">
        <v>0</v>
      </c>
      <c r="AF831" s="23" t="s">
        <v>112</v>
      </c>
      <c r="AG831" t="s">
        <v>106</v>
      </c>
      <c r="AH831" t="s">
        <v>113</v>
      </c>
      <c r="AI831" s="31">
        <f>+Tabla3[[#This Row],[VALOR DEL CONTRATO
(EN NUMEROS)]]-Tabla3[[#This Row],[VALOR RECURSOS (MADS/FONAM)]]</f>
        <v>0</v>
      </c>
      <c r="AJ831" s="25">
        <v>4825</v>
      </c>
      <c r="AK831" s="32">
        <v>45664</v>
      </c>
      <c r="AL831">
        <v>107025</v>
      </c>
      <c r="AM831" s="27">
        <v>45715</v>
      </c>
      <c r="AN831" s="33" t="s">
        <v>114</v>
      </c>
      <c r="AO831" t="s">
        <v>1265</v>
      </c>
      <c r="AP831" s="39">
        <v>202400000000074</v>
      </c>
      <c r="AQ831" t="s">
        <v>106</v>
      </c>
      <c r="AR831" s="27">
        <v>45714</v>
      </c>
      <c r="AS831" s="23" t="s">
        <v>116</v>
      </c>
      <c r="AT831" s="23" t="s">
        <v>116</v>
      </c>
      <c r="AU831" t="s">
        <v>117</v>
      </c>
      <c r="AV831" t="s">
        <v>435</v>
      </c>
      <c r="AW831" t="s">
        <v>436</v>
      </c>
      <c r="AX831" t="s">
        <v>436</v>
      </c>
      <c r="AY831" s="23">
        <v>80111600</v>
      </c>
      <c r="AZ831" s="20" t="s">
        <v>5616</v>
      </c>
      <c r="BA831" s="23" t="s">
        <v>295</v>
      </c>
      <c r="BB831" s="20" t="s">
        <v>122</v>
      </c>
      <c r="BC831" s="42">
        <v>45714</v>
      </c>
      <c r="BD831" s="23" t="s">
        <v>123</v>
      </c>
      <c r="BE831" s="42">
        <v>45714</v>
      </c>
      <c r="BF831" s="27">
        <v>45715</v>
      </c>
      <c r="BG831" s="43">
        <v>45949</v>
      </c>
      <c r="BH831" s="35">
        <f>+Tabla3[[#This Row],[FECHA TERMINACION
(INICIAL)]]-Tabla3[[#This Row],[FECHA INICIO]]</f>
        <v>234</v>
      </c>
      <c r="BI831" s="35">
        <f>+Tabla3[[#This Row],[PLAZO DE EJECUCIÓN EN DÍAS (INICIAL)]]/30</f>
        <v>7.8</v>
      </c>
      <c r="BJ831" t="s">
        <v>5124</v>
      </c>
      <c r="BK831" s="30">
        <f>+[1]BD_2!E833</f>
        <v>0</v>
      </c>
      <c r="BL831" s="30">
        <f>+[1]BD_2!BA833</f>
        <v>0</v>
      </c>
      <c r="BM831" s="23">
        <f>+[1]BD_2!BZ833</f>
        <v>0</v>
      </c>
      <c r="BN831" s="23">
        <f>+COUNTIF(Tabla3[[#This Row],[VALOR REDUCIDO]:[TOTAL TIEMPO PRORROGADO EN DÍAS
]],"&lt;&gt;0")</f>
        <v>0</v>
      </c>
      <c r="BO831" s="23" t="str">
        <f>+[1]BD_2!CA833</f>
        <v>2 NO</v>
      </c>
      <c r="BP831" s="27" t="str">
        <f>+[1]BD_2!CF833</f>
        <v>2 NO</v>
      </c>
      <c r="BQ831" s="23" t="s">
        <v>106</v>
      </c>
      <c r="BR831">
        <f t="shared" si="176"/>
        <v>234</v>
      </c>
      <c r="BS831" s="36">
        <f t="shared" si="177"/>
        <v>45715</v>
      </c>
      <c r="BT831" s="36">
        <f t="shared" si="178"/>
        <v>45949</v>
      </c>
      <c r="BU831" s="37">
        <f t="shared" ca="1" si="179"/>
        <v>0.99145299145299148</v>
      </c>
      <c r="BV831" s="30">
        <f t="shared" si="180"/>
        <v>69900000</v>
      </c>
      <c r="BW831" s="23" t="str">
        <f t="shared" ca="1" si="182"/>
        <v>EJECUCIÓN</v>
      </c>
      <c r="BX831" s="23">
        <v>46200000</v>
      </c>
      <c r="BY831" s="23">
        <v>23700000</v>
      </c>
      <c r="BZ831" s="23" t="s">
        <v>106</v>
      </c>
      <c r="CA831" s="23" t="str">
        <f t="shared" si="181"/>
        <v>febrero</v>
      </c>
      <c r="CB831" s="23" t="s">
        <v>121</v>
      </c>
      <c r="CC831" s="23" t="s">
        <v>121</v>
      </c>
      <c r="CD831" s="23" t="s">
        <v>121</v>
      </c>
      <c r="CE831" t="s">
        <v>125</v>
      </c>
      <c r="CF831" t="s">
        <v>126</v>
      </c>
    </row>
    <row r="832" spans="1:84" x14ac:dyDescent="0.25">
      <c r="A832" s="23" t="str">
        <f t="shared" si="169"/>
        <v/>
      </c>
      <c r="B832" s="23" t="str">
        <f t="shared" si="170"/>
        <v/>
      </c>
      <c r="C832" s="24" t="str">
        <f t="shared" ca="1" si="171"/>
        <v>E</v>
      </c>
      <c r="D832" s="25" t="str">
        <f t="shared" ca="1" si="172"/>
        <v/>
      </c>
      <c r="E832" s="25" t="str">
        <f t="shared" si="173"/>
        <v/>
      </c>
      <c r="F832" s="23" t="str">
        <f t="shared" si="174"/>
        <v/>
      </c>
      <c r="G832" s="25" t="str">
        <f t="shared" si="175"/>
        <v/>
      </c>
      <c r="H832" s="23">
        <v>2025</v>
      </c>
      <c r="I832" s="26">
        <v>824</v>
      </c>
      <c r="J832" s="23" t="s">
        <v>95</v>
      </c>
      <c r="K832" t="s">
        <v>96</v>
      </c>
      <c r="L832" t="s">
        <v>97</v>
      </c>
      <c r="M832" t="s">
        <v>98</v>
      </c>
      <c r="N832" t="s">
        <v>99</v>
      </c>
      <c r="O832" s="23" t="s">
        <v>100</v>
      </c>
      <c r="P832" s="23" t="s">
        <v>138</v>
      </c>
      <c r="Q832" s="64" t="s">
        <v>5617</v>
      </c>
      <c r="R832" s="23" t="s">
        <v>103</v>
      </c>
      <c r="S832" s="20" t="s">
        <v>311</v>
      </c>
      <c r="T832" s="29" t="s">
        <v>5618</v>
      </c>
      <c r="U832" s="23" t="s">
        <v>1436</v>
      </c>
      <c r="V832" s="23" t="s">
        <v>106</v>
      </c>
      <c r="W832" s="20" t="s">
        <v>418</v>
      </c>
      <c r="X832" s="20" t="s">
        <v>418</v>
      </c>
      <c r="Y832" t="s">
        <v>5619</v>
      </c>
      <c r="Z832" t="s">
        <v>5620</v>
      </c>
      <c r="AA832" t="s">
        <v>5621</v>
      </c>
      <c r="AB832" s="30">
        <v>76500000</v>
      </c>
      <c r="AC832" s="30">
        <v>76500000</v>
      </c>
      <c r="AD832" s="46">
        <v>7500000</v>
      </c>
      <c r="AE832" s="46">
        <v>0</v>
      </c>
      <c r="AF832" s="23" t="s">
        <v>112</v>
      </c>
      <c r="AG832" t="s">
        <v>106</v>
      </c>
      <c r="AH832" t="s">
        <v>113</v>
      </c>
      <c r="AI832" s="31">
        <f>+Tabla3[[#This Row],[VALOR DEL CONTRATO
(EN NUMEROS)]]-Tabla3[[#This Row],[VALOR RECURSOS (MADS/FONAM)]]</f>
        <v>0</v>
      </c>
      <c r="AJ832" s="25">
        <v>8025</v>
      </c>
      <c r="AK832" s="32">
        <v>45665</v>
      </c>
      <c r="AL832">
        <v>102125</v>
      </c>
      <c r="AM832" s="27">
        <v>45712</v>
      </c>
      <c r="AN832" s="33" t="s">
        <v>114</v>
      </c>
      <c r="AO832" t="s">
        <v>2393</v>
      </c>
      <c r="AP832" s="39">
        <v>202300000000267</v>
      </c>
      <c r="AQ832" t="s">
        <v>106</v>
      </c>
      <c r="AR832" s="27">
        <v>45708</v>
      </c>
      <c r="AS832" s="23" t="s">
        <v>116</v>
      </c>
      <c r="AT832" s="23" t="s">
        <v>116</v>
      </c>
      <c r="AU832" t="s">
        <v>117</v>
      </c>
      <c r="AV832" t="s">
        <v>423</v>
      </c>
      <c r="AW832" t="s">
        <v>424</v>
      </c>
      <c r="AX832" t="s">
        <v>425</v>
      </c>
      <c r="AY832" s="23">
        <v>80111600</v>
      </c>
      <c r="AZ832" t="s">
        <v>5622</v>
      </c>
      <c r="BA832" s="23" t="s">
        <v>121</v>
      </c>
      <c r="BB832" s="20" t="s">
        <v>122</v>
      </c>
      <c r="BC832" s="42">
        <v>45709</v>
      </c>
      <c r="BD832" s="23" t="s">
        <v>123</v>
      </c>
      <c r="BE832" s="42">
        <v>45709</v>
      </c>
      <c r="BF832" s="27">
        <v>45712</v>
      </c>
      <c r="BG832" s="43">
        <v>46020</v>
      </c>
      <c r="BH832" s="35">
        <f>+Tabla3[[#This Row],[FECHA TERMINACION
(INICIAL)]]-Tabla3[[#This Row],[FECHA INICIO]]</f>
        <v>308</v>
      </c>
      <c r="BI832" s="35">
        <f>+Tabla3[[#This Row],[PLAZO DE EJECUCIÓN EN DÍAS (INICIAL)]]/30</f>
        <v>10.266666666666667</v>
      </c>
      <c r="BJ832" t="s">
        <v>5623</v>
      </c>
      <c r="BK832" s="30">
        <f>+[1]BD_2!E834</f>
        <v>0</v>
      </c>
      <c r="BL832" s="30">
        <f>+[1]BD_2!BA834</f>
        <v>0</v>
      </c>
      <c r="BM832" s="23">
        <f>+[1]BD_2!BZ834</f>
        <v>0</v>
      </c>
      <c r="BN832" s="23">
        <f>+COUNTIF(Tabla3[[#This Row],[VALOR REDUCIDO]:[TOTAL TIEMPO PRORROGADO EN DÍAS
]],"&lt;&gt;0")</f>
        <v>0</v>
      </c>
      <c r="BO832" s="23" t="str">
        <f>+[1]BD_2!CA834</f>
        <v>2 NO</v>
      </c>
      <c r="BP832" s="27" t="str">
        <f>+[1]BD_2!CF834</f>
        <v>2 NO</v>
      </c>
      <c r="BQ832" s="23" t="s">
        <v>106</v>
      </c>
      <c r="BR832">
        <f t="shared" si="176"/>
        <v>308</v>
      </c>
      <c r="BS832" s="36">
        <f t="shared" si="177"/>
        <v>45712</v>
      </c>
      <c r="BT832" s="36">
        <f t="shared" si="178"/>
        <v>46020</v>
      </c>
      <c r="BU832" s="37">
        <f t="shared" ca="1" si="179"/>
        <v>0.76298701298701299</v>
      </c>
      <c r="BV832" s="30">
        <f t="shared" si="180"/>
        <v>76500000</v>
      </c>
      <c r="BW832" s="23" t="str">
        <f t="shared" ca="1" si="182"/>
        <v>EJECUCIÓN</v>
      </c>
      <c r="BX832" s="23">
        <v>39250000</v>
      </c>
      <c r="BY832" s="23">
        <v>37250000</v>
      </c>
      <c r="BZ832" s="23" t="s">
        <v>106</v>
      </c>
      <c r="CA832" s="23" t="str">
        <f t="shared" si="181"/>
        <v>febrero</v>
      </c>
      <c r="CB832" s="23" t="s">
        <v>121</v>
      </c>
      <c r="CC832" s="23" t="s">
        <v>121</v>
      </c>
      <c r="CD832" s="23" t="s">
        <v>121</v>
      </c>
      <c r="CE832" t="s">
        <v>125</v>
      </c>
      <c r="CF832" t="s">
        <v>126</v>
      </c>
    </row>
    <row r="833" spans="1:84" x14ac:dyDescent="0.25">
      <c r="A833" s="23" t="str">
        <f t="shared" si="169"/>
        <v/>
      </c>
      <c r="B833" s="23" t="str">
        <f t="shared" si="170"/>
        <v/>
      </c>
      <c r="C833" s="24" t="str">
        <f t="shared" ca="1" si="171"/>
        <v>E</v>
      </c>
      <c r="D833" s="25" t="str">
        <f t="shared" ca="1" si="172"/>
        <v/>
      </c>
      <c r="E833" s="25" t="str">
        <f t="shared" si="173"/>
        <v/>
      </c>
      <c r="F833" s="23" t="str">
        <f t="shared" si="174"/>
        <v/>
      </c>
      <c r="G833" s="25" t="str">
        <f t="shared" si="175"/>
        <v/>
      </c>
      <c r="H833" s="23">
        <v>2025</v>
      </c>
      <c r="I833" s="26">
        <v>825</v>
      </c>
      <c r="J833" s="23" t="s">
        <v>95</v>
      </c>
      <c r="K833" t="s">
        <v>96</v>
      </c>
      <c r="L833" t="s">
        <v>97</v>
      </c>
      <c r="M833" t="s">
        <v>98</v>
      </c>
      <c r="N833" t="s">
        <v>99</v>
      </c>
      <c r="O833" s="23" t="s">
        <v>100</v>
      </c>
      <c r="P833" s="23" t="s">
        <v>138</v>
      </c>
      <c r="Q833" t="s">
        <v>5624</v>
      </c>
      <c r="R833" s="23" t="s">
        <v>103</v>
      </c>
      <c r="S833" s="20" t="s">
        <v>193</v>
      </c>
      <c r="T833" s="29" t="s">
        <v>5625</v>
      </c>
      <c r="U833" s="23" t="s">
        <v>1436</v>
      </c>
      <c r="V833" s="23" t="s">
        <v>106</v>
      </c>
      <c r="W833" s="20" t="s">
        <v>595</v>
      </c>
      <c r="X833" s="20" t="s">
        <v>595</v>
      </c>
      <c r="Y833" t="s">
        <v>5626</v>
      </c>
      <c r="Z833" t="s">
        <v>5627</v>
      </c>
      <c r="AA833" t="s">
        <v>5628</v>
      </c>
      <c r="AB833" s="30">
        <v>85400000</v>
      </c>
      <c r="AC833" s="30">
        <v>85400000</v>
      </c>
      <c r="AD833" s="46">
        <v>8400000</v>
      </c>
      <c r="AE833" s="46">
        <v>0</v>
      </c>
      <c r="AF833" s="23" t="s">
        <v>112</v>
      </c>
      <c r="AG833" t="s">
        <v>106</v>
      </c>
      <c r="AH833" t="s">
        <v>113</v>
      </c>
      <c r="AI833" s="31">
        <f>+Tabla3[[#This Row],[VALOR DEL CONTRATO
(EN NUMEROS)]]-Tabla3[[#This Row],[VALOR RECURSOS (MADS/FONAM)]]</f>
        <v>0</v>
      </c>
      <c r="AJ833" s="25">
        <v>4925</v>
      </c>
      <c r="AK833" s="32">
        <v>45664</v>
      </c>
      <c r="AL833">
        <v>103825</v>
      </c>
      <c r="AM833" s="27">
        <v>45713</v>
      </c>
      <c r="AN833" s="33" t="s">
        <v>114</v>
      </c>
      <c r="AO833" t="s">
        <v>599</v>
      </c>
      <c r="AP833" s="39">
        <v>202400000000095</v>
      </c>
      <c r="AQ833" t="s">
        <v>106</v>
      </c>
      <c r="AR833" s="27">
        <v>45712</v>
      </c>
      <c r="AS833" s="23" t="s">
        <v>116</v>
      </c>
      <c r="AT833" s="23" t="s">
        <v>116</v>
      </c>
      <c r="AU833" t="s">
        <v>117</v>
      </c>
      <c r="AV833" t="s">
        <v>600</v>
      </c>
      <c r="AW833" t="s">
        <v>601</v>
      </c>
      <c r="AX833" t="s">
        <v>602</v>
      </c>
      <c r="AY833" s="23">
        <v>80111600</v>
      </c>
      <c r="AZ833" t="s">
        <v>5629</v>
      </c>
      <c r="BA833" s="23" t="s">
        <v>121</v>
      </c>
      <c r="BB833" s="20" t="s">
        <v>122</v>
      </c>
      <c r="BC833" s="42">
        <v>45712</v>
      </c>
      <c r="BD833" s="23" t="s">
        <v>136</v>
      </c>
      <c r="BE833" s="42">
        <v>45712</v>
      </c>
      <c r="BF833" s="27">
        <v>45713</v>
      </c>
      <c r="BG833" s="43">
        <v>46020</v>
      </c>
      <c r="BH833" s="35">
        <f>+Tabla3[[#This Row],[FECHA TERMINACION
(INICIAL)]]-Tabla3[[#This Row],[FECHA INICIO]]</f>
        <v>307</v>
      </c>
      <c r="BI833" s="35">
        <f>+Tabla3[[#This Row],[PLAZO DE EJECUCIÓN EN DÍAS (INICIAL)]]/30</f>
        <v>10.233333333333333</v>
      </c>
      <c r="BJ833" t="s">
        <v>5596</v>
      </c>
      <c r="BK833" s="30">
        <f>+[1]BD_2!E835</f>
        <v>0</v>
      </c>
      <c r="BL833" s="30">
        <f>+[1]BD_2!BA835</f>
        <v>0</v>
      </c>
      <c r="BM833" s="23">
        <f>+[1]BD_2!BZ835</f>
        <v>0</v>
      </c>
      <c r="BN833" s="23">
        <f>+COUNTIF(Tabla3[[#This Row],[VALOR REDUCIDO]:[TOTAL TIEMPO PRORROGADO EN DÍAS
]],"&lt;&gt;0")</f>
        <v>0</v>
      </c>
      <c r="BO833" s="23" t="str">
        <f>+[1]BD_2!CA835</f>
        <v>2 NO</v>
      </c>
      <c r="BP833" s="27" t="str">
        <f>+[1]BD_2!CF835</f>
        <v>2 NO</v>
      </c>
      <c r="BQ833" s="23" t="s">
        <v>106</v>
      </c>
      <c r="BR833">
        <f t="shared" si="176"/>
        <v>307</v>
      </c>
      <c r="BS833" s="36">
        <f t="shared" si="177"/>
        <v>45713</v>
      </c>
      <c r="BT833" s="36">
        <f t="shared" si="178"/>
        <v>46020</v>
      </c>
      <c r="BU833" s="37">
        <f t="shared" ca="1" si="179"/>
        <v>0.76221498371335505</v>
      </c>
      <c r="BV833" s="30">
        <f t="shared" si="180"/>
        <v>85400000</v>
      </c>
      <c r="BW833" s="23" t="str">
        <f t="shared" ca="1" si="182"/>
        <v>EJECUCIÓN</v>
      </c>
      <c r="BX833" s="23">
        <v>43680000</v>
      </c>
      <c r="BY833" s="23">
        <v>41720000</v>
      </c>
      <c r="BZ833" s="23" t="s">
        <v>106</v>
      </c>
      <c r="CA833" s="23" t="str">
        <f t="shared" si="181"/>
        <v>febrero</v>
      </c>
      <c r="CB833" s="23" t="s">
        <v>121</v>
      </c>
      <c r="CC833" s="23" t="s">
        <v>121</v>
      </c>
      <c r="CD833" s="23" t="s">
        <v>121</v>
      </c>
      <c r="CE833" t="s">
        <v>125</v>
      </c>
      <c r="CF833" t="s">
        <v>126</v>
      </c>
    </row>
    <row r="834" spans="1:84" x14ac:dyDescent="0.25">
      <c r="A834" s="23" t="str">
        <f t="shared" si="169"/>
        <v/>
      </c>
      <c r="B834" s="23" t="str">
        <f t="shared" si="170"/>
        <v/>
      </c>
      <c r="C834" s="24" t="str">
        <f t="shared" ca="1" si="171"/>
        <v>E</v>
      </c>
      <c r="D834" s="25" t="str">
        <f t="shared" ca="1" si="172"/>
        <v/>
      </c>
      <c r="E834" s="25" t="str">
        <f t="shared" si="173"/>
        <v/>
      </c>
      <c r="F834" s="23" t="str">
        <f t="shared" si="174"/>
        <v/>
      </c>
      <c r="G834" s="25" t="str">
        <f t="shared" si="175"/>
        <v/>
      </c>
      <c r="H834" s="23">
        <v>2025</v>
      </c>
      <c r="I834" s="26">
        <v>826</v>
      </c>
      <c r="J834" s="23" t="s">
        <v>95</v>
      </c>
      <c r="K834" t="s">
        <v>96</v>
      </c>
      <c r="L834" t="s">
        <v>97</v>
      </c>
      <c r="M834" t="s">
        <v>98</v>
      </c>
      <c r="N834" t="s">
        <v>99</v>
      </c>
      <c r="O834" s="23" t="s">
        <v>100</v>
      </c>
      <c r="P834" s="23" t="s">
        <v>138</v>
      </c>
      <c r="Q834" t="s">
        <v>5630</v>
      </c>
      <c r="R834" s="23" t="s">
        <v>103</v>
      </c>
      <c r="S834" s="20" t="s">
        <v>1404</v>
      </c>
      <c r="T834" s="29" t="s">
        <v>5631</v>
      </c>
      <c r="U834" s="23" t="s">
        <v>1436</v>
      </c>
      <c r="V834" s="23" t="s">
        <v>106</v>
      </c>
      <c r="W834" s="20" t="s">
        <v>595</v>
      </c>
      <c r="X834" s="20" t="s">
        <v>595</v>
      </c>
      <c r="Y834" t="s">
        <v>5632</v>
      </c>
      <c r="Z834" t="s">
        <v>5633</v>
      </c>
      <c r="AA834" t="s">
        <v>5634</v>
      </c>
      <c r="AB834" s="30">
        <v>50833333</v>
      </c>
      <c r="AC834" s="30">
        <v>50833333</v>
      </c>
      <c r="AD834" s="46">
        <v>5000000</v>
      </c>
      <c r="AE834" s="46">
        <v>0</v>
      </c>
      <c r="AF834" s="23" t="s">
        <v>112</v>
      </c>
      <c r="AG834" t="s">
        <v>106</v>
      </c>
      <c r="AH834" t="s">
        <v>113</v>
      </c>
      <c r="AI834" s="31">
        <f>+Tabla3[[#This Row],[VALOR DEL CONTRATO
(EN NUMEROS)]]-Tabla3[[#This Row],[VALOR RECURSOS (MADS/FONAM)]]</f>
        <v>0</v>
      </c>
      <c r="AJ834" s="25">
        <v>4925</v>
      </c>
      <c r="AK834" s="32">
        <v>45664</v>
      </c>
      <c r="AL834">
        <v>98325</v>
      </c>
      <c r="AM834" s="27">
        <v>45709</v>
      </c>
      <c r="AN834" s="33" t="s">
        <v>114</v>
      </c>
      <c r="AO834" t="s">
        <v>599</v>
      </c>
      <c r="AP834" s="39">
        <v>202400000000095</v>
      </c>
      <c r="AQ834" t="s">
        <v>106</v>
      </c>
      <c r="AR834" s="27">
        <v>45708</v>
      </c>
      <c r="AS834" s="23" t="s">
        <v>116</v>
      </c>
      <c r="AT834" s="23" t="s">
        <v>116</v>
      </c>
      <c r="AU834" t="s">
        <v>117</v>
      </c>
      <c r="AV834" t="s">
        <v>600</v>
      </c>
      <c r="AW834" t="s">
        <v>601</v>
      </c>
      <c r="AX834" t="s">
        <v>602</v>
      </c>
      <c r="AY834" s="23">
        <v>80111600</v>
      </c>
      <c r="AZ834" t="s">
        <v>5635</v>
      </c>
      <c r="BA834" s="23" t="s">
        <v>106</v>
      </c>
      <c r="BB834" s="20" t="s">
        <v>273</v>
      </c>
      <c r="BC834" s="42" t="s">
        <v>113</v>
      </c>
      <c r="BD834" s="23" t="s">
        <v>274</v>
      </c>
      <c r="BE834" s="42">
        <v>45708</v>
      </c>
      <c r="BF834" s="27">
        <v>45709</v>
      </c>
      <c r="BG834" s="43">
        <v>46016</v>
      </c>
      <c r="BH834" s="35">
        <f>+Tabla3[[#This Row],[FECHA TERMINACION
(INICIAL)]]-Tabla3[[#This Row],[FECHA INICIO]]</f>
        <v>307</v>
      </c>
      <c r="BI834" s="35">
        <f>+Tabla3[[#This Row],[PLAZO DE EJECUCIÓN EN DÍAS (INICIAL)]]/30</f>
        <v>10.233333333333333</v>
      </c>
      <c r="BJ834" t="s">
        <v>5596</v>
      </c>
      <c r="BK834" s="30">
        <f>+[1]BD_2!E836</f>
        <v>0</v>
      </c>
      <c r="BL834" s="30">
        <f>+[1]BD_2!BA836</f>
        <v>0</v>
      </c>
      <c r="BM834" s="23">
        <f>+[1]BD_2!BZ836</f>
        <v>0</v>
      </c>
      <c r="BN834" s="23">
        <f>+COUNTIF(Tabla3[[#This Row],[VALOR REDUCIDO]:[TOTAL TIEMPO PRORROGADO EN DÍAS
]],"&lt;&gt;0")</f>
        <v>0</v>
      </c>
      <c r="BO834" s="23" t="str">
        <f>+[1]BD_2!CA836</f>
        <v>2 NO</v>
      </c>
      <c r="BP834" s="27" t="str">
        <f>+[1]BD_2!CF836</f>
        <v>2 NO</v>
      </c>
      <c r="BQ834" s="23" t="s">
        <v>106</v>
      </c>
      <c r="BR834">
        <f t="shared" si="176"/>
        <v>307</v>
      </c>
      <c r="BS834" s="36">
        <f t="shared" si="177"/>
        <v>45709</v>
      </c>
      <c r="BT834" s="36">
        <f t="shared" si="178"/>
        <v>46016</v>
      </c>
      <c r="BU834" s="37">
        <f t="shared" ca="1" si="179"/>
        <v>0.77524429967426711</v>
      </c>
      <c r="BV834" s="30">
        <f t="shared" si="180"/>
        <v>50833333</v>
      </c>
      <c r="BW834" s="23" t="str">
        <f t="shared" ca="1" si="182"/>
        <v>EJECUCIÓN</v>
      </c>
      <c r="BX834" s="23">
        <v>26666667</v>
      </c>
      <c r="BY834" s="23">
        <v>24166666</v>
      </c>
      <c r="BZ834" s="23" t="s">
        <v>106</v>
      </c>
      <c r="CA834" s="23" t="str">
        <f t="shared" si="181"/>
        <v>febrero</v>
      </c>
      <c r="CB834" s="23" t="s">
        <v>121</v>
      </c>
      <c r="CC834" s="23" t="s">
        <v>121</v>
      </c>
      <c r="CD834" s="23" t="s">
        <v>121</v>
      </c>
      <c r="CE834" t="s">
        <v>125</v>
      </c>
      <c r="CF834" t="s">
        <v>126</v>
      </c>
    </row>
    <row r="835" spans="1:84" x14ac:dyDescent="0.25">
      <c r="A835" s="23" t="str">
        <f t="shared" si="169"/>
        <v/>
      </c>
      <c r="B835" s="23" t="str">
        <f t="shared" si="170"/>
        <v/>
      </c>
      <c r="C835" s="24" t="str">
        <f t="shared" ca="1" si="171"/>
        <v>E</v>
      </c>
      <c r="D835" s="25" t="str">
        <f t="shared" ca="1" si="172"/>
        <v/>
      </c>
      <c r="E835" s="25" t="str">
        <f t="shared" si="173"/>
        <v/>
      </c>
      <c r="F835" s="23" t="str">
        <f t="shared" si="174"/>
        <v/>
      </c>
      <c r="G835" s="25" t="str">
        <f t="shared" si="175"/>
        <v/>
      </c>
      <c r="H835" s="23">
        <v>2025</v>
      </c>
      <c r="I835" s="26">
        <v>827</v>
      </c>
      <c r="J835" s="23" t="s">
        <v>95</v>
      </c>
      <c r="K835" t="s">
        <v>96</v>
      </c>
      <c r="L835" t="s">
        <v>97</v>
      </c>
      <c r="M835" t="s">
        <v>98</v>
      </c>
      <c r="N835" t="s">
        <v>99</v>
      </c>
      <c r="O835" s="23" t="s">
        <v>100</v>
      </c>
      <c r="P835" s="23" t="s">
        <v>138</v>
      </c>
      <c r="Q835" t="s">
        <v>5636</v>
      </c>
      <c r="R835" s="23" t="s">
        <v>103</v>
      </c>
      <c r="S835" s="20" t="s">
        <v>158</v>
      </c>
      <c r="T835" s="29" t="s">
        <v>5637</v>
      </c>
      <c r="U835" s="23" t="s">
        <v>1436</v>
      </c>
      <c r="V835" s="23" t="s">
        <v>106</v>
      </c>
      <c r="W835" s="20" t="s">
        <v>747</v>
      </c>
      <c r="X835" s="20" t="s">
        <v>747</v>
      </c>
      <c r="Y835" t="s">
        <v>5638</v>
      </c>
      <c r="Z835" t="s">
        <v>5639</v>
      </c>
      <c r="AA835" t="s">
        <v>5640</v>
      </c>
      <c r="AB835" s="30">
        <v>57226667</v>
      </c>
      <c r="AC835" s="30">
        <v>57226667</v>
      </c>
      <c r="AD835" s="46">
        <v>5800000</v>
      </c>
      <c r="AE835" s="46">
        <v>0</v>
      </c>
      <c r="AF835" s="23" t="s">
        <v>112</v>
      </c>
      <c r="AG835" t="s">
        <v>106</v>
      </c>
      <c r="AH835" t="s">
        <v>113</v>
      </c>
      <c r="AI835" s="31">
        <f>+Tabla3[[#This Row],[VALOR DEL CONTRATO
(EN NUMEROS)]]-Tabla3[[#This Row],[VALOR RECURSOS (MADS/FONAM)]]</f>
        <v>0</v>
      </c>
      <c r="AJ835" s="25">
        <v>3325</v>
      </c>
      <c r="AK835" s="57">
        <v>45664</v>
      </c>
      <c r="AL835">
        <v>104725</v>
      </c>
      <c r="AM835" s="42">
        <v>45714</v>
      </c>
      <c r="AN835" s="33" t="s">
        <v>114</v>
      </c>
      <c r="AO835" t="s">
        <v>751</v>
      </c>
      <c r="AP835" s="39">
        <v>202400000000095</v>
      </c>
      <c r="AQ835" t="s">
        <v>106</v>
      </c>
      <c r="AR835" s="27">
        <v>45712</v>
      </c>
      <c r="AS835" s="23" t="s">
        <v>116</v>
      </c>
      <c r="AT835" s="23" t="s">
        <v>116</v>
      </c>
      <c r="AU835" t="s">
        <v>117</v>
      </c>
      <c r="AV835" t="s">
        <v>2024</v>
      </c>
      <c r="AW835" t="s">
        <v>2025</v>
      </c>
      <c r="AX835" t="s">
        <v>747</v>
      </c>
      <c r="AY835" s="23">
        <v>80111600</v>
      </c>
      <c r="AZ835" s="20" t="s">
        <v>5641</v>
      </c>
      <c r="BA835" s="23" t="s">
        <v>295</v>
      </c>
      <c r="BB835" s="20" t="s">
        <v>122</v>
      </c>
      <c r="BC835" s="42">
        <v>45712</v>
      </c>
      <c r="BD835" s="23" t="s">
        <v>123</v>
      </c>
      <c r="BE835" s="42">
        <v>45712</v>
      </c>
      <c r="BF835" s="27">
        <v>45714</v>
      </c>
      <c r="BG835" s="27">
        <v>46010</v>
      </c>
      <c r="BH835" s="35">
        <f>+Tabla3[[#This Row],[FECHA TERMINACION
(INICIAL)]]-Tabla3[[#This Row],[FECHA INICIO]]</f>
        <v>296</v>
      </c>
      <c r="BI835" s="35">
        <f>+Tabla3[[#This Row],[PLAZO DE EJECUCIÓN EN DÍAS (INICIAL)]]/30</f>
        <v>9.8666666666666671</v>
      </c>
      <c r="BJ835" t="s">
        <v>5642</v>
      </c>
      <c r="BK835" s="30">
        <f>+[1]BD_2!E837</f>
        <v>0</v>
      </c>
      <c r="BL835" s="30">
        <f>+[1]BD_2!BA837</f>
        <v>0</v>
      </c>
      <c r="BM835" s="23">
        <f>+[1]BD_2!BZ837</f>
        <v>0</v>
      </c>
      <c r="BN835" s="23">
        <f>+COUNTIF(Tabla3[[#This Row],[VALOR REDUCIDO]:[TOTAL TIEMPO PRORROGADO EN DÍAS
]],"&lt;&gt;0")</f>
        <v>0</v>
      </c>
      <c r="BO835" s="23" t="str">
        <f>+[1]BD_2!CA837</f>
        <v>2 NO</v>
      </c>
      <c r="BP835" s="27" t="str">
        <f>+[1]BD_2!CF837</f>
        <v>2 NO</v>
      </c>
      <c r="BQ835" s="23" t="s">
        <v>106</v>
      </c>
      <c r="BR835">
        <f t="shared" si="176"/>
        <v>296</v>
      </c>
      <c r="BS835" s="36">
        <f t="shared" si="177"/>
        <v>45714</v>
      </c>
      <c r="BT835" s="36">
        <f t="shared" si="178"/>
        <v>46010</v>
      </c>
      <c r="BU835" s="37">
        <f t="shared" ca="1" si="179"/>
        <v>0.78716216216216217</v>
      </c>
      <c r="BV835" s="30">
        <f t="shared" si="180"/>
        <v>57226667</v>
      </c>
      <c r="BW835" s="23" t="str">
        <f t="shared" ca="1" si="182"/>
        <v>EJECUCIÓN</v>
      </c>
      <c r="BX835" s="23">
        <v>29966667</v>
      </c>
      <c r="BY835" s="23">
        <v>27260000</v>
      </c>
      <c r="BZ835" s="23" t="s">
        <v>106</v>
      </c>
      <c r="CA835" s="23" t="str">
        <f t="shared" si="181"/>
        <v>febrero</v>
      </c>
      <c r="CB835" s="23" t="s">
        <v>121</v>
      </c>
      <c r="CC835" s="23" t="s">
        <v>121</v>
      </c>
      <c r="CD835" s="23" t="s">
        <v>121</v>
      </c>
      <c r="CE835" t="s">
        <v>125</v>
      </c>
      <c r="CF835" t="s">
        <v>126</v>
      </c>
    </row>
    <row r="836" spans="1:84" x14ac:dyDescent="0.25">
      <c r="A836" s="23" t="str">
        <f t="shared" ref="A836:A899" si="183">+IF($BO836="1 SI","S","")</f>
        <v/>
      </c>
      <c r="B836" s="23" t="str">
        <f t="shared" ref="B836:B899" si="184">+IF(BQ836="1 SI","C","")</f>
        <v/>
      </c>
      <c r="C836" s="24" t="str">
        <f t="shared" ref="C836:C899" ca="1" si="185">+IF($BT836&lt;=$C$1,"F","E")</f>
        <v>E</v>
      </c>
      <c r="D836" s="25" t="str">
        <f t="shared" ref="D836:D899" ca="1" si="186">+IF($BW836="MUTUO ACUERDO", "L","")</f>
        <v/>
      </c>
      <c r="E836" s="25" t="str">
        <f t="shared" ref="E836:E899" si="187">IF($CB836="1 SI","","NE")</f>
        <v/>
      </c>
      <c r="F836" s="23" t="str">
        <f t="shared" ref="F836:F899" si="188">IF(BZ836="1. SI","ANU","")</f>
        <v/>
      </c>
      <c r="G836" s="25" t="str">
        <f t="shared" ref="G836:G899" si="189">IF($CC836="1 SI","","NE")</f>
        <v/>
      </c>
      <c r="H836" s="23">
        <v>2025</v>
      </c>
      <c r="I836" s="26">
        <v>828</v>
      </c>
      <c r="J836" s="23" t="s">
        <v>95</v>
      </c>
      <c r="K836" t="s">
        <v>96</v>
      </c>
      <c r="L836" t="s">
        <v>97</v>
      </c>
      <c r="M836" t="s">
        <v>98</v>
      </c>
      <c r="N836" t="s">
        <v>99</v>
      </c>
      <c r="O836" s="23" t="s">
        <v>100</v>
      </c>
      <c r="P836" s="23" t="s">
        <v>138</v>
      </c>
      <c r="Q836" t="s">
        <v>5643</v>
      </c>
      <c r="R836" s="23" t="s">
        <v>103</v>
      </c>
      <c r="S836" s="20" t="s">
        <v>1753</v>
      </c>
      <c r="T836" s="29" t="s">
        <v>5644</v>
      </c>
      <c r="U836" s="23" t="s">
        <v>1436</v>
      </c>
      <c r="V836" s="23" t="s">
        <v>106</v>
      </c>
      <c r="W836" s="20" t="s">
        <v>1369</v>
      </c>
      <c r="X836" s="20" t="s">
        <v>1369</v>
      </c>
      <c r="Y836" t="s">
        <v>5645</v>
      </c>
      <c r="Z836" t="s">
        <v>5646</v>
      </c>
      <c r="AA836" t="s">
        <v>4465</v>
      </c>
      <c r="AB836" s="30">
        <v>95000000</v>
      </c>
      <c r="AC836" s="30">
        <v>95000000</v>
      </c>
      <c r="AD836" s="46">
        <v>10000000</v>
      </c>
      <c r="AE836" s="46">
        <v>0</v>
      </c>
      <c r="AF836" s="23" t="s">
        <v>112</v>
      </c>
      <c r="AG836" t="s">
        <v>106</v>
      </c>
      <c r="AH836" t="s">
        <v>113</v>
      </c>
      <c r="AI836" s="31">
        <f>+Tabla3[[#This Row],[VALOR DEL CONTRATO
(EN NUMEROS)]]-Tabla3[[#This Row],[VALOR RECURSOS (MADS/FONAM)]]</f>
        <v>0</v>
      </c>
      <c r="AJ836" s="25">
        <v>11125</v>
      </c>
      <c r="AK836" s="57">
        <v>45665</v>
      </c>
      <c r="AL836">
        <v>102825</v>
      </c>
      <c r="AM836" s="27">
        <v>45713</v>
      </c>
      <c r="AN836" s="33" t="s">
        <v>114</v>
      </c>
      <c r="AO836" t="s">
        <v>931</v>
      </c>
      <c r="AP836" s="39">
        <v>202400000000078</v>
      </c>
      <c r="AQ836" t="s">
        <v>106</v>
      </c>
      <c r="AR836" s="27">
        <v>45708</v>
      </c>
      <c r="AS836" s="23" t="s">
        <v>116</v>
      </c>
      <c r="AT836" s="23" t="s">
        <v>116</v>
      </c>
      <c r="AU836" t="s">
        <v>117</v>
      </c>
      <c r="AV836" t="s">
        <v>1582</v>
      </c>
      <c r="AW836" t="s">
        <v>1583</v>
      </c>
      <c r="AX836" t="s">
        <v>1584</v>
      </c>
      <c r="AY836" s="23">
        <v>80111600</v>
      </c>
      <c r="AZ836" t="s">
        <v>5647</v>
      </c>
      <c r="BA836" s="23" t="s">
        <v>121</v>
      </c>
      <c r="BB836" s="20" t="s">
        <v>122</v>
      </c>
      <c r="BC836" s="42">
        <v>45709</v>
      </c>
      <c r="BD836" s="23" t="s">
        <v>123</v>
      </c>
      <c r="BE836" s="42">
        <v>45709</v>
      </c>
      <c r="BF836" s="27">
        <v>45713</v>
      </c>
      <c r="BG836" s="43">
        <v>46000</v>
      </c>
      <c r="BH836" s="35">
        <f>+Tabla3[[#This Row],[FECHA TERMINACION
(INICIAL)]]-Tabla3[[#This Row],[FECHA INICIO]]</f>
        <v>287</v>
      </c>
      <c r="BI836" s="35">
        <f>+Tabla3[[#This Row],[PLAZO DE EJECUCIÓN EN DÍAS (INICIAL)]]/30</f>
        <v>9.5666666666666664</v>
      </c>
      <c r="BJ836" t="s">
        <v>3941</v>
      </c>
      <c r="BK836" s="30">
        <f>+[1]BD_2!E838</f>
        <v>0</v>
      </c>
      <c r="BL836" s="30">
        <f>+[1]BD_2!BA838</f>
        <v>0</v>
      </c>
      <c r="BM836" s="23">
        <f>+[1]BD_2!BZ838</f>
        <v>0</v>
      </c>
      <c r="BN836" s="23">
        <f>+COUNTIF(Tabla3[[#This Row],[VALOR REDUCIDO]:[TOTAL TIEMPO PRORROGADO EN DÍAS
]],"&lt;&gt;0")</f>
        <v>0</v>
      </c>
      <c r="BO836" s="23" t="str">
        <f>+[1]BD_2!CA838</f>
        <v>2 NO</v>
      </c>
      <c r="BP836" s="27" t="str">
        <f>+[1]BD_2!CF838</f>
        <v>2 NO</v>
      </c>
      <c r="BQ836" s="23" t="s">
        <v>106</v>
      </c>
      <c r="BR836">
        <f t="shared" ref="BR836:BR899" si="190">$BT836-$BS836</f>
        <v>287</v>
      </c>
      <c r="BS836" s="36">
        <f t="shared" ref="BS836:BS899" si="191">$BF836</f>
        <v>45713</v>
      </c>
      <c r="BT836" s="36">
        <f t="shared" ref="BT836:BT899" si="192">$BG836+$BM836</f>
        <v>46000</v>
      </c>
      <c r="BU836" s="37">
        <f t="shared" ref="BU836:BU899" ca="1" si="193">IF((($C$1-$BS836)/($BT836-$BS836))&gt;=100%,100%,(($C$1-$BS836)/($BT836-$BS836)))</f>
        <v>0.81533101045296164</v>
      </c>
      <c r="BV836" s="30">
        <f t="shared" ref="BV836:BV899" si="194">$AC836+$BL836-$BK836</f>
        <v>95000000</v>
      </c>
      <c r="BW836" s="23" t="str">
        <f t="shared" ca="1" si="182"/>
        <v>EJECUCIÓN</v>
      </c>
      <c r="BX836" s="23">
        <v>52000000</v>
      </c>
      <c r="BY836" s="23">
        <v>43000000</v>
      </c>
      <c r="BZ836" s="23" t="s">
        <v>106</v>
      </c>
      <c r="CA836" s="23" t="str">
        <f t="shared" ref="CA836:CA899" si="195">TEXT(AR836,"MMMM")</f>
        <v>febrero</v>
      </c>
      <c r="CB836" s="23" t="s">
        <v>121</v>
      </c>
      <c r="CC836" s="23" t="s">
        <v>121</v>
      </c>
      <c r="CD836" s="23" t="s">
        <v>121</v>
      </c>
      <c r="CE836" t="s">
        <v>125</v>
      </c>
      <c r="CF836" t="s">
        <v>126</v>
      </c>
    </row>
    <row r="837" spans="1:84" ht="14.45" customHeight="1" x14ac:dyDescent="0.25">
      <c r="A837" s="23" t="str">
        <f t="shared" si="183"/>
        <v/>
      </c>
      <c r="B837" s="23" t="str">
        <f t="shared" si="184"/>
        <v/>
      </c>
      <c r="C837" s="24" t="str">
        <f t="shared" ca="1" si="185"/>
        <v>E</v>
      </c>
      <c r="D837" s="25" t="str">
        <f t="shared" ca="1" si="186"/>
        <v/>
      </c>
      <c r="E837" s="25" t="str">
        <f t="shared" si="187"/>
        <v/>
      </c>
      <c r="F837" s="23" t="str">
        <f t="shared" si="188"/>
        <v/>
      </c>
      <c r="G837" s="25" t="str">
        <f t="shared" si="189"/>
        <v/>
      </c>
      <c r="H837" s="23">
        <v>2025</v>
      </c>
      <c r="I837" s="26">
        <v>829</v>
      </c>
      <c r="J837" s="23" t="s">
        <v>95</v>
      </c>
      <c r="K837" t="s">
        <v>96</v>
      </c>
      <c r="L837" t="s">
        <v>97</v>
      </c>
      <c r="M837" t="s">
        <v>98</v>
      </c>
      <c r="N837" t="s">
        <v>99</v>
      </c>
      <c r="O837" s="23" t="s">
        <v>100</v>
      </c>
      <c r="P837" s="23" t="s">
        <v>138</v>
      </c>
      <c r="Q837" t="s">
        <v>5648</v>
      </c>
      <c r="R837" s="23" t="s">
        <v>103</v>
      </c>
      <c r="S837" s="20" t="s">
        <v>982</v>
      </c>
      <c r="T837" s="29" t="s">
        <v>5649</v>
      </c>
      <c r="U837" s="23" t="s">
        <v>1436</v>
      </c>
      <c r="V837" s="23" t="s">
        <v>106</v>
      </c>
      <c r="W837" s="20" t="s">
        <v>1369</v>
      </c>
      <c r="X837" s="20" t="s">
        <v>1369</v>
      </c>
      <c r="Y837" t="s">
        <v>5650</v>
      </c>
      <c r="Z837" t="s">
        <v>5651</v>
      </c>
      <c r="AA837" t="s">
        <v>1581</v>
      </c>
      <c r="AB837" s="30">
        <v>90000000</v>
      </c>
      <c r="AC837" s="30">
        <v>90000000</v>
      </c>
      <c r="AD837" s="46">
        <v>9000000</v>
      </c>
      <c r="AE837" s="46">
        <v>0</v>
      </c>
      <c r="AF837" s="23" t="s">
        <v>112</v>
      </c>
      <c r="AG837" t="s">
        <v>106</v>
      </c>
      <c r="AH837" t="s">
        <v>113</v>
      </c>
      <c r="AI837" s="31">
        <f>+Tabla3[[#This Row],[VALOR DEL CONTRATO
(EN NUMEROS)]]-Tabla3[[#This Row],[VALOR RECURSOS (MADS/FONAM)]]</f>
        <v>0</v>
      </c>
      <c r="AJ837" s="25">
        <v>11125</v>
      </c>
      <c r="AK837" s="57">
        <v>45665</v>
      </c>
      <c r="AL837">
        <v>105225</v>
      </c>
      <c r="AM837" s="27">
        <v>45714</v>
      </c>
      <c r="AN837" s="33" t="s">
        <v>114</v>
      </c>
      <c r="AO837" t="s">
        <v>931</v>
      </c>
      <c r="AP837" s="39">
        <v>202400000000078</v>
      </c>
      <c r="AQ837" t="s">
        <v>106</v>
      </c>
      <c r="AR837" s="42">
        <v>45709</v>
      </c>
      <c r="AS837" s="23" t="s">
        <v>116</v>
      </c>
      <c r="AT837" s="23" t="s">
        <v>116</v>
      </c>
      <c r="AU837" t="s">
        <v>117</v>
      </c>
      <c r="AV837" t="s">
        <v>1582</v>
      </c>
      <c r="AW837" t="s">
        <v>1583</v>
      </c>
      <c r="AX837" t="s">
        <v>1584</v>
      </c>
      <c r="AY837" s="23">
        <v>80111600</v>
      </c>
      <c r="AZ837" t="s">
        <v>5652</v>
      </c>
      <c r="BA837" s="23" t="s">
        <v>121</v>
      </c>
      <c r="BB837" s="20" t="s">
        <v>122</v>
      </c>
      <c r="BC837" s="42">
        <v>45709</v>
      </c>
      <c r="BD837" s="23" t="s">
        <v>123</v>
      </c>
      <c r="BE837" s="42">
        <v>45709</v>
      </c>
      <c r="BF837" s="27">
        <v>45714</v>
      </c>
      <c r="BG837" s="43">
        <v>46016</v>
      </c>
      <c r="BH837" s="35">
        <f>+Tabla3[[#This Row],[FECHA TERMINACION
(INICIAL)]]-Tabla3[[#This Row],[FECHA INICIO]]</f>
        <v>302</v>
      </c>
      <c r="BI837" s="35">
        <f>+Tabla3[[#This Row],[PLAZO DE EJECUCIÓN EN DÍAS (INICIAL)]]/30</f>
        <v>10.066666666666666</v>
      </c>
      <c r="BJ837" t="s">
        <v>1586</v>
      </c>
      <c r="BK837" s="30">
        <f>+[1]BD_2!E839</f>
        <v>0</v>
      </c>
      <c r="BL837" s="30">
        <f>+[1]BD_2!BA839</f>
        <v>0</v>
      </c>
      <c r="BM837" s="23">
        <f>+[1]BD_2!BZ839</f>
        <v>0</v>
      </c>
      <c r="BN837" s="23">
        <f>+COUNTIF(Tabla3[[#This Row],[VALOR REDUCIDO]:[TOTAL TIEMPO PRORROGADO EN DÍAS
]],"&lt;&gt;0")</f>
        <v>0</v>
      </c>
      <c r="BO837" s="23" t="str">
        <f>+[1]BD_2!CA839</f>
        <v>2 NO</v>
      </c>
      <c r="BP837" s="27" t="str">
        <f>+[1]BD_2!CF839</f>
        <v>2 NO</v>
      </c>
      <c r="BQ837" s="23" t="s">
        <v>106</v>
      </c>
      <c r="BR837">
        <f t="shared" si="190"/>
        <v>302</v>
      </c>
      <c r="BS837" s="36">
        <f t="shared" si="191"/>
        <v>45714</v>
      </c>
      <c r="BT837" s="36">
        <f t="shared" si="192"/>
        <v>46016</v>
      </c>
      <c r="BU837" s="37">
        <f t="shared" ca="1" si="193"/>
        <v>0.77152317880794707</v>
      </c>
      <c r="BV837" s="30">
        <f t="shared" si="194"/>
        <v>90000000</v>
      </c>
      <c r="BW837" s="23" t="str">
        <f t="shared" ca="1" si="182"/>
        <v>EJECUCIÓN</v>
      </c>
      <c r="BX837" s="23">
        <v>46500000</v>
      </c>
      <c r="BY837" s="23">
        <v>43500000</v>
      </c>
      <c r="BZ837" s="23" t="s">
        <v>106</v>
      </c>
      <c r="CA837" s="23" t="str">
        <f t="shared" si="195"/>
        <v>febrero</v>
      </c>
      <c r="CB837" s="23" t="s">
        <v>121</v>
      </c>
      <c r="CC837" s="23" t="s">
        <v>121</v>
      </c>
      <c r="CD837" s="23" t="s">
        <v>121</v>
      </c>
      <c r="CE837" t="s">
        <v>125</v>
      </c>
      <c r="CF837" t="s">
        <v>126</v>
      </c>
    </row>
    <row r="838" spans="1:84" ht="14.45" customHeight="1" x14ac:dyDescent="0.25">
      <c r="A838" s="23" t="str">
        <f t="shared" si="183"/>
        <v/>
      </c>
      <c r="B838" s="23" t="str">
        <f t="shared" si="184"/>
        <v/>
      </c>
      <c r="C838" s="24" t="str">
        <f t="shared" ca="1" si="185"/>
        <v>E</v>
      </c>
      <c r="D838" s="25" t="str">
        <f t="shared" ca="1" si="186"/>
        <v/>
      </c>
      <c r="E838" s="25" t="str">
        <f t="shared" si="187"/>
        <v/>
      </c>
      <c r="F838" s="23" t="str">
        <f t="shared" si="188"/>
        <v/>
      </c>
      <c r="G838" s="25" t="str">
        <f t="shared" si="189"/>
        <v/>
      </c>
      <c r="H838" s="23">
        <v>2025</v>
      </c>
      <c r="I838" s="26">
        <v>830</v>
      </c>
      <c r="J838" s="23" t="s">
        <v>95</v>
      </c>
      <c r="K838" t="s">
        <v>96</v>
      </c>
      <c r="L838" t="s">
        <v>97</v>
      </c>
      <c r="M838" t="s">
        <v>98</v>
      </c>
      <c r="N838" t="s">
        <v>99</v>
      </c>
      <c r="O838" s="23" t="s">
        <v>100</v>
      </c>
      <c r="P838" s="23" t="s">
        <v>138</v>
      </c>
      <c r="Q838" t="s">
        <v>5653</v>
      </c>
      <c r="R838" s="23" t="s">
        <v>103</v>
      </c>
      <c r="S838" s="20" t="s">
        <v>158</v>
      </c>
      <c r="T838" s="29" t="s">
        <v>5654</v>
      </c>
      <c r="U838" s="23" t="s">
        <v>1436</v>
      </c>
      <c r="V838" s="23" t="s">
        <v>106</v>
      </c>
      <c r="W838" s="20" t="s">
        <v>776</v>
      </c>
      <c r="X838" s="20" t="s">
        <v>776</v>
      </c>
      <c r="Y838" t="s">
        <v>5655</v>
      </c>
      <c r="Z838" t="s">
        <v>5656</v>
      </c>
      <c r="AA838" t="s">
        <v>5657</v>
      </c>
      <c r="AB838" s="30">
        <v>92700000</v>
      </c>
      <c r="AC838" s="30">
        <v>92700000</v>
      </c>
      <c r="AD838" s="46">
        <v>9270000</v>
      </c>
      <c r="AE838" s="46">
        <v>0</v>
      </c>
      <c r="AF838" s="23" t="s">
        <v>112</v>
      </c>
      <c r="AG838" t="s">
        <v>106</v>
      </c>
      <c r="AH838" t="s">
        <v>113</v>
      </c>
      <c r="AI838" s="31">
        <f>+Tabla3[[#This Row],[VALOR DEL CONTRATO
(EN NUMEROS)]]-Tabla3[[#This Row],[VALOR RECURSOS (MADS/FONAM)]]</f>
        <v>0</v>
      </c>
      <c r="AJ838" s="25">
        <v>7325</v>
      </c>
      <c r="AK838" s="32">
        <v>45665</v>
      </c>
      <c r="AL838">
        <v>108425</v>
      </c>
      <c r="AM838" s="27">
        <v>45716</v>
      </c>
      <c r="AN838" s="33" t="s">
        <v>114</v>
      </c>
      <c r="AO838" t="s">
        <v>911</v>
      </c>
      <c r="AP838" s="39">
        <v>202400000000078</v>
      </c>
      <c r="AQ838" t="s">
        <v>106</v>
      </c>
      <c r="AR838" s="42">
        <v>45715</v>
      </c>
      <c r="AS838" s="23" t="s">
        <v>116</v>
      </c>
      <c r="AT838" s="23" t="s">
        <v>116</v>
      </c>
      <c r="AU838" t="s">
        <v>117</v>
      </c>
      <c r="AV838" t="s">
        <v>781</v>
      </c>
      <c r="AW838" t="s">
        <v>782</v>
      </c>
      <c r="AX838" t="s">
        <v>783</v>
      </c>
      <c r="AY838" s="23">
        <v>80111600</v>
      </c>
      <c r="AZ838" t="s">
        <v>5658</v>
      </c>
      <c r="BA838" s="23" t="s">
        <v>295</v>
      </c>
      <c r="BB838" s="20" t="s">
        <v>122</v>
      </c>
      <c r="BC838" s="42">
        <v>45715</v>
      </c>
      <c r="BD838" s="23" t="s">
        <v>123</v>
      </c>
      <c r="BE838" s="42">
        <v>45715</v>
      </c>
      <c r="BF838" s="27">
        <v>45716</v>
      </c>
      <c r="BG838" s="43">
        <v>46018</v>
      </c>
      <c r="BH838" s="35">
        <f>+Tabla3[[#This Row],[FECHA TERMINACION
(INICIAL)]]-Tabla3[[#This Row],[FECHA INICIO]]</f>
        <v>302</v>
      </c>
      <c r="BI838" s="35">
        <f>+Tabla3[[#This Row],[PLAZO DE EJECUCIÓN EN DÍAS (INICIAL)]]/30</f>
        <v>10.066666666666666</v>
      </c>
      <c r="BJ838" t="s">
        <v>2839</v>
      </c>
      <c r="BK838" s="30">
        <f>+[1]BD_2!E840</f>
        <v>0</v>
      </c>
      <c r="BL838" s="30">
        <f>+[1]BD_2!BA840</f>
        <v>0</v>
      </c>
      <c r="BM838" s="23">
        <f>+[1]BD_2!BZ840</f>
        <v>0</v>
      </c>
      <c r="BN838" s="23">
        <f>+COUNTIF(Tabla3[[#This Row],[VALOR REDUCIDO]:[TOTAL TIEMPO PRORROGADO EN DÍAS
]],"&lt;&gt;0")</f>
        <v>0</v>
      </c>
      <c r="BO838" s="23" t="str">
        <f>+[1]BD_2!CA840</f>
        <v>2 NO</v>
      </c>
      <c r="BP838" s="27" t="str">
        <f>+[1]BD_2!CF840</f>
        <v>2 NO</v>
      </c>
      <c r="BQ838" s="23" t="s">
        <v>106</v>
      </c>
      <c r="BR838">
        <f t="shared" si="190"/>
        <v>302</v>
      </c>
      <c r="BS838" s="36">
        <f t="shared" si="191"/>
        <v>45716</v>
      </c>
      <c r="BT838" s="36">
        <f t="shared" si="192"/>
        <v>46018</v>
      </c>
      <c r="BU838" s="37">
        <f t="shared" ca="1" si="193"/>
        <v>0.76490066225165565</v>
      </c>
      <c r="BV838" s="30">
        <f t="shared" si="194"/>
        <v>92700000</v>
      </c>
      <c r="BW838" s="23" t="str">
        <f t="shared" ca="1" si="182"/>
        <v>EJECUCIÓN</v>
      </c>
      <c r="BX838" s="23">
        <v>47277000</v>
      </c>
      <c r="BY838" s="23">
        <v>45423000</v>
      </c>
      <c r="BZ838" s="23" t="s">
        <v>106</v>
      </c>
      <c r="CA838" s="23" t="str">
        <f t="shared" si="195"/>
        <v>febrero</v>
      </c>
      <c r="CB838" s="23" t="s">
        <v>121</v>
      </c>
      <c r="CC838" s="23" t="s">
        <v>121</v>
      </c>
      <c r="CD838" s="23" t="s">
        <v>121</v>
      </c>
      <c r="CE838" t="s">
        <v>125</v>
      </c>
      <c r="CF838" t="s">
        <v>126</v>
      </c>
    </row>
    <row r="839" spans="1:84" ht="15" customHeight="1" x14ac:dyDescent="0.25">
      <c r="A839" s="23" t="str">
        <f t="shared" si="183"/>
        <v/>
      </c>
      <c r="B839" s="23" t="str">
        <f t="shared" si="184"/>
        <v/>
      </c>
      <c r="C839" s="24" t="str">
        <f t="shared" ca="1" si="185"/>
        <v>E</v>
      </c>
      <c r="D839" s="25" t="str">
        <f t="shared" ca="1" si="186"/>
        <v/>
      </c>
      <c r="E839" s="25" t="str">
        <f t="shared" si="187"/>
        <v/>
      </c>
      <c r="F839" s="23" t="str">
        <f t="shared" si="188"/>
        <v/>
      </c>
      <c r="G839" s="25" t="str">
        <f t="shared" si="189"/>
        <v/>
      </c>
      <c r="H839" s="23">
        <v>2025</v>
      </c>
      <c r="I839" s="26">
        <v>831</v>
      </c>
      <c r="J839" s="23" t="s">
        <v>95</v>
      </c>
      <c r="K839" t="s">
        <v>96</v>
      </c>
      <c r="L839" t="s">
        <v>97</v>
      </c>
      <c r="M839" t="s">
        <v>98</v>
      </c>
      <c r="N839" t="s">
        <v>99</v>
      </c>
      <c r="O839" s="23" t="s">
        <v>100</v>
      </c>
      <c r="P839" s="23" t="s">
        <v>101</v>
      </c>
      <c r="Q839" t="s">
        <v>5659</v>
      </c>
      <c r="R839" s="23" t="s">
        <v>103</v>
      </c>
      <c r="S839" s="20" t="s">
        <v>5660</v>
      </c>
      <c r="T839" s="29" t="s">
        <v>5661</v>
      </c>
      <c r="U839" s="23" t="s">
        <v>1436</v>
      </c>
      <c r="V839" s="23" t="s">
        <v>106</v>
      </c>
      <c r="W839" s="20" t="s">
        <v>129</v>
      </c>
      <c r="X839" s="20" t="s">
        <v>108</v>
      </c>
      <c r="Y839" t="s">
        <v>5662</v>
      </c>
      <c r="Z839" t="s">
        <v>4778</v>
      </c>
      <c r="AA839" t="s">
        <v>4639</v>
      </c>
      <c r="AB839" s="30">
        <v>28500000</v>
      </c>
      <c r="AC839" s="30">
        <v>28500000</v>
      </c>
      <c r="AD839" s="46">
        <v>2850000</v>
      </c>
      <c r="AE839" s="46">
        <v>0</v>
      </c>
      <c r="AF839" s="23" t="s">
        <v>112</v>
      </c>
      <c r="AG839" t="s">
        <v>106</v>
      </c>
      <c r="AH839" t="s">
        <v>113</v>
      </c>
      <c r="AI839" s="31">
        <f>+Tabla3[[#This Row],[VALOR DEL CONTRATO
(EN NUMEROS)]]-Tabla3[[#This Row],[VALOR RECURSOS (MADS/FONAM)]]</f>
        <v>0</v>
      </c>
      <c r="AJ839" s="25">
        <v>1625</v>
      </c>
      <c r="AK839" s="32">
        <v>45664</v>
      </c>
      <c r="AL839">
        <v>104425</v>
      </c>
      <c r="AM839" s="27">
        <v>45714</v>
      </c>
      <c r="AN839" s="33" t="s">
        <v>114</v>
      </c>
      <c r="AO839" t="s">
        <v>115</v>
      </c>
      <c r="AP839" s="39">
        <v>202400000000095</v>
      </c>
      <c r="AQ839" t="s">
        <v>106</v>
      </c>
      <c r="AR839" s="27">
        <v>45712</v>
      </c>
      <c r="AS839" s="23" t="s">
        <v>116</v>
      </c>
      <c r="AT839" s="23" t="s">
        <v>1291</v>
      </c>
      <c r="AU839" t="s">
        <v>117</v>
      </c>
      <c r="AV839" t="s">
        <v>4633</v>
      </c>
      <c r="AW839" t="s">
        <v>134</v>
      </c>
      <c r="AX839" t="s">
        <v>108</v>
      </c>
      <c r="AY839" s="23">
        <v>80111600</v>
      </c>
      <c r="AZ839" s="20" t="s">
        <v>5663</v>
      </c>
      <c r="BA839" s="23" t="s">
        <v>295</v>
      </c>
      <c r="BB839" s="20" t="s">
        <v>122</v>
      </c>
      <c r="BC839" s="42">
        <v>45713</v>
      </c>
      <c r="BD839" s="23" t="s">
        <v>136</v>
      </c>
      <c r="BE839" s="42">
        <v>45713</v>
      </c>
      <c r="BF839" s="42">
        <v>45714</v>
      </c>
      <c r="BG839" s="43">
        <v>46016</v>
      </c>
      <c r="BH839" s="35">
        <f>+Tabla3[[#This Row],[FECHA TERMINACION
(INICIAL)]]-Tabla3[[#This Row],[FECHA INICIO]]</f>
        <v>302</v>
      </c>
      <c r="BI839" s="35">
        <f>+Tabla3[[#This Row],[PLAZO DE EJECUCIÓN EN DÍAS (INICIAL)]]/30</f>
        <v>10.066666666666666</v>
      </c>
      <c r="BJ839" t="s">
        <v>5664</v>
      </c>
      <c r="BK839" s="30">
        <f>+[1]BD_2!E841</f>
        <v>0</v>
      </c>
      <c r="BL839" s="30">
        <f>+[1]BD_2!BA841</f>
        <v>0</v>
      </c>
      <c r="BM839" s="23">
        <f>+[1]BD_2!BZ841</f>
        <v>0</v>
      </c>
      <c r="BN839" s="23">
        <f>+COUNTIF(Tabla3[[#This Row],[VALOR REDUCIDO]:[TOTAL TIEMPO PRORROGADO EN DÍAS
]],"&lt;&gt;0")</f>
        <v>0</v>
      </c>
      <c r="BO839" s="23" t="str">
        <f>+[1]BD_2!CA841</f>
        <v>2 NO</v>
      </c>
      <c r="BP839" s="27" t="str">
        <f>+[1]BD_2!CF841</f>
        <v>2 NO</v>
      </c>
      <c r="BQ839" s="23" t="s">
        <v>106</v>
      </c>
      <c r="BR839">
        <f t="shared" si="190"/>
        <v>302</v>
      </c>
      <c r="BS839" s="36">
        <f t="shared" si="191"/>
        <v>45714</v>
      </c>
      <c r="BT839" s="36">
        <f t="shared" si="192"/>
        <v>46016</v>
      </c>
      <c r="BU839" s="37">
        <f t="shared" ca="1" si="193"/>
        <v>0.77152317880794707</v>
      </c>
      <c r="BV839" s="30">
        <f t="shared" si="194"/>
        <v>28500000</v>
      </c>
      <c r="BW839" s="23" t="str">
        <f t="shared" ca="1" si="182"/>
        <v>EJECUCIÓN</v>
      </c>
      <c r="BX839" s="23">
        <v>14725000</v>
      </c>
      <c r="BY839" s="23">
        <v>13775000</v>
      </c>
      <c r="BZ839" s="23" t="s">
        <v>106</v>
      </c>
      <c r="CA839" s="23" t="str">
        <f t="shared" si="195"/>
        <v>febrero</v>
      </c>
      <c r="CB839" s="23" t="s">
        <v>121</v>
      </c>
      <c r="CC839" s="23" t="s">
        <v>121</v>
      </c>
      <c r="CD839" s="23" t="s">
        <v>121</v>
      </c>
      <c r="CE839" t="s">
        <v>125</v>
      </c>
      <c r="CF839" t="s">
        <v>126</v>
      </c>
    </row>
    <row r="840" spans="1:84" ht="14.45" customHeight="1" x14ac:dyDescent="0.25">
      <c r="A840" s="23" t="str">
        <f t="shared" si="183"/>
        <v/>
      </c>
      <c r="B840" s="23" t="str">
        <f t="shared" si="184"/>
        <v/>
      </c>
      <c r="C840" s="24" t="str">
        <f t="shared" ca="1" si="185"/>
        <v>E</v>
      </c>
      <c r="D840" s="25" t="str">
        <f t="shared" ca="1" si="186"/>
        <v/>
      </c>
      <c r="E840" s="25" t="str">
        <f t="shared" si="187"/>
        <v/>
      </c>
      <c r="F840" s="23" t="str">
        <f t="shared" si="188"/>
        <v/>
      </c>
      <c r="G840" s="25" t="str">
        <f t="shared" si="189"/>
        <v/>
      </c>
      <c r="H840" s="23">
        <v>2025</v>
      </c>
      <c r="I840" s="26">
        <v>832</v>
      </c>
      <c r="J840" s="23" t="s">
        <v>95</v>
      </c>
      <c r="K840" t="s">
        <v>96</v>
      </c>
      <c r="L840" t="s">
        <v>97</v>
      </c>
      <c r="M840" t="s">
        <v>98</v>
      </c>
      <c r="N840" t="s">
        <v>99</v>
      </c>
      <c r="O840" s="23" t="s">
        <v>100</v>
      </c>
      <c r="P840" s="23" t="s">
        <v>138</v>
      </c>
      <c r="Q840" t="s">
        <v>5665</v>
      </c>
      <c r="R840" s="23" t="s">
        <v>103</v>
      </c>
      <c r="S840" s="20" t="s">
        <v>5509</v>
      </c>
      <c r="T840" s="29" t="s">
        <v>5666</v>
      </c>
      <c r="U840" s="23" t="s">
        <v>1436</v>
      </c>
      <c r="V840" s="23" t="s">
        <v>106</v>
      </c>
      <c r="W840" s="20" t="s">
        <v>129</v>
      </c>
      <c r="X840" s="20" t="s">
        <v>108</v>
      </c>
      <c r="Y840" t="s">
        <v>5667</v>
      </c>
      <c r="Z840" t="s">
        <v>5668</v>
      </c>
      <c r="AA840" t="s">
        <v>2896</v>
      </c>
      <c r="AB840" s="30">
        <v>60000000</v>
      </c>
      <c r="AC840" s="30">
        <v>60000000</v>
      </c>
      <c r="AD840" s="46">
        <v>6000000</v>
      </c>
      <c r="AE840" s="46">
        <v>0</v>
      </c>
      <c r="AF840" s="23" t="s">
        <v>112</v>
      </c>
      <c r="AG840" t="s">
        <v>106</v>
      </c>
      <c r="AH840" t="s">
        <v>113</v>
      </c>
      <c r="AI840" s="31">
        <f>+Tabla3[[#This Row],[VALOR DEL CONTRATO
(EN NUMEROS)]]-Tabla3[[#This Row],[VALOR RECURSOS (MADS/FONAM)]]</f>
        <v>0</v>
      </c>
      <c r="AJ840" s="25">
        <v>1625</v>
      </c>
      <c r="AK840" s="32">
        <v>45664</v>
      </c>
      <c r="AL840">
        <v>104525</v>
      </c>
      <c r="AM840" s="27">
        <v>45714</v>
      </c>
      <c r="AN840" s="33" t="s">
        <v>114</v>
      </c>
      <c r="AO840" t="s">
        <v>115</v>
      </c>
      <c r="AP840" s="39">
        <v>202400000000095</v>
      </c>
      <c r="AQ840" t="s">
        <v>106</v>
      </c>
      <c r="AR840" s="27">
        <v>45712</v>
      </c>
      <c r="AS840" s="23" t="s">
        <v>116</v>
      </c>
      <c r="AT840" s="23" t="s">
        <v>1291</v>
      </c>
      <c r="AU840" t="s">
        <v>117</v>
      </c>
      <c r="AV840" t="s">
        <v>4633</v>
      </c>
      <c r="AW840" t="s">
        <v>134</v>
      </c>
      <c r="AX840" t="s">
        <v>108</v>
      </c>
      <c r="AY840" s="23">
        <v>80111600</v>
      </c>
      <c r="AZ840" s="20" t="s">
        <v>5669</v>
      </c>
      <c r="BA840" s="23" t="s">
        <v>121</v>
      </c>
      <c r="BB840" s="20" t="s">
        <v>122</v>
      </c>
      <c r="BC840" s="27">
        <v>45712</v>
      </c>
      <c r="BD840" s="20" t="s">
        <v>136</v>
      </c>
      <c r="BE840" s="27">
        <v>45712</v>
      </c>
      <c r="BF840" s="42">
        <v>45714</v>
      </c>
      <c r="BG840" s="43">
        <v>46016</v>
      </c>
      <c r="BH840" s="35">
        <f>+Tabla3[[#This Row],[FECHA TERMINACION
(INICIAL)]]-Tabla3[[#This Row],[FECHA INICIO]]</f>
        <v>302</v>
      </c>
      <c r="BI840" s="35">
        <f>+Tabla3[[#This Row],[PLAZO DE EJECUCIÓN EN DÍAS (INICIAL)]]/30</f>
        <v>10.066666666666666</v>
      </c>
      <c r="BJ840" t="s">
        <v>5664</v>
      </c>
      <c r="BK840" s="30">
        <f>+[1]BD_2!E842</f>
        <v>0</v>
      </c>
      <c r="BL840" s="30">
        <f>+[1]BD_2!BA842</f>
        <v>0</v>
      </c>
      <c r="BM840" s="23">
        <f>+[1]BD_2!BZ842</f>
        <v>0</v>
      </c>
      <c r="BN840" s="23">
        <f>+COUNTIF(Tabla3[[#This Row],[VALOR REDUCIDO]:[TOTAL TIEMPO PRORROGADO EN DÍAS
]],"&lt;&gt;0")</f>
        <v>0</v>
      </c>
      <c r="BO840" s="23" t="str">
        <f>+[1]BD_2!CA842</f>
        <v>2 NO</v>
      </c>
      <c r="BP840" s="27" t="str">
        <f>+[1]BD_2!CF842</f>
        <v>2 NO</v>
      </c>
      <c r="BQ840" s="23" t="s">
        <v>106</v>
      </c>
      <c r="BR840">
        <f t="shared" si="190"/>
        <v>302</v>
      </c>
      <c r="BS840" s="36">
        <f t="shared" si="191"/>
        <v>45714</v>
      </c>
      <c r="BT840" s="36">
        <f t="shared" si="192"/>
        <v>46016</v>
      </c>
      <c r="BU840" s="37">
        <f t="shared" ca="1" si="193"/>
        <v>0.77152317880794707</v>
      </c>
      <c r="BV840" s="30">
        <f t="shared" si="194"/>
        <v>60000000</v>
      </c>
      <c r="BW840" s="23" t="str">
        <f t="shared" ca="1" si="182"/>
        <v>EJECUCIÓN</v>
      </c>
      <c r="BX840" s="23">
        <v>31000000</v>
      </c>
      <c r="BY840" s="23">
        <v>29000000</v>
      </c>
      <c r="BZ840" s="23" t="s">
        <v>106</v>
      </c>
      <c r="CA840" s="23" t="str">
        <f t="shared" si="195"/>
        <v>febrero</v>
      </c>
      <c r="CB840" s="23" t="s">
        <v>121</v>
      </c>
      <c r="CC840" s="23" t="s">
        <v>121</v>
      </c>
      <c r="CD840" s="23" t="s">
        <v>121</v>
      </c>
      <c r="CE840" t="s">
        <v>125</v>
      </c>
      <c r="CF840" t="s">
        <v>126</v>
      </c>
    </row>
    <row r="841" spans="1:84" ht="14.45" customHeight="1" x14ac:dyDescent="0.25">
      <c r="A841" s="23" t="str">
        <f t="shared" si="183"/>
        <v/>
      </c>
      <c r="B841" s="23" t="str">
        <f t="shared" si="184"/>
        <v/>
      </c>
      <c r="C841" s="24" t="str">
        <f t="shared" ca="1" si="185"/>
        <v>E</v>
      </c>
      <c r="D841" s="25" t="str">
        <f t="shared" ca="1" si="186"/>
        <v/>
      </c>
      <c r="E841" s="25" t="str">
        <f t="shared" si="187"/>
        <v/>
      </c>
      <c r="F841" s="23" t="str">
        <f t="shared" si="188"/>
        <v/>
      </c>
      <c r="G841" s="25" t="str">
        <f t="shared" si="189"/>
        <v/>
      </c>
      <c r="H841" s="23">
        <v>2025</v>
      </c>
      <c r="I841" s="26">
        <v>833</v>
      </c>
      <c r="J841" s="23" t="s">
        <v>95</v>
      </c>
      <c r="K841" t="s">
        <v>96</v>
      </c>
      <c r="L841" t="s">
        <v>97</v>
      </c>
      <c r="M841" t="s">
        <v>98</v>
      </c>
      <c r="N841" t="s">
        <v>99</v>
      </c>
      <c r="O841" s="23" t="s">
        <v>100</v>
      </c>
      <c r="P841" s="23" t="s">
        <v>101</v>
      </c>
      <c r="Q841" t="s">
        <v>5670</v>
      </c>
      <c r="R841" s="23" t="s">
        <v>103</v>
      </c>
      <c r="S841" s="20" t="s">
        <v>104</v>
      </c>
      <c r="T841" s="29" t="s">
        <v>5671</v>
      </c>
      <c r="U841" s="23" t="s">
        <v>1436</v>
      </c>
      <c r="V841" s="23" t="s">
        <v>106</v>
      </c>
      <c r="W841" s="20" t="s">
        <v>1287</v>
      </c>
      <c r="X841" s="20" t="s">
        <v>108</v>
      </c>
      <c r="Y841" t="s">
        <v>5672</v>
      </c>
      <c r="Z841" t="s">
        <v>5673</v>
      </c>
      <c r="AA841" t="s">
        <v>5674</v>
      </c>
      <c r="AB841" s="30">
        <v>31000000</v>
      </c>
      <c r="AC841" s="30">
        <v>31000000</v>
      </c>
      <c r="AD841" s="46">
        <v>3100000</v>
      </c>
      <c r="AE841" s="46">
        <v>0</v>
      </c>
      <c r="AF841" s="23" t="s">
        <v>112</v>
      </c>
      <c r="AG841" t="s">
        <v>106</v>
      </c>
      <c r="AH841" t="s">
        <v>113</v>
      </c>
      <c r="AI841" s="31">
        <f>+Tabla3[[#This Row],[VALOR DEL CONTRATO
(EN NUMEROS)]]-Tabla3[[#This Row],[VALOR RECURSOS (MADS/FONAM)]]</f>
        <v>0</v>
      </c>
      <c r="AJ841" s="25">
        <v>1625</v>
      </c>
      <c r="AK841" s="32">
        <v>45664</v>
      </c>
      <c r="AL841">
        <v>106825</v>
      </c>
      <c r="AM841" s="27">
        <v>45715</v>
      </c>
      <c r="AN841" s="33" t="s">
        <v>114</v>
      </c>
      <c r="AO841" t="s">
        <v>115</v>
      </c>
      <c r="AP841" s="39">
        <v>202400000000095</v>
      </c>
      <c r="AQ841" t="s">
        <v>106</v>
      </c>
      <c r="AR841" s="27">
        <v>45713</v>
      </c>
      <c r="AS841" s="23" t="s">
        <v>116</v>
      </c>
      <c r="AT841" s="23" t="s">
        <v>1291</v>
      </c>
      <c r="AU841" t="s">
        <v>117</v>
      </c>
      <c r="AV841" t="s">
        <v>4633</v>
      </c>
      <c r="AW841" t="s">
        <v>134</v>
      </c>
      <c r="AX841" t="s">
        <v>108</v>
      </c>
      <c r="AY841" s="23">
        <v>80111600</v>
      </c>
      <c r="AZ841" s="20" t="s">
        <v>5675</v>
      </c>
      <c r="BA841" s="23" t="s">
        <v>121</v>
      </c>
      <c r="BB841" s="20" t="s">
        <v>122</v>
      </c>
      <c r="BC841" s="27">
        <v>45714</v>
      </c>
      <c r="BD841" s="20" t="s">
        <v>136</v>
      </c>
      <c r="BE841" s="27">
        <v>45714</v>
      </c>
      <c r="BF841" s="27">
        <v>45715</v>
      </c>
      <c r="BG841" s="43">
        <v>46017</v>
      </c>
      <c r="BH841" s="35">
        <f>+Tabla3[[#This Row],[FECHA TERMINACION
(INICIAL)]]-Tabla3[[#This Row],[FECHA INICIO]]</f>
        <v>302</v>
      </c>
      <c r="BI841" s="35">
        <f>+Tabla3[[#This Row],[PLAZO DE EJECUCIÓN EN DÍAS (INICIAL)]]/30</f>
        <v>10.066666666666666</v>
      </c>
      <c r="BJ841" t="s">
        <v>5664</v>
      </c>
      <c r="BK841" s="30">
        <f>+[1]BD_2!E843</f>
        <v>0</v>
      </c>
      <c r="BL841" s="30">
        <f>+[1]BD_2!BA843</f>
        <v>0</v>
      </c>
      <c r="BM841" s="23">
        <f>+[1]BD_2!BZ843</f>
        <v>0</v>
      </c>
      <c r="BN841" s="23">
        <f>+COUNTIF(Tabla3[[#This Row],[VALOR REDUCIDO]:[TOTAL TIEMPO PRORROGADO EN DÍAS
]],"&lt;&gt;0")</f>
        <v>0</v>
      </c>
      <c r="BO841" s="23" t="str">
        <f>+[1]BD_2!CA843</f>
        <v>2 NO</v>
      </c>
      <c r="BP841" s="27" t="str">
        <f>+[1]BD_2!CF843</f>
        <v>2 NO</v>
      </c>
      <c r="BQ841" s="23" t="s">
        <v>106</v>
      </c>
      <c r="BR841">
        <f t="shared" si="190"/>
        <v>302</v>
      </c>
      <c r="BS841" s="36">
        <f t="shared" si="191"/>
        <v>45715</v>
      </c>
      <c r="BT841" s="36">
        <f t="shared" si="192"/>
        <v>46017</v>
      </c>
      <c r="BU841" s="37">
        <f t="shared" ca="1" si="193"/>
        <v>0.76821192052980136</v>
      </c>
      <c r="BV841" s="30">
        <f t="shared" si="194"/>
        <v>31000000</v>
      </c>
      <c r="BW841" s="23" t="str">
        <f t="shared" ca="1" si="182"/>
        <v>EJECUCIÓN</v>
      </c>
      <c r="BX841" s="23">
        <v>15913333</v>
      </c>
      <c r="BY841" s="23">
        <v>15086667</v>
      </c>
      <c r="BZ841" s="23" t="s">
        <v>106</v>
      </c>
      <c r="CA841" s="23" t="str">
        <f t="shared" si="195"/>
        <v>febrero</v>
      </c>
      <c r="CB841" s="23" t="s">
        <v>121</v>
      </c>
      <c r="CC841" s="23" t="s">
        <v>121</v>
      </c>
      <c r="CD841" s="23" t="s">
        <v>121</v>
      </c>
      <c r="CE841" t="s">
        <v>125</v>
      </c>
      <c r="CF841" t="s">
        <v>126</v>
      </c>
    </row>
    <row r="842" spans="1:84" ht="14.45" customHeight="1" x14ac:dyDescent="0.25">
      <c r="A842" s="23" t="str">
        <f t="shared" si="183"/>
        <v/>
      </c>
      <c r="B842" s="23" t="str">
        <f t="shared" si="184"/>
        <v/>
      </c>
      <c r="C842" s="24" t="str">
        <f t="shared" ca="1" si="185"/>
        <v>E</v>
      </c>
      <c r="D842" s="25" t="str">
        <f t="shared" ca="1" si="186"/>
        <v/>
      </c>
      <c r="E842" s="25" t="str">
        <f t="shared" si="187"/>
        <v/>
      </c>
      <c r="F842" s="23" t="str">
        <f t="shared" si="188"/>
        <v/>
      </c>
      <c r="G842" s="25" t="str">
        <f t="shared" si="189"/>
        <v/>
      </c>
      <c r="H842" s="23">
        <v>2025</v>
      </c>
      <c r="I842" s="26">
        <v>834</v>
      </c>
      <c r="J842" s="23" t="s">
        <v>95</v>
      </c>
      <c r="K842" t="s">
        <v>96</v>
      </c>
      <c r="L842" t="s">
        <v>97</v>
      </c>
      <c r="M842" t="s">
        <v>98</v>
      </c>
      <c r="N842" t="s">
        <v>99</v>
      </c>
      <c r="O842" s="23" t="s">
        <v>100</v>
      </c>
      <c r="P842" s="23" t="s">
        <v>101</v>
      </c>
      <c r="Q842" t="s">
        <v>5676</v>
      </c>
      <c r="R842" s="23" t="s">
        <v>103</v>
      </c>
      <c r="S842" s="20" t="s">
        <v>351</v>
      </c>
      <c r="T842" s="29" t="s">
        <v>5677</v>
      </c>
      <c r="U842" s="23" t="s">
        <v>1436</v>
      </c>
      <c r="V842" s="23" t="s">
        <v>106</v>
      </c>
      <c r="W842" s="20" t="s">
        <v>1287</v>
      </c>
      <c r="X842" s="20" t="s">
        <v>108</v>
      </c>
      <c r="Y842" t="s">
        <v>5678</v>
      </c>
      <c r="Z842" t="s">
        <v>5679</v>
      </c>
      <c r="AA842" t="s">
        <v>5680</v>
      </c>
      <c r="AB842" s="30">
        <v>51156500</v>
      </c>
      <c r="AC842" s="30">
        <v>51156500</v>
      </c>
      <c r="AD842" s="46">
        <v>5065000</v>
      </c>
      <c r="AE842" s="46">
        <v>0</v>
      </c>
      <c r="AF842" s="23" t="s">
        <v>112</v>
      </c>
      <c r="AG842" t="s">
        <v>106</v>
      </c>
      <c r="AH842" t="s">
        <v>113</v>
      </c>
      <c r="AI842" s="31">
        <f>+Tabla3[[#This Row],[VALOR DEL CONTRATO
(EN NUMEROS)]]-Tabla3[[#This Row],[VALOR RECURSOS (MADS/FONAM)]]</f>
        <v>0</v>
      </c>
      <c r="AJ842" s="25">
        <v>1625</v>
      </c>
      <c r="AK842" s="32">
        <v>45664</v>
      </c>
      <c r="AL842">
        <v>112725</v>
      </c>
      <c r="AM842" s="27">
        <v>45720</v>
      </c>
      <c r="AN842" s="33" t="s">
        <v>114</v>
      </c>
      <c r="AO842" t="s">
        <v>115</v>
      </c>
      <c r="AP842" s="39">
        <v>202400000000095</v>
      </c>
      <c r="AQ842" t="s">
        <v>106</v>
      </c>
      <c r="AR842" s="27">
        <v>45716</v>
      </c>
      <c r="AS842" s="23" t="s">
        <v>116</v>
      </c>
      <c r="AT842" s="23" t="s">
        <v>1291</v>
      </c>
      <c r="AU842" t="s">
        <v>117</v>
      </c>
      <c r="AV842" t="s">
        <v>4633</v>
      </c>
      <c r="AW842" t="s">
        <v>134</v>
      </c>
      <c r="AX842" t="s">
        <v>108</v>
      </c>
      <c r="AY842" s="23">
        <v>80111600</v>
      </c>
      <c r="AZ842" s="20" t="s">
        <v>5681</v>
      </c>
      <c r="BA842" s="23" t="s">
        <v>121</v>
      </c>
      <c r="BB842" s="20" t="s">
        <v>122</v>
      </c>
      <c r="BC842" s="27">
        <v>45716</v>
      </c>
      <c r="BD842" s="20" t="s">
        <v>136</v>
      </c>
      <c r="BE842" s="27">
        <v>45716</v>
      </c>
      <c r="BF842" s="27">
        <v>45720</v>
      </c>
      <c r="BG842" s="43">
        <v>46021</v>
      </c>
      <c r="BH842" s="35">
        <f>+Tabla3[[#This Row],[FECHA TERMINACION
(INICIAL)]]-Tabla3[[#This Row],[FECHA INICIO]]</f>
        <v>301</v>
      </c>
      <c r="BI842" s="35">
        <f>+Tabla3[[#This Row],[PLAZO DE EJECUCIÓN EN DÍAS (INICIAL)]]/30</f>
        <v>10.033333333333333</v>
      </c>
      <c r="BJ842" t="s">
        <v>4635</v>
      </c>
      <c r="BK842" s="30">
        <f>+[1]BD_2!E844</f>
        <v>1013000</v>
      </c>
      <c r="BL842" s="30">
        <f>+[1]BD_2!BA844</f>
        <v>0</v>
      </c>
      <c r="BM842" s="23">
        <f>+[1]BD_2!BZ844</f>
        <v>0</v>
      </c>
      <c r="BN842" s="23">
        <f>+COUNTIF(Tabla3[[#This Row],[VALOR REDUCIDO]:[TOTAL TIEMPO PRORROGADO EN DÍAS
]],"&lt;&gt;0")</f>
        <v>1</v>
      </c>
      <c r="BO842" s="23" t="str">
        <f>+[1]BD_2!CA844</f>
        <v>2 NO</v>
      </c>
      <c r="BP842" s="27" t="str">
        <f>+[1]BD_2!CF844</f>
        <v>2 NO</v>
      </c>
      <c r="BQ842" s="23" t="s">
        <v>106</v>
      </c>
      <c r="BR842">
        <f t="shared" si="190"/>
        <v>301</v>
      </c>
      <c r="BS842" s="36">
        <f t="shared" si="191"/>
        <v>45720</v>
      </c>
      <c r="BT842" s="36">
        <f t="shared" si="192"/>
        <v>46021</v>
      </c>
      <c r="BU842" s="37">
        <f t="shared" ca="1" si="193"/>
        <v>0.75415282392026584</v>
      </c>
      <c r="BV842" s="30">
        <f t="shared" si="194"/>
        <v>50143500</v>
      </c>
      <c r="BW842" s="23" t="str">
        <f t="shared" ca="1" si="182"/>
        <v>EJECUCIÓN</v>
      </c>
      <c r="BX842" s="23">
        <v>24818500</v>
      </c>
      <c r="BY842" s="23">
        <v>25325000</v>
      </c>
      <c r="BZ842" s="23" t="s">
        <v>106</v>
      </c>
      <c r="CA842" s="23" t="str">
        <f t="shared" si="195"/>
        <v>febrero</v>
      </c>
      <c r="CB842" s="23" t="s">
        <v>121</v>
      </c>
      <c r="CC842" s="23" t="s">
        <v>121</v>
      </c>
      <c r="CD842" s="23" t="s">
        <v>121</v>
      </c>
      <c r="CE842" t="s">
        <v>125</v>
      </c>
      <c r="CF842" t="s">
        <v>126</v>
      </c>
    </row>
    <row r="843" spans="1:84" ht="14.45" customHeight="1" x14ac:dyDescent="0.25">
      <c r="A843" s="23" t="str">
        <f t="shared" si="183"/>
        <v/>
      </c>
      <c r="B843" s="23" t="str">
        <f t="shared" si="184"/>
        <v/>
      </c>
      <c r="C843" s="24" t="str">
        <f t="shared" ca="1" si="185"/>
        <v>E</v>
      </c>
      <c r="D843" s="25" t="str">
        <f t="shared" ca="1" si="186"/>
        <v/>
      </c>
      <c r="E843" s="25" t="str">
        <f t="shared" si="187"/>
        <v/>
      </c>
      <c r="F843" s="23" t="str">
        <f t="shared" si="188"/>
        <v/>
      </c>
      <c r="G843" s="25" t="str">
        <f t="shared" si="189"/>
        <v/>
      </c>
      <c r="H843" s="23">
        <v>2025</v>
      </c>
      <c r="I843" s="26">
        <v>835</v>
      </c>
      <c r="J843" s="23" t="s">
        <v>95</v>
      </c>
      <c r="K843" t="s">
        <v>96</v>
      </c>
      <c r="L843" t="s">
        <v>97</v>
      </c>
      <c r="M843" t="s">
        <v>98</v>
      </c>
      <c r="N843" t="s">
        <v>99</v>
      </c>
      <c r="O843" s="23" t="s">
        <v>100</v>
      </c>
      <c r="P843" s="23" t="s">
        <v>138</v>
      </c>
      <c r="Q843" t="s">
        <v>1102</v>
      </c>
      <c r="R843" s="23" t="s">
        <v>103</v>
      </c>
      <c r="S843" s="20" t="s">
        <v>1103</v>
      </c>
      <c r="T843" s="29" t="s">
        <v>1104</v>
      </c>
      <c r="U843" s="23" t="s">
        <v>1436</v>
      </c>
      <c r="V843" s="23" t="s">
        <v>106</v>
      </c>
      <c r="W843" s="20" t="s">
        <v>183</v>
      </c>
      <c r="X843" s="20" t="s">
        <v>183</v>
      </c>
      <c r="Y843" t="s">
        <v>5682</v>
      </c>
      <c r="Z843" t="s">
        <v>5683</v>
      </c>
      <c r="AA843" t="s">
        <v>5684</v>
      </c>
      <c r="AB843" s="30">
        <v>161066667</v>
      </c>
      <c r="AC843" s="30">
        <v>161066667</v>
      </c>
      <c r="AD843" s="46">
        <v>16000000</v>
      </c>
      <c r="AE843" s="46">
        <v>0</v>
      </c>
      <c r="AF843" s="23" t="s">
        <v>112</v>
      </c>
      <c r="AG843" t="s">
        <v>106</v>
      </c>
      <c r="AH843" t="s">
        <v>113</v>
      </c>
      <c r="AI843" s="31">
        <f>+Tabla3[[#This Row],[VALOR DEL CONTRATO
(EN NUMEROS)]]-Tabla3[[#This Row],[VALOR RECURSOS (MADS/FONAM)]]</f>
        <v>0</v>
      </c>
      <c r="AJ843" s="25">
        <v>5625</v>
      </c>
      <c r="AK843" s="32">
        <v>45664</v>
      </c>
      <c r="AL843">
        <v>109125</v>
      </c>
      <c r="AM843" s="27">
        <v>45716</v>
      </c>
      <c r="AN843" s="33" t="s">
        <v>114</v>
      </c>
      <c r="AO843" t="s">
        <v>323</v>
      </c>
      <c r="AP843" s="39">
        <v>202400000000055</v>
      </c>
      <c r="AQ843" t="s">
        <v>106</v>
      </c>
      <c r="AR843" s="27">
        <v>45715</v>
      </c>
      <c r="AS843" s="23" t="s">
        <v>116</v>
      </c>
      <c r="AT843" s="23" t="s">
        <v>116</v>
      </c>
      <c r="AU843" t="s">
        <v>117</v>
      </c>
      <c r="AV843" t="s">
        <v>197</v>
      </c>
      <c r="AW843" t="s">
        <v>198</v>
      </c>
      <c r="AX843" t="s">
        <v>189</v>
      </c>
      <c r="AY843" s="23">
        <v>80111600</v>
      </c>
      <c r="AZ843" t="s">
        <v>5685</v>
      </c>
      <c r="BA843" s="23" t="s">
        <v>121</v>
      </c>
      <c r="BB843" s="20" t="s">
        <v>122</v>
      </c>
      <c r="BC843" s="27">
        <v>45715</v>
      </c>
      <c r="BD843" s="20" t="s">
        <v>123</v>
      </c>
      <c r="BE843" s="27">
        <v>45715</v>
      </c>
      <c r="BF843" s="27">
        <v>45716</v>
      </c>
      <c r="BG843" s="43">
        <v>46020</v>
      </c>
      <c r="BH843" s="35">
        <f>+Tabla3[[#This Row],[FECHA TERMINACION
(INICIAL)]]-Tabla3[[#This Row],[FECHA INICIO]]</f>
        <v>304</v>
      </c>
      <c r="BI843" s="35">
        <f>+Tabla3[[#This Row],[PLAZO DE EJECUCIÓN EN DÍAS (INICIAL)]]/30</f>
        <v>10.133333333333333</v>
      </c>
      <c r="BJ843" t="s">
        <v>5686</v>
      </c>
      <c r="BK843" s="30">
        <f>+[1]BD_2!E845</f>
        <v>0</v>
      </c>
      <c r="BL843" s="30">
        <f>+[1]BD_2!BA845</f>
        <v>0</v>
      </c>
      <c r="BM843" s="23">
        <f>+[1]BD_2!BZ845</f>
        <v>0</v>
      </c>
      <c r="BN843" s="23">
        <f>+COUNTIF(Tabla3[[#This Row],[VALOR REDUCIDO]:[TOTAL TIEMPO PRORROGADO EN DÍAS
]],"&lt;&gt;0")</f>
        <v>0</v>
      </c>
      <c r="BO843" s="23" t="str">
        <f>+[1]BD_2!CA845</f>
        <v>2 NO</v>
      </c>
      <c r="BP843" s="27" t="str">
        <f>+[1]BD_2!CF845</f>
        <v>2 NO</v>
      </c>
      <c r="BQ843" s="23" t="s">
        <v>106</v>
      </c>
      <c r="BR843">
        <f t="shared" si="190"/>
        <v>304</v>
      </c>
      <c r="BS843" s="36">
        <f t="shared" si="191"/>
        <v>45716</v>
      </c>
      <c r="BT843" s="36">
        <f t="shared" si="192"/>
        <v>46020</v>
      </c>
      <c r="BU843" s="37">
        <f t="shared" ca="1" si="193"/>
        <v>0.75986842105263153</v>
      </c>
      <c r="BV843" s="30">
        <f t="shared" si="194"/>
        <v>161066667</v>
      </c>
      <c r="BW843" s="23" t="str">
        <f t="shared" ca="1" si="182"/>
        <v>EJECUCIÓN</v>
      </c>
      <c r="BX843" s="23">
        <v>101233333</v>
      </c>
      <c r="BY843" s="23">
        <v>59833334</v>
      </c>
      <c r="BZ843" s="23" t="s">
        <v>106</v>
      </c>
      <c r="CA843" s="23" t="str">
        <f t="shared" si="195"/>
        <v>febrero</v>
      </c>
      <c r="CB843" s="23" t="s">
        <v>121</v>
      </c>
      <c r="CC843" s="23" t="s">
        <v>121</v>
      </c>
      <c r="CD843" s="23" t="s">
        <v>121</v>
      </c>
      <c r="CE843" t="s">
        <v>125</v>
      </c>
      <c r="CF843" t="s">
        <v>126</v>
      </c>
    </row>
    <row r="844" spans="1:84" ht="14.45" customHeight="1" x14ac:dyDescent="0.25">
      <c r="A844" s="23" t="str">
        <f t="shared" si="183"/>
        <v/>
      </c>
      <c r="B844" s="23" t="str">
        <f t="shared" si="184"/>
        <v/>
      </c>
      <c r="C844" s="24" t="str">
        <f t="shared" ca="1" si="185"/>
        <v>E</v>
      </c>
      <c r="D844" s="25" t="str">
        <f t="shared" si="186"/>
        <v/>
      </c>
      <c r="E844" s="25" t="str">
        <f t="shared" si="187"/>
        <v/>
      </c>
      <c r="F844" s="23" t="str">
        <f t="shared" si="188"/>
        <v/>
      </c>
      <c r="G844" s="25" t="str">
        <f t="shared" si="189"/>
        <v/>
      </c>
      <c r="H844" s="23">
        <v>2025</v>
      </c>
      <c r="I844" s="26">
        <v>836</v>
      </c>
      <c r="J844" s="23" t="s">
        <v>95</v>
      </c>
      <c r="K844" t="s">
        <v>96</v>
      </c>
      <c r="L844" t="s">
        <v>97</v>
      </c>
      <c r="M844" t="s">
        <v>98</v>
      </c>
      <c r="N844" t="s">
        <v>99</v>
      </c>
      <c r="O844" s="23" t="s">
        <v>100</v>
      </c>
      <c r="P844" s="23" t="s">
        <v>138</v>
      </c>
      <c r="Q844" t="s">
        <v>2904</v>
      </c>
      <c r="R844" s="23" t="s">
        <v>103</v>
      </c>
      <c r="S844" s="20" t="s">
        <v>440</v>
      </c>
      <c r="T844" s="29" t="s">
        <v>5687</v>
      </c>
      <c r="U844" s="23" t="s">
        <v>1436</v>
      </c>
      <c r="V844" s="23" t="s">
        <v>106</v>
      </c>
      <c r="W844" s="20" t="s">
        <v>183</v>
      </c>
      <c r="X844" s="20" t="s">
        <v>183</v>
      </c>
      <c r="Y844" t="s">
        <v>5688</v>
      </c>
      <c r="Z844" t="s">
        <v>5689</v>
      </c>
      <c r="AA844" t="s">
        <v>5690</v>
      </c>
      <c r="AB844" s="30">
        <v>71619333</v>
      </c>
      <c r="AC844" s="30">
        <v>71619333</v>
      </c>
      <c r="AD844" s="30">
        <v>7210000</v>
      </c>
      <c r="AE844" s="46">
        <v>0</v>
      </c>
      <c r="AF844" s="23" t="s">
        <v>112</v>
      </c>
      <c r="AG844" t="s">
        <v>106</v>
      </c>
      <c r="AH844" t="s">
        <v>113</v>
      </c>
      <c r="AI844" s="31">
        <f>+Tabla3[[#This Row],[VALOR DEL CONTRATO
(EN NUMEROS)]]-Tabla3[[#This Row],[VALOR RECURSOS (MADS/FONAM)]]</f>
        <v>0</v>
      </c>
      <c r="AJ844" s="25">
        <v>5625</v>
      </c>
      <c r="AK844" s="32">
        <v>45664</v>
      </c>
      <c r="AL844">
        <v>113625</v>
      </c>
      <c r="AM844" s="36">
        <v>45721</v>
      </c>
      <c r="AN844" s="33" t="s">
        <v>114</v>
      </c>
      <c r="AO844" t="s">
        <v>323</v>
      </c>
      <c r="AP844" s="39">
        <v>202400000000055</v>
      </c>
      <c r="AQ844" t="s">
        <v>106</v>
      </c>
      <c r="AR844" s="27">
        <v>45716</v>
      </c>
      <c r="AS844" s="23" t="s">
        <v>116</v>
      </c>
      <c r="AT844" s="23" t="s">
        <v>116</v>
      </c>
      <c r="AU844" t="s">
        <v>117</v>
      </c>
      <c r="AV844" t="s">
        <v>197</v>
      </c>
      <c r="AW844" t="s">
        <v>198</v>
      </c>
      <c r="AX844" t="s">
        <v>189</v>
      </c>
      <c r="AY844" s="23">
        <v>80111600</v>
      </c>
      <c r="AZ844" t="s">
        <v>5691</v>
      </c>
      <c r="BA844" s="23" t="s">
        <v>121</v>
      </c>
      <c r="BB844" s="20" t="s">
        <v>122</v>
      </c>
      <c r="BC844" s="27">
        <v>45716</v>
      </c>
      <c r="BD844" s="20" t="s">
        <v>123</v>
      </c>
      <c r="BE844" s="27">
        <v>45716</v>
      </c>
      <c r="BF844" s="27">
        <v>45721</v>
      </c>
      <c r="BG844" s="43">
        <v>46021</v>
      </c>
      <c r="BH844" s="35">
        <f>+Tabla3[[#This Row],[FECHA TERMINACION
(INICIAL)]]-Tabla3[[#This Row],[FECHA INICIO]]</f>
        <v>300</v>
      </c>
      <c r="BI844" s="35">
        <f>+Tabla3[[#This Row],[PLAZO DE EJECUCIÓN EN DÍAS (INICIAL)]]/30</f>
        <v>10</v>
      </c>
      <c r="BJ844" t="s">
        <v>5692</v>
      </c>
      <c r="BK844" s="30">
        <f>+[1]BD_2!E846</f>
        <v>480667</v>
      </c>
      <c r="BL844" s="30">
        <f>+[1]BD_2!BA846</f>
        <v>0</v>
      </c>
      <c r="BM844" s="23">
        <f>+[1]BD_2!BZ846</f>
        <v>0</v>
      </c>
      <c r="BN844" s="23">
        <f>+COUNTIF(Tabla3[[#This Row],[VALOR REDUCIDO]:[TOTAL TIEMPO PRORROGADO EN DÍAS
]],"&lt;&gt;0")</f>
        <v>1</v>
      </c>
      <c r="BO844" s="23" t="str">
        <f>+[1]BD_2!CA846</f>
        <v>2 NO</v>
      </c>
      <c r="BP844" s="27" t="str">
        <f>+[1]BD_2!CF846</f>
        <v>1 SI</v>
      </c>
      <c r="BQ844" s="23" t="s">
        <v>106</v>
      </c>
      <c r="BR844">
        <f t="shared" si="190"/>
        <v>300</v>
      </c>
      <c r="BS844" s="36">
        <f t="shared" si="191"/>
        <v>45721</v>
      </c>
      <c r="BT844" s="36">
        <f t="shared" si="192"/>
        <v>46021</v>
      </c>
      <c r="BU844" s="37">
        <f t="shared" ca="1" si="193"/>
        <v>0.7533333333333333</v>
      </c>
      <c r="BV844" s="30">
        <f t="shared" si="194"/>
        <v>71138666</v>
      </c>
      <c r="BW844" s="23" t="str">
        <f t="shared" si="182"/>
        <v>FINALIZADO</v>
      </c>
      <c r="BX844" s="23">
        <v>40135667</v>
      </c>
      <c r="BY844" s="23">
        <v>31002999</v>
      </c>
      <c r="BZ844" s="23" t="s">
        <v>106</v>
      </c>
      <c r="CA844" s="23" t="str">
        <f t="shared" si="195"/>
        <v>febrero</v>
      </c>
      <c r="CB844" s="23" t="s">
        <v>121</v>
      </c>
      <c r="CC844" s="23" t="s">
        <v>121</v>
      </c>
      <c r="CD844" s="23" t="s">
        <v>121</v>
      </c>
      <c r="CE844" t="s">
        <v>125</v>
      </c>
      <c r="CF844" t="s">
        <v>126</v>
      </c>
    </row>
    <row r="845" spans="1:84" ht="14.45" customHeight="1" x14ac:dyDescent="0.25">
      <c r="A845" s="23" t="str">
        <f t="shared" si="183"/>
        <v/>
      </c>
      <c r="B845" s="23" t="str">
        <f t="shared" si="184"/>
        <v/>
      </c>
      <c r="C845" s="24" t="str">
        <f t="shared" ca="1" si="185"/>
        <v>E</v>
      </c>
      <c r="D845" s="25" t="str">
        <f t="shared" ca="1" si="186"/>
        <v/>
      </c>
      <c r="E845" s="25" t="str">
        <f t="shared" si="187"/>
        <v/>
      </c>
      <c r="F845" s="23" t="str">
        <f t="shared" si="188"/>
        <v/>
      </c>
      <c r="G845" s="25" t="str">
        <f t="shared" si="189"/>
        <v/>
      </c>
      <c r="H845" s="23">
        <v>2025</v>
      </c>
      <c r="I845" s="26">
        <v>837</v>
      </c>
      <c r="J845" s="23" t="s">
        <v>95</v>
      </c>
      <c r="K845" t="s">
        <v>96</v>
      </c>
      <c r="L845" t="s">
        <v>97</v>
      </c>
      <c r="M845" t="s">
        <v>98</v>
      </c>
      <c r="N845" t="s">
        <v>99</v>
      </c>
      <c r="O845" s="23" t="s">
        <v>100</v>
      </c>
      <c r="P845" s="23" t="s">
        <v>138</v>
      </c>
      <c r="Q845" t="s">
        <v>5693</v>
      </c>
      <c r="R845" s="23" t="s">
        <v>103</v>
      </c>
      <c r="S845" s="20" t="s">
        <v>5694</v>
      </c>
      <c r="T845" s="29" t="s">
        <v>5695</v>
      </c>
      <c r="U845" s="23" t="s">
        <v>1436</v>
      </c>
      <c r="V845" s="23" t="s">
        <v>106</v>
      </c>
      <c r="W845" s="20" t="s">
        <v>516</v>
      </c>
      <c r="X845" s="20" t="s">
        <v>516</v>
      </c>
      <c r="Y845" t="s">
        <v>5696</v>
      </c>
      <c r="Z845" t="s">
        <v>5697</v>
      </c>
      <c r="AA845" t="s">
        <v>5698</v>
      </c>
      <c r="AB845" s="30">
        <v>58000000</v>
      </c>
      <c r="AC845" s="30">
        <v>58000000</v>
      </c>
      <c r="AD845" s="46">
        <v>5800000</v>
      </c>
      <c r="AE845" s="46">
        <v>0</v>
      </c>
      <c r="AF845" s="23" t="s">
        <v>112</v>
      </c>
      <c r="AG845" t="s">
        <v>106</v>
      </c>
      <c r="AH845" t="s">
        <v>113</v>
      </c>
      <c r="AI845" s="31">
        <f>+Tabla3[[#This Row],[VALOR DEL CONTRATO
(EN NUMEROS)]]-Tabla3[[#This Row],[VALOR RECURSOS (MADS/FONAM)]]</f>
        <v>0</v>
      </c>
      <c r="AJ845" s="25">
        <v>8825</v>
      </c>
      <c r="AK845" s="57">
        <v>45665</v>
      </c>
      <c r="AL845">
        <v>107225</v>
      </c>
      <c r="AM845" s="42">
        <v>45715</v>
      </c>
      <c r="AN845" s="33" t="s">
        <v>114</v>
      </c>
      <c r="AO845" t="s">
        <v>1574</v>
      </c>
      <c r="AP845" s="39">
        <v>202300000000177</v>
      </c>
      <c r="AQ845" t="s">
        <v>106</v>
      </c>
      <c r="AR845" s="27">
        <v>45713</v>
      </c>
      <c r="AS845" s="23" t="s">
        <v>116</v>
      </c>
      <c r="AT845" s="23" t="s">
        <v>116</v>
      </c>
      <c r="AU845" t="s">
        <v>117</v>
      </c>
      <c r="AV845" t="s">
        <v>1113</v>
      </c>
      <c r="AW845" t="s">
        <v>1114</v>
      </c>
      <c r="AX845" t="s">
        <v>516</v>
      </c>
      <c r="AY845" s="23">
        <v>80111600</v>
      </c>
      <c r="AZ845" s="20" t="s">
        <v>5699</v>
      </c>
      <c r="BA845" s="23" t="s">
        <v>295</v>
      </c>
      <c r="BB845" s="20" t="s">
        <v>122</v>
      </c>
      <c r="BC845" s="27">
        <v>45714</v>
      </c>
      <c r="BD845" s="20" t="s">
        <v>136</v>
      </c>
      <c r="BE845" s="27">
        <v>45714</v>
      </c>
      <c r="BF845" s="27">
        <v>45715</v>
      </c>
      <c r="BG845" s="43">
        <v>46017</v>
      </c>
      <c r="BH845" s="35">
        <f>+Tabla3[[#This Row],[FECHA TERMINACION
(INICIAL)]]-Tabla3[[#This Row],[FECHA INICIO]]</f>
        <v>302</v>
      </c>
      <c r="BI845" s="35">
        <f>+Tabla3[[#This Row],[PLAZO DE EJECUCIÓN EN DÍAS (INICIAL)]]/30</f>
        <v>10.066666666666666</v>
      </c>
      <c r="BJ845" t="s">
        <v>1116</v>
      </c>
      <c r="BK845" s="30">
        <f>+[1]BD_2!E847</f>
        <v>0</v>
      </c>
      <c r="BL845" s="30">
        <f>+[1]BD_2!BA847</f>
        <v>0</v>
      </c>
      <c r="BM845" s="23">
        <f>+[1]BD_2!BZ847</f>
        <v>0</v>
      </c>
      <c r="BN845" s="23">
        <f>+COUNTIF(Tabla3[[#This Row],[VALOR REDUCIDO]:[TOTAL TIEMPO PRORROGADO EN DÍAS
]],"&lt;&gt;0")</f>
        <v>0</v>
      </c>
      <c r="BO845" s="23" t="str">
        <f>+[1]BD_2!CA847</f>
        <v>2 NO</v>
      </c>
      <c r="BP845" s="27" t="str">
        <f>+[1]BD_2!CF847</f>
        <v>2 NO</v>
      </c>
      <c r="BQ845" s="23" t="s">
        <v>106</v>
      </c>
      <c r="BR845">
        <f t="shared" si="190"/>
        <v>302</v>
      </c>
      <c r="BS845" s="36">
        <f t="shared" si="191"/>
        <v>45715</v>
      </c>
      <c r="BT845" s="36">
        <f t="shared" si="192"/>
        <v>46017</v>
      </c>
      <c r="BU845" s="37">
        <f t="shared" ca="1" si="193"/>
        <v>0.76821192052980136</v>
      </c>
      <c r="BV845" s="30">
        <f t="shared" si="194"/>
        <v>58000000</v>
      </c>
      <c r="BW845" s="23" t="str">
        <f t="shared" ca="1" si="182"/>
        <v>EJECUCIÓN</v>
      </c>
      <c r="BX845" s="23">
        <v>23973333</v>
      </c>
      <c r="BY845" s="23">
        <v>34026667</v>
      </c>
      <c r="BZ845" s="23" t="s">
        <v>106</v>
      </c>
      <c r="CA845" s="23" t="str">
        <f t="shared" si="195"/>
        <v>febrero</v>
      </c>
      <c r="CB845" s="23" t="s">
        <v>121</v>
      </c>
      <c r="CC845" s="23" t="s">
        <v>121</v>
      </c>
      <c r="CD845" s="23" t="s">
        <v>121</v>
      </c>
      <c r="CE845" t="s">
        <v>125</v>
      </c>
      <c r="CF845" t="s">
        <v>126</v>
      </c>
    </row>
    <row r="846" spans="1:84" ht="16.5" customHeight="1" x14ac:dyDescent="0.25">
      <c r="A846" s="23" t="str">
        <f t="shared" si="183"/>
        <v/>
      </c>
      <c r="B846" s="23" t="str">
        <f t="shared" si="184"/>
        <v/>
      </c>
      <c r="C846" s="24" t="str">
        <f t="shared" ca="1" si="185"/>
        <v>E</v>
      </c>
      <c r="D846" s="25" t="str">
        <f t="shared" ca="1" si="186"/>
        <v/>
      </c>
      <c r="E846" s="25" t="str">
        <f t="shared" si="187"/>
        <v/>
      </c>
      <c r="F846" s="23" t="str">
        <f t="shared" si="188"/>
        <v/>
      </c>
      <c r="G846" s="25" t="str">
        <f t="shared" si="189"/>
        <v/>
      </c>
      <c r="H846" s="23">
        <v>2025</v>
      </c>
      <c r="I846" s="26">
        <v>838</v>
      </c>
      <c r="J846" s="23" t="s">
        <v>95</v>
      </c>
      <c r="K846" t="s">
        <v>96</v>
      </c>
      <c r="L846" t="s">
        <v>97</v>
      </c>
      <c r="M846" t="s">
        <v>98</v>
      </c>
      <c r="N846" t="s">
        <v>99</v>
      </c>
      <c r="O846" s="23" t="s">
        <v>100</v>
      </c>
      <c r="P846" s="23" t="s">
        <v>138</v>
      </c>
      <c r="Q846" t="s">
        <v>5700</v>
      </c>
      <c r="R846" s="23" t="s">
        <v>103</v>
      </c>
      <c r="S846" s="20" t="s">
        <v>525</v>
      </c>
      <c r="T846" s="29" t="s">
        <v>5701</v>
      </c>
      <c r="U846" s="23" t="s">
        <v>1436</v>
      </c>
      <c r="V846" s="23" t="s">
        <v>106</v>
      </c>
      <c r="W846" s="20" t="s">
        <v>418</v>
      </c>
      <c r="X846" s="20" t="s">
        <v>418</v>
      </c>
      <c r="Y846" t="s">
        <v>5702</v>
      </c>
      <c r="Z846" t="s">
        <v>5703</v>
      </c>
      <c r="AA846" t="s">
        <v>5704</v>
      </c>
      <c r="AB846" s="30">
        <v>102000000</v>
      </c>
      <c r="AC846" s="30">
        <v>102000000</v>
      </c>
      <c r="AD846" s="46">
        <v>10000000</v>
      </c>
      <c r="AE846" s="46">
        <v>0</v>
      </c>
      <c r="AF846" s="23" t="s">
        <v>112</v>
      </c>
      <c r="AG846" t="s">
        <v>106</v>
      </c>
      <c r="AH846" t="s">
        <v>113</v>
      </c>
      <c r="AI846" s="31">
        <f>+Tabla3[[#This Row],[VALOR DEL CONTRATO
(EN NUMEROS)]]-Tabla3[[#This Row],[VALOR RECURSOS (MADS/FONAM)]]</f>
        <v>0</v>
      </c>
      <c r="AJ846" s="25">
        <v>8425</v>
      </c>
      <c r="AK846" s="32">
        <v>45665</v>
      </c>
      <c r="AL846">
        <v>105125</v>
      </c>
      <c r="AM846" s="42">
        <v>45714</v>
      </c>
      <c r="AN846" s="33" t="s">
        <v>114</v>
      </c>
      <c r="AO846" t="s">
        <v>3144</v>
      </c>
      <c r="AP846" s="39">
        <v>202300000000267</v>
      </c>
      <c r="AQ846" t="s">
        <v>106</v>
      </c>
      <c r="AR846" s="27">
        <v>45712</v>
      </c>
      <c r="AS846" s="23" t="s">
        <v>116</v>
      </c>
      <c r="AT846" s="23" t="s">
        <v>116</v>
      </c>
      <c r="AU846" t="s">
        <v>117</v>
      </c>
      <c r="AV846" t="s">
        <v>423</v>
      </c>
      <c r="AW846" t="s">
        <v>424</v>
      </c>
      <c r="AX846" t="s">
        <v>425</v>
      </c>
      <c r="AY846" s="23">
        <v>80111600</v>
      </c>
      <c r="AZ846" t="s">
        <v>5705</v>
      </c>
      <c r="BA846" s="23" t="s">
        <v>121</v>
      </c>
      <c r="BB846" s="20" t="s">
        <v>122</v>
      </c>
      <c r="BC846" s="27">
        <v>45712</v>
      </c>
      <c r="BD846" s="23" t="s">
        <v>123</v>
      </c>
      <c r="BE846" s="27">
        <v>45712</v>
      </c>
      <c r="BF846" s="27">
        <v>45714</v>
      </c>
      <c r="BG846" s="43">
        <v>46021</v>
      </c>
      <c r="BH846" s="35">
        <f>+Tabla3[[#This Row],[FECHA TERMINACION
(INICIAL)]]-Tabla3[[#This Row],[FECHA INICIO]]</f>
        <v>307</v>
      </c>
      <c r="BI846" s="35">
        <f>+Tabla3[[#This Row],[PLAZO DE EJECUCIÓN EN DÍAS (INICIAL)]]/30</f>
        <v>10.233333333333333</v>
      </c>
      <c r="BJ846" t="s">
        <v>5706</v>
      </c>
      <c r="BK846" s="30">
        <f>+[1]BD_2!E848</f>
        <v>333333</v>
      </c>
      <c r="BL846" s="30">
        <f>+[1]BD_2!BA848</f>
        <v>0</v>
      </c>
      <c r="BM846" s="23">
        <f>+[1]BD_2!BZ848</f>
        <v>0</v>
      </c>
      <c r="BN846" s="23">
        <f>+COUNTIF(Tabla3[[#This Row],[VALOR REDUCIDO]:[TOTAL TIEMPO PRORROGADO EN DÍAS
]],"&lt;&gt;0")</f>
        <v>1</v>
      </c>
      <c r="BO846" s="23" t="str">
        <f>+[1]BD_2!CA848</f>
        <v>2 NO</v>
      </c>
      <c r="BP846" s="27" t="str">
        <f>+[1]BD_2!CF848</f>
        <v>2 NO</v>
      </c>
      <c r="BQ846" s="23" t="s">
        <v>106</v>
      </c>
      <c r="BR846">
        <f t="shared" si="190"/>
        <v>307</v>
      </c>
      <c r="BS846" s="36">
        <f t="shared" si="191"/>
        <v>45714</v>
      </c>
      <c r="BT846" s="36">
        <f t="shared" si="192"/>
        <v>46021</v>
      </c>
      <c r="BU846" s="37">
        <f t="shared" ca="1" si="193"/>
        <v>0.75895765472312704</v>
      </c>
      <c r="BV846" s="30">
        <f t="shared" si="194"/>
        <v>101666667</v>
      </c>
      <c r="BW846" s="23" t="str">
        <f t="shared" ca="1" si="182"/>
        <v>EJECUCIÓN</v>
      </c>
      <c r="BX846" s="23">
        <v>51666667</v>
      </c>
      <c r="BY846" s="23">
        <v>50000000</v>
      </c>
      <c r="BZ846" s="23" t="s">
        <v>106</v>
      </c>
      <c r="CA846" s="23" t="str">
        <f t="shared" si="195"/>
        <v>febrero</v>
      </c>
      <c r="CB846" s="23" t="s">
        <v>121</v>
      </c>
      <c r="CC846" s="23" t="s">
        <v>121</v>
      </c>
      <c r="CD846" s="23" t="s">
        <v>121</v>
      </c>
      <c r="CE846" t="s">
        <v>125</v>
      </c>
      <c r="CF846" t="s">
        <v>126</v>
      </c>
    </row>
    <row r="847" spans="1:84" ht="14.45" customHeight="1" x14ac:dyDescent="0.25">
      <c r="A847" s="23" t="str">
        <f t="shared" si="183"/>
        <v/>
      </c>
      <c r="B847" s="23" t="str">
        <f t="shared" si="184"/>
        <v/>
      </c>
      <c r="C847" s="24" t="str">
        <f t="shared" ca="1" si="185"/>
        <v>E</v>
      </c>
      <c r="D847" s="25" t="str">
        <f t="shared" ca="1" si="186"/>
        <v/>
      </c>
      <c r="E847" s="25" t="str">
        <f t="shared" si="187"/>
        <v/>
      </c>
      <c r="F847" s="23" t="str">
        <f t="shared" si="188"/>
        <v/>
      </c>
      <c r="G847" s="25" t="str">
        <f t="shared" si="189"/>
        <v/>
      </c>
      <c r="H847" s="23">
        <v>2025</v>
      </c>
      <c r="I847" s="26">
        <v>839</v>
      </c>
      <c r="J847" s="23" t="s">
        <v>95</v>
      </c>
      <c r="K847" t="s">
        <v>96</v>
      </c>
      <c r="L847" t="s">
        <v>97</v>
      </c>
      <c r="M847" t="s">
        <v>98</v>
      </c>
      <c r="N847" t="s">
        <v>99</v>
      </c>
      <c r="O847" s="23" t="s">
        <v>100</v>
      </c>
      <c r="P847" s="23" t="s">
        <v>138</v>
      </c>
      <c r="Q847" t="s">
        <v>5707</v>
      </c>
      <c r="R847" s="23" t="s">
        <v>103</v>
      </c>
      <c r="S847" s="20" t="s">
        <v>525</v>
      </c>
      <c r="T847" s="29" t="s">
        <v>5708</v>
      </c>
      <c r="U847" s="23" t="s">
        <v>1436</v>
      </c>
      <c r="V847" s="23" t="s">
        <v>106</v>
      </c>
      <c r="W847" s="20" t="s">
        <v>516</v>
      </c>
      <c r="X847" s="20" t="s">
        <v>516</v>
      </c>
      <c r="Y847" t="s">
        <v>5709</v>
      </c>
      <c r="Z847" t="s">
        <v>5710</v>
      </c>
      <c r="AA847" t="s">
        <v>2413</v>
      </c>
      <c r="AB847" s="30">
        <v>105000000</v>
      </c>
      <c r="AC847" s="30">
        <v>105000000</v>
      </c>
      <c r="AD847" s="46">
        <v>10500000</v>
      </c>
      <c r="AE847" s="46">
        <v>0</v>
      </c>
      <c r="AF847" s="23" t="s">
        <v>112</v>
      </c>
      <c r="AG847" t="s">
        <v>106</v>
      </c>
      <c r="AH847" t="s">
        <v>113</v>
      </c>
      <c r="AI847" s="31">
        <f>+Tabla3[[#This Row],[VALOR DEL CONTRATO
(EN NUMEROS)]]-Tabla3[[#This Row],[VALOR RECURSOS (MADS/FONAM)]]</f>
        <v>0</v>
      </c>
      <c r="AJ847" s="25">
        <v>8825</v>
      </c>
      <c r="AK847" s="57">
        <v>45665</v>
      </c>
      <c r="AL847">
        <v>111225</v>
      </c>
      <c r="AM847" s="42">
        <v>45719</v>
      </c>
      <c r="AN847" s="33" t="s">
        <v>114</v>
      </c>
      <c r="AO847" t="s">
        <v>1574</v>
      </c>
      <c r="AP847" s="39">
        <v>202300000000177</v>
      </c>
      <c r="AQ847" t="s">
        <v>106</v>
      </c>
      <c r="AR847" s="27">
        <v>45716</v>
      </c>
      <c r="AS847" s="23" t="s">
        <v>116</v>
      </c>
      <c r="AT847" s="23" t="s">
        <v>116</v>
      </c>
      <c r="AU847" t="s">
        <v>117</v>
      </c>
      <c r="AV847" t="s">
        <v>521</v>
      </c>
      <c r="AW847" t="s">
        <v>522</v>
      </c>
      <c r="AX847" t="s">
        <v>516</v>
      </c>
      <c r="AY847" s="23">
        <v>80111600</v>
      </c>
      <c r="AZ847" s="20" t="s">
        <v>5711</v>
      </c>
      <c r="BA847" s="23" t="s">
        <v>121</v>
      </c>
      <c r="BB847" s="20" t="s">
        <v>122</v>
      </c>
      <c r="BC847" s="27">
        <v>45715</v>
      </c>
      <c r="BD847" s="23" t="s">
        <v>136</v>
      </c>
      <c r="BE847" s="27">
        <v>45715</v>
      </c>
      <c r="BF847" s="27">
        <v>45720</v>
      </c>
      <c r="BG847" s="43">
        <v>46022</v>
      </c>
      <c r="BH847" s="35">
        <f>+Tabla3[[#This Row],[FECHA TERMINACION
(INICIAL)]]-Tabla3[[#This Row],[FECHA INICIO]]</f>
        <v>302</v>
      </c>
      <c r="BI847" s="35">
        <f>+Tabla3[[#This Row],[PLAZO DE EJECUCIÓN EN DÍAS (INICIAL)]]/30</f>
        <v>10.066666666666666</v>
      </c>
      <c r="BJ847" t="s">
        <v>948</v>
      </c>
      <c r="BK847" s="30">
        <f>+[1]BD_2!E849</f>
        <v>1050000</v>
      </c>
      <c r="BL847" s="30">
        <f>+[1]BD_2!BA849</f>
        <v>0</v>
      </c>
      <c r="BM847" s="23">
        <f>+[1]BD_2!BZ849</f>
        <v>0</v>
      </c>
      <c r="BN847" s="23">
        <f>+COUNTIF(Tabla3[[#This Row],[VALOR REDUCIDO]:[TOTAL TIEMPO PRORROGADO EN DÍAS
]],"&lt;&gt;0")</f>
        <v>1</v>
      </c>
      <c r="BO847" s="23" t="str">
        <f>+[1]BD_2!CA849</f>
        <v>2 NO</v>
      </c>
      <c r="BP847" s="27" t="str">
        <f>+[1]BD_2!CF849</f>
        <v>2 NO</v>
      </c>
      <c r="BQ847" s="23" t="s">
        <v>106</v>
      </c>
      <c r="BR847">
        <f t="shared" si="190"/>
        <v>302</v>
      </c>
      <c r="BS847" s="36">
        <f t="shared" si="191"/>
        <v>45720</v>
      </c>
      <c r="BT847" s="36">
        <f t="shared" si="192"/>
        <v>46022</v>
      </c>
      <c r="BU847" s="37">
        <f t="shared" ca="1" si="193"/>
        <v>0.7516556291390728</v>
      </c>
      <c r="BV847" s="30">
        <f t="shared" si="194"/>
        <v>103950000</v>
      </c>
      <c r="BW847" s="23" t="str">
        <f t="shared" ca="1" si="182"/>
        <v>EJECUCIÓN</v>
      </c>
      <c r="BX847" s="23">
        <v>51800000</v>
      </c>
      <c r="BY847" s="23">
        <v>52150000</v>
      </c>
      <c r="BZ847" s="23" t="s">
        <v>106</v>
      </c>
      <c r="CA847" s="23" t="str">
        <f t="shared" si="195"/>
        <v>febrero</v>
      </c>
      <c r="CB847" s="23" t="s">
        <v>121</v>
      </c>
      <c r="CC847" s="23" t="s">
        <v>121</v>
      </c>
      <c r="CD847" s="23" t="s">
        <v>121</v>
      </c>
      <c r="CE847" t="s">
        <v>125</v>
      </c>
      <c r="CF847" t="s">
        <v>126</v>
      </c>
    </row>
    <row r="848" spans="1:84" ht="14.45" customHeight="1" x14ac:dyDescent="0.25">
      <c r="A848" s="23" t="str">
        <f t="shared" si="183"/>
        <v/>
      </c>
      <c r="B848" s="23" t="str">
        <f t="shared" si="184"/>
        <v/>
      </c>
      <c r="C848" s="24" t="str">
        <f t="shared" ca="1" si="185"/>
        <v>E</v>
      </c>
      <c r="D848" s="25" t="str">
        <f t="shared" ca="1" si="186"/>
        <v/>
      </c>
      <c r="E848" s="25" t="str">
        <f t="shared" si="187"/>
        <v/>
      </c>
      <c r="F848" s="23" t="str">
        <f t="shared" si="188"/>
        <v/>
      </c>
      <c r="G848" s="25" t="str">
        <f t="shared" si="189"/>
        <v/>
      </c>
      <c r="H848" s="23">
        <v>2025</v>
      </c>
      <c r="I848" s="26">
        <v>840</v>
      </c>
      <c r="J848" s="23" t="s">
        <v>95</v>
      </c>
      <c r="K848" t="s">
        <v>96</v>
      </c>
      <c r="L848" t="s">
        <v>97</v>
      </c>
      <c r="M848" t="s">
        <v>98</v>
      </c>
      <c r="N848" t="s">
        <v>99</v>
      </c>
      <c r="O848" s="23" t="s">
        <v>100</v>
      </c>
      <c r="P848" s="23" t="s">
        <v>138</v>
      </c>
      <c r="Q848" t="s">
        <v>5712</v>
      </c>
      <c r="R848" s="23" t="s">
        <v>103</v>
      </c>
      <c r="S848" s="20" t="s">
        <v>5713</v>
      </c>
      <c r="T848" s="29" t="s">
        <v>5714</v>
      </c>
      <c r="U848" s="23" t="s">
        <v>1436</v>
      </c>
      <c r="V848" s="23" t="s">
        <v>106</v>
      </c>
      <c r="W848" s="20" t="s">
        <v>418</v>
      </c>
      <c r="X848" s="20" t="s">
        <v>418</v>
      </c>
      <c r="Y848" t="s">
        <v>5715</v>
      </c>
      <c r="Z848" t="s">
        <v>5716</v>
      </c>
      <c r="AA848" t="s">
        <v>5717</v>
      </c>
      <c r="AB848" s="65">
        <v>70000000</v>
      </c>
      <c r="AC848" s="65">
        <v>70000000</v>
      </c>
      <c r="AD848" s="66">
        <v>7000000</v>
      </c>
      <c r="AE848" s="46">
        <v>0</v>
      </c>
      <c r="AF848" s="23" t="s">
        <v>112</v>
      </c>
      <c r="AG848" t="s">
        <v>106</v>
      </c>
      <c r="AH848" t="s">
        <v>113</v>
      </c>
      <c r="AI848" s="31">
        <f>+Tabla3[[#This Row],[VALOR DEL CONTRATO
(EN NUMEROS)]]-Tabla3[[#This Row],[VALOR RECURSOS (MADS/FONAM)]]</f>
        <v>0</v>
      </c>
      <c r="AJ848" s="25">
        <v>7825</v>
      </c>
      <c r="AK848" s="32">
        <v>45665</v>
      </c>
      <c r="AL848">
        <v>108625</v>
      </c>
      <c r="AM848" s="27">
        <v>45716</v>
      </c>
      <c r="AN848" s="33" t="s">
        <v>114</v>
      </c>
      <c r="AO848" t="s">
        <v>5461</v>
      </c>
      <c r="AP848" s="39">
        <v>202300000000267</v>
      </c>
      <c r="AQ848" t="s">
        <v>106</v>
      </c>
      <c r="AR848" s="27">
        <v>45715</v>
      </c>
      <c r="AS848" s="23" t="s">
        <v>116</v>
      </c>
      <c r="AT848" s="23" t="s">
        <v>116</v>
      </c>
      <c r="AU848" t="s">
        <v>117</v>
      </c>
      <c r="AV848" t="s">
        <v>423</v>
      </c>
      <c r="AW848" t="s">
        <v>424</v>
      </c>
      <c r="AX848" t="s">
        <v>425</v>
      </c>
      <c r="AY848" s="23">
        <v>80111600</v>
      </c>
      <c r="AZ848" t="s">
        <v>5718</v>
      </c>
      <c r="BA848" s="23" t="s">
        <v>121</v>
      </c>
      <c r="BB848" s="20" t="s">
        <v>122</v>
      </c>
      <c r="BC848" s="27">
        <v>45715</v>
      </c>
      <c r="BD848" s="20" t="s">
        <v>123</v>
      </c>
      <c r="BE848" s="27">
        <v>45715</v>
      </c>
      <c r="BF848" s="27">
        <v>45716</v>
      </c>
      <c r="BG848" s="43">
        <v>46018</v>
      </c>
      <c r="BH848" s="35">
        <f>+Tabla3[[#This Row],[FECHA TERMINACION
(INICIAL)]]-Tabla3[[#This Row],[FECHA INICIO]]</f>
        <v>302</v>
      </c>
      <c r="BI848" s="35">
        <f>+Tabla3[[#This Row],[PLAZO DE EJECUCIÓN EN DÍAS (INICIAL)]]/30</f>
        <v>10.066666666666666</v>
      </c>
      <c r="BJ848" t="s">
        <v>5719</v>
      </c>
      <c r="BK848" s="30">
        <f>+[1]BD_2!E850</f>
        <v>0</v>
      </c>
      <c r="BL848" s="30">
        <f>+[1]BD_2!BA850</f>
        <v>0</v>
      </c>
      <c r="BM848" s="23">
        <f>+[1]BD_2!BZ850</f>
        <v>0</v>
      </c>
      <c r="BN848" s="23">
        <f>+COUNTIF(Tabla3[[#This Row],[VALOR REDUCIDO]:[TOTAL TIEMPO PRORROGADO EN DÍAS
]],"&lt;&gt;0")</f>
        <v>0</v>
      </c>
      <c r="BO848" s="23" t="str">
        <f>+[1]BD_2!CA850</f>
        <v>2 NO</v>
      </c>
      <c r="BP848" s="27" t="str">
        <f>+[1]BD_2!CF850</f>
        <v>2 NO</v>
      </c>
      <c r="BQ848" s="23" t="s">
        <v>106</v>
      </c>
      <c r="BR848">
        <f t="shared" si="190"/>
        <v>302</v>
      </c>
      <c r="BS848" s="36">
        <f t="shared" si="191"/>
        <v>45716</v>
      </c>
      <c r="BT848" s="36">
        <f t="shared" si="192"/>
        <v>46018</v>
      </c>
      <c r="BU848" s="37">
        <f t="shared" ca="1" si="193"/>
        <v>0.76490066225165565</v>
      </c>
      <c r="BV848" s="30">
        <f t="shared" si="194"/>
        <v>70000000</v>
      </c>
      <c r="BW848" s="23" t="str">
        <f t="shared" ca="1" si="182"/>
        <v>EJECUCIÓN</v>
      </c>
      <c r="BX848" s="23">
        <v>35700000</v>
      </c>
      <c r="BY848" s="23">
        <v>34300000</v>
      </c>
      <c r="BZ848" s="23" t="s">
        <v>106</v>
      </c>
      <c r="CA848" s="23" t="str">
        <f t="shared" si="195"/>
        <v>febrero</v>
      </c>
      <c r="CB848" s="23" t="s">
        <v>121</v>
      </c>
      <c r="CC848" s="23" t="s">
        <v>121</v>
      </c>
      <c r="CD848" s="23" t="s">
        <v>121</v>
      </c>
      <c r="CE848" t="s">
        <v>125</v>
      </c>
      <c r="CF848" t="s">
        <v>126</v>
      </c>
    </row>
    <row r="849" spans="1:84" ht="14.45" customHeight="1" x14ac:dyDescent="0.25">
      <c r="A849" s="23" t="str">
        <f t="shared" si="183"/>
        <v/>
      </c>
      <c r="B849" s="23" t="str">
        <f t="shared" si="184"/>
        <v/>
      </c>
      <c r="C849" s="24" t="str">
        <f t="shared" ca="1" si="185"/>
        <v>F</v>
      </c>
      <c r="D849" s="25" t="str">
        <f t="shared" ca="1" si="186"/>
        <v/>
      </c>
      <c r="E849" s="25" t="str">
        <f t="shared" si="187"/>
        <v/>
      </c>
      <c r="F849" s="23" t="str">
        <f t="shared" si="188"/>
        <v/>
      </c>
      <c r="G849" s="25" t="str">
        <f t="shared" si="189"/>
        <v/>
      </c>
      <c r="H849" s="23">
        <v>2025</v>
      </c>
      <c r="I849" s="26">
        <v>841</v>
      </c>
      <c r="J849" s="23" t="s">
        <v>95</v>
      </c>
      <c r="K849" t="s">
        <v>96</v>
      </c>
      <c r="L849" t="s">
        <v>97</v>
      </c>
      <c r="M849" t="s">
        <v>98</v>
      </c>
      <c r="N849" t="s">
        <v>99</v>
      </c>
      <c r="O849" s="23" t="s">
        <v>100</v>
      </c>
      <c r="P849" s="23" t="s">
        <v>138</v>
      </c>
      <c r="Q849" t="s">
        <v>5720</v>
      </c>
      <c r="R849" s="23" t="s">
        <v>103</v>
      </c>
      <c r="S849" s="20" t="s">
        <v>5721</v>
      </c>
      <c r="T849" s="29" t="s">
        <v>873</v>
      </c>
      <c r="U849" s="23" t="s">
        <v>1436</v>
      </c>
      <c r="V849" s="23" t="s">
        <v>106</v>
      </c>
      <c r="W849" s="20" t="s">
        <v>183</v>
      </c>
      <c r="X849" s="20" t="s">
        <v>183</v>
      </c>
      <c r="Y849" t="s">
        <v>5722</v>
      </c>
      <c r="Z849" t="s">
        <v>5723</v>
      </c>
      <c r="AA849" s="30" t="s">
        <v>5724</v>
      </c>
      <c r="AB849" s="30">
        <v>21000000</v>
      </c>
      <c r="AC849" s="30">
        <v>21000000</v>
      </c>
      <c r="AD849" s="46">
        <v>7000000</v>
      </c>
      <c r="AE849" s="46">
        <v>0</v>
      </c>
      <c r="AF849" s="23" t="s">
        <v>112</v>
      </c>
      <c r="AG849" t="s">
        <v>106</v>
      </c>
      <c r="AH849" t="s">
        <v>113</v>
      </c>
      <c r="AI849" s="31">
        <f>+Tabla3[[#This Row],[VALOR DEL CONTRATO
(EN NUMEROS)]]-Tabla3[[#This Row],[VALOR RECURSOS (MADS/FONAM)]]</f>
        <v>0</v>
      </c>
      <c r="AJ849" s="25">
        <v>2425</v>
      </c>
      <c r="AK849" s="32">
        <v>45664</v>
      </c>
      <c r="AL849">
        <v>108325</v>
      </c>
      <c r="AM849" s="27">
        <v>45716</v>
      </c>
      <c r="AN849" s="33" t="s">
        <v>114</v>
      </c>
      <c r="AO849" t="s">
        <v>186</v>
      </c>
      <c r="AP849" s="39">
        <v>202400000000054</v>
      </c>
      <c r="AQ849" t="s">
        <v>106</v>
      </c>
      <c r="AR849" s="27">
        <v>45713</v>
      </c>
      <c r="AS849" s="23" t="s">
        <v>116</v>
      </c>
      <c r="AT849" s="23" t="s">
        <v>116</v>
      </c>
      <c r="AU849" t="s">
        <v>117</v>
      </c>
      <c r="AV849" t="s">
        <v>315</v>
      </c>
      <c r="AW849" t="s">
        <v>316</v>
      </c>
      <c r="AX849" t="s">
        <v>189</v>
      </c>
      <c r="AY849" s="23">
        <v>80111600</v>
      </c>
      <c r="AZ849" t="s">
        <v>5725</v>
      </c>
      <c r="BA849" s="23" t="s">
        <v>121</v>
      </c>
      <c r="BB849" s="20" t="s">
        <v>122</v>
      </c>
      <c r="BC849" s="42">
        <v>45714</v>
      </c>
      <c r="BD849" s="23" t="s">
        <v>123</v>
      </c>
      <c r="BE849" s="42">
        <v>45714</v>
      </c>
      <c r="BF849" s="42">
        <v>45716</v>
      </c>
      <c r="BG849" s="43">
        <v>45804</v>
      </c>
      <c r="BH849" s="35">
        <f>+Tabla3[[#This Row],[FECHA TERMINACION
(INICIAL)]]-Tabla3[[#This Row],[FECHA INICIO]]</f>
        <v>88</v>
      </c>
      <c r="BI849" s="35">
        <f>+Tabla3[[#This Row],[PLAZO DE EJECUCIÓN EN DÍAS (INICIAL)]]/30</f>
        <v>2.9333333333333331</v>
      </c>
      <c r="BJ849" t="s">
        <v>4747</v>
      </c>
      <c r="BK849" s="30">
        <f>+[1]BD_2!E851</f>
        <v>0</v>
      </c>
      <c r="BL849" s="30">
        <f>+[1]BD_2!BA851</f>
        <v>10500000</v>
      </c>
      <c r="BM849" s="23">
        <f>+[1]BD_2!BZ851</f>
        <v>46</v>
      </c>
      <c r="BN849" s="23">
        <f>+COUNTIF(Tabla3[[#This Row],[VALOR REDUCIDO]:[TOTAL TIEMPO PRORROGADO EN DÍAS
]],"&lt;&gt;0")</f>
        <v>2</v>
      </c>
      <c r="BO849" s="23" t="str">
        <f>+[1]BD_2!CA851</f>
        <v>2 NO</v>
      </c>
      <c r="BP849" s="27" t="str">
        <f>+[1]BD_2!CF851</f>
        <v>2 NO</v>
      </c>
      <c r="BQ849" s="23" t="s">
        <v>106</v>
      </c>
      <c r="BR849">
        <f t="shared" si="190"/>
        <v>134</v>
      </c>
      <c r="BS849" s="36">
        <f t="shared" si="191"/>
        <v>45716</v>
      </c>
      <c r="BT849" s="36">
        <f t="shared" si="192"/>
        <v>45850</v>
      </c>
      <c r="BU849" s="37">
        <f t="shared" ca="1" si="193"/>
        <v>1</v>
      </c>
      <c r="BV849" s="30">
        <f t="shared" si="194"/>
        <v>31500000</v>
      </c>
      <c r="BW849" s="23" t="str">
        <f t="shared" ca="1" si="182"/>
        <v>FINALIZADO</v>
      </c>
      <c r="BX849" s="23">
        <v>31500000</v>
      </c>
      <c r="BY849" s="23">
        <v>0</v>
      </c>
      <c r="BZ849" s="23" t="s">
        <v>106</v>
      </c>
      <c r="CA849" s="23" t="str">
        <f t="shared" si="195"/>
        <v>febrero</v>
      </c>
      <c r="CB849" s="23" t="s">
        <v>121</v>
      </c>
      <c r="CC849" s="23" t="s">
        <v>121</v>
      </c>
      <c r="CD849" s="23" t="s">
        <v>121</v>
      </c>
      <c r="CE849" t="s">
        <v>125</v>
      </c>
      <c r="CF849" t="s">
        <v>126</v>
      </c>
    </row>
    <row r="850" spans="1:84" ht="14.45" customHeight="1" x14ac:dyDescent="0.25">
      <c r="A850" s="23" t="str">
        <f t="shared" si="183"/>
        <v/>
      </c>
      <c r="B850" s="23" t="str">
        <f t="shared" si="184"/>
        <v/>
      </c>
      <c r="C850" s="24" t="str">
        <f t="shared" ca="1" si="185"/>
        <v>F</v>
      </c>
      <c r="D850" s="25" t="str">
        <f t="shared" ca="1" si="186"/>
        <v/>
      </c>
      <c r="E850" s="25" t="str">
        <f t="shared" si="187"/>
        <v/>
      </c>
      <c r="F850" s="23" t="str">
        <f t="shared" si="188"/>
        <v/>
      </c>
      <c r="G850" s="25" t="str">
        <f t="shared" si="189"/>
        <v/>
      </c>
      <c r="H850" s="23">
        <v>2025</v>
      </c>
      <c r="I850" s="26">
        <v>842</v>
      </c>
      <c r="J850" s="23" t="s">
        <v>95</v>
      </c>
      <c r="K850" t="s">
        <v>96</v>
      </c>
      <c r="L850" t="s">
        <v>97</v>
      </c>
      <c r="M850" t="s">
        <v>98</v>
      </c>
      <c r="N850" t="s">
        <v>99</v>
      </c>
      <c r="O850" s="23" t="s">
        <v>100</v>
      </c>
      <c r="P850" s="23" t="s">
        <v>138</v>
      </c>
      <c r="Q850" t="s">
        <v>5726</v>
      </c>
      <c r="R850" s="23" t="s">
        <v>103</v>
      </c>
      <c r="S850" s="20" t="s">
        <v>5721</v>
      </c>
      <c r="T850" s="29" t="s">
        <v>873</v>
      </c>
      <c r="U850" s="23" t="s">
        <v>1436</v>
      </c>
      <c r="V850" s="23" t="s">
        <v>106</v>
      </c>
      <c r="W850" s="20" t="s">
        <v>183</v>
      </c>
      <c r="X850" s="20" t="s">
        <v>183</v>
      </c>
      <c r="Y850" t="s">
        <v>5727</v>
      </c>
      <c r="Z850" t="s">
        <v>5728</v>
      </c>
      <c r="AA850" s="30" t="s">
        <v>5729</v>
      </c>
      <c r="AB850" s="30">
        <v>30000000</v>
      </c>
      <c r="AC850" s="30">
        <v>30000000</v>
      </c>
      <c r="AD850" s="46">
        <v>10000000</v>
      </c>
      <c r="AE850" s="46">
        <v>0</v>
      </c>
      <c r="AF850" s="23" t="s">
        <v>112</v>
      </c>
      <c r="AG850" t="s">
        <v>106</v>
      </c>
      <c r="AH850" t="s">
        <v>113</v>
      </c>
      <c r="AI850" s="31">
        <f>+Tabla3[[#This Row],[VALOR DEL CONTRATO
(EN NUMEROS)]]-Tabla3[[#This Row],[VALOR RECURSOS (MADS/FONAM)]]</f>
        <v>0</v>
      </c>
      <c r="AJ850" s="25">
        <v>2425</v>
      </c>
      <c r="AK850" s="32">
        <v>45664</v>
      </c>
      <c r="AL850">
        <v>109725</v>
      </c>
      <c r="AM850" s="27">
        <v>45719</v>
      </c>
      <c r="AN850" s="33" t="s">
        <v>114</v>
      </c>
      <c r="AO850" t="s">
        <v>186</v>
      </c>
      <c r="AP850" s="39">
        <v>202400000000054</v>
      </c>
      <c r="AQ850" t="s">
        <v>106</v>
      </c>
      <c r="AR850" s="27">
        <v>45716</v>
      </c>
      <c r="AS850" s="23" t="s">
        <v>116</v>
      </c>
      <c r="AT850" s="23" t="s">
        <v>116</v>
      </c>
      <c r="AU850" t="s">
        <v>117</v>
      </c>
      <c r="AV850" t="s">
        <v>315</v>
      </c>
      <c r="AW850" t="s">
        <v>316</v>
      </c>
      <c r="AX850" t="s">
        <v>189</v>
      </c>
      <c r="AY850" s="23">
        <v>80111600</v>
      </c>
      <c r="AZ850" t="s">
        <v>5730</v>
      </c>
      <c r="BA850" s="23" t="s">
        <v>295</v>
      </c>
      <c r="BB850" s="20" t="s">
        <v>122</v>
      </c>
      <c r="BC850" s="42">
        <v>45716</v>
      </c>
      <c r="BD850" s="23" t="s">
        <v>123</v>
      </c>
      <c r="BE850" s="42">
        <v>45716</v>
      </c>
      <c r="BF850" s="27">
        <v>45719</v>
      </c>
      <c r="BG850" s="43">
        <v>45810</v>
      </c>
      <c r="BH850" s="35">
        <f>+Tabla3[[#This Row],[FECHA TERMINACION
(INICIAL)]]-Tabla3[[#This Row],[FECHA INICIO]]</f>
        <v>91</v>
      </c>
      <c r="BI850" s="35">
        <f>+Tabla3[[#This Row],[PLAZO DE EJECUCIÓN EN DÍAS (INICIAL)]]/30</f>
        <v>3.0333333333333332</v>
      </c>
      <c r="BJ850" t="s">
        <v>4747</v>
      </c>
      <c r="BK850" s="30">
        <f>+[1]BD_2!E852</f>
        <v>0</v>
      </c>
      <c r="BL850" s="30">
        <f>+[1]BD_2!BA852</f>
        <v>15000000</v>
      </c>
      <c r="BM850" s="23">
        <f>+[1]BD_2!BZ852</f>
        <v>45</v>
      </c>
      <c r="BN850" s="23">
        <f>+COUNTIF(Tabla3[[#This Row],[VALOR REDUCIDO]:[TOTAL TIEMPO PRORROGADO EN DÍAS
]],"&lt;&gt;0")</f>
        <v>2</v>
      </c>
      <c r="BO850" s="23" t="str">
        <f>+[1]BD_2!CA852</f>
        <v>2 NO</v>
      </c>
      <c r="BP850" s="27" t="str">
        <f>+[1]BD_2!CF852</f>
        <v>2 NO</v>
      </c>
      <c r="BQ850" s="23" t="s">
        <v>106</v>
      </c>
      <c r="BR850">
        <f t="shared" si="190"/>
        <v>136</v>
      </c>
      <c r="BS850" s="36">
        <f t="shared" si="191"/>
        <v>45719</v>
      </c>
      <c r="BT850" s="36">
        <f t="shared" si="192"/>
        <v>45855</v>
      </c>
      <c r="BU850" s="37">
        <f t="shared" ca="1" si="193"/>
        <v>1</v>
      </c>
      <c r="BV850" s="30">
        <f t="shared" si="194"/>
        <v>45000000</v>
      </c>
      <c r="BW850" s="23" t="str">
        <f t="shared" ca="1" si="182"/>
        <v>FINALIZADO</v>
      </c>
      <c r="BX850" s="23">
        <v>39333333</v>
      </c>
      <c r="BY850" s="23">
        <v>5666667</v>
      </c>
      <c r="BZ850" s="23" t="s">
        <v>106</v>
      </c>
      <c r="CA850" s="23" t="str">
        <f t="shared" si="195"/>
        <v>febrero</v>
      </c>
      <c r="CB850" s="23" t="s">
        <v>121</v>
      </c>
      <c r="CC850" s="23" t="s">
        <v>121</v>
      </c>
      <c r="CD850" s="23" t="s">
        <v>121</v>
      </c>
      <c r="CE850" t="s">
        <v>125</v>
      </c>
      <c r="CF850" t="s">
        <v>126</v>
      </c>
    </row>
    <row r="851" spans="1:84" s="47" customFormat="1" ht="15" customHeight="1" x14ac:dyDescent="0.25">
      <c r="A851" s="23" t="str">
        <f t="shared" si="183"/>
        <v/>
      </c>
      <c r="B851" s="23" t="str">
        <f t="shared" si="184"/>
        <v/>
      </c>
      <c r="C851" s="24" t="str">
        <f t="shared" ca="1" si="185"/>
        <v>F</v>
      </c>
      <c r="D851" s="25" t="str">
        <f t="shared" ca="1" si="186"/>
        <v/>
      </c>
      <c r="E851" s="25" t="str">
        <f t="shared" si="187"/>
        <v/>
      </c>
      <c r="F851" s="23" t="str">
        <f t="shared" si="188"/>
        <v/>
      </c>
      <c r="G851" s="25" t="str">
        <f t="shared" si="189"/>
        <v/>
      </c>
      <c r="H851" s="23">
        <v>2025</v>
      </c>
      <c r="I851" s="26">
        <v>843</v>
      </c>
      <c r="J851" s="23" t="s">
        <v>95</v>
      </c>
      <c r="K851" t="s">
        <v>96</v>
      </c>
      <c r="L851" t="s">
        <v>97</v>
      </c>
      <c r="M851" t="s">
        <v>98</v>
      </c>
      <c r="N851" t="s">
        <v>99</v>
      </c>
      <c r="O851" s="23" t="s">
        <v>100</v>
      </c>
      <c r="P851" s="23" t="s">
        <v>138</v>
      </c>
      <c r="Q851" t="s">
        <v>5731</v>
      </c>
      <c r="R851" s="23" t="s">
        <v>103</v>
      </c>
      <c r="S851" s="20" t="s">
        <v>982</v>
      </c>
      <c r="T851" s="29" t="s">
        <v>5732</v>
      </c>
      <c r="U851" s="23" t="s">
        <v>1436</v>
      </c>
      <c r="V851" s="23" t="s">
        <v>106</v>
      </c>
      <c r="W851" s="20" t="s">
        <v>183</v>
      </c>
      <c r="X851" s="20" t="s">
        <v>183</v>
      </c>
      <c r="Y851" t="s">
        <v>5733</v>
      </c>
      <c r="Z851" t="s">
        <v>5734</v>
      </c>
      <c r="AA851" t="s">
        <v>5729</v>
      </c>
      <c r="AB851" s="30">
        <v>30000000</v>
      </c>
      <c r="AC851" s="30">
        <v>30000000</v>
      </c>
      <c r="AD851" s="46">
        <v>10000000</v>
      </c>
      <c r="AE851" s="46">
        <v>0</v>
      </c>
      <c r="AF851" s="23" t="s">
        <v>112</v>
      </c>
      <c r="AG851" t="s">
        <v>106</v>
      </c>
      <c r="AH851" t="s">
        <v>113</v>
      </c>
      <c r="AI851" s="31">
        <f>+Tabla3[[#This Row],[VALOR DEL CONTRATO
(EN NUMEROS)]]-Tabla3[[#This Row],[VALOR RECURSOS (MADS/FONAM)]]</f>
        <v>0</v>
      </c>
      <c r="AJ851" s="25">
        <v>2425</v>
      </c>
      <c r="AK851" s="32">
        <v>45664</v>
      </c>
      <c r="AL851">
        <v>109425</v>
      </c>
      <c r="AM851" s="27">
        <v>45719</v>
      </c>
      <c r="AN851" s="33" t="s">
        <v>114</v>
      </c>
      <c r="AO851" t="s">
        <v>186</v>
      </c>
      <c r="AP851" s="39">
        <v>202400000000054</v>
      </c>
      <c r="AQ851" t="s">
        <v>106</v>
      </c>
      <c r="AR851" s="27">
        <v>45716</v>
      </c>
      <c r="AS851" s="23" t="s">
        <v>116</v>
      </c>
      <c r="AT851" s="23" t="s">
        <v>116</v>
      </c>
      <c r="AU851" t="s">
        <v>117</v>
      </c>
      <c r="AV851" t="s">
        <v>315</v>
      </c>
      <c r="AW851" t="s">
        <v>316</v>
      </c>
      <c r="AX851" t="s">
        <v>189</v>
      </c>
      <c r="AY851" s="23">
        <v>80111600</v>
      </c>
      <c r="AZ851" t="s">
        <v>5735</v>
      </c>
      <c r="BA851" s="23" t="s">
        <v>295</v>
      </c>
      <c r="BB851" s="20" t="s">
        <v>122</v>
      </c>
      <c r="BC851" s="42">
        <v>45716</v>
      </c>
      <c r="BD851" s="23" t="s">
        <v>123</v>
      </c>
      <c r="BE851" s="42">
        <v>45716</v>
      </c>
      <c r="BF851" s="27">
        <v>45719</v>
      </c>
      <c r="BG851" s="43">
        <v>45810</v>
      </c>
      <c r="BH851" s="35">
        <f>+Tabla3[[#This Row],[FECHA TERMINACION
(INICIAL)]]-Tabla3[[#This Row],[FECHA INICIO]]</f>
        <v>91</v>
      </c>
      <c r="BI851" s="35">
        <f>+Tabla3[[#This Row],[PLAZO DE EJECUCIÓN EN DÍAS (INICIAL)]]/30</f>
        <v>3.0333333333333332</v>
      </c>
      <c r="BJ851" t="s">
        <v>4747</v>
      </c>
      <c r="BK851" s="30">
        <f>+[1]BD_2!E853</f>
        <v>0</v>
      </c>
      <c r="BL851" s="30">
        <f>+[1]BD_2!BA853</f>
        <v>0</v>
      </c>
      <c r="BM851" s="23">
        <f>+[1]BD_2!BZ853</f>
        <v>0</v>
      </c>
      <c r="BN851" s="23">
        <f>+COUNTIF(Tabla3[[#This Row],[VALOR REDUCIDO]:[TOTAL TIEMPO PRORROGADO EN DÍAS
]],"&lt;&gt;0")</f>
        <v>0</v>
      </c>
      <c r="BO851" s="23" t="str">
        <f>+[1]BD_2!CA853</f>
        <v>2 NO</v>
      </c>
      <c r="BP851" s="27" t="str">
        <f>+[1]BD_2!CF853</f>
        <v>2 NO</v>
      </c>
      <c r="BQ851" s="23" t="s">
        <v>106</v>
      </c>
      <c r="BR851">
        <f t="shared" si="190"/>
        <v>91</v>
      </c>
      <c r="BS851" s="36">
        <f t="shared" si="191"/>
        <v>45719</v>
      </c>
      <c r="BT851" s="36">
        <f t="shared" si="192"/>
        <v>45810</v>
      </c>
      <c r="BU851" s="37">
        <f t="shared" ca="1" si="193"/>
        <v>1</v>
      </c>
      <c r="BV851" s="30">
        <f t="shared" si="194"/>
        <v>30000000</v>
      </c>
      <c r="BW851" s="23" t="str">
        <f t="shared" ca="1" si="182"/>
        <v>FINALIZADO</v>
      </c>
      <c r="BX851" s="23">
        <v>30000000</v>
      </c>
      <c r="BY851" s="23">
        <v>0</v>
      </c>
      <c r="BZ851" s="23" t="s">
        <v>106</v>
      </c>
      <c r="CA851" s="23" t="str">
        <f t="shared" si="195"/>
        <v>febrero</v>
      </c>
      <c r="CB851" s="23" t="s">
        <v>121</v>
      </c>
      <c r="CC851" s="23" t="s">
        <v>121</v>
      </c>
      <c r="CD851" s="23" t="s">
        <v>121</v>
      </c>
      <c r="CE851" t="s">
        <v>125</v>
      </c>
      <c r="CF851" t="s">
        <v>126</v>
      </c>
    </row>
    <row r="852" spans="1:84" s="47" customFormat="1" ht="14.45" customHeight="1" x14ac:dyDescent="0.25">
      <c r="A852" s="23" t="str">
        <f t="shared" si="183"/>
        <v/>
      </c>
      <c r="B852" s="23" t="str">
        <f t="shared" si="184"/>
        <v/>
      </c>
      <c r="C852" s="24" t="str">
        <f t="shared" ca="1" si="185"/>
        <v>E</v>
      </c>
      <c r="D852" s="25" t="str">
        <f t="shared" ca="1" si="186"/>
        <v/>
      </c>
      <c r="E852" s="25" t="str">
        <f t="shared" si="187"/>
        <v/>
      </c>
      <c r="F852" s="23" t="str">
        <f t="shared" si="188"/>
        <v/>
      </c>
      <c r="G852" s="25" t="str">
        <f t="shared" si="189"/>
        <v/>
      </c>
      <c r="H852" s="23">
        <v>2025</v>
      </c>
      <c r="I852" s="26">
        <v>844</v>
      </c>
      <c r="J852" s="23" t="s">
        <v>95</v>
      </c>
      <c r="K852" t="s">
        <v>96</v>
      </c>
      <c r="L852" t="s">
        <v>97</v>
      </c>
      <c r="M852" t="s">
        <v>98</v>
      </c>
      <c r="N852" t="s">
        <v>99</v>
      </c>
      <c r="O852" s="23" t="s">
        <v>100</v>
      </c>
      <c r="P852" s="23" t="s">
        <v>138</v>
      </c>
      <c r="Q852" t="s">
        <v>201</v>
      </c>
      <c r="R852" s="23" t="s">
        <v>103</v>
      </c>
      <c r="S852" s="20" t="s">
        <v>202</v>
      </c>
      <c r="T852" s="29" t="s">
        <v>5736</v>
      </c>
      <c r="U852" s="23" t="s">
        <v>1436</v>
      </c>
      <c r="V852" s="23" t="s">
        <v>106</v>
      </c>
      <c r="W852" s="20" t="s">
        <v>183</v>
      </c>
      <c r="X852" s="20" t="s">
        <v>183</v>
      </c>
      <c r="Y852" t="s">
        <v>5737</v>
      </c>
      <c r="Z852" t="s">
        <v>5738</v>
      </c>
      <c r="AA852" s="30" t="s">
        <v>5739</v>
      </c>
      <c r="AB852" s="30">
        <v>87550000</v>
      </c>
      <c r="AC852" s="30">
        <v>87550000</v>
      </c>
      <c r="AD852" s="30">
        <v>8755000</v>
      </c>
      <c r="AE852" s="30">
        <v>0</v>
      </c>
      <c r="AF852" s="23" t="s">
        <v>112</v>
      </c>
      <c r="AG852" t="s">
        <v>106</v>
      </c>
      <c r="AH852" t="s">
        <v>113</v>
      </c>
      <c r="AI852" s="31">
        <f>+Tabla3[[#This Row],[VALOR DEL CONTRATO
(EN NUMEROS)]]-Tabla3[[#This Row],[VALOR RECURSOS (MADS/FONAM)]]</f>
        <v>0</v>
      </c>
      <c r="AJ852" s="25">
        <v>5025</v>
      </c>
      <c r="AK852" s="32">
        <v>45664</v>
      </c>
      <c r="AL852">
        <v>109825</v>
      </c>
      <c r="AM852" s="27">
        <v>45719</v>
      </c>
      <c r="AN852" s="33" t="s">
        <v>114</v>
      </c>
      <c r="AO852" t="s">
        <v>206</v>
      </c>
      <c r="AP852" s="39">
        <v>202400000000055</v>
      </c>
      <c r="AQ852" t="s">
        <v>106</v>
      </c>
      <c r="AR852" s="42">
        <v>45716</v>
      </c>
      <c r="AS852" s="23" t="s">
        <v>116</v>
      </c>
      <c r="AT852" s="23" t="s">
        <v>116</v>
      </c>
      <c r="AU852" t="s">
        <v>117</v>
      </c>
      <c r="AV852" t="s">
        <v>197</v>
      </c>
      <c r="AW852" t="s">
        <v>198</v>
      </c>
      <c r="AX852" t="s">
        <v>189</v>
      </c>
      <c r="AY852" s="23">
        <v>80111600</v>
      </c>
      <c r="AZ852" t="s">
        <v>5740</v>
      </c>
      <c r="BA852" s="23" t="s">
        <v>121</v>
      </c>
      <c r="BB852" s="20" t="s">
        <v>122</v>
      </c>
      <c r="BC852" s="42">
        <v>45716</v>
      </c>
      <c r="BD852" s="23" t="s">
        <v>123</v>
      </c>
      <c r="BE852" s="42">
        <v>45716</v>
      </c>
      <c r="BF852" s="27">
        <v>45719</v>
      </c>
      <c r="BG852" s="43">
        <v>46021</v>
      </c>
      <c r="BH852" s="35">
        <f>+Tabla3[[#This Row],[FECHA TERMINACION
(INICIAL)]]-Tabla3[[#This Row],[FECHA INICIO]]</f>
        <v>302</v>
      </c>
      <c r="BI852" s="35">
        <f>+Tabla3[[#This Row],[PLAZO DE EJECUCIÓN EN DÍAS (INICIAL)]]/30</f>
        <v>10.066666666666666</v>
      </c>
      <c r="BJ852" t="s">
        <v>5741</v>
      </c>
      <c r="BK852" s="30">
        <f>+[1]BD_2!E854</f>
        <v>583667</v>
      </c>
      <c r="BL852" s="30">
        <f>+[1]BD_2!BA854</f>
        <v>0</v>
      </c>
      <c r="BM852" s="23">
        <f>+[1]BD_2!BZ854</f>
        <v>0</v>
      </c>
      <c r="BN852" s="23">
        <f>+COUNTIF(Tabla3[[#This Row],[VALOR REDUCIDO]:[TOTAL TIEMPO PRORROGADO EN DÍAS
]],"&lt;&gt;0")</f>
        <v>1</v>
      </c>
      <c r="BO852" s="23" t="str">
        <f>+[1]BD_2!CA854</f>
        <v>2 NO</v>
      </c>
      <c r="BP852" s="27" t="str">
        <f>+[1]BD_2!CF854</f>
        <v>2 NO</v>
      </c>
      <c r="BQ852" s="23" t="s">
        <v>106</v>
      </c>
      <c r="BR852">
        <f t="shared" si="190"/>
        <v>302</v>
      </c>
      <c r="BS852" s="36">
        <f t="shared" si="191"/>
        <v>45719</v>
      </c>
      <c r="BT852" s="36">
        <f t="shared" si="192"/>
        <v>46021</v>
      </c>
      <c r="BU852" s="37">
        <f t="shared" ca="1" si="193"/>
        <v>0.75496688741721851</v>
      </c>
      <c r="BV852" s="30">
        <f t="shared" si="194"/>
        <v>86966333</v>
      </c>
      <c r="BW852" s="23" t="str">
        <f t="shared" ca="1" si="182"/>
        <v>EJECUCIÓN</v>
      </c>
      <c r="BX852" s="23">
        <v>55156500</v>
      </c>
      <c r="BY852" s="23">
        <v>31809833</v>
      </c>
      <c r="BZ852" s="23" t="s">
        <v>106</v>
      </c>
      <c r="CA852" s="23" t="str">
        <f t="shared" si="195"/>
        <v>febrero</v>
      </c>
      <c r="CB852" s="23" t="s">
        <v>121</v>
      </c>
      <c r="CC852" s="23" t="s">
        <v>121</v>
      </c>
      <c r="CD852" s="23" t="s">
        <v>121</v>
      </c>
      <c r="CE852" t="s">
        <v>125</v>
      </c>
      <c r="CF852" t="s">
        <v>126</v>
      </c>
    </row>
    <row r="853" spans="1:84" ht="14.45" customHeight="1" x14ac:dyDescent="0.25">
      <c r="A853" s="23" t="str">
        <f t="shared" si="183"/>
        <v/>
      </c>
      <c r="B853" s="23" t="str">
        <f t="shared" si="184"/>
        <v/>
      </c>
      <c r="C853" s="24" t="str">
        <f t="shared" ca="1" si="185"/>
        <v>E</v>
      </c>
      <c r="D853" s="25" t="str">
        <f t="shared" ca="1" si="186"/>
        <v/>
      </c>
      <c r="E853" s="25" t="str">
        <f t="shared" si="187"/>
        <v/>
      </c>
      <c r="F853" s="23" t="str">
        <f t="shared" si="188"/>
        <v/>
      </c>
      <c r="G853" s="25" t="str">
        <f t="shared" si="189"/>
        <v/>
      </c>
      <c r="H853" s="23">
        <v>2025</v>
      </c>
      <c r="I853" s="26">
        <v>845</v>
      </c>
      <c r="J853" s="23" t="s">
        <v>95</v>
      </c>
      <c r="K853" t="s">
        <v>96</v>
      </c>
      <c r="L853" t="s">
        <v>97</v>
      </c>
      <c r="M853" t="s">
        <v>98</v>
      </c>
      <c r="N853" t="s">
        <v>99</v>
      </c>
      <c r="O853" s="23" t="s">
        <v>100</v>
      </c>
      <c r="P853" s="23" t="s">
        <v>138</v>
      </c>
      <c r="Q853" t="s">
        <v>5742</v>
      </c>
      <c r="R853" s="23" t="s">
        <v>103</v>
      </c>
      <c r="S853" s="20" t="s">
        <v>158</v>
      </c>
      <c r="T853" s="29" t="s">
        <v>5743</v>
      </c>
      <c r="U853" s="23" t="s">
        <v>1436</v>
      </c>
      <c r="V853" s="23" t="s">
        <v>106</v>
      </c>
      <c r="W853" s="20" t="s">
        <v>183</v>
      </c>
      <c r="X853" s="20" t="s">
        <v>183</v>
      </c>
      <c r="Y853" t="s">
        <v>5744</v>
      </c>
      <c r="Z853" t="s">
        <v>5745</v>
      </c>
      <c r="AA853" t="s">
        <v>5746</v>
      </c>
      <c r="AB853" s="30">
        <v>80000000</v>
      </c>
      <c r="AC853" s="30">
        <v>80000000</v>
      </c>
      <c r="AD853" s="46">
        <v>8000000</v>
      </c>
      <c r="AE853" s="46">
        <v>0</v>
      </c>
      <c r="AF853" s="23" t="s">
        <v>112</v>
      </c>
      <c r="AG853" t="s">
        <v>106</v>
      </c>
      <c r="AH853" t="s">
        <v>113</v>
      </c>
      <c r="AI853" s="31">
        <f>+Tabla3[[#This Row],[VALOR DEL CONTRATO
(EN NUMEROS)]]-Tabla3[[#This Row],[VALOR RECURSOS (MADS/FONAM)]]</f>
        <v>0</v>
      </c>
      <c r="AJ853" s="25">
        <v>3925</v>
      </c>
      <c r="AK853" s="32">
        <v>45664</v>
      </c>
      <c r="AL853">
        <v>109025</v>
      </c>
      <c r="AM853" s="27">
        <v>45716</v>
      </c>
      <c r="AN853" s="33" t="s">
        <v>114</v>
      </c>
      <c r="AO853" t="s">
        <v>258</v>
      </c>
      <c r="AP853" s="39">
        <v>202400000000071</v>
      </c>
      <c r="AQ853" t="s">
        <v>106</v>
      </c>
      <c r="AR853" s="27">
        <v>45716</v>
      </c>
      <c r="AS853" s="23" t="s">
        <v>116</v>
      </c>
      <c r="AT853" s="23" t="s">
        <v>116</v>
      </c>
      <c r="AU853" t="s">
        <v>117</v>
      </c>
      <c r="AV853" t="s">
        <v>197</v>
      </c>
      <c r="AW853" t="s">
        <v>198</v>
      </c>
      <c r="AX853" t="s">
        <v>189</v>
      </c>
      <c r="AY853" s="23">
        <v>80111600</v>
      </c>
      <c r="AZ853" t="s">
        <v>5747</v>
      </c>
      <c r="BA853" s="23" t="s">
        <v>121</v>
      </c>
      <c r="BB853" s="20" t="s">
        <v>122</v>
      </c>
      <c r="BC853" s="27">
        <v>45716</v>
      </c>
      <c r="BD853" s="23" t="s">
        <v>123</v>
      </c>
      <c r="BE853" s="27">
        <v>45716</v>
      </c>
      <c r="BF853" s="27">
        <v>45716</v>
      </c>
      <c r="BG853" s="43">
        <v>46018</v>
      </c>
      <c r="BH853" s="35">
        <f>+Tabla3[[#This Row],[FECHA TERMINACION
(INICIAL)]]-Tabla3[[#This Row],[FECHA INICIO]]</f>
        <v>302</v>
      </c>
      <c r="BI853" s="35">
        <f>+Tabla3[[#This Row],[PLAZO DE EJECUCIÓN EN DÍAS (INICIAL)]]/30</f>
        <v>10.066666666666666</v>
      </c>
      <c r="BJ853" t="s">
        <v>5741</v>
      </c>
      <c r="BK853" s="30">
        <f>+[1]BD_2!E855</f>
        <v>0</v>
      </c>
      <c r="BL853" s="30">
        <f>+[1]BD_2!BA855</f>
        <v>0</v>
      </c>
      <c r="BM853" s="23">
        <f>+[1]BD_2!BZ855</f>
        <v>0</v>
      </c>
      <c r="BN853" s="23">
        <f>+COUNTIF(Tabla3[[#This Row],[VALOR REDUCIDO]:[TOTAL TIEMPO PRORROGADO EN DÍAS
]],"&lt;&gt;0")</f>
        <v>0</v>
      </c>
      <c r="BO853" s="23" t="str">
        <f>+[1]BD_2!CA855</f>
        <v>2 NO</v>
      </c>
      <c r="BP853" s="27" t="str">
        <f>+[1]BD_2!CF855</f>
        <v>2 NO</v>
      </c>
      <c r="BQ853" s="23" t="s">
        <v>106</v>
      </c>
      <c r="BR853">
        <f t="shared" si="190"/>
        <v>302</v>
      </c>
      <c r="BS853" s="36">
        <f t="shared" si="191"/>
        <v>45716</v>
      </c>
      <c r="BT853" s="36">
        <f t="shared" si="192"/>
        <v>46018</v>
      </c>
      <c r="BU853" s="37">
        <f t="shared" ca="1" si="193"/>
        <v>0.76490066225165565</v>
      </c>
      <c r="BV853" s="30">
        <f t="shared" si="194"/>
        <v>80000000</v>
      </c>
      <c r="BW853" s="23" t="str">
        <f t="shared" ca="1" si="182"/>
        <v>EJECUCIÓN</v>
      </c>
      <c r="BX853" s="23">
        <v>55733333</v>
      </c>
      <c r="BY853" s="23">
        <v>24266667</v>
      </c>
      <c r="BZ853" s="23" t="s">
        <v>106</v>
      </c>
      <c r="CA853" s="23" t="str">
        <f t="shared" si="195"/>
        <v>febrero</v>
      </c>
      <c r="CB853" s="23" t="s">
        <v>121</v>
      </c>
      <c r="CC853" s="23" t="s">
        <v>121</v>
      </c>
      <c r="CD853" s="23" t="s">
        <v>121</v>
      </c>
      <c r="CE853" t="s">
        <v>125</v>
      </c>
      <c r="CF853" t="s">
        <v>126</v>
      </c>
    </row>
    <row r="854" spans="1:84" ht="14.45" customHeight="1" x14ac:dyDescent="0.25">
      <c r="A854" s="23" t="str">
        <f t="shared" si="183"/>
        <v/>
      </c>
      <c r="B854" s="23" t="str">
        <f t="shared" si="184"/>
        <v/>
      </c>
      <c r="C854" s="24" t="str">
        <f t="shared" ca="1" si="185"/>
        <v>E</v>
      </c>
      <c r="D854" s="25" t="str">
        <f t="shared" ca="1" si="186"/>
        <v/>
      </c>
      <c r="E854" s="25" t="str">
        <f t="shared" si="187"/>
        <v/>
      </c>
      <c r="F854" s="23" t="str">
        <f t="shared" si="188"/>
        <v/>
      </c>
      <c r="G854" s="25" t="str">
        <f t="shared" si="189"/>
        <v/>
      </c>
      <c r="H854" s="23">
        <v>2025</v>
      </c>
      <c r="I854" s="26">
        <v>846</v>
      </c>
      <c r="J854" s="23" t="s">
        <v>95</v>
      </c>
      <c r="K854" t="s">
        <v>96</v>
      </c>
      <c r="L854" t="s">
        <v>97</v>
      </c>
      <c r="M854" t="s">
        <v>98</v>
      </c>
      <c r="N854" t="s">
        <v>99</v>
      </c>
      <c r="O854" s="23" t="s">
        <v>100</v>
      </c>
      <c r="P854" s="23" t="s">
        <v>138</v>
      </c>
      <c r="Q854" t="s">
        <v>5748</v>
      </c>
      <c r="R854" s="23" t="s">
        <v>103</v>
      </c>
      <c r="S854" s="20" t="s">
        <v>193</v>
      </c>
      <c r="T854" s="29" t="s">
        <v>5749</v>
      </c>
      <c r="U854" s="23" t="s">
        <v>1436</v>
      </c>
      <c r="V854" s="23" t="s">
        <v>106</v>
      </c>
      <c r="W854" s="20" t="s">
        <v>595</v>
      </c>
      <c r="X854" s="20" t="s">
        <v>595</v>
      </c>
      <c r="Y854" t="s">
        <v>5750</v>
      </c>
      <c r="Z854" t="s">
        <v>5751</v>
      </c>
      <c r="AA854" t="s">
        <v>5752</v>
      </c>
      <c r="AB854" s="30">
        <v>81557000</v>
      </c>
      <c r="AC854" s="30">
        <v>81557000</v>
      </c>
      <c r="AD854" s="46">
        <v>8022000</v>
      </c>
      <c r="AE854" s="46">
        <v>0</v>
      </c>
      <c r="AF854" s="23" t="s">
        <v>112</v>
      </c>
      <c r="AG854" t="s">
        <v>106</v>
      </c>
      <c r="AH854" t="s">
        <v>113</v>
      </c>
      <c r="AI854" s="31">
        <f>+Tabla3[[#This Row],[VALOR DEL CONTRATO
(EN NUMEROS)]]-Tabla3[[#This Row],[VALOR RECURSOS (MADS/FONAM)]]</f>
        <v>0</v>
      </c>
      <c r="AJ854" s="25">
        <v>4925</v>
      </c>
      <c r="AK854" s="32">
        <v>45664</v>
      </c>
      <c r="AL854">
        <v>104625</v>
      </c>
      <c r="AM854" s="27">
        <v>45714</v>
      </c>
      <c r="AN854" s="33" t="s">
        <v>114</v>
      </c>
      <c r="AO854" t="s">
        <v>599</v>
      </c>
      <c r="AP854" s="39">
        <v>202400000000095</v>
      </c>
      <c r="AQ854" t="s">
        <v>106</v>
      </c>
      <c r="AR854" s="27">
        <v>45713</v>
      </c>
      <c r="AS854" s="23" t="s">
        <v>116</v>
      </c>
      <c r="AT854" s="23" t="s">
        <v>116</v>
      </c>
      <c r="AU854" t="s">
        <v>117</v>
      </c>
      <c r="AV854" t="s">
        <v>600</v>
      </c>
      <c r="AW854" t="s">
        <v>601</v>
      </c>
      <c r="AX854" t="s">
        <v>602</v>
      </c>
      <c r="AY854" s="23">
        <v>80111600</v>
      </c>
      <c r="AZ854" t="s">
        <v>5753</v>
      </c>
      <c r="BA854" s="23" t="s">
        <v>121</v>
      </c>
      <c r="BB854" s="20" t="s">
        <v>122</v>
      </c>
      <c r="BC854" s="42">
        <v>45713</v>
      </c>
      <c r="BD854" s="23" t="s">
        <v>136</v>
      </c>
      <c r="BE854" s="42">
        <v>45713</v>
      </c>
      <c r="BF854" s="42">
        <v>45714</v>
      </c>
      <c r="BG854" s="43">
        <v>46021</v>
      </c>
      <c r="BH854" s="35">
        <f>+Tabla3[[#This Row],[FECHA TERMINACION
(INICIAL)]]-Tabla3[[#This Row],[FECHA INICIO]]</f>
        <v>307</v>
      </c>
      <c r="BI854" s="35">
        <f>+Tabla3[[#This Row],[PLAZO DE EJECUCIÓN EN DÍAS (INICIAL)]]/30</f>
        <v>10.233333333333333</v>
      </c>
      <c r="BJ854" t="s">
        <v>5754</v>
      </c>
      <c r="BK854" s="30">
        <f>+[1]BD_2!E856</f>
        <v>0</v>
      </c>
      <c r="BL854" s="30">
        <f>+[1]BD_2!BA856</f>
        <v>0</v>
      </c>
      <c r="BM854" s="23">
        <f>+[1]BD_2!BZ856</f>
        <v>0</v>
      </c>
      <c r="BN854" s="23">
        <f>+COUNTIF(Tabla3[[#This Row],[VALOR REDUCIDO]:[TOTAL TIEMPO PRORROGADO EN DÍAS
]],"&lt;&gt;0")</f>
        <v>0</v>
      </c>
      <c r="BO854" s="23" t="str">
        <f>+[1]BD_2!CA856</f>
        <v>2 NO</v>
      </c>
      <c r="BP854" s="27" t="str">
        <f>+[1]BD_2!CF856</f>
        <v>2 NO</v>
      </c>
      <c r="BQ854" s="23" t="s">
        <v>106</v>
      </c>
      <c r="BR854">
        <f t="shared" si="190"/>
        <v>307</v>
      </c>
      <c r="BS854" s="36">
        <f t="shared" si="191"/>
        <v>45714</v>
      </c>
      <c r="BT854" s="36">
        <f t="shared" si="192"/>
        <v>46021</v>
      </c>
      <c r="BU854" s="37">
        <f t="shared" ca="1" si="193"/>
        <v>0.75895765472312704</v>
      </c>
      <c r="BV854" s="30">
        <f t="shared" si="194"/>
        <v>81557000</v>
      </c>
      <c r="BW854" s="23" t="str">
        <f t="shared" ca="1" si="182"/>
        <v>EJECUCIÓN</v>
      </c>
      <c r="BX854" s="23">
        <v>41447000</v>
      </c>
      <c r="BY854" s="23">
        <v>40110000</v>
      </c>
      <c r="BZ854" s="23" t="s">
        <v>106</v>
      </c>
      <c r="CA854" s="23" t="str">
        <f t="shared" si="195"/>
        <v>febrero</v>
      </c>
      <c r="CB854" s="23" t="s">
        <v>121</v>
      </c>
      <c r="CC854" s="23" t="s">
        <v>121</v>
      </c>
      <c r="CD854" s="23" t="s">
        <v>121</v>
      </c>
      <c r="CE854" t="s">
        <v>125</v>
      </c>
      <c r="CF854" t="s">
        <v>126</v>
      </c>
    </row>
    <row r="855" spans="1:84" ht="14.45" customHeight="1" x14ac:dyDescent="0.25">
      <c r="A855" s="23" t="str">
        <f t="shared" si="183"/>
        <v/>
      </c>
      <c r="B855" s="23" t="str">
        <f t="shared" si="184"/>
        <v/>
      </c>
      <c r="C855" s="24" t="str">
        <f t="shared" ca="1" si="185"/>
        <v>E</v>
      </c>
      <c r="D855" s="25" t="str">
        <f t="shared" ca="1" si="186"/>
        <v/>
      </c>
      <c r="E855" s="25" t="str">
        <f t="shared" si="187"/>
        <v/>
      </c>
      <c r="F855" s="23" t="str">
        <f t="shared" si="188"/>
        <v/>
      </c>
      <c r="G855" s="25" t="str">
        <f t="shared" si="189"/>
        <v/>
      </c>
      <c r="H855" s="23">
        <v>2025</v>
      </c>
      <c r="I855" s="26">
        <v>847</v>
      </c>
      <c r="J855" s="23" t="s">
        <v>95</v>
      </c>
      <c r="K855" t="s">
        <v>96</v>
      </c>
      <c r="L855" t="s">
        <v>97</v>
      </c>
      <c r="M855" t="s">
        <v>98</v>
      </c>
      <c r="N855" t="s">
        <v>99</v>
      </c>
      <c r="O855" s="23" t="s">
        <v>100</v>
      </c>
      <c r="P855" s="23" t="s">
        <v>138</v>
      </c>
      <c r="Q855" t="s">
        <v>5755</v>
      </c>
      <c r="R855" s="23" t="s">
        <v>103</v>
      </c>
      <c r="S855" s="20" t="s">
        <v>561</v>
      </c>
      <c r="T855" s="29" t="s">
        <v>5756</v>
      </c>
      <c r="U855" s="23" t="s">
        <v>1436</v>
      </c>
      <c r="V855" s="23" t="s">
        <v>106</v>
      </c>
      <c r="W855" s="20" t="s">
        <v>418</v>
      </c>
      <c r="X855" s="20" t="s">
        <v>418</v>
      </c>
      <c r="Y855" t="s">
        <v>5757</v>
      </c>
      <c r="Z855" t="s">
        <v>5758</v>
      </c>
      <c r="AA855" s="30" t="s">
        <v>5759</v>
      </c>
      <c r="AB855" s="30">
        <v>62500000</v>
      </c>
      <c r="AC855" s="30">
        <v>62500000</v>
      </c>
      <c r="AD855" s="46">
        <v>6250000</v>
      </c>
      <c r="AE855" s="46">
        <v>0</v>
      </c>
      <c r="AF855" s="23" t="s">
        <v>112</v>
      </c>
      <c r="AG855" t="s">
        <v>106</v>
      </c>
      <c r="AH855" t="s">
        <v>113</v>
      </c>
      <c r="AI855" s="31">
        <f>+Tabla3[[#This Row],[VALOR DEL CONTRATO
(EN NUMEROS)]]-Tabla3[[#This Row],[VALOR RECURSOS (MADS/FONAM)]]</f>
        <v>0</v>
      </c>
      <c r="AJ855" s="25">
        <v>8125</v>
      </c>
      <c r="AK855" s="32">
        <v>45665</v>
      </c>
      <c r="AL855">
        <v>107325</v>
      </c>
      <c r="AM855" s="27">
        <v>45715</v>
      </c>
      <c r="AN855" s="33" t="s">
        <v>114</v>
      </c>
      <c r="AO855" t="s">
        <v>422</v>
      </c>
      <c r="AP855" s="39">
        <v>202300000000267</v>
      </c>
      <c r="AQ855" t="s">
        <v>106</v>
      </c>
      <c r="AR855" s="27">
        <v>45713</v>
      </c>
      <c r="AS855" s="23" t="s">
        <v>116</v>
      </c>
      <c r="AT855" s="23" t="s">
        <v>116</v>
      </c>
      <c r="AU855" t="s">
        <v>117</v>
      </c>
      <c r="AV855" t="s">
        <v>423</v>
      </c>
      <c r="AW855" t="s">
        <v>424</v>
      </c>
      <c r="AX855" t="s">
        <v>425</v>
      </c>
      <c r="AY855" s="23">
        <v>80111600</v>
      </c>
      <c r="AZ855" t="s">
        <v>5760</v>
      </c>
      <c r="BA855" s="23" t="s">
        <v>121</v>
      </c>
      <c r="BB855" s="20" t="s">
        <v>122</v>
      </c>
      <c r="BC855" s="42">
        <v>45714</v>
      </c>
      <c r="BD855" s="23" t="s">
        <v>123</v>
      </c>
      <c r="BE855" s="42">
        <v>45714</v>
      </c>
      <c r="BF855" s="42">
        <v>45715</v>
      </c>
      <c r="BG855" s="43">
        <v>46017</v>
      </c>
      <c r="BH855" s="35">
        <f>+Tabla3[[#This Row],[FECHA TERMINACION
(INICIAL)]]-Tabla3[[#This Row],[FECHA INICIO]]</f>
        <v>302</v>
      </c>
      <c r="BI855" s="35">
        <f>+Tabla3[[#This Row],[PLAZO DE EJECUCIÓN EN DÍAS (INICIAL)]]/30</f>
        <v>10.066666666666666</v>
      </c>
      <c r="BJ855" t="s">
        <v>5761</v>
      </c>
      <c r="BK855" s="30">
        <f>+[1]BD_2!E857</f>
        <v>0</v>
      </c>
      <c r="BL855" s="30">
        <f>+[1]BD_2!BA857</f>
        <v>0</v>
      </c>
      <c r="BM855" s="23">
        <f>+[1]BD_2!BZ857</f>
        <v>0</v>
      </c>
      <c r="BN855" s="23">
        <f>+COUNTIF(Tabla3[[#This Row],[VALOR REDUCIDO]:[TOTAL TIEMPO PRORROGADO EN DÍAS
]],"&lt;&gt;0")</f>
        <v>0</v>
      </c>
      <c r="BO855" s="23" t="str">
        <f>+[1]BD_2!CA857</f>
        <v>2 NO</v>
      </c>
      <c r="BP855" s="27" t="str">
        <f>+[1]BD_2!CF857</f>
        <v>2 NO</v>
      </c>
      <c r="BQ855" s="23" t="s">
        <v>106</v>
      </c>
      <c r="BR855">
        <f t="shared" si="190"/>
        <v>302</v>
      </c>
      <c r="BS855" s="36">
        <f t="shared" si="191"/>
        <v>45715</v>
      </c>
      <c r="BT855" s="36">
        <f t="shared" si="192"/>
        <v>46017</v>
      </c>
      <c r="BU855" s="37">
        <f t="shared" ca="1" si="193"/>
        <v>0.76821192052980136</v>
      </c>
      <c r="BV855" s="30">
        <f t="shared" si="194"/>
        <v>62500000</v>
      </c>
      <c r="BW855" s="23" t="str">
        <f t="shared" ca="1" si="182"/>
        <v>EJECUCIÓN</v>
      </c>
      <c r="BX855" s="23">
        <v>32083333</v>
      </c>
      <c r="BY855" s="23">
        <v>30416667</v>
      </c>
      <c r="BZ855" s="23" t="s">
        <v>106</v>
      </c>
      <c r="CA855" s="23" t="str">
        <f t="shared" si="195"/>
        <v>febrero</v>
      </c>
      <c r="CB855" s="23" t="s">
        <v>121</v>
      </c>
      <c r="CC855" s="23" t="s">
        <v>121</v>
      </c>
      <c r="CD855" s="23" t="s">
        <v>121</v>
      </c>
      <c r="CE855" t="s">
        <v>125</v>
      </c>
      <c r="CF855" t="s">
        <v>126</v>
      </c>
    </row>
    <row r="856" spans="1:84" ht="14.45" customHeight="1" x14ac:dyDescent="0.25">
      <c r="A856" s="23" t="str">
        <f t="shared" si="183"/>
        <v/>
      </c>
      <c r="B856" s="23" t="str">
        <f t="shared" si="184"/>
        <v/>
      </c>
      <c r="C856" s="24" t="str">
        <f t="shared" ca="1" si="185"/>
        <v>E</v>
      </c>
      <c r="D856" s="25" t="str">
        <f t="shared" ca="1" si="186"/>
        <v/>
      </c>
      <c r="E856" s="25" t="str">
        <f t="shared" si="187"/>
        <v/>
      </c>
      <c r="F856" s="23" t="str">
        <f t="shared" si="188"/>
        <v/>
      </c>
      <c r="G856" s="25" t="str">
        <f t="shared" si="189"/>
        <v/>
      </c>
      <c r="H856" s="23">
        <v>2025</v>
      </c>
      <c r="I856" s="26">
        <v>848</v>
      </c>
      <c r="J856" s="23" t="s">
        <v>95</v>
      </c>
      <c r="K856" t="s">
        <v>96</v>
      </c>
      <c r="L856" t="s">
        <v>97</v>
      </c>
      <c r="M856" t="s">
        <v>98</v>
      </c>
      <c r="N856" t="s">
        <v>99</v>
      </c>
      <c r="O856" s="23" t="s">
        <v>100</v>
      </c>
      <c r="P856" s="23" t="s">
        <v>101</v>
      </c>
      <c r="Q856" t="s">
        <v>5762</v>
      </c>
      <c r="R856" s="23" t="s">
        <v>103</v>
      </c>
      <c r="S856" s="20" t="s">
        <v>104</v>
      </c>
      <c r="T856" s="29" t="s">
        <v>5763</v>
      </c>
      <c r="U856" s="23" t="s">
        <v>1436</v>
      </c>
      <c r="V856" s="23" t="s">
        <v>106</v>
      </c>
      <c r="W856" s="20" t="s">
        <v>821</v>
      </c>
      <c r="X856" s="20" t="s">
        <v>108</v>
      </c>
      <c r="Y856" t="s">
        <v>1215</v>
      </c>
      <c r="Z856" t="s">
        <v>1216</v>
      </c>
      <c r="AA856" t="s">
        <v>5764</v>
      </c>
      <c r="AB856" s="30">
        <v>30581333</v>
      </c>
      <c r="AC856" s="30">
        <v>30581333</v>
      </c>
      <c r="AD856" s="46">
        <v>3008000</v>
      </c>
      <c r="AE856" s="46">
        <v>0</v>
      </c>
      <c r="AF856" s="23" t="s">
        <v>112</v>
      </c>
      <c r="AG856" t="s">
        <v>106</v>
      </c>
      <c r="AH856" t="s">
        <v>113</v>
      </c>
      <c r="AI856" s="31">
        <f>+Tabla3[[#This Row],[VALOR DEL CONTRATO
(EN NUMEROS)]]-Tabla3[[#This Row],[VALOR RECURSOS (MADS/FONAM)]]</f>
        <v>0</v>
      </c>
      <c r="AJ856" s="25">
        <v>9325</v>
      </c>
      <c r="AK856" s="32">
        <v>45665</v>
      </c>
      <c r="AL856">
        <v>108225</v>
      </c>
      <c r="AM856" s="27">
        <v>45715</v>
      </c>
      <c r="AN856" s="33" t="s">
        <v>114</v>
      </c>
      <c r="AO856" t="s">
        <v>1192</v>
      </c>
      <c r="AP856" s="39">
        <v>202400000000095</v>
      </c>
      <c r="AQ856" t="s">
        <v>106</v>
      </c>
      <c r="AR856" s="27">
        <v>45714</v>
      </c>
      <c r="AS856" s="23" t="s">
        <v>116</v>
      </c>
      <c r="AT856" s="23" t="s">
        <v>116</v>
      </c>
      <c r="AU856" t="s">
        <v>117</v>
      </c>
      <c r="AV856" t="s">
        <v>827</v>
      </c>
      <c r="AW856" t="s">
        <v>828</v>
      </c>
      <c r="AX856" t="s">
        <v>108</v>
      </c>
      <c r="AY856" s="23">
        <v>80111600</v>
      </c>
      <c r="AZ856" s="41" t="s">
        <v>5765</v>
      </c>
      <c r="BA856" s="23" t="s">
        <v>272</v>
      </c>
      <c r="BB856" s="20" t="s">
        <v>273</v>
      </c>
      <c r="BC856" s="42" t="s">
        <v>113</v>
      </c>
      <c r="BD856" s="23" t="s">
        <v>274</v>
      </c>
      <c r="BE856" s="27">
        <v>45715</v>
      </c>
      <c r="BF856" s="27">
        <v>45715</v>
      </c>
      <c r="BG856" s="43">
        <v>46022</v>
      </c>
      <c r="BH856" s="35">
        <f>+Tabla3[[#This Row],[FECHA TERMINACION
(INICIAL)]]-Tabla3[[#This Row],[FECHA INICIO]]</f>
        <v>307</v>
      </c>
      <c r="BI856" s="35">
        <f>+Tabla3[[#This Row],[PLAZO DE EJECUCIÓN EN DÍAS (INICIAL)]]/30</f>
        <v>10.233333333333333</v>
      </c>
      <c r="BJ856" t="s">
        <v>5766</v>
      </c>
      <c r="BK856" s="30">
        <f>+[1]BD_2!E858</f>
        <v>100266</v>
      </c>
      <c r="BL856" s="30">
        <f>+[1]BD_2!BA858</f>
        <v>0</v>
      </c>
      <c r="BM856" s="23">
        <f>+[1]BD_2!BZ858</f>
        <v>0</v>
      </c>
      <c r="BN856" s="23">
        <f>+COUNTIF(Tabla3[[#This Row],[VALOR REDUCIDO]:[TOTAL TIEMPO PRORROGADO EN DÍAS
]],"&lt;&gt;0")</f>
        <v>1</v>
      </c>
      <c r="BO856" s="23" t="str">
        <f>+[1]BD_2!CA858</f>
        <v>2 NO</v>
      </c>
      <c r="BP856" s="27" t="str">
        <f>+[1]BD_2!CF858</f>
        <v>2 NO</v>
      </c>
      <c r="BQ856" s="23" t="s">
        <v>106</v>
      </c>
      <c r="BR856">
        <f t="shared" si="190"/>
        <v>307</v>
      </c>
      <c r="BS856" s="36">
        <f t="shared" si="191"/>
        <v>45715</v>
      </c>
      <c r="BT856" s="36">
        <f t="shared" si="192"/>
        <v>46022</v>
      </c>
      <c r="BU856" s="37">
        <f t="shared" ca="1" si="193"/>
        <v>0.75570032573289903</v>
      </c>
      <c r="BV856" s="30">
        <f t="shared" si="194"/>
        <v>30481067</v>
      </c>
      <c r="BW856" s="23" t="str">
        <f t="shared" ca="1" si="182"/>
        <v>EJECUCIÓN</v>
      </c>
      <c r="BX856" s="23">
        <v>15441067</v>
      </c>
      <c r="BY856" s="23">
        <v>15040000</v>
      </c>
      <c r="BZ856" s="23" t="s">
        <v>106</v>
      </c>
      <c r="CA856" s="23" t="str">
        <f t="shared" si="195"/>
        <v>febrero</v>
      </c>
      <c r="CB856" s="23" t="s">
        <v>121</v>
      </c>
      <c r="CC856" s="23" t="s">
        <v>121</v>
      </c>
      <c r="CD856" s="23" t="s">
        <v>121</v>
      </c>
      <c r="CE856" t="s">
        <v>125</v>
      </c>
      <c r="CF856" t="s">
        <v>126</v>
      </c>
    </row>
    <row r="857" spans="1:84" ht="14.45" customHeight="1" x14ac:dyDescent="0.25">
      <c r="A857" s="23" t="str">
        <f t="shared" si="183"/>
        <v/>
      </c>
      <c r="B857" s="23" t="str">
        <f t="shared" si="184"/>
        <v/>
      </c>
      <c r="C857" s="24" t="str">
        <f t="shared" ca="1" si="185"/>
        <v>E</v>
      </c>
      <c r="D857" s="25" t="str">
        <f t="shared" ca="1" si="186"/>
        <v/>
      </c>
      <c r="E857" s="25" t="str">
        <f t="shared" si="187"/>
        <v/>
      </c>
      <c r="F857" s="23" t="str">
        <f t="shared" si="188"/>
        <v/>
      </c>
      <c r="G857" s="25" t="str">
        <f t="shared" si="189"/>
        <v/>
      </c>
      <c r="H857" s="23">
        <v>2025</v>
      </c>
      <c r="I857" s="26">
        <v>851</v>
      </c>
      <c r="J857" s="23" t="s">
        <v>95</v>
      </c>
      <c r="K857" t="s">
        <v>96</v>
      </c>
      <c r="L857" t="s">
        <v>97</v>
      </c>
      <c r="M857" t="s">
        <v>98</v>
      </c>
      <c r="N857" t="s">
        <v>99</v>
      </c>
      <c r="O857" s="23" t="s">
        <v>100</v>
      </c>
      <c r="P857" s="23" t="s">
        <v>101</v>
      </c>
      <c r="Q857" t="s">
        <v>5767</v>
      </c>
      <c r="R857" s="23" t="s">
        <v>103</v>
      </c>
      <c r="S857" s="20" t="s">
        <v>5768</v>
      </c>
      <c r="T857" s="29" t="s">
        <v>5769</v>
      </c>
      <c r="U857" s="23" t="s">
        <v>1436</v>
      </c>
      <c r="V857" s="23" t="s">
        <v>106</v>
      </c>
      <c r="W857" s="20" t="s">
        <v>129</v>
      </c>
      <c r="X857" s="20" t="s">
        <v>108</v>
      </c>
      <c r="Y857" t="s">
        <v>5770</v>
      </c>
      <c r="Z857" t="s">
        <v>5771</v>
      </c>
      <c r="AA857" t="s">
        <v>5772</v>
      </c>
      <c r="AB857" s="30">
        <v>34139667</v>
      </c>
      <c r="AC857" s="30">
        <v>34139667</v>
      </c>
      <c r="AD857" s="46">
        <v>3358000</v>
      </c>
      <c r="AE857" s="46">
        <v>0</v>
      </c>
      <c r="AF857" s="23" t="s">
        <v>112</v>
      </c>
      <c r="AG857" t="s">
        <v>106</v>
      </c>
      <c r="AH857" t="s">
        <v>113</v>
      </c>
      <c r="AI857" s="31">
        <f>+Tabla3[[#This Row],[VALOR DEL CONTRATO
(EN NUMEROS)]]-Tabla3[[#This Row],[VALOR RECURSOS (MADS/FONAM)]]</f>
        <v>0</v>
      </c>
      <c r="AJ857" s="25">
        <v>1925</v>
      </c>
      <c r="AK857" s="32">
        <v>45664</v>
      </c>
      <c r="AL857">
        <v>104925</v>
      </c>
      <c r="AM857" s="27">
        <v>45714</v>
      </c>
      <c r="AN857" s="33" t="s">
        <v>114</v>
      </c>
      <c r="AO857" t="s">
        <v>115</v>
      </c>
      <c r="AP857" s="39">
        <v>202400000000095</v>
      </c>
      <c r="AQ857" t="s">
        <v>106</v>
      </c>
      <c r="AR857" s="27">
        <v>45713</v>
      </c>
      <c r="AS857" s="23" t="s">
        <v>116</v>
      </c>
      <c r="AT857" s="23" t="s">
        <v>1291</v>
      </c>
      <c r="AU857" t="s">
        <v>117</v>
      </c>
      <c r="AV857" t="s">
        <v>4633</v>
      </c>
      <c r="AW857" t="s">
        <v>134</v>
      </c>
      <c r="AX857" t="s">
        <v>108</v>
      </c>
      <c r="AY857" s="23">
        <v>80111600</v>
      </c>
      <c r="AZ857" s="20" t="s">
        <v>5773</v>
      </c>
      <c r="BA857" s="23" t="s">
        <v>121</v>
      </c>
      <c r="BB857" s="20" t="s">
        <v>122</v>
      </c>
      <c r="BC857" s="42">
        <v>45713</v>
      </c>
      <c r="BD857" s="23" t="s">
        <v>136</v>
      </c>
      <c r="BE857" s="42">
        <v>45713</v>
      </c>
      <c r="BF857" s="27">
        <v>45714</v>
      </c>
      <c r="BG857" s="43">
        <v>46022</v>
      </c>
      <c r="BH857" s="35">
        <f>+Tabla3[[#This Row],[FECHA TERMINACION
(INICIAL)]]-Tabla3[[#This Row],[FECHA INICIO]]</f>
        <v>308</v>
      </c>
      <c r="BI857" s="35">
        <f>+Tabla3[[#This Row],[PLAZO DE EJECUCIÓN EN DÍAS (INICIAL)]]/30</f>
        <v>10.266666666666667</v>
      </c>
      <c r="BJ857" t="s">
        <v>5774</v>
      </c>
      <c r="BK857" s="30">
        <f>+[1]BD_2!E861</f>
        <v>0</v>
      </c>
      <c r="BL857" s="30">
        <f>+[1]BD_2!BA861</f>
        <v>0</v>
      </c>
      <c r="BM857" s="23">
        <f>+[1]BD_2!BZ861</f>
        <v>0</v>
      </c>
      <c r="BN857" s="23">
        <f>+COUNTIF(Tabla3[[#This Row],[VALOR REDUCIDO]:[TOTAL TIEMPO PRORROGADO EN DÍAS
]],"&lt;&gt;0")</f>
        <v>0</v>
      </c>
      <c r="BO857" s="23" t="str">
        <f>+[1]BD_2!CA861</f>
        <v>2 NO</v>
      </c>
      <c r="BP857" s="27" t="str">
        <f>+[1]BD_2!CF861</f>
        <v>2 NO</v>
      </c>
      <c r="BQ857" s="23" t="s">
        <v>106</v>
      </c>
      <c r="BR857">
        <f t="shared" si="190"/>
        <v>308</v>
      </c>
      <c r="BS857" s="36">
        <f t="shared" si="191"/>
        <v>45714</v>
      </c>
      <c r="BT857" s="36">
        <f t="shared" si="192"/>
        <v>46022</v>
      </c>
      <c r="BU857" s="37">
        <f t="shared" ca="1" si="193"/>
        <v>0.75649350649350644</v>
      </c>
      <c r="BV857" s="30">
        <f t="shared" si="194"/>
        <v>34139667</v>
      </c>
      <c r="BW857" s="23" t="str">
        <f t="shared" ca="1" si="182"/>
        <v>EJECUCIÓN</v>
      </c>
      <c r="BX857" s="23">
        <v>17349667</v>
      </c>
      <c r="BY857" s="23">
        <v>16790000</v>
      </c>
      <c r="BZ857" s="23" t="s">
        <v>106</v>
      </c>
      <c r="CA857" s="23" t="str">
        <f t="shared" si="195"/>
        <v>febrero</v>
      </c>
      <c r="CB857" s="23" t="s">
        <v>121</v>
      </c>
      <c r="CC857" s="23" t="s">
        <v>121</v>
      </c>
      <c r="CD857" s="23" t="s">
        <v>121</v>
      </c>
      <c r="CE857" t="s">
        <v>125</v>
      </c>
      <c r="CF857" t="s">
        <v>126</v>
      </c>
    </row>
    <row r="858" spans="1:84" ht="14.45" customHeight="1" x14ac:dyDescent="0.25">
      <c r="A858" s="23" t="str">
        <f t="shared" si="183"/>
        <v/>
      </c>
      <c r="B858" s="23" t="str">
        <f t="shared" si="184"/>
        <v/>
      </c>
      <c r="C858" s="24" t="str">
        <f t="shared" ca="1" si="185"/>
        <v>E</v>
      </c>
      <c r="D858" s="25" t="str">
        <f t="shared" ca="1" si="186"/>
        <v/>
      </c>
      <c r="E858" s="25" t="str">
        <f t="shared" si="187"/>
        <v/>
      </c>
      <c r="F858" s="23" t="str">
        <f t="shared" si="188"/>
        <v/>
      </c>
      <c r="G858" s="25" t="str">
        <f t="shared" si="189"/>
        <v/>
      </c>
      <c r="H858" s="23">
        <v>2025</v>
      </c>
      <c r="I858" s="26">
        <v>852</v>
      </c>
      <c r="J858" s="23" t="s">
        <v>95</v>
      </c>
      <c r="K858" t="s">
        <v>96</v>
      </c>
      <c r="L858" t="s">
        <v>97</v>
      </c>
      <c r="M858" t="s">
        <v>98</v>
      </c>
      <c r="N858" t="s">
        <v>99</v>
      </c>
      <c r="O858" s="23" t="s">
        <v>100</v>
      </c>
      <c r="P858" s="23" t="s">
        <v>101</v>
      </c>
      <c r="Q858" t="s">
        <v>5775</v>
      </c>
      <c r="R858" s="23" t="s">
        <v>103</v>
      </c>
      <c r="S858" s="56" t="s">
        <v>5776</v>
      </c>
      <c r="T858" s="29" t="s">
        <v>5777</v>
      </c>
      <c r="U858" s="23" t="s">
        <v>1436</v>
      </c>
      <c r="V858" s="23" t="s">
        <v>106</v>
      </c>
      <c r="W858" s="20" t="s">
        <v>711</v>
      </c>
      <c r="X858" s="20" t="s">
        <v>108</v>
      </c>
      <c r="Y858" t="s">
        <v>5778</v>
      </c>
      <c r="Z858" t="s">
        <v>5779</v>
      </c>
      <c r="AA858" t="s">
        <v>5780</v>
      </c>
      <c r="AB858" s="30">
        <v>44700000</v>
      </c>
      <c r="AC858" s="30">
        <v>44700000</v>
      </c>
      <c r="AD858" s="46">
        <v>4500000</v>
      </c>
      <c r="AE858" s="46">
        <v>0</v>
      </c>
      <c r="AF858" s="23" t="s">
        <v>112</v>
      </c>
      <c r="AG858" t="s">
        <v>106</v>
      </c>
      <c r="AH858" t="s">
        <v>113</v>
      </c>
      <c r="AI858" s="31">
        <f>+Tabla3[[#This Row],[VALOR DEL CONTRATO
(EN NUMEROS)]]-Tabla3[[#This Row],[VALOR RECURSOS (MADS/FONAM)]]</f>
        <v>0</v>
      </c>
      <c r="AJ858" s="25">
        <v>9525</v>
      </c>
      <c r="AK858" s="57">
        <v>45665</v>
      </c>
      <c r="AL858">
        <v>111125</v>
      </c>
      <c r="AM858" s="27">
        <v>45719</v>
      </c>
      <c r="AN858" s="33" t="s">
        <v>114</v>
      </c>
      <c r="AO858" t="s">
        <v>115</v>
      </c>
      <c r="AP858" s="39">
        <v>202400000000095</v>
      </c>
      <c r="AQ858" t="s">
        <v>106</v>
      </c>
      <c r="AR858" s="27">
        <v>45716</v>
      </c>
      <c r="AS858" s="23" t="s">
        <v>116</v>
      </c>
      <c r="AT858" s="23" t="s">
        <v>116</v>
      </c>
      <c r="AU858" t="s">
        <v>117</v>
      </c>
      <c r="AV858" t="s">
        <v>529</v>
      </c>
      <c r="AW858" t="s">
        <v>620</v>
      </c>
      <c r="AX858" t="s">
        <v>108</v>
      </c>
      <c r="AY858" s="23">
        <v>80111600</v>
      </c>
      <c r="AZ858" t="s">
        <v>5781</v>
      </c>
      <c r="BA858" s="23" t="s">
        <v>121</v>
      </c>
      <c r="BB858" s="20" t="s">
        <v>122</v>
      </c>
      <c r="BC858" s="42">
        <v>45716</v>
      </c>
      <c r="BD858" s="23" t="s">
        <v>136</v>
      </c>
      <c r="BE858" s="42">
        <v>45716</v>
      </c>
      <c r="BF858" s="27">
        <v>45719</v>
      </c>
      <c r="BG858" s="43">
        <v>46021</v>
      </c>
      <c r="BH858" s="35">
        <f>+Tabla3[[#This Row],[FECHA TERMINACION
(INICIAL)]]-Tabla3[[#This Row],[FECHA INICIO]]</f>
        <v>302</v>
      </c>
      <c r="BI858" s="35">
        <f>+Tabla3[[#This Row],[PLAZO DE EJECUCIÓN EN DÍAS (INICIAL)]]/30</f>
        <v>10.066666666666666</v>
      </c>
      <c r="BJ858" t="s">
        <v>5782</v>
      </c>
      <c r="BK858" s="30">
        <f>+[1]BD_2!E862</f>
        <v>0</v>
      </c>
      <c r="BL858" s="30">
        <f>+[1]BD_2!BA862</f>
        <v>0</v>
      </c>
      <c r="BM858" s="23">
        <f>+[1]BD_2!BZ862</f>
        <v>0</v>
      </c>
      <c r="BN858" s="23">
        <f>+COUNTIF(Tabla3[[#This Row],[VALOR REDUCIDO]:[TOTAL TIEMPO PRORROGADO EN DÍAS
]],"&lt;&gt;0")</f>
        <v>0</v>
      </c>
      <c r="BO858" s="23" t="str">
        <f>+[1]BD_2!CA862</f>
        <v>2 NO</v>
      </c>
      <c r="BP858" s="27" t="str">
        <f>+[1]BD_2!CF862</f>
        <v>2 NO</v>
      </c>
      <c r="BQ858" s="23" t="s">
        <v>106</v>
      </c>
      <c r="BR858">
        <f t="shared" si="190"/>
        <v>302</v>
      </c>
      <c r="BS858" s="36">
        <f t="shared" si="191"/>
        <v>45719</v>
      </c>
      <c r="BT858" s="36">
        <f t="shared" si="192"/>
        <v>46021</v>
      </c>
      <c r="BU858" s="37">
        <f t="shared" ca="1" si="193"/>
        <v>0.75496688741721851</v>
      </c>
      <c r="BV858" s="30">
        <f t="shared" si="194"/>
        <v>44700000</v>
      </c>
      <c r="BW858" s="23" t="str">
        <f t="shared" ca="1" si="182"/>
        <v>EJECUCIÓN</v>
      </c>
      <c r="BX858" s="23">
        <v>26400000</v>
      </c>
      <c r="BY858" s="23">
        <v>18300000</v>
      </c>
      <c r="BZ858" s="23" t="s">
        <v>106</v>
      </c>
      <c r="CA858" s="23" t="str">
        <f t="shared" si="195"/>
        <v>febrero</v>
      </c>
      <c r="CB858" s="23" t="s">
        <v>121</v>
      </c>
      <c r="CC858" s="23" t="s">
        <v>121</v>
      </c>
      <c r="CD858" s="23" t="s">
        <v>121</v>
      </c>
      <c r="CE858" t="s">
        <v>125</v>
      </c>
      <c r="CF858" t="s">
        <v>126</v>
      </c>
    </row>
    <row r="859" spans="1:84" s="47" customFormat="1" x14ac:dyDescent="0.25">
      <c r="A859" s="23" t="str">
        <f t="shared" si="183"/>
        <v/>
      </c>
      <c r="B859" s="23" t="str">
        <f t="shared" si="184"/>
        <v/>
      </c>
      <c r="C859" s="24" t="str">
        <f t="shared" ca="1" si="185"/>
        <v>E</v>
      </c>
      <c r="D859" s="25" t="str">
        <f t="shared" ca="1" si="186"/>
        <v/>
      </c>
      <c r="E859" s="25" t="str">
        <f t="shared" si="187"/>
        <v/>
      </c>
      <c r="F859" s="23" t="str">
        <f t="shared" si="188"/>
        <v/>
      </c>
      <c r="G859" s="25" t="str">
        <f t="shared" si="189"/>
        <v/>
      </c>
      <c r="H859" s="23">
        <v>2025</v>
      </c>
      <c r="I859" s="26">
        <v>853</v>
      </c>
      <c r="J859" s="23" t="s">
        <v>95</v>
      </c>
      <c r="K859" t="s">
        <v>96</v>
      </c>
      <c r="L859" t="s">
        <v>97</v>
      </c>
      <c r="M859" t="s">
        <v>98</v>
      </c>
      <c r="N859" t="s">
        <v>99</v>
      </c>
      <c r="O859" s="23" t="s">
        <v>100</v>
      </c>
      <c r="P859" s="23" t="s">
        <v>138</v>
      </c>
      <c r="Q859" t="s">
        <v>5783</v>
      </c>
      <c r="R859" s="23" t="s">
        <v>103</v>
      </c>
      <c r="S859" s="20" t="s">
        <v>1225</v>
      </c>
      <c r="T859" s="29" t="s">
        <v>5784</v>
      </c>
      <c r="U859" s="23" t="s">
        <v>1436</v>
      </c>
      <c r="V859" s="23" t="s">
        <v>106</v>
      </c>
      <c r="W859" s="20" t="s">
        <v>907</v>
      </c>
      <c r="X859" s="20" t="s">
        <v>907</v>
      </c>
      <c r="Y859" t="s">
        <v>5785</v>
      </c>
      <c r="Z859" t="s">
        <v>5786</v>
      </c>
      <c r="AA859" t="s">
        <v>5787</v>
      </c>
      <c r="AB859" s="30">
        <v>82113660</v>
      </c>
      <c r="AC859" s="30">
        <v>82113660</v>
      </c>
      <c r="AD859" s="46">
        <v>9123740</v>
      </c>
      <c r="AE859" s="46">
        <v>0</v>
      </c>
      <c r="AF859" s="23" t="s">
        <v>112</v>
      </c>
      <c r="AG859" t="s">
        <v>106</v>
      </c>
      <c r="AH859" t="s">
        <v>113</v>
      </c>
      <c r="AI859" s="31">
        <f>+Tabla3[[#This Row],[VALOR DEL CONTRATO
(EN NUMEROS)]]-Tabla3[[#This Row],[VALOR RECURSOS (MADS/FONAM)]]</f>
        <v>0</v>
      </c>
      <c r="AJ859" s="25">
        <v>10125</v>
      </c>
      <c r="AK859" s="57">
        <v>45665</v>
      </c>
      <c r="AL859">
        <v>116025</v>
      </c>
      <c r="AM859" s="42">
        <v>45722</v>
      </c>
      <c r="AN859" s="33" t="s">
        <v>114</v>
      </c>
      <c r="AO859" t="s">
        <v>186</v>
      </c>
      <c r="AP859" s="39">
        <v>202400000000078</v>
      </c>
      <c r="AQ859" t="s">
        <v>106</v>
      </c>
      <c r="AR859" s="27">
        <v>45716</v>
      </c>
      <c r="AS859" s="23" t="s">
        <v>116</v>
      </c>
      <c r="AT859" s="23" t="s">
        <v>116</v>
      </c>
      <c r="AU859" t="s">
        <v>117</v>
      </c>
      <c r="AV859" t="s">
        <v>4379</v>
      </c>
      <c r="AW859" t="s">
        <v>4380</v>
      </c>
      <c r="AX859" t="s">
        <v>4381</v>
      </c>
      <c r="AY859" s="23">
        <v>80111600</v>
      </c>
      <c r="AZ859" t="s">
        <v>5788</v>
      </c>
      <c r="BA859" s="23" t="s">
        <v>121</v>
      </c>
      <c r="BB859" s="20" t="s">
        <v>122</v>
      </c>
      <c r="BC859" s="27">
        <v>45719</v>
      </c>
      <c r="BD859" s="23" t="s">
        <v>123</v>
      </c>
      <c r="BE859" s="27">
        <v>45719</v>
      </c>
      <c r="BF859" s="43">
        <v>45722</v>
      </c>
      <c r="BG859" s="43">
        <v>45996</v>
      </c>
      <c r="BH859" s="35">
        <f>+Tabla3[[#This Row],[FECHA TERMINACION
(INICIAL)]]-Tabla3[[#This Row],[FECHA INICIO]]</f>
        <v>274</v>
      </c>
      <c r="BI859" s="35">
        <f>+Tabla3[[#This Row],[PLAZO DE EJECUCIÓN EN DÍAS (INICIAL)]]/30</f>
        <v>9.1333333333333329</v>
      </c>
      <c r="BJ859" t="s">
        <v>5789</v>
      </c>
      <c r="BK859" s="30">
        <f>+[1]BD_2!E863</f>
        <v>0</v>
      </c>
      <c r="BL859" s="30">
        <f>+[1]BD_2!BA863</f>
        <v>0</v>
      </c>
      <c r="BM859" s="23">
        <f>+[1]BD_2!BZ863</f>
        <v>0</v>
      </c>
      <c r="BN859" s="23">
        <f>+COUNTIF(Tabla3[[#This Row],[VALOR REDUCIDO]:[TOTAL TIEMPO PRORROGADO EN DÍAS
]],"&lt;&gt;0")</f>
        <v>0</v>
      </c>
      <c r="BO859" s="23" t="str">
        <f>+[1]BD_2!CA863</f>
        <v>2 NO</v>
      </c>
      <c r="BP859" s="27" t="str">
        <f>+[1]BD_2!CF863</f>
        <v>2 NO</v>
      </c>
      <c r="BQ859" s="23" t="s">
        <v>106</v>
      </c>
      <c r="BR859">
        <f t="shared" si="190"/>
        <v>274</v>
      </c>
      <c r="BS859" s="36">
        <f t="shared" si="191"/>
        <v>45722</v>
      </c>
      <c r="BT859" s="36">
        <f t="shared" si="192"/>
        <v>45996</v>
      </c>
      <c r="BU859" s="37">
        <f t="shared" ca="1" si="193"/>
        <v>0.82116788321167888</v>
      </c>
      <c r="BV859" s="30">
        <f t="shared" si="194"/>
        <v>82113660</v>
      </c>
      <c r="BW859" s="23" t="str">
        <f t="shared" ca="1" si="182"/>
        <v>EJECUCIÓN</v>
      </c>
      <c r="BX859" s="23">
        <v>44098077</v>
      </c>
      <c r="BY859" s="23">
        <v>38015583</v>
      </c>
      <c r="BZ859" s="23" t="s">
        <v>106</v>
      </c>
      <c r="CA859" s="23" t="str">
        <f t="shared" si="195"/>
        <v>febrero</v>
      </c>
      <c r="CB859" s="23" t="s">
        <v>121</v>
      </c>
      <c r="CC859" s="23" t="s">
        <v>121</v>
      </c>
      <c r="CD859" s="23" t="s">
        <v>121</v>
      </c>
      <c r="CE859" t="s">
        <v>125</v>
      </c>
      <c r="CF859" t="s">
        <v>126</v>
      </c>
    </row>
    <row r="860" spans="1:84" s="47" customFormat="1" x14ac:dyDescent="0.25">
      <c r="A860" s="23" t="str">
        <f t="shared" si="183"/>
        <v/>
      </c>
      <c r="B860" s="23" t="str">
        <f t="shared" si="184"/>
        <v/>
      </c>
      <c r="C860" s="24" t="str">
        <f t="shared" ca="1" si="185"/>
        <v>E</v>
      </c>
      <c r="D860" s="25" t="str">
        <f t="shared" ca="1" si="186"/>
        <v/>
      </c>
      <c r="E860" s="25" t="str">
        <f t="shared" si="187"/>
        <v/>
      </c>
      <c r="F860" s="23" t="str">
        <f t="shared" si="188"/>
        <v/>
      </c>
      <c r="G860" s="25" t="str">
        <f t="shared" si="189"/>
        <v/>
      </c>
      <c r="H860" s="23">
        <v>2025</v>
      </c>
      <c r="I860" s="26">
        <v>854</v>
      </c>
      <c r="J860" s="23" t="s">
        <v>95</v>
      </c>
      <c r="K860" t="s">
        <v>96</v>
      </c>
      <c r="L860" t="s">
        <v>97</v>
      </c>
      <c r="M860" t="s">
        <v>98</v>
      </c>
      <c r="N860" t="s">
        <v>99</v>
      </c>
      <c r="O860" s="23" t="s">
        <v>100</v>
      </c>
      <c r="P860" s="23" t="s">
        <v>138</v>
      </c>
      <c r="Q860" t="s">
        <v>5790</v>
      </c>
      <c r="R860" s="23" t="s">
        <v>103</v>
      </c>
      <c r="S860" s="20" t="s">
        <v>165</v>
      </c>
      <c r="T860" s="29" t="s">
        <v>5791</v>
      </c>
      <c r="U860" s="23" t="s">
        <v>1436</v>
      </c>
      <c r="V860" s="23" t="s">
        <v>106</v>
      </c>
      <c r="W860" s="20" t="s">
        <v>907</v>
      </c>
      <c r="X860" s="20" t="s">
        <v>907</v>
      </c>
      <c r="Y860" t="s">
        <v>5792</v>
      </c>
      <c r="Z860" t="s">
        <v>5793</v>
      </c>
      <c r="AA860" t="s">
        <v>5794</v>
      </c>
      <c r="AB860" s="30">
        <v>78795000</v>
      </c>
      <c r="AC860" s="30">
        <v>78795000</v>
      </c>
      <c r="AD860" s="46">
        <v>8755000</v>
      </c>
      <c r="AE860" s="46">
        <v>0</v>
      </c>
      <c r="AF860" s="23" t="s">
        <v>112</v>
      </c>
      <c r="AG860" t="s">
        <v>106</v>
      </c>
      <c r="AH860" t="s">
        <v>113</v>
      </c>
      <c r="AI860" s="31">
        <f>+Tabla3[[#This Row],[VALOR DEL CONTRATO
(EN NUMEROS)]]-Tabla3[[#This Row],[VALOR RECURSOS (MADS/FONAM)]]</f>
        <v>0</v>
      </c>
      <c r="AJ860" s="25">
        <v>10125</v>
      </c>
      <c r="AK860" s="57">
        <v>45665</v>
      </c>
      <c r="AL860">
        <v>114125</v>
      </c>
      <c r="AM860" s="42">
        <v>45721</v>
      </c>
      <c r="AN860" s="33" t="s">
        <v>114</v>
      </c>
      <c r="AO860" t="s">
        <v>186</v>
      </c>
      <c r="AP860" s="39">
        <v>202400000000078</v>
      </c>
      <c r="AQ860" t="s">
        <v>106</v>
      </c>
      <c r="AR860" s="27">
        <v>45716</v>
      </c>
      <c r="AS860" s="23" t="s">
        <v>116</v>
      </c>
      <c r="AT860" s="23" t="s">
        <v>116</v>
      </c>
      <c r="AU860" t="s">
        <v>117</v>
      </c>
      <c r="AV860" t="s">
        <v>912</v>
      </c>
      <c r="AW860" t="s">
        <v>913</v>
      </c>
      <c r="AX860" t="s">
        <v>914</v>
      </c>
      <c r="AY860" s="23">
        <v>80111600</v>
      </c>
      <c r="AZ860" t="s">
        <v>5795</v>
      </c>
      <c r="BA860" s="23" t="s">
        <v>121</v>
      </c>
      <c r="BB860" s="20" t="s">
        <v>122</v>
      </c>
      <c r="BC860" s="42">
        <v>45716</v>
      </c>
      <c r="BD860" s="23" t="s">
        <v>123</v>
      </c>
      <c r="BE860" s="42">
        <v>45716</v>
      </c>
      <c r="BF860" s="27">
        <v>45721</v>
      </c>
      <c r="BG860" s="43">
        <v>45995</v>
      </c>
      <c r="BH860" s="35">
        <f>+Tabla3[[#This Row],[FECHA TERMINACION
(INICIAL)]]-Tabla3[[#This Row],[FECHA INICIO]]</f>
        <v>274</v>
      </c>
      <c r="BI860" s="35">
        <f>+Tabla3[[#This Row],[PLAZO DE EJECUCIÓN EN DÍAS (INICIAL)]]/30</f>
        <v>9.1333333333333329</v>
      </c>
      <c r="BJ860" t="s">
        <v>5796</v>
      </c>
      <c r="BK860" s="30">
        <f>+[1]BD_2!E864</f>
        <v>0</v>
      </c>
      <c r="BL860" s="30">
        <f>+[1]BD_2!BA864</f>
        <v>0</v>
      </c>
      <c r="BM860" s="23">
        <f>+[1]BD_2!BZ864</f>
        <v>0</v>
      </c>
      <c r="BN860" s="23">
        <f>+COUNTIF(Tabla3[[#This Row],[VALOR REDUCIDO]:[TOTAL TIEMPO PRORROGADO EN DÍAS
]],"&lt;&gt;0")</f>
        <v>0</v>
      </c>
      <c r="BO860" s="23" t="str">
        <f>+[1]BD_2!CA864</f>
        <v>2 NO</v>
      </c>
      <c r="BP860" s="27" t="str">
        <f>+[1]BD_2!CF864</f>
        <v>2 NO</v>
      </c>
      <c r="BQ860" s="23" t="s">
        <v>106</v>
      </c>
      <c r="BR860">
        <f t="shared" si="190"/>
        <v>274</v>
      </c>
      <c r="BS860" s="36">
        <f t="shared" si="191"/>
        <v>45721</v>
      </c>
      <c r="BT860" s="36">
        <f t="shared" si="192"/>
        <v>45995</v>
      </c>
      <c r="BU860" s="37">
        <f t="shared" ca="1" si="193"/>
        <v>0.82481751824817517</v>
      </c>
      <c r="BV860" s="30">
        <f t="shared" si="194"/>
        <v>78795000</v>
      </c>
      <c r="BW860" s="23" t="str">
        <f t="shared" ca="1" si="182"/>
        <v>EJECUCIÓN</v>
      </c>
      <c r="BX860" s="23">
        <v>42607667</v>
      </c>
      <c r="BY860" s="23">
        <v>36187333</v>
      </c>
      <c r="BZ860" s="23" t="s">
        <v>106</v>
      </c>
      <c r="CA860" s="23" t="str">
        <f t="shared" si="195"/>
        <v>febrero</v>
      </c>
      <c r="CB860" s="23" t="s">
        <v>121</v>
      </c>
      <c r="CC860" s="23" t="s">
        <v>121</v>
      </c>
      <c r="CD860" s="23" t="s">
        <v>121</v>
      </c>
      <c r="CE860" t="s">
        <v>125</v>
      </c>
      <c r="CF860" t="s">
        <v>126</v>
      </c>
    </row>
    <row r="861" spans="1:84" ht="18" customHeight="1" x14ac:dyDescent="0.25">
      <c r="A861" s="23" t="str">
        <f t="shared" si="183"/>
        <v/>
      </c>
      <c r="B861" s="23" t="str">
        <f t="shared" si="184"/>
        <v/>
      </c>
      <c r="C861" s="24" t="str">
        <f t="shared" ca="1" si="185"/>
        <v>E</v>
      </c>
      <c r="D861" s="25" t="str">
        <f t="shared" ca="1" si="186"/>
        <v/>
      </c>
      <c r="E861" s="25" t="str">
        <f t="shared" si="187"/>
        <v/>
      </c>
      <c r="F861" s="23" t="str">
        <f t="shared" si="188"/>
        <v/>
      </c>
      <c r="G861" s="25" t="str">
        <f t="shared" si="189"/>
        <v/>
      </c>
      <c r="H861" s="23">
        <v>2025</v>
      </c>
      <c r="I861" s="26">
        <v>855</v>
      </c>
      <c r="J861" s="23" t="s">
        <v>95</v>
      </c>
      <c r="K861" t="s">
        <v>96</v>
      </c>
      <c r="L861" t="s">
        <v>97</v>
      </c>
      <c r="M861" t="s">
        <v>98</v>
      </c>
      <c r="N861" t="s">
        <v>99</v>
      </c>
      <c r="O861" s="23" t="s">
        <v>100</v>
      </c>
      <c r="P861" s="23" t="s">
        <v>138</v>
      </c>
      <c r="Q861" t="s">
        <v>5797</v>
      </c>
      <c r="R861" s="23" t="s">
        <v>103</v>
      </c>
      <c r="S861" s="20" t="s">
        <v>3133</v>
      </c>
      <c r="T861" s="29" t="s">
        <v>5798</v>
      </c>
      <c r="U861" s="23" t="s">
        <v>1436</v>
      </c>
      <c r="V861" s="23" t="s">
        <v>106</v>
      </c>
      <c r="W861" s="20" t="s">
        <v>821</v>
      </c>
      <c r="X861" s="20" t="s">
        <v>108</v>
      </c>
      <c r="Y861" t="s">
        <v>5799</v>
      </c>
      <c r="Z861" t="s">
        <v>5800</v>
      </c>
      <c r="AA861" t="s">
        <v>5801</v>
      </c>
      <c r="AB861" s="30">
        <v>70933333</v>
      </c>
      <c r="AC861" s="30">
        <v>70933333</v>
      </c>
      <c r="AD861" s="46">
        <v>7000000</v>
      </c>
      <c r="AE861" s="46"/>
      <c r="AF861" s="23" t="s">
        <v>112</v>
      </c>
      <c r="AG861" t="s">
        <v>106</v>
      </c>
      <c r="AH861" t="s">
        <v>113</v>
      </c>
      <c r="AI861" s="31">
        <f>+Tabla3[[#This Row],[VALOR DEL CONTRATO
(EN NUMEROS)]]-Tabla3[[#This Row],[VALOR RECURSOS (MADS/FONAM)]]</f>
        <v>0</v>
      </c>
      <c r="AJ861" s="25">
        <v>9325</v>
      </c>
      <c r="AK861" s="32">
        <v>45665</v>
      </c>
      <c r="AL861">
        <v>108525</v>
      </c>
      <c r="AM861" s="27">
        <v>45716</v>
      </c>
      <c r="AN861" s="33" t="s">
        <v>114</v>
      </c>
      <c r="AO861" t="s">
        <v>1192</v>
      </c>
      <c r="AP861" s="39">
        <v>202400000000095</v>
      </c>
      <c r="AQ861" t="s">
        <v>106</v>
      </c>
      <c r="AR861" s="42">
        <v>45715</v>
      </c>
      <c r="AS861" s="23" t="s">
        <v>116</v>
      </c>
      <c r="AT861" s="23" t="s">
        <v>116</v>
      </c>
      <c r="AU861" t="s">
        <v>117</v>
      </c>
      <c r="AV861" t="s">
        <v>1193</v>
      </c>
      <c r="AW861" t="s">
        <v>1194</v>
      </c>
      <c r="AX861" t="s">
        <v>543</v>
      </c>
      <c r="AY861" s="23">
        <v>80111600</v>
      </c>
      <c r="AZ861" s="41" t="s">
        <v>5802</v>
      </c>
      <c r="BA861" s="23" t="s">
        <v>121</v>
      </c>
      <c r="BB861" s="20" t="s">
        <v>122</v>
      </c>
      <c r="BC861" s="42">
        <v>45715</v>
      </c>
      <c r="BD861" s="23" t="s">
        <v>136</v>
      </c>
      <c r="BE861" s="42">
        <v>45715</v>
      </c>
      <c r="BF861" s="42">
        <v>45716</v>
      </c>
      <c r="BG861" s="43">
        <v>46021</v>
      </c>
      <c r="BH861" s="35">
        <f>+Tabla3[[#This Row],[FECHA TERMINACION
(INICIAL)]]-Tabla3[[#This Row],[FECHA INICIO]]</f>
        <v>305</v>
      </c>
      <c r="BI861" s="35">
        <f>+Tabla3[[#This Row],[PLAZO DE EJECUCIÓN EN DÍAS (INICIAL)]]/30</f>
        <v>10.166666666666666</v>
      </c>
      <c r="BJ861" t="s">
        <v>5803</v>
      </c>
      <c r="BK861" s="30">
        <f>+[1]BD_2!E865</f>
        <v>0</v>
      </c>
      <c r="BL861" s="30">
        <f>+[1]BD_2!BA865</f>
        <v>0</v>
      </c>
      <c r="BM861" s="23">
        <f>+[1]BD_2!BZ865</f>
        <v>0</v>
      </c>
      <c r="BN861" s="23">
        <f>+COUNTIF(Tabla3[[#This Row],[VALOR REDUCIDO]:[TOTAL TIEMPO PRORROGADO EN DÍAS
]],"&lt;&gt;0")</f>
        <v>0</v>
      </c>
      <c r="BO861" s="23" t="str">
        <f>+[1]BD_2!CA865</f>
        <v>2 NO</v>
      </c>
      <c r="BP861" s="27" t="str">
        <f>+[1]BD_2!CF865</f>
        <v>2 NO</v>
      </c>
      <c r="BQ861" s="23" t="s">
        <v>106</v>
      </c>
      <c r="BR861">
        <f t="shared" si="190"/>
        <v>305</v>
      </c>
      <c r="BS861" s="36">
        <f t="shared" si="191"/>
        <v>45716</v>
      </c>
      <c r="BT861" s="36">
        <f t="shared" si="192"/>
        <v>46021</v>
      </c>
      <c r="BU861" s="37">
        <f t="shared" ca="1" si="193"/>
        <v>0.75737704918032789</v>
      </c>
      <c r="BV861" s="30">
        <f t="shared" si="194"/>
        <v>70933333</v>
      </c>
      <c r="BW861" s="23" t="str">
        <f t="shared" ca="1" si="182"/>
        <v>EJECUCIÓN</v>
      </c>
      <c r="BX861" s="23">
        <v>35700000</v>
      </c>
      <c r="BY861" s="23">
        <v>35233333</v>
      </c>
      <c r="BZ861" s="23" t="s">
        <v>106</v>
      </c>
      <c r="CA861" s="23" t="str">
        <f t="shared" si="195"/>
        <v>febrero</v>
      </c>
      <c r="CB861" s="23" t="s">
        <v>121</v>
      </c>
      <c r="CC861" s="23" t="s">
        <v>121</v>
      </c>
      <c r="CD861" s="23" t="s">
        <v>121</v>
      </c>
      <c r="CE861" t="s">
        <v>125</v>
      </c>
      <c r="CF861" t="s">
        <v>126</v>
      </c>
    </row>
    <row r="862" spans="1:84" x14ac:dyDescent="0.25">
      <c r="A862" s="23" t="str">
        <f t="shared" si="183"/>
        <v/>
      </c>
      <c r="B862" s="23" t="str">
        <f t="shared" si="184"/>
        <v/>
      </c>
      <c r="C862" s="24" t="str">
        <f t="shared" ca="1" si="185"/>
        <v>E</v>
      </c>
      <c r="D862" s="25" t="str">
        <f t="shared" ca="1" si="186"/>
        <v/>
      </c>
      <c r="E862" s="25" t="str">
        <f t="shared" si="187"/>
        <v/>
      </c>
      <c r="F862" s="23" t="str">
        <f t="shared" si="188"/>
        <v/>
      </c>
      <c r="G862" s="25" t="str">
        <f t="shared" si="189"/>
        <v/>
      </c>
      <c r="H862" s="23">
        <v>2025</v>
      </c>
      <c r="I862" s="26">
        <v>856</v>
      </c>
      <c r="J862" s="23" t="s">
        <v>95</v>
      </c>
      <c r="K862" t="s">
        <v>96</v>
      </c>
      <c r="L862" t="s">
        <v>97</v>
      </c>
      <c r="M862" t="s">
        <v>98</v>
      </c>
      <c r="N862" t="s">
        <v>99</v>
      </c>
      <c r="O862" s="23" t="s">
        <v>100</v>
      </c>
      <c r="P862" s="23" t="s">
        <v>138</v>
      </c>
      <c r="Q862" t="s">
        <v>5804</v>
      </c>
      <c r="R862" s="23" t="s">
        <v>103</v>
      </c>
      <c r="S862" s="20" t="s">
        <v>561</v>
      </c>
      <c r="T862" s="29" t="s">
        <v>5805</v>
      </c>
      <c r="U862" s="23" t="s">
        <v>1436</v>
      </c>
      <c r="V862" s="23" t="s">
        <v>106</v>
      </c>
      <c r="W862" s="20" t="s">
        <v>430</v>
      </c>
      <c r="X862" s="20" t="s">
        <v>430</v>
      </c>
      <c r="Y862" t="s">
        <v>5806</v>
      </c>
      <c r="Z862" t="s">
        <v>5807</v>
      </c>
      <c r="AA862" t="s">
        <v>3636</v>
      </c>
      <c r="AB862" s="30">
        <v>46800000</v>
      </c>
      <c r="AC862" s="30">
        <v>46800000</v>
      </c>
      <c r="AD862" s="46">
        <v>5200000</v>
      </c>
      <c r="AE862" s="46">
        <v>0</v>
      </c>
      <c r="AF862" s="23" t="s">
        <v>112</v>
      </c>
      <c r="AG862" t="s">
        <v>106</v>
      </c>
      <c r="AH862" t="s">
        <v>113</v>
      </c>
      <c r="AI862" s="31">
        <f>+Tabla3[[#This Row],[VALOR DEL CONTRATO
(EN NUMEROS)]]-Tabla3[[#This Row],[VALOR RECURSOS (MADS/FONAM)]]</f>
        <v>0</v>
      </c>
      <c r="AJ862" s="25">
        <v>4425</v>
      </c>
      <c r="AK862" s="32">
        <v>45664</v>
      </c>
      <c r="AL862">
        <v>107125</v>
      </c>
      <c r="AM862" s="27">
        <v>45715</v>
      </c>
      <c r="AN862" s="33" t="s">
        <v>114</v>
      </c>
      <c r="AO862" t="s">
        <v>434</v>
      </c>
      <c r="AP862" s="39">
        <v>202400000000074</v>
      </c>
      <c r="AQ862" t="s">
        <v>106</v>
      </c>
      <c r="AR862" s="42">
        <v>45714</v>
      </c>
      <c r="AS862" s="23" t="s">
        <v>116</v>
      </c>
      <c r="AT862" s="23" t="s">
        <v>116</v>
      </c>
      <c r="AU862" t="s">
        <v>117</v>
      </c>
      <c r="AV862" t="s">
        <v>435</v>
      </c>
      <c r="AW862" t="s">
        <v>436</v>
      </c>
      <c r="AX862" t="s">
        <v>436</v>
      </c>
      <c r="AY862" s="23">
        <v>80111600</v>
      </c>
      <c r="AZ862" t="s">
        <v>5808</v>
      </c>
      <c r="BA862" s="23" t="s">
        <v>295</v>
      </c>
      <c r="BB862" s="20" t="s">
        <v>122</v>
      </c>
      <c r="BC862" s="42">
        <v>45714</v>
      </c>
      <c r="BD862" s="23" t="s">
        <v>123</v>
      </c>
      <c r="BE862" s="42">
        <v>45714</v>
      </c>
      <c r="BF862" s="27">
        <v>45715</v>
      </c>
      <c r="BG862" s="43">
        <v>45987</v>
      </c>
      <c r="BH862" s="35">
        <f>+Tabla3[[#This Row],[FECHA TERMINACION
(INICIAL)]]-Tabla3[[#This Row],[FECHA INICIO]]</f>
        <v>272</v>
      </c>
      <c r="BI862" s="35">
        <f>+Tabla3[[#This Row],[PLAZO DE EJECUCIÓN EN DÍAS (INICIAL)]]/30</f>
        <v>9.0666666666666664</v>
      </c>
      <c r="BJ862" t="s">
        <v>5809</v>
      </c>
      <c r="BK862" s="30">
        <f>+[1]BD_2!E866</f>
        <v>0</v>
      </c>
      <c r="BL862" s="30">
        <f>+[1]BD_2!BA866</f>
        <v>0</v>
      </c>
      <c r="BM862" s="23">
        <f>+[1]BD_2!BZ866</f>
        <v>0</v>
      </c>
      <c r="BN862" s="23">
        <f>+COUNTIF(Tabla3[[#This Row],[VALOR REDUCIDO]:[TOTAL TIEMPO PRORROGADO EN DÍAS
]],"&lt;&gt;0")</f>
        <v>0</v>
      </c>
      <c r="BO862" s="23" t="str">
        <f>+[1]BD_2!CA866</f>
        <v>2 NO</v>
      </c>
      <c r="BP862" s="27" t="str">
        <f>+[1]BD_2!CF866</f>
        <v>2 NO</v>
      </c>
      <c r="BQ862" s="23" t="s">
        <v>106</v>
      </c>
      <c r="BR862">
        <f t="shared" si="190"/>
        <v>272</v>
      </c>
      <c r="BS862" s="36">
        <f t="shared" si="191"/>
        <v>45715</v>
      </c>
      <c r="BT862" s="36">
        <f t="shared" si="192"/>
        <v>45987</v>
      </c>
      <c r="BU862" s="37">
        <f t="shared" ca="1" si="193"/>
        <v>0.8529411764705882</v>
      </c>
      <c r="BV862" s="30">
        <f t="shared" si="194"/>
        <v>46800000</v>
      </c>
      <c r="BW862" s="23" t="str">
        <f t="shared" ca="1" si="182"/>
        <v>EJECUCIÓN</v>
      </c>
      <c r="BX862" s="23">
        <v>26693333</v>
      </c>
      <c r="BY862" s="23">
        <v>20106667</v>
      </c>
      <c r="BZ862" s="23" t="s">
        <v>106</v>
      </c>
      <c r="CA862" s="23" t="str">
        <f t="shared" si="195"/>
        <v>febrero</v>
      </c>
      <c r="CB862" s="23" t="s">
        <v>121</v>
      </c>
      <c r="CC862" s="23" t="s">
        <v>121</v>
      </c>
      <c r="CD862" s="23" t="s">
        <v>121</v>
      </c>
      <c r="CE862" t="s">
        <v>125</v>
      </c>
      <c r="CF862" t="s">
        <v>126</v>
      </c>
    </row>
    <row r="863" spans="1:84" s="47" customFormat="1" x14ac:dyDescent="0.25">
      <c r="A863" s="23" t="str">
        <f t="shared" si="183"/>
        <v/>
      </c>
      <c r="B863" s="23" t="str">
        <f t="shared" si="184"/>
        <v/>
      </c>
      <c r="C863" s="24" t="str">
        <f t="shared" ca="1" si="185"/>
        <v>E</v>
      </c>
      <c r="D863" s="25" t="str">
        <f t="shared" ca="1" si="186"/>
        <v/>
      </c>
      <c r="E863" s="25" t="str">
        <f t="shared" si="187"/>
        <v/>
      </c>
      <c r="F863" s="23" t="str">
        <f t="shared" si="188"/>
        <v/>
      </c>
      <c r="G863" s="25" t="str">
        <f t="shared" si="189"/>
        <v/>
      </c>
      <c r="H863" s="23">
        <v>2025</v>
      </c>
      <c r="I863" s="26">
        <v>858</v>
      </c>
      <c r="J863" s="23" t="s">
        <v>95</v>
      </c>
      <c r="K863" t="s">
        <v>96</v>
      </c>
      <c r="L863" t="s">
        <v>97</v>
      </c>
      <c r="M863" t="s">
        <v>98</v>
      </c>
      <c r="N863" t="s">
        <v>99</v>
      </c>
      <c r="O863" s="23" t="s">
        <v>100</v>
      </c>
      <c r="P863" s="23" t="s">
        <v>138</v>
      </c>
      <c r="Q863" t="s">
        <v>5810</v>
      </c>
      <c r="R863" s="23" t="s">
        <v>103</v>
      </c>
      <c r="S863" s="20" t="s">
        <v>3344</v>
      </c>
      <c r="T863" s="29" t="s">
        <v>5811</v>
      </c>
      <c r="U863" s="23" t="s">
        <v>1436</v>
      </c>
      <c r="V863" s="23" t="s">
        <v>106</v>
      </c>
      <c r="W863" s="20" t="s">
        <v>776</v>
      </c>
      <c r="X863" s="20" t="s">
        <v>776</v>
      </c>
      <c r="Y863" t="s">
        <v>5812</v>
      </c>
      <c r="Z863" t="s">
        <v>5813</v>
      </c>
      <c r="AA863" t="s">
        <v>5814</v>
      </c>
      <c r="AB863" s="30">
        <v>62500000</v>
      </c>
      <c r="AC863" s="30">
        <v>62500000</v>
      </c>
      <c r="AD863" s="46">
        <v>6250000</v>
      </c>
      <c r="AE863" s="46"/>
      <c r="AF863" s="23" t="s">
        <v>112</v>
      </c>
      <c r="AG863" t="s">
        <v>106</v>
      </c>
      <c r="AH863" t="s">
        <v>113</v>
      </c>
      <c r="AI863" s="31">
        <f>+Tabla3[[#This Row],[VALOR DEL CONTRATO
(EN NUMEROS)]]-Tabla3[[#This Row],[VALOR RECURSOS (MADS/FONAM)]]</f>
        <v>0</v>
      </c>
      <c r="AJ863" s="25">
        <v>6825</v>
      </c>
      <c r="AK863" s="32">
        <v>45665</v>
      </c>
      <c r="AL863">
        <v>112425</v>
      </c>
      <c r="AM863" s="27">
        <v>45720</v>
      </c>
      <c r="AN863" s="33" t="s">
        <v>114</v>
      </c>
      <c r="AO863" t="s">
        <v>780</v>
      </c>
      <c r="AP863" s="39">
        <v>202400000000078</v>
      </c>
      <c r="AQ863" t="s">
        <v>106</v>
      </c>
      <c r="AR863" s="42">
        <v>45716</v>
      </c>
      <c r="AS863" s="23" t="s">
        <v>116</v>
      </c>
      <c r="AT863" s="23" t="s">
        <v>116</v>
      </c>
      <c r="AU863" t="s">
        <v>117</v>
      </c>
      <c r="AV863" t="s">
        <v>781</v>
      </c>
      <c r="AW863" t="s">
        <v>782</v>
      </c>
      <c r="AX863" t="s">
        <v>783</v>
      </c>
      <c r="AY863" s="23">
        <v>80111600</v>
      </c>
      <c r="AZ863" s="20" t="s">
        <v>5815</v>
      </c>
      <c r="BA863" s="23" t="s">
        <v>121</v>
      </c>
      <c r="BB863" s="20" t="s">
        <v>122</v>
      </c>
      <c r="BC863" s="42">
        <v>45716</v>
      </c>
      <c r="BD863" s="23" t="s">
        <v>123</v>
      </c>
      <c r="BE863" s="42">
        <v>45716</v>
      </c>
      <c r="BF863" s="27">
        <v>45720</v>
      </c>
      <c r="BG863" s="43">
        <v>46021</v>
      </c>
      <c r="BH863" s="35">
        <f>+Tabla3[[#This Row],[FECHA TERMINACION
(INICIAL)]]-Tabla3[[#This Row],[FECHA INICIO]]</f>
        <v>301</v>
      </c>
      <c r="BI863" s="35">
        <f>+Tabla3[[#This Row],[PLAZO DE EJECUCIÓN EN DÍAS (INICIAL)]]/30</f>
        <v>10.033333333333333</v>
      </c>
      <c r="BJ863" t="s">
        <v>2839</v>
      </c>
      <c r="BK863" s="30">
        <f>+[1]BD_2!E868</f>
        <v>625000</v>
      </c>
      <c r="BL863" s="30">
        <f>+[1]BD_2!BA868</f>
        <v>0</v>
      </c>
      <c r="BM863" s="23">
        <f>+[1]BD_2!BZ868</f>
        <v>0</v>
      </c>
      <c r="BN863" s="23">
        <f>+COUNTIF(Tabla3[[#This Row],[VALOR REDUCIDO]:[TOTAL TIEMPO PRORROGADO EN DÍAS
]],"&lt;&gt;0")</f>
        <v>1</v>
      </c>
      <c r="BO863" s="23" t="str">
        <f>+[1]BD_2!CA868</f>
        <v>2 NO</v>
      </c>
      <c r="BP863" s="27" t="str">
        <f>+[1]BD_2!CF868</f>
        <v>2 NO</v>
      </c>
      <c r="BQ863" s="23" t="s">
        <v>106</v>
      </c>
      <c r="BR863">
        <f t="shared" si="190"/>
        <v>301</v>
      </c>
      <c r="BS863" s="36">
        <f t="shared" si="191"/>
        <v>45720</v>
      </c>
      <c r="BT863" s="36">
        <f t="shared" si="192"/>
        <v>46021</v>
      </c>
      <c r="BU863" s="37">
        <f t="shared" ca="1" si="193"/>
        <v>0.75415282392026584</v>
      </c>
      <c r="BV863" s="30">
        <f t="shared" si="194"/>
        <v>61875000</v>
      </c>
      <c r="BW863" s="23" t="str">
        <f t="shared" ca="1" si="182"/>
        <v>EJECUCIÓN</v>
      </c>
      <c r="BX863" s="23">
        <v>11875000</v>
      </c>
      <c r="BY863" s="23">
        <v>50000000</v>
      </c>
      <c r="BZ863" s="23" t="s">
        <v>106</v>
      </c>
      <c r="CA863" s="23" t="str">
        <f t="shared" si="195"/>
        <v>febrero</v>
      </c>
      <c r="CB863" s="23" t="s">
        <v>121</v>
      </c>
      <c r="CC863" s="23" t="s">
        <v>121</v>
      </c>
      <c r="CD863" s="23" t="s">
        <v>121</v>
      </c>
      <c r="CE863" t="s">
        <v>125</v>
      </c>
      <c r="CF863" t="s">
        <v>126</v>
      </c>
    </row>
    <row r="864" spans="1:84" s="47" customFormat="1" x14ac:dyDescent="0.25">
      <c r="A864" s="23" t="str">
        <f t="shared" si="183"/>
        <v/>
      </c>
      <c r="B864" s="23" t="str">
        <f t="shared" si="184"/>
        <v/>
      </c>
      <c r="C864" s="24" t="str">
        <f t="shared" ca="1" si="185"/>
        <v>E</v>
      </c>
      <c r="D864" s="25" t="str">
        <f t="shared" ca="1" si="186"/>
        <v/>
      </c>
      <c r="E864" s="25" t="str">
        <f t="shared" si="187"/>
        <v/>
      </c>
      <c r="F864" s="23" t="str">
        <f t="shared" si="188"/>
        <v/>
      </c>
      <c r="G864" s="25" t="str">
        <f t="shared" si="189"/>
        <v/>
      </c>
      <c r="H864" s="23">
        <v>2025</v>
      </c>
      <c r="I864" s="26">
        <v>859</v>
      </c>
      <c r="J864" s="23" t="s">
        <v>95</v>
      </c>
      <c r="K864" t="s">
        <v>96</v>
      </c>
      <c r="L864" t="s">
        <v>97</v>
      </c>
      <c r="M864" t="s">
        <v>98</v>
      </c>
      <c r="N864" t="s">
        <v>99</v>
      </c>
      <c r="O864" s="23" t="s">
        <v>100</v>
      </c>
      <c r="P864" s="23" t="s">
        <v>138</v>
      </c>
      <c r="Q864" t="s">
        <v>5816</v>
      </c>
      <c r="R864" s="23" t="s">
        <v>103</v>
      </c>
      <c r="S864" s="20" t="s">
        <v>1451</v>
      </c>
      <c r="T864" s="29" t="s">
        <v>5817</v>
      </c>
      <c r="U864" s="23" t="s">
        <v>1436</v>
      </c>
      <c r="V864" s="23" t="s">
        <v>106</v>
      </c>
      <c r="W864" s="20" t="s">
        <v>907</v>
      </c>
      <c r="X864" s="20" t="s">
        <v>907</v>
      </c>
      <c r="Y864" t="s">
        <v>5818</v>
      </c>
      <c r="Z864" t="s">
        <v>5819</v>
      </c>
      <c r="AA864" t="s">
        <v>5820</v>
      </c>
      <c r="AB864" s="30">
        <v>95481000</v>
      </c>
      <c r="AC864" s="30">
        <v>95481000</v>
      </c>
      <c r="AD864" s="46">
        <v>10609000</v>
      </c>
      <c r="AE864" s="46">
        <v>0</v>
      </c>
      <c r="AF864" s="23" t="s">
        <v>112</v>
      </c>
      <c r="AG864" t="s">
        <v>106</v>
      </c>
      <c r="AH864" t="s">
        <v>113</v>
      </c>
      <c r="AI864" s="31">
        <f>+Tabla3[[#This Row],[VALOR DEL CONTRATO
(EN NUMEROS)]]-Tabla3[[#This Row],[VALOR RECURSOS (MADS/FONAM)]]</f>
        <v>0</v>
      </c>
      <c r="AJ864" s="25">
        <v>10125</v>
      </c>
      <c r="AK864" s="57">
        <v>45665</v>
      </c>
      <c r="AL864">
        <v>109925</v>
      </c>
      <c r="AM864" s="42">
        <v>45719</v>
      </c>
      <c r="AN864" s="33" t="s">
        <v>114</v>
      </c>
      <c r="AO864" t="s">
        <v>186</v>
      </c>
      <c r="AP864" s="39">
        <v>202400000000078</v>
      </c>
      <c r="AQ864" t="s">
        <v>106</v>
      </c>
      <c r="AR864" s="27">
        <v>45714</v>
      </c>
      <c r="AS864" s="23" t="s">
        <v>116</v>
      </c>
      <c r="AT864" s="23" t="s">
        <v>116</v>
      </c>
      <c r="AU864" t="s">
        <v>117</v>
      </c>
      <c r="AV864" t="s">
        <v>5302</v>
      </c>
      <c r="AW864" t="s">
        <v>5303</v>
      </c>
      <c r="AX864" t="s">
        <v>5304</v>
      </c>
      <c r="AY864" s="23">
        <v>80111600</v>
      </c>
      <c r="AZ864" s="20" t="s">
        <v>5821</v>
      </c>
      <c r="BA864" s="23" t="s">
        <v>121</v>
      </c>
      <c r="BB864" s="20" t="s">
        <v>122</v>
      </c>
      <c r="BC864" s="42">
        <v>45716</v>
      </c>
      <c r="BD864" s="23" t="s">
        <v>123</v>
      </c>
      <c r="BE864" s="42">
        <v>45716</v>
      </c>
      <c r="BF864" s="27">
        <v>45719</v>
      </c>
      <c r="BG864" s="43">
        <v>45993</v>
      </c>
      <c r="BH864" s="35">
        <f>+Tabla3[[#This Row],[FECHA TERMINACION
(INICIAL)]]-Tabla3[[#This Row],[FECHA INICIO]]</f>
        <v>274</v>
      </c>
      <c r="BI864" s="35">
        <f>+Tabla3[[#This Row],[PLAZO DE EJECUCIÓN EN DÍAS (INICIAL)]]/30</f>
        <v>9.1333333333333329</v>
      </c>
      <c r="BJ864" t="s">
        <v>5306</v>
      </c>
      <c r="BK864" s="30">
        <f>+[1]BD_2!E869</f>
        <v>0</v>
      </c>
      <c r="BL864" s="30">
        <f>+[1]BD_2!BA869</f>
        <v>0</v>
      </c>
      <c r="BM864" s="23">
        <f>+[1]BD_2!BZ869</f>
        <v>0</v>
      </c>
      <c r="BN864" s="23">
        <f>+COUNTIF(Tabla3[[#This Row],[VALOR REDUCIDO]:[TOTAL TIEMPO PRORROGADO EN DÍAS
]],"&lt;&gt;0")</f>
        <v>0</v>
      </c>
      <c r="BO864" s="23" t="str">
        <f>+[1]BD_2!CA869</f>
        <v>2 NO</v>
      </c>
      <c r="BP864" s="27" t="str">
        <f>+[1]BD_2!CF869</f>
        <v>2 NO</v>
      </c>
      <c r="BQ864" s="23" t="s">
        <v>106</v>
      </c>
      <c r="BR864">
        <f t="shared" si="190"/>
        <v>274</v>
      </c>
      <c r="BS864" s="36">
        <f t="shared" si="191"/>
        <v>45719</v>
      </c>
      <c r="BT864" s="36">
        <f t="shared" si="192"/>
        <v>45993</v>
      </c>
      <c r="BU864" s="37">
        <f t="shared" ca="1" si="193"/>
        <v>0.83211678832116787</v>
      </c>
      <c r="BV864" s="30">
        <f t="shared" si="194"/>
        <v>95481000</v>
      </c>
      <c r="BW864" s="23" t="str">
        <f t="shared" ca="1" si="182"/>
        <v>EJECUCIÓN</v>
      </c>
      <c r="BX864" s="23">
        <v>52337733</v>
      </c>
      <c r="BY864" s="23">
        <v>43143267</v>
      </c>
      <c r="BZ864" s="23" t="s">
        <v>106</v>
      </c>
      <c r="CA864" s="23" t="str">
        <f t="shared" si="195"/>
        <v>febrero</v>
      </c>
      <c r="CB864" s="23" t="s">
        <v>121</v>
      </c>
      <c r="CC864" s="23" t="s">
        <v>121</v>
      </c>
      <c r="CD864" s="23" t="s">
        <v>121</v>
      </c>
      <c r="CE864" t="s">
        <v>125</v>
      </c>
      <c r="CF864" t="s">
        <v>126</v>
      </c>
    </row>
    <row r="865" spans="1:84" x14ac:dyDescent="0.25">
      <c r="A865" s="23" t="str">
        <f t="shared" si="183"/>
        <v/>
      </c>
      <c r="B865" s="23" t="str">
        <f t="shared" si="184"/>
        <v/>
      </c>
      <c r="C865" s="24" t="str">
        <f t="shared" ca="1" si="185"/>
        <v>E</v>
      </c>
      <c r="D865" s="25" t="str">
        <f t="shared" ca="1" si="186"/>
        <v/>
      </c>
      <c r="E865" s="25" t="str">
        <f t="shared" si="187"/>
        <v/>
      </c>
      <c r="F865" s="23" t="str">
        <f t="shared" si="188"/>
        <v/>
      </c>
      <c r="G865" s="25" t="str">
        <f t="shared" si="189"/>
        <v/>
      </c>
      <c r="H865" s="23">
        <v>2025</v>
      </c>
      <c r="I865" s="26">
        <v>860</v>
      </c>
      <c r="J865" s="23" t="s">
        <v>95</v>
      </c>
      <c r="K865" t="s">
        <v>96</v>
      </c>
      <c r="L865" t="s">
        <v>97</v>
      </c>
      <c r="M865" t="s">
        <v>98</v>
      </c>
      <c r="N865" t="s">
        <v>99</v>
      </c>
      <c r="O865" s="23" t="s">
        <v>100</v>
      </c>
      <c r="P865" s="23" t="s">
        <v>138</v>
      </c>
      <c r="Q865" t="s">
        <v>5822</v>
      </c>
      <c r="R865" s="23" t="s">
        <v>103</v>
      </c>
      <c r="S865" s="56" t="s">
        <v>683</v>
      </c>
      <c r="T865" s="29" t="s">
        <v>5823</v>
      </c>
      <c r="U865" s="23" t="s">
        <v>1436</v>
      </c>
      <c r="V865" s="23" t="s">
        <v>106</v>
      </c>
      <c r="W865" s="20" t="s">
        <v>430</v>
      </c>
      <c r="X865" s="20" t="s">
        <v>430</v>
      </c>
      <c r="Y865" t="s">
        <v>5824</v>
      </c>
      <c r="Z865" t="s">
        <v>5825</v>
      </c>
      <c r="AA865" t="s">
        <v>5826</v>
      </c>
      <c r="AB865" s="30">
        <v>62500000</v>
      </c>
      <c r="AC865" s="30">
        <v>62500000</v>
      </c>
      <c r="AD865" s="46">
        <v>6250000</v>
      </c>
      <c r="AE865" s="46">
        <v>0</v>
      </c>
      <c r="AF865" s="23" t="s">
        <v>112</v>
      </c>
      <c r="AG865" t="s">
        <v>106</v>
      </c>
      <c r="AH865" t="s">
        <v>113</v>
      </c>
      <c r="AI865" s="31">
        <f>+Tabla3[[#This Row],[VALOR DEL CONTRATO
(EN NUMEROS)]]-Tabla3[[#This Row],[VALOR RECURSOS (MADS/FONAM)]]</f>
        <v>0</v>
      </c>
      <c r="AJ865" s="25">
        <v>4725</v>
      </c>
      <c r="AK865" s="32">
        <v>45664</v>
      </c>
      <c r="AL865">
        <v>109225</v>
      </c>
      <c r="AM865" s="42">
        <v>45719</v>
      </c>
      <c r="AN865" s="33" t="s">
        <v>114</v>
      </c>
      <c r="AO865" t="s">
        <v>485</v>
      </c>
      <c r="AP865" s="39">
        <v>202400000000074</v>
      </c>
      <c r="AQ865" t="s">
        <v>106</v>
      </c>
      <c r="AR865" s="27">
        <v>45715</v>
      </c>
      <c r="AS865" s="23" t="s">
        <v>116</v>
      </c>
      <c r="AT865" s="23" t="s">
        <v>116</v>
      </c>
      <c r="AU865" t="s">
        <v>117</v>
      </c>
      <c r="AV865" t="s">
        <v>435</v>
      </c>
      <c r="AW865" t="s">
        <v>436</v>
      </c>
      <c r="AX865" t="s">
        <v>436</v>
      </c>
      <c r="AY865" s="23">
        <v>80111600</v>
      </c>
      <c r="AZ865" s="41" t="s">
        <v>5827</v>
      </c>
      <c r="BA865" s="23" t="s">
        <v>121</v>
      </c>
      <c r="BB865" s="20" t="s">
        <v>122</v>
      </c>
      <c r="BC865" s="42">
        <v>45715</v>
      </c>
      <c r="BD865" s="23" t="s">
        <v>123</v>
      </c>
      <c r="BE865" s="42">
        <v>45715</v>
      </c>
      <c r="BF865" s="27">
        <v>45719</v>
      </c>
      <c r="BG865" s="43">
        <v>46021</v>
      </c>
      <c r="BH865" s="35">
        <f>+Tabla3[[#This Row],[FECHA TERMINACION
(INICIAL)]]-Tabla3[[#This Row],[FECHA INICIO]]</f>
        <v>302</v>
      </c>
      <c r="BI865" s="35">
        <f>+Tabla3[[#This Row],[PLAZO DE EJECUCIÓN EN DÍAS (INICIAL)]]/30</f>
        <v>10.066666666666666</v>
      </c>
      <c r="BJ865" t="s">
        <v>4448</v>
      </c>
      <c r="BK865" s="30">
        <f>+[1]BD_2!E870</f>
        <v>416667</v>
      </c>
      <c r="BL865" s="30">
        <f>+[1]BD_2!BA870</f>
        <v>0</v>
      </c>
      <c r="BM865" s="23">
        <f>+[1]BD_2!BZ870</f>
        <v>0</v>
      </c>
      <c r="BN865" s="23">
        <f>+COUNTIF(Tabla3[[#This Row],[VALOR REDUCIDO]:[TOTAL TIEMPO PRORROGADO EN DÍAS
]],"&lt;&gt;0")</f>
        <v>1</v>
      </c>
      <c r="BO865" s="23" t="str">
        <f>+[1]BD_2!CA870</f>
        <v>2 NO</v>
      </c>
      <c r="BP865" s="27" t="str">
        <f>+[1]BD_2!CF870</f>
        <v>2 NO</v>
      </c>
      <c r="BQ865" s="23" t="s">
        <v>106</v>
      </c>
      <c r="BR865">
        <f t="shared" si="190"/>
        <v>302</v>
      </c>
      <c r="BS865" s="36">
        <f t="shared" si="191"/>
        <v>45719</v>
      </c>
      <c r="BT865" s="36">
        <f t="shared" si="192"/>
        <v>46021</v>
      </c>
      <c r="BU865" s="37">
        <f t="shared" ca="1" si="193"/>
        <v>0.75496688741721851</v>
      </c>
      <c r="BV865" s="30">
        <f t="shared" si="194"/>
        <v>62083333</v>
      </c>
      <c r="BW865" s="23" t="str">
        <f t="shared" ca="1" si="182"/>
        <v>EJECUCIÓN</v>
      </c>
      <c r="BX865" s="23">
        <v>30833333</v>
      </c>
      <c r="BY865" s="23">
        <v>31250000</v>
      </c>
      <c r="BZ865" s="23" t="s">
        <v>106</v>
      </c>
      <c r="CA865" s="23" t="str">
        <f t="shared" si="195"/>
        <v>febrero</v>
      </c>
      <c r="CB865" s="23" t="s">
        <v>121</v>
      </c>
      <c r="CC865" s="23" t="s">
        <v>121</v>
      </c>
      <c r="CD865" s="23" t="s">
        <v>121</v>
      </c>
      <c r="CE865" t="s">
        <v>125</v>
      </c>
      <c r="CF865" t="s">
        <v>126</v>
      </c>
    </row>
    <row r="866" spans="1:84" x14ac:dyDescent="0.25">
      <c r="A866" s="23" t="str">
        <f t="shared" si="183"/>
        <v/>
      </c>
      <c r="B866" s="23" t="str">
        <f t="shared" si="184"/>
        <v/>
      </c>
      <c r="C866" s="24" t="str">
        <f t="shared" ca="1" si="185"/>
        <v>E</v>
      </c>
      <c r="D866" s="25" t="str">
        <f t="shared" ca="1" si="186"/>
        <v/>
      </c>
      <c r="E866" s="25" t="str">
        <f t="shared" si="187"/>
        <v/>
      </c>
      <c r="F866" s="23" t="str">
        <f t="shared" si="188"/>
        <v/>
      </c>
      <c r="G866" s="25" t="str">
        <f t="shared" si="189"/>
        <v/>
      </c>
      <c r="H866" s="23">
        <v>2025</v>
      </c>
      <c r="I866" s="26">
        <v>866</v>
      </c>
      <c r="J866" s="23" t="s">
        <v>95</v>
      </c>
      <c r="K866" t="s">
        <v>96</v>
      </c>
      <c r="L866" t="s">
        <v>97</v>
      </c>
      <c r="M866" t="s">
        <v>98</v>
      </c>
      <c r="N866" t="s">
        <v>99</v>
      </c>
      <c r="O866" s="23" t="s">
        <v>100</v>
      </c>
      <c r="P866" s="23" t="s">
        <v>138</v>
      </c>
      <c r="Q866" t="s">
        <v>5828</v>
      </c>
      <c r="R866" s="23" t="s">
        <v>103</v>
      </c>
      <c r="S866" s="56" t="s">
        <v>514</v>
      </c>
      <c r="T866" s="29" t="s">
        <v>5829</v>
      </c>
      <c r="U866" s="23" t="s">
        <v>1436</v>
      </c>
      <c r="V866" s="23" t="s">
        <v>106</v>
      </c>
      <c r="W866" s="20" t="s">
        <v>907</v>
      </c>
      <c r="X866" s="20" t="s">
        <v>907</v>
      </c>
      <c r="Y866" t="s">
        <v>5830</v>
      </c>
      <c r="Z866" t="s">
        <v>5831</v>
      </c>
      <c r="AA866" t="s">
        <v>5832</v>
      </c>
      <c r="AB866" s="30">
        <v>80000000</v>
      </c>
      <c r="AC866" s="30">
        <v>80000000</v>
      </c>
      <c r="AD866" s="46">
        <v>8000000</v>
      </c>
      <c r="AE866" s="46">
        <v>0</v>
      </c>
      <c r="AF866" s="23" t="s">
        <v>112</v>
      </c>
      <c r="AG866" t="s">
        <v>106</v>
      </c>
      <c r="AH866" t="s">
        <v>113</v>
      </c>
      <c r="AI866" s="31">
        <f>+Tabla3[[#This Row],[VALOR DEL CONTRATO
(EN NUMEROS)]]-Tabla3[[#This Row],[VALOR RECURSOS (MADS/FONAM)]]</f>
        <v>0</v>
      </c>
      <c r="AJ866" s="25">
        <v>10125</v>
      </c>
      <c r="AK866" s="57">
        <v>45665</v>
      </c>
      <c r="AL866">
        <v>113925</v>
      </c>
      <c r="AM866" s="42">
        <v>45721</v>
      </c>
      <c r="AN866" s="33" t="s">
        <v>114</v>
      </c>
      <c r="AO866" t="s">
        <v>186</v>
      </c>
      <c r="AP866" s="39">
        <v>202400000000078</v>
      </c>
      <c r="AQ866" t="s">
        <v>106</v>
      </c>
      <c r="AR866" s="42">
        <v>45716</v>
      </c>
      <c r="AS866" s="23" t="s">
        <v>116</v>
      </c>
      <c r="AT866" s="23" t="s">
        <v>116</v>
      </c>
      <c r="AU866" t="s">
        <v>117</v>
      </c>
      <c r="AV866" t="s">
        <v>912</v>
      </c>
      <c r="AW866" t="s">
        <v>913</v>
      </c>
      <c r="AX866" t="s">
        <v>914</v>
      </c>
      <c r="AY866" s="23">
        <v>80111600</v>
      </c>
      <c r="AZ866" s="41" t="s">
        <v>5833</v>
      </c>
      <c r="BA866" s="23" t="s">
        <v>121</v>
      </c>
      <c r="BB866" s="20" t="s">
        <v>122</v>
      </c>
      <c r="BC866" s="42">
        <v>45716</v>
      </c>
      <c r="BD866" s="23" t="s">
        <v>123</v>
      </c>
      <c r="BE866" s="42">
        <v>45716</v>
      </c>
      <c r="BF866" s="42">
        <v>45721</v>
      </c>
      <c r="BG866" s="43">
        <v>46021</v>
      </c>
      <c r="BH866" s="35">
        <f>+Tabla3[[#This Row],[FECHA TERMINACION
(INICIAL)]]-Tabla3[[#This Row],[FECHA INICIO]]</f>
        <v>300</v>
      </c>
      <c r="BI866" s="35">
        <f>+Tabla3[[#This Row],[PLAZO DE EJECUCIÓN EN DÍAS (INICIAL)]]/30</f>
        <v>10</v>
      </c>
      <c r="BJ866" t="s">
        <v>5834</v>
      </c>
      <c r="BK866" s="30">
        <f>+[1]BD_2!E876</f>
        <v>1066667</v>
      </c>
      <c r="BL866" s="30">
        <f>+[1]BD_2!BA876</f>
        <v>0</v>
      </c>
      <c r="BM866" s="23">
        <f>+[1]BD_2!BZ876</f>
        <v>0</v>
      </c>
      <c r="BN866" s="23">
        <f>+COUNTIF(Tabla3[[#This Row],[VALOR REDUCIDO]:[TOTAL TIEMPO PRORROGADO EN DÍAS
]],"&lt;&gt;0")</f>
        <v>1</v>
      </c>
      <c r="BO866" s="23" t="str">
        <f>+[1]BD_2!CA876</f>
        <v>2 NO</v>
      </c>
      <c r="BP866" s="27" t="str">
        <f>+[1]BD_2!CF876</f>
        <v>2 NO</v>
      </c>
      <c r="BQ866" s="23" t="s">
        <v>106</v>
      </c>
      <c r="BR866">
        <f t="shared" si="190"/>
        <v>300</v>
      </c>
      <c r="BS866" s="36">
        <f t="shared" si="191"/>
        <v>45721</v>
      </c>
      <c r="BT866" s="36">
        <f t="shared" si="192"/>
        <v>46021</v>
      </c>
      <c r="BU866" s="37">
        <f t="shared" ca="1" si="193"/>
        <v>0.7533333333333333</v>
      </c>
      <c r="BV866" s="30">
        <f t="shared" si="194"/>
        <v>78933333</v>
      </c>
      <c r="BW866" s="23" t="str">
        <f t="shared" ca="1" si="182"/>
        <v>EJECUCIÓN</v>
      </c>
      <c r="BX866" s="23">
        <v>38933333</v>
      </c>
      <c r="BY866" s="23">
        <v>40000000</v>
      </c>
      <c r="BZ866" s="23" t="s">
        <v>106</v>
      </c>
      <c r="CA866" s="23" t="str">
        <f t="shared" si="195"/>
        <v>febrero</v>
      </c>
      <c r="CB866" s="23" t="s">
        <v>121</v>
      </c>
      <c r="CC866" s="23" t="s">
        <v>121</v>
      </c>
      <c r="CD866" s="23" t="s">
        <v>121</v>
      </c>
      <c r="CE866" t="s">
        <v>125</v>
      </c>
      <c r="CF866" t="s">
        <v>126</v>
      </c>
    </row>
    <row r="867" spans="1:84" x14ac:dyDescent="0.25">
      <c r="A867" s="23" t="str">
        <f t="shared" si="183"/>
        <v/>
      </c>
      <c r="B867" s="23" t="str">
        <f t="shared" si="184"/>
        <v/>
      </c>
      <c r="C867" s="24" t="str">
        <f t="shared" ca="1" si="185"/>
        <v>F</v>
      </c>
      <c r="D867" s="25" t="str">
        <f t="shared" ca="1" si="186"/>
        <v/>
      </c>
      <c r="E867" s="25" t="str">
        <f t="shared" si="187"/>
        <v/>
      </c>
      <c r="F867" s="23" t="str">
        <f t="shared" si="188"/>
        <v/>
      </c>
      <c r="G867" s="25" t="str">
        <f t="shared" si="189"/>
        <v/>
      </c>
      <c r="H867" s="23">
        <v>2025</v>
      </c>
      <c r="I867" s="26">
        <v>867</v>
      </c>
      <c r="J867" s="23" t="s">
        <v>95</v>
      </c>
      <c r="K867" t="s">
        <v>96</v>
      </c>
      <c r="L867" t="s">
        <v>97</v>
      </c>
      <c r="M867" t="s">
        <v>98</v>
      </c>
      <c r="N867" t="s">
        <v>99</v>
      </c>
      <c r="O867" s="23" t="s">
        <v>100</v>
      </c>
      <c r="P867" s="23" t="s">
        <v>138</v>
      </c>
      <c r="Q867" t="s">
        <v>5835</v>
      </c>
      <c r="R867" s="23" t="s">
        <v>103</v>
      </c>
      <c r="S867" s="20" t="s">
        <v>727</v>
      </c>
      <c r="T867" s="29" t="s">
        <v>873</v>
      </c>
      <c r="U867" s="23" t="s">
        <v>1436</v>
      </c>
      <c r="V867" s="23" t="s">
        <v>106</v>
      </c>
      <c r="W867" s="20" t="s">
        <v>108</v>
      </c>
      <c r="X867" s="20" t="s">
        <v>108</v>
      </c>
      <c r="Y867" t="s">
        <v>5836</v>
      </c>
      <c r="Z867" t="s">
        <v>5837</v>
      </c>
      <c r="AA867" t="s">
        <v>5838</v>
      </c>
      <c r="AB867" s="30">
        <v>46500000</v>
      </c>
      <c r="AC867" s="30">
        <v>46500000</v>
      </c>
      <c r="AD867" s="46">
        <v>15500000</v>
      </c>
      <c r="AE867" s="46">
        <v>0</v>
      </c>
      <c r="AF867" s="23" t="s">
        <v>112</v>
      </c>
      <c r="AG867" t="s">
        <v>106</v>
      </c>
      <c r="AH867" t="s">
        <v>113</v>
      </c>
      <c r="AI867" s="31">
        <f>+Tabla3[[#This Row],[VALOR DEL CONTRATO
(EN NUMEROS)]]-Tabla3[[#This Row],[VALOR RECURSOS (MADS/FONAM)]]</f>
        <v>0</v>
      </c>
      <c r="AJ867" s="25">
        <v>1225</v>
      </c>
      <c r="AK867" s="32">
        <v>45664</v>
      </c>
      <c r="AL867">
        <v>113725</v>
      </c>
      <c r="AM867" s="27">
        <v>45721</v>
      </c>
      <c r="AN867" s="33" t="s">
        <v>114</v>
      </c>
      <c r="AO867" t="s">
        <v>115</v>
      </c>
      <c r="AP867" s="39">
        <v>202400000000095</v>
      </c>
      <c r="AQ867" t="s">
        <v>106</v>
      </c>
      <c r="AR867" s="27">
        <v>45716</v>
      </c>
      <c r="AS867" s="23" t="s">
        <v>116</v>
      </c>
      <c r="AT867" s="23" t="s">
        <v>116</v>
      </c>
      <c r="AU867" t="s">
        <v>117</v>
      </c>
      <c r="AV867" t="s">
        <v>529</v>
      </c>
      <c r="AW867" t="s">
        <v>530</v>
      </c>
      <c r="AX867" t="s">
        <v>108</v>
      </c>
      <c r="AY867" s="23">
        <v>80111600</v>
      </c>
      <c r="AZ867" s="20" t="s">
        <v>5839</v>
      </c>
      <c r="BA867" s="23" t="s">
        <v>295</v>
      </c>
      <c r="BB867" s="20" t="s">
        <v>122</v>
      </c>
      <c r="BC867" s="42">
        <v>45720</v>
      </c>
      <c r="BD867" s="23" t="s">
        <v>123</v>
      </c>
      <c r="BE867" s="42">
        <v>45720</v>
      </c>
      <c r="BF867" s="42">
        <v>45721</v>
      </c>
      <c r="BG867" s="43">
        <v>45812</v>
      </c>
      <c r="BH867" s="35">
        <f>+Tabla3[[#This Row],[FECHA TERMINACION
(INICIAL)]]-Tabla3[[#This Row],[FECHA INICIO]]</f>
        <v>91</v>
      </c>
      <c r="BI867" s="35">
        <f>+Tabla3[[#This Row],[PLAZO DE EJECUCIÓN EN DÍAS (INICIAL)]]/30</f>
        <v>3.0333333333333332</v>
      </c>
      <c r="BJ867" t="s">
        <v>5840</v>
      </c>
      <c r="BK867" s="30">
        <f>+[1]BD_2!E877</f>
        <v>0</v>
      </c>
      <c r="BL867" s="30">
        <f>+[1]BD_2!BA877</f>
        <v>0</v>
      </c>
      <c r="BM867" s="23">
        <f>+[1]BD_2!BZ877</f>
        <v>0</v>
      </c>
      <c r="BN867" s="23">
        <f>+COUNTIF(Tabla3[[#This Row],[VALOR REDUCIDO]:[TOTAL TIEMPO PRORROGADO EN DÍAS
]],"&lt;&gt;0")</f>
        <v>0</v>
      </c>
      <c r="BO867" s="23" t="str">
        <f>+[1]BD_2!CA877</f>
        <v>2 NO</v>
      </c>
      <c r="BP867" s="27" t="str">
        <f>+[1]BD_2!CF877</f>
        <v>2 NO</v>
      </c>
      <c r="BQ867" s="23" t="s">
        <v>106</v>
      </c>
      <c r="BR867">
        <f t="shared" si="190"/>
        <v>91</v>
      </c>
      <c r="BS867" s="36">
        <f t="shared" si="191"/>
        <v>45721</v>
      </c>
      <c r="BT867" s="36">
        <f t="shared" si="192"/>
        <v>45812</v>
      </c>
      <c r="BU867" s="37">
        <f t="shared" ca="1" si="193"/>
        <v>1</v>
      </c>
      <c r="BV867" s="30">
        <f t="shared" si="194"/>
        <v>46500000</v>
      </c>
      <c r="BW867" s="23" t="str">
        <f t="shared" ca="1" si="182"/>
        <v>FINALIZADO</v>
      </c>
      <c r="BX867" s="23">
        <v>46500000</v>
      </c>
      <c r="BY867" s="23">
        <v>0</v>
      </c>
      <c r="BZ867" s="23" t="s">
        <v>106</v>
      </c>
      <c r="CA867" s="23" t="str">
        <f t="shared" si="195"/>
        <v>febrero</v>
      </c>
      <c r="CB867" s="23" t="s">
        <v>121</v>
      </c>
      <c r="CC867" s="23" t="s">
        <v>121</v>
      </c>
      <c r="CD867" s="23" t="s">
        <v>121</v>
      </c>
      <c r="CE867" t="s">
        <v>125</v>
      </c>
      <c r="CF867" t="s">
        <v>126</v>
      </c>
    </row>
    <row r="868" spans="1:84" x14ac:dyDescent="0.25">
      <c r="A868" s="23" t="str">
        <f t="shared" si="183"/>
        <v/>
      </c>
      <c r="B868" s="23" t="str">
        <f t="shared" si="184"/>
        <v/>
      </c>
      <c r="C868" s="24" t="str">
        <f t="shared" ca="1" si="185"/>
        <v>E</v>
      </c>
      <c r="D868" s="25" t="str">
        <f t="shared" ca="1" si="186"/>
        <v/>
      </c>
      <c r="E868" s="25" t="str">
        <f t="shared" si="187"/>
        <v/>
      </c>
      <c r="F868" s="23" t="str">
        <f t="shared" si="188"/>
        <v/>
      </c>
      <c r="G868" s="25" t="str">
        <f t="shared" si="189"/>
        <v/>
      </c>
      <c r="H868" s="23">
        <v>2025</v>
      </c>
      <c r="I868" s="26">
        <v>868</v>
      </c>
      <c r="J868" s="23" t="s">
        <v>95</v>
      </c>
      <c r="K868" t="s">
        <v>96</v>
      </c>
      <c r="L868" t="s">
        <v>97</v>
      </c>
      <c r="M868" t="s">
        <v>98</v>
      </c>
      <c r="N868" t="s">
        <v>99</v>
      </c>
      <c r="O868" s="23" t="s">
        <v>100</v>
      </c>
      <c r="P868" s="23" t="s">
        <v>138</v>
      </c>
      <c r="Q868" t="s">
        <v>5841</v>
      </c>
      <c r="R868" s="23" t="s">
        <v>103</v>
      </c>
      <c r="S868" s="20" t="s">
        <v>369</v>
      </c>
      <c r="T868" s="29" t="s">
        <v>5842</v>
      </c>
      <c r="U868" s="23" t="s">
        <v>1436</v>
      </c>
      <c r="V868" s="23" t="s">
        <v>106</v>
      </c>
      <c r="W868" s="20" t="s">
        <v>776</v>
      </c>
      <c r="X868" s="20" t="s">
        <v>776</v>
      </c>
      <c r="Y868" t="s">
        <v>5843</v>
      </c>
      <c r="Z868" t="s">
        <v>5844</v>
      </c>
      <c r="AA868" t="s">
        <v>3759</v>
      </c>
      <c r="AB868" s="30">
        <v>94090500</v>
      </c>
      <c r="AC868" s="30">
        <v>94090500</v>
      </c>
      <c r="AD868" s="46">
        <v>9409050</v>
      </c>
      <c r="AE868" s="46">
        <v>0</v>
      </c>
      <c r="AF868" s="23" t="s">
        <v>112</v>
      </c>
      <c r="AG868" t="s">
        <v>106</v>
      </c>
      <c r="AH868" t="s">
        <v>113</v>
      </c>
      <c r="AI868" s="31">
        <f>+Tabla3[[#This Row],[VALOR DEL CONTRATO
(EN NUMEROS)]]-Tabla3[[#This Row],[VALOR RECURSOS (MADS/FONAM)]]</f>
        <v>0</v>
      </c>
      <c r="AJ868" s="25">
        <v>13125</v>
      </c>
      <c r="AK868" s="32">
        <v>45666</v>
      </c>
      <c r="AL868">
        <v>111825</v>
      </c>
      <c r="AM868" s="27">
        <v>45720</v>
      </c>
      <c r="AN868" s="33" t="s">
        <v>114</v>
      </c>
      <c r="AO868" t="s">
        <v>931</v>
      </c>
      <c r="AP868" s="39">
        <v>202400000000078</v>
      </c>
      <c r="AQ868" t="s">
        <v>106</v>
      </c>
      <c r="AR868" s="27">
        <v>45716</v>
      </c>
      <c r="AS868" s="23" t="s">
        <v>116</v>
      </c>
      <c r="AT868" s="23" t="s">
        <v>116</v>
      </c>
      <c r="AU868" t="s">
        <v>117</v>
      </c>
      <c r="AV868" t="s">
        <v>781</v>
      </c>
      <c r="AW868" t="s">
        <v>782</v>
      </c>
      <c r="AX868" t="s">
        <v>783</v>
      </c>
      <c r="AY868" s="23">
        <v>80111600</v>
      </c>
      <c r="AZ868" s="20" t="s">
        <v>5845</v>
      </c>
      <c r="BA868" s="23" t="s">
        <v>121</v>
      </c>
      <c r="BB868" s="20" t="s">
        <v>122</v>
      </c>
      <c r="BC868" s="42">
        <v>45716</v>
      </c>
      <c r="BD868" s="23" t="s">
        <v>123</v>
      </c>
      <c r="BE868" s="42">
        <v>45716</v>
      </c>
      <c r="BF868" s="27">
        <v>45720</v>
      </c>
      <c r="BG868" s="43">
        <v>46021</v>
      </c>
      <c r="BH868" s="35">
        <f>+Tabla3[[#This Row],[FECHA TERMINACION
(INICIAL)]]-Tabla3[[#This Row],[FECHA INICIO]]</f>
        <v>301</v>
      </c>
      <c r="BI868" s="35">
        <f>+Tabla3[[#This Row],[PLAZO DE EJECUCIÓN EN DÍAS (INICIAL)]]/30</f>
        <v>10.033333333333333</v>
      </c>
      <c r="BJ868" t="s">
        <v>2839</v>
      </c>
      <c r="BK868" s="30">
        <f>+[1]BD_2!E878</f>
        <v>940905</v>
      </c>
      <c r="BL868" s="30">
        <f>+[1]BD_2!BA878</f>
        <v>0</v>
      </c>
      <c r="BM868" s="23">
        <f>+[1]BD_2!BZ878</f>
        <v>0</v>
      </c>
      <c r="BN868" s="23">
        <f>+COUNTIF(Tabla3[[#This Row],[VALOR REDUCIDO]:[TOTAL TIEMPO PRORROGADO EN DÍAS
]],"&lt;&gt;0")</f>
        <v>1</v>
      </c>
      <c r="BO868" s="23" t="str">
        <f>+[1]BD_2!CA878</f>
        <v>2 NO</v>
      </c>
      <c r="BP868" s="27" t="str">
        <f>+[1]BD_2!CF878</f>
        <v>2 NO</v>
      </c>
      <c r="BQ868" s="23" t="s">
        <v>106</v>
      </c>
      <c r="BR868">
        <f t="shared" si="190"/>
        <v>301</v>
      </c>
      <c r="BS868" s="36">
        <f t="shared" si="191"/>
        <v>45720</v>
      </c>
      <c r="BT868" s="36">
        <f t="shared" si="192"/>
        <v>46021</v>
      </c>
      <c r="BU868" s="37">
        <f t="shared" ca="1" si="193"/>
        <v>0.75415282392026584</v>
      </c>
      <c r="BV868" s="30">
        <f t="shared" si="194"/>
        <v>93149595</v>
      </c>
      <c r="BW868" s="23" t="str">
        <f t="shared" ca="1" si="182"/>
        <v>EJECUCIÓN</v>
      </c>
      <c r="BX868" s="23">
        <v>46104345</v>
      </c>
      <c r="BY868" s="23">
        <v>47045250</v>
      </c>
      <c r="BZ868" s="23" t="s">
        <v>106</v>
      </c>
      <c r="CA868" s="23" t="str">
        <f t="shared" si="195"/>
        <v>febrero</v>
      </c>
      <c r="CB868" s="23" t="s">
        <v>121</v>
      </c>
      <c r="CC868" s="23" t="s">
        <v>121</v>
      </c>
      <c r="CD868" s="23" t="s">
        <v>121</v>
      </c>
      <c r="CE868" t="s">
        <v>125</v>
      </c>
      <c r="CF868" t="s">
        <v>126</v>
      </c>
    </row>
    <row r="869" spans="1:84" x14ac:dyDescent="0.25">
      <c r="A869" s="23" t="str">
        <f t="shared" si="183"/>
        <v/>
      </c>
      <c r="B869" s="23" t="str">
        <f t="shared" si="184"/>
        <v/>
      </c>
      <c r="C869" s="24" t="str">
        <f t="shared" ca="1" si="185"/>
        <v>E</v>
      </c>
      <c r="D869" s="25" t="str">
        <f t="shared" ca="1" si="186"/>
        <v/>
      </c>
      <c r="E869" s="25" t="str">
        <f t="shared" si="187"/>
        <v/>
      </c>
      <c r="F869" s="23" t="str">
        <f t="shared" si="188"/>
        <v/>
      </c>
      <c r="G869" s="25" t="str">
        <f t="shared" si="189"/>
        <v/>
      </c>
      <c r="H869" s="23">
        <v>2025</v>
      </c>
      <c r="I869" s="26">
        <v>869</v>
      </c>
      <c r="J869" s="23" t="s">
        <v>95</v>
      </c>
      <c r="K869" t="s">
        <v>96</v>
      </c>
      <c r="L869" t="s">
        <v>97</v>
      </c>
      <c r="M869" t="s">
        <v>98</v>
      </c>
      <c r="N869" t="s">
        <v>99</v>
      </c>
      <c r="O869" s="23" t="s">
        <v>100</v>
      </c>
      <c r="P869" s="23" t="s">
        <v>138</v>
      </c>
      <c r="Q869" t="s">
        <v>5846</v>
      </c>
      <c r="R869" s="23" t="s">
        <v>103</v>
      </c>
      <c r="S869" s="20" t="s">
        <v>683</v>
      </c>
      <c r="T869" s="29" t="s">
        <v>5847</v>
      </c>
      <c r="U869" s="23" t="s">
        <v>1436</v>
      </c>
      <c r="V869" s="23" t="s">
        <v>106</v>
      </c>
      <c r="W869" s="20" t="s">
        <v>108</v>
      </c>
      <c r="X869" s="20" t="s">
        <v>108</v>
      </c>
      <c r="Y869" t="s">
        <v>5848</v>
      </c>
      <c r="Z869" t="s">
        <v>5849</v>
      </c>
      <c r="AA869" t="s">
        <v>5850</v>
      </c>
      <c r="AB869" s="30">
        <v>140000000</v>
      </c>
      <c r="AC869" s="30">
        <v>140000000</v>
      </c>
      <c r="AD869" s="46">
        <v>14000000</v>
      </c>
      <c r="AE869" s="46">
        <v>0</v>
      </c>
      <c r="AF869" s="23" t="s">
        <v>112</v>
      </c>
      <c r="AG869" t="s">
        <v>106</v>
      </c>
      <c r="AH869" t="s">
        <v>113</v>
      </c>
      <c r="AI869" s="31">
        <f>+Tabla3[[#This Row],[VALOR DEL CONTRATO
(EN NUMEROS)]]-Tabla3[[#This Row],[VALOR RECURSOS (MADS/FONAM)]]</f>
        <v>0</v>
      </c>
      <c r="AJ869" s="25">
        <v>9225</v>
      </c>
      <c r="AK869" s="32">
        <v>45665</v>
      </c>
      <c r="AL869">
        <v>111725</v>
      </c>
      <c r="AM869" s="27">
        <v>45720</v>
      </c>
      <c r="AN869" s="33" t="s">
        <v>114</v>
      </c>
      <c r="AO869" t="s">
        <v>115</v>
      </c>
      <c r="AP869" s="39">
        <v>202400000000095</v>
      </c>
      <c r="AQ869" t="s">
        <v>106</v>
      </c>
      <c r="AR869" s="27">
        <v>45696</v>
      </c>
      <c r="AS869" s="23" t="s">
        <v>5851</v>
      </c>
      <c r="AT869" s="23" t="s">
        <v>5852</v>
      </c>
      <c r="AU869" t="s">
        <v>117</v>
      </c>
      <c r="AV869" t="s">
        <v>1266</v>
      </c>
      <c r="AW869" t="s">
        <v>1267</v>
      </c>
      <c r="AX869" t="s">
        <v>1268</v>
      </c>
      <c r="AY869" s="23">
        <v>80111600</v>
      </c>
      <c r="AZ869" s="41" t="s">
        <v>5853</v>
      </c>
      <c r="BA869" s="23" t="s">
        <v>121</v>
      </c>
      <c r="BB869" s="20" t="s">
        <v>122</v>
      </c>
      <c r="BC869" s="42">
        <v>45716</v>
      </c>
      <c r="BD869" s="23" t="s">
        <v>123</v>
      </c>
      <c r="BE869" s="42">
        <v>45716</v>
      </c>
      <c r="BF869" s="27">
        <v>45720</v>
      </c>
      <c r="BG869" s="43">
        <v>46021</v>
      </c>
      <c r="BH869" s="35">
        <f>+Tabla3[[#This Row],[FECHA TERMINACION
(INICIAL)]]-Tabla3[[#This Row],[FECHA INICIO]]</f>
        <v>301</v>
      </c>
      <c r="BI869" s="35">
        <f>+Tabla3[[#This Row],[PLAZO DE EJECUCIÓN EN DÍAS (INICIAL)]]/30</f>
        <v>10.033333333333333</v>
      </c>
      <c r="BJ869" t="s">
        <v>5854</v>
      </c>
      <c r="BK869" s="30">
        <f>+[1]BD_2!E879</f>
        <v>1400000</v>
      </c>
      <c r="BL869" s="30">
        <f>+[1]BD_2!BA879</f>
        <v>0</v>
      </c>
      <c r="BM869" s="23">
        <f>+[1]BD_2!BZ879</f>
        <v>0</v>
      </c>
      <c r="BN869" s="23">
        <f>+COUNTIF(Tabla3[[#This Row],[VALOR REDUCIDO]:[TOTAL TIEMPO PRORROGADO EN DÍAS
]],"&lt;&gt;0")</f>
        <v>1</v>
      </c>
      <c r="BO869" s="23" t="str">
        <f>+[1]BD_2!CA879</f>
        <v>2 NO</v>
      </c>
      <c r="BP869" s="27" t="str">
        <f>+[1]BD_2!CF879</f>
        <v>2 NO</v>
      </c>
      <c r="BQ869" s="23" t="s">
        <v>106</v>
      </c>
      <c r="BR869">
        <f t="shared" si="190"/>
        <v>301</v>
      </c>
      <c r="BS869" s="36">
        <f t="shared" si="191"/>
        <v>45720</v>
      </c>
      <c r="BT869" s="36">
        <f t="shared" si="192"/>
        <v>46021</v>
      </c>
      <c r="BU869" s="37">
        <f t="shared" ca="1" si="193"/>
        <v>0.75415282392026584</v>
      </c>
      <c r="BV869" s="30">
        <f t="shared" si="194"/>
        <v>138600000</v>
      </c>
      <c r="BW869" s="23" t="str">
        <f t="shared" ca="1" si="182"/>
        <v>EJECUCIÓN</v>
      </c>
      <c r="BX869" s="23">
        <v>68600000</v>
      </c>
      <c r="BY869" s="23">
        <v>70000000</v>
      </c>
      <c r="BZ869" s="23" t="s">
        <v>106</v>
      </c>
      <c r="CA869" s="23" t="str">
        <f t="shared" si="195"/>
        <v>febrero</v>
      </c>
      <c r="CB869" s="23" t="s">
        <v>121</v>
      </c>
      <c r="CC869" s="23" t="s">
        <v>121</v>
      </c>
      <c r="CD869" s="23" t="s">
        <v>121</v>
      </c>
      <c r="CE869" t="s">
        <v>125</v>
      </c>
      <c r="CF869" t="s">
        <v>126</v>
      </c>
    </row>
    <row r="870" spans="1:84" x14ac:dyDescent="0.25">
      <c r="A870" s="23" t="str">
        <f t="shared" si="183"/>
        <v/>
      </c>
      <c r="B870" s="23" t="str">
        <f t="shared" si="184"/>
        <v/>
      </c>
      <c r="C870" s="24" t="str">
        <f t="shared" ca="1" si="185"/>
        <v>E</v>
      </c>
      <c r="D870" s="25" t="str">
        <f t="shared" ca="1" si="186"/>
        <v/>
      </c>
      <c r="E870" s="25" t="str">
        <f t="shared" si="187"/>
        <v/>
      </c>
      <c r="F870" s="23" t="str">
        <f t="shared" si="188"/>
        <v/>
      </c>
      <c r="G870" s="25" t="str">
        <f t="shared" si="189"/>
        <v/>
      </c>
      <c r="H870" s="23">
        <v>2025</v>
      </c>
      <c r="I870" s="26">
        <v>870</v>
      </c>
      <c r="J870" s="23" t="s">
        <v>95</v>
      </c>
      <c r="K870" t="s">
        <v>96</v>
      </c>
      <c r="L870" t="s">
        <v>97</v>
      </c>
      <c r="M870" t="s">
        <v>98</v>
      </c>
      <c r="N870" t="s">
        <v>99</v>
      </c>
      <c r="O870" s="23" t="s">
        <v>100</v>
      </c>
      <c r="P870" s="23" t="s">
        <v>138</v>
      </c>
      <c r="Q870" t="s">
        <v>5855</v>
      </c>
      <c r="R870" s="23" t="s">
        <v>103</v>
      </c>
      <c r="S870" s="20" t="s">
        <v>5856</v>
      </c>
      <c r="T870" s="29" t="s">
        <v>5857</v>
      </c>
      <c r="U870" s="23" t="s">
        <v>1436</v>
      </c>
      <c r="V870" s="23" t="s">
        <v>106</v>
      </c>
      <c r="W870" s="20" t="s">
        <v>183</v>
      </c>
      <c r="X870" s="20" t="s">
        <v>183</v>
      </c>
      <c r="Y870" t="s">
        <v>5858</v>
      </c>
      <c r="Z870" t="s">
        <v>5859</v>
      </c>
      <c r="AA870" t="s">
        <v>5860</v>
      </c>
      <c r="AB870" s="30">
        <v>71379000</v>
      </c>
      <c r="AC870" s="30">
        <v>71379000</v>
      </c>
      <c r="AD870" s="46">
        <v>7210000</v>
      </c>
      <c r="AE870" s="46">
        <v>0</v>
      </c>
      <c r="AF870" s="23" t="s">
        <v>112</v>
      </c>
      <c r="AG870" t="s">
        <v>106</v>
      </c>
      <c r="AH870" t="s">
        <v>113</v>
      </c>
      <c r="AI870" s="31">
        <f>+Tabla3[[#This Row],[VALOR DEL CONTRATO
(EN NUMEROS)]]-Tabla3[[#This Row],[VALOR RECURSOS (MADS/FONAM)]]</f>
        <v>0</v>
      </c>
      <c r="AJ870" s="25">
        <v>3625</v>
      </c>
      <c r="AK870" s="32">
        <v>45664</v>
      </c>
      <c r="AL870">
        <v>109625</v>
      </c>
      <c r="AM870" s="27">
        <v>45719</v>
      </c>
      <c r="AN870" s="33" t="s">
        <v>114</v>
      </c>
      <c r="AO870" t="s">
        <v>302</v>
      </c>
      <c r="AP870" s="39">
        <v>202400000000071</v>
      </c>
      <c r="AQ870" t="s">
        <v>106</v>
      </c>
      <c r="AR870" s="27">
        <v>45716</v>
      </c>
      <c r="AS870" s="23" t="s">
        <v>116</v>
      </c>
      <c r="AT870" s="23" t="s">
        <v>116</v>
      </c>
      <c r="AU870" t="s">
        <v>117</v>
      </c>
      <c r="AV870" t="s">
        <v>197</v>
      </c>
      <c r="AW870" t="s">
        <v>198</v>
      </c>
      <c r="AX870" t="s">
        <v>189</v>
      </c>
      <c r="AY870" s="23">
        <v>80111600</v>
      </c>
      <c r="AZ870" s="20" t="s">
        <v>5861</v>
      </c>
      <c r="BA870" s="23" t="s">
        <v>121</v>
      </c>
      <c r="BB870" s="20" t="s">
        <v>122</v>
      </c>
      <c r="BC870" s="42">
        <v>45716</v>
      </c>
      <c r="BD870" s="23" t="s">
        <v>123</v>
      </c>
      <c r="BE870" s="42">
        <v>45716</v>
      </c>
      <c r="BF870" s="27">
        <v>45719</v>
      </c>
      <c r="BG870" s="43">
        <v>46020</v>
      </c>
      <c r="BH870" s="35">
        <f>+Tabla3[[#This Row],[FECHA TERMINACION
(INICIAL)]]-Tabla3[[#This Row],[FECHA INICIO]]</f>
        <v>301</v>
      </c>
      <c r="BI870" s="35">
        <f>+Tabla3[[#This Row],[PLAZO DE EJECUCIÓN EN DÍAS (INICIAL)]]/30</f>
        <v>10.033333333333333</v>
      </c>
      <c r="BJ870" t="s">
        <v>5862</v>
      </c>
      <c r="BK870" s="30">
        <f>+[1]BD_2!E880</f>
        <v>0</v>
      </c>
      <c r="BL870" s="30">
        <f>+[1]BD_2!BA880</f>
        <v>0</v>
      </c>
      <c r="BM870" s="23">
        <f>+[1]BD_2!BZ880</f>
        <v>0</v>
      </c>
      <c r="BN870" s="23">
        <f>+COUNTIF(Tabla3[[#This Row],[VALOR REDUCIDO]:[TOTAL TIEMPO PRORROGADO EN DÍAS
]],"&lt;&gt;0")</f>
        <v>0</v>
      </c>
      <c r="BO870" s="23" t="str">
        <f>+[1]BD_2!CA880</f>
        <v>2 NO</v>
      </c>
      <c r="BP870" s="27" t="str">
        <f>+[1]BD_2!CF880</f>
        <v>2 NO</v>
      </c>
      <c r="BQ870" s="23" t="s">
        <v>106</v>
      </c>
      <c r="BR870">
        <f t="shared" si="190"/>
        <v>301</v>
      </c>
      <c r="BS870" s="36">
        <f t="shared" si="191"/>
        <v>45719</v>
      </c>
      <c r="BT870" s="36">
        <f t="shared" si="192"/>
        <v>46020</v>
      </c>
      <c r="BU870" s="37">
        <f t="shared" ca="1" si="193"/>
        <v>0.75747508305647837</v>
      </c>
      <c r="BV870" s="30">
        <f t="shared" si="194"/>
        <v>71379000</v>
      </c>
      <c r="BW870" s="23" t="str">
        <f t="shared" ref="BW870:BW933" ca="1" si="196">+IF(BP870="1 SI","FINALIZADO",IF($BT870&lt;=$C$1,"FINALIZADO","EJECUCIÓN"))</f>
        <v>EJECUCIÓN</v>
      </c>
      <c r="BX870" s="23">
        <v>35569333</v>
      </c>
      <c r="BY870" s="23">
        <v>35809667</v>
      </c>
      <c r="BZ870" s="23" t="s">
        <v>106</v>
      </c>
      <c r="CA870" s="23" t="str">
        <f t="shared" si="195"/>
        <v>febrero</v>
      </c>
      <c r="CB870" s="23" t="s">
        <v>121</v>
      </c>
      <c r="CC870" s="23" t="s">
        <v>121</v>
      </c>
      <c r="CD870" s="23" t="s">
        <v>121</v>
      </c>
      <c r="CE870" t="s">
        <v>125</v>
      </c>
      <c r="CF870" t="s">
        <v>126</v>
      </c>
    </row>
    <row r="871" spans="1:84" x14ac:dyDescent="0.25">
      <c r="A871" s="23" t="str">
        <f t="shared" si="183"/>
        <v/>
      </c>
      <c r="B871" s="23" t="str">
        <f t="shared" si="184"/>
        <v/>
      </c>
      <c r="C871" s="24" t="str">
        <f t="shared" ca="1" si="185"/>
        <v>E</v>
      </c>
      <c r="D871" s="25" t="str">
        <f t="shared" ca="1" si="186"/>
        <v/>
      </c>
      <c r="E871" s="25" t="str">
        <f t="shared" si="187"/>
        <v/>
      </c>
      <c r="F871" s="23" t="str">
        <f t="shared" si="188"/>
        <v/>
      </c>
      <c r="G871" s="25" t="str">
        <f t="shared" si="189"/>
        <v/>
      </c>
      <c r="H871" s="23">
        <v>2025</v>
      </c>
      <c r="I871" s="26">
        <v>871</v>
      </c>
      <c r="J871" s="23" t="s">
        <v>95</v>
      </c>
      <c r="K871" t="s">
        <v>96</v>
      </c>
      <c r="L871" t="s">
        <v>97</v>
      </c>
      <c r="M871" t="s">
        <v>98</v>
      </c>
      <c r="N871" t="s">
        <v>99</v>
      </c>
      <c r="O871" s="23" t="s">
        <v>100</v>
      </c>
      <c r="P871" s="23" t="s">
        <v>138</v>
      </c>
      <c r="Q871" t="s">
        <v>5863</v>
      </c>
      <c r="R871" s="23" t="s">
        <v>103</v>
      </c>
      <c r="S871" s="56" t="s">
        <v>683</v>
      </c>
      <c r="T871" s="29" t="s">
        <v>5864</v>
      </c>
      <c r="U871" s="23" t="s">
        <v>1436</v>
      </c>
      <c r="V871" s="23" t="s">
        <v>106</v>
      </c>
      <c r="W871" s="20" t="s">
        <v>516</v>
      </c>
      <c r="X871" s="20" t="s">
        <v>516</v>
      </c>
      <c r="Y871" t="s">
        <v>5865</v>
      </c>
      <c r="Z871" t="s">
        <v>5866</v>
      </c>
      <c r="AA871" t="s">
        <v>5867</v>
      </c>
      <c r="AB871" s="30">
        <v>135000000</v>
      </c>
      <c r="AC871" s="30">
        <v>135000000</v>
      </c>
      <c r="AD871" s="46">
        <v>13500000</v>
      </c>
      <c r="AE871" s="46">
        <v>0</v>
      </c>
      <c r="AF871" s="23" t="s">
        <v>112</v>
      </c>
      <c r="AG871" t="s">
        <v>106</v>
      </c>
      <c r="AH871" t="s">
        <v>113</v>
      </c>
      <c r="AI871" s="31">
        <f>+Tabla3[[#This Row],[VALOR DEL CONTRATO
(EN NUMEROS)]]-Tabla3[[#This Row],[VALOR RECURSOS (MADS/FONAM)]]</f>
        <v>0</v>
      </c>
      <c r="AJ871" s="25">
        <v>2425</v>
      </c>
      <c r="AK871" s="32">
        <v>45664</v>
      </c>
      <c r="AL871">
        <v>111525</v>
      </c>
      <c r="AM871" s="27">
        <v>45720</v>
      </c>
      <c r="AN871" s="33" t="s">
        <v>114</v>
      </c>
      <c r="AO871" t="s">
        <v>186</v>
      </c>
      <c r="AP871" s="39">
        <v>202400000000054</v>
      </c>
      <c r="AQ871" t="s">
        <v>106</v>
      </c>
      <c r="AR871" s="27">
        <v>45716</v>
      </c>
      <c r="AS871" s="23" t="s">
        <v>116</v>
      </c>
      <c r="AT871" s="23" t="s">
        <v>116</v>
      </c>
      <c r="AU871" t="s">
        <v>117</v>
      </c>
      <c r="AV871" t="s">
        <v>940</v>
      </c>
      <c r="AW871" t="s">
        <v>941</v>
      </c>
      <c r="AX871" t="s">
        <v>941</v>
      </c>
      <c r="AY871" s="23">
        <v>80111600</v>
      </c>
      <c r="AZ871" s="20" t="s">
        <v>5868</v>
      </c>
      <c r="BA871" s="23" t="s">
        <v>121</v>
      </c>
      <c r="BB871" s="20" t="s">
        <v>122</v>
      </c>
      <c r="BC871" s="42">
        <v>45716</v>
      </c>
      <c r="BD871" s="23" t="s">
        <v>123</v>
      </c>
      <c r="BE871" s="42">
        <v>45716</v>
      </c>
      <c r="BF871" s="42">
        <v>45720</v>
      </c>
      <c r="BG871" s="43">
        <v>46022</v>
      </c>
      <c r="BH871" s="35">
        <f>+Tabla3[[#This Row],[FECHA TERMINACION
(INICIAL)]]-Tabla3[[#This Row],[FECHA INICIO]]</f>
        <v>302</v>
      </c>
      <c r="BI871" s="35">
        <f>+Tabla3[[#This Row],[PLAZO DE EJECUCIÓN EN DÍAS (INICIAL)]]/30</f>
        <v>10.066666666666666</v>
      </c>
      <c r="BJ871" t="s">
        <v>1586</v>
      </c>
      <c r="BK871" s="30">
        <f>+[1]BD_2!E881</f>
        <v>1350000</v>
      </c>
      <c r="BL871" s="30">
        <f>+[1]BD_2!BA881</f>
        <v>0</v>
      </c>
      <c r="BM871" s="23">
        <f>+[1]BD_2!BZ881</f>
        <v>0</v>
      </c>
      <c r="BN871" s="23">
        <f>+COUNTIF(Tabla3[[#This Row],[VALOR REDUCIDO]:[TOTAL TIEMPO PRORROGADO EN DÍAS
]],"&lt;&gt;0")</f>
        <v>1</v>
      </c>
      <c r="BO871" s="23" t="str">
        <f>+[1]BD_2!CA881</f>
        <v>2 NO</v>
      </c>
      <c r="BP871" s="27" t="str">
        <f>+[1]BD_2!CF881</f>
        <v>2 NO</v>
      </c>
      <c r="BQ871" s="23" t="s">
        <v>106</v>
      </c>
      <c r="BR871">
        <f t="shared" si="190"/>
        <v>302</v>
      </c>
      <c r="BS871" s="36">
        <f t="shared" si="191"/>
        <v>45720</v>
      </c>
      <c r="BT871" s="36">
        <f t="shared" si="192"/>
        <v>46022</v>
      </c>
      <c r="BU871" s="37">
        <f t="shared" ca="1" si="193"/>
        <v>0.7516556291390728</v>
      </c>
      <c r="BV871" s="30">
        <f t="shared" si="194"/>
        <v>133650000</v>
      </c>
      <c r="BW871" s="23" t="str">
        <f t="shared" ca="1" si="196"/>
        <v>EJECUCIÓN</v>
      </c>
      <c r="BX871" s="23">
        <v>66150000</v>
      </c>
      <c r="BY871" s="23">
        <v>67500000</v>
      </c>
      <c r="BZ871" s="23" t="s">
        <v>106</v>
      </c>
      <c r="CA871" s="23" t="str">
        <f t="shared" si="195"/>
        <v>febrero</v>
      </c>
      <c r="CB871" s="23" t="s">
        <v>121</v>
      </c>
      <c r="CC871" s="23" t="s">
        <v>121</v>
      </c>
      <c r="CD871" s="23" t="s">
        <v>121</v>
      </c>
      <c r="CE871" t="s">
        <v>125</v>
      </c>
      <c r="CF871" t="s">
        <v>126</v>
      </c>
    </row>
    <row r="872" spans="1:84" x14ac:dyDescent="0.25">
      <c r="A872" s="23" t="str">
        <f t="shared" si="183"/>
        <v/>
      </c>
      <c r="B872" s="23" t="str">
        <f t="shared" si="184"/>
        <v/>
      </c>
      <c r="C872" s="24" t="str">
        <f t="shared" ca="1" si="185"/>
        <v>E</v>
      </c>
      <c r="D872" s="25" t="str">
        <f t="shared" ca="1" si="186"/>
        <v/>
      </c>
      <c r="E872" s="25" t="str">
        <f t="shared" si="187"/>
        <v/>
      </c>
      <c r="F872" s="23" t="str">
        <f t="shared" si="188"/>
        <v/>
      </c>
      <c r="G872" s="25" t="str">
        <f t="shared" si="189"/>
        <v/>
      </c>
      <c r="H872" s="23">
        <v>2025</v>
      </c>
      <c r="I872" s="26">
        <v>872</v>
      </c>
      <c r="J872" s="23" t="s">
        <v>95</v>
      </c>
      <c r="K872" t="s">
        <v>96</v>
      </c>
      <c r="L872" t="s">
        <v>97</v>
      </c>
      <c r="M872" t="s">
        <v>98</v>
      </c>
      <c r="N872" t="s">
        <v>99</v>
      </c>
      <c r="O872" s="23" t="s">
        <v>100</v>
      </c>
      <c r="P872" s="23" t="s">
        <v>101</v>
      </c>
      <c r="Q872" t="s">
        <v>5869</v>
      </c>
      <c r="R872" s="23" t="s">
        <v>103</v>
      </c>
      <c r="S872" s="20" t="s">
        <v>525</v>
      </c>
      <c r="T872" s="29" t="s">
        <v>5870</v>
      </c>
      <c r="U872" s="23" t="s">
        <v>1436</v>
      </c>
      <c r="V872" s="23" t="s">
        <v>106</v>
      </c>
      <c r="W872" s="20" t="s">
        <v>711</v>
      </c>
      <c r="X872" s="20" t="s">
        <v>108</v>
      </c>
      <c r="Y872" t="s">
        <v>5871</v>
      </c>
      <c r="Z872" t="s">
        <v>5872</v>
      </c>
      <c r="AA872" t="s">
        <v>5873</v>
      </c>
      <c r="AB872" s="30">
        <v>37700000</v>
      </c>
      <c r="AC872" s="30">
        <v>37700000</v>
      </c>
      <c r="AD872" s="46">
        <v>3900000</v>
      </c>
      <c r="AE872" s="46">
        <v>0</v>
      </c>
      <c r="AF872" s="23" t="s">
        <v>112</v>
      </c>
      <c r="AG872" t="s">
        <v>106</v>
      </c>
      <c r="AH872" t="s">
        <v>113</v>
      </c>
      <c r="AI872" s="31">
        <f>+Tabla3[[#This Row],[VALOR DEL CONTRATO
(EN NUMEROS)]]-Tabla3[[#This Row],[VALOR RECURSOS (MADS/FONAM)]]</f>
        <v>0</v>
      </c>
      <c r="AJ872" s="25">
        <v>9525</v>
      </c>
      <c r="AK872" s="57">
        <v>45665</v>
      </c>
      <c r="AL872">
        <v>112825</v>
      </c>
      <c r="AM872" s="27">
        <v>45720</v>
      </c>
      <c r="AN872" s="33" t="s">
        <v>114</v>
      </c>
      <c r="AO872" t="s">
        <v>115</v>
      </c>
      <c r="AP872" s="39">
        <v>202400000000095</v>
      </c>
      <c r="AQ872" t="s">
        <v>106</v>
      </c>
      <c r="AR872" s="27">
        <v>45716</v>
      </c>
      <c r="AS872" s="23" t="s">
        <v>116</v>
      </c>
      <c r="AT872" s="23" t="s">
        <v>116</v>
      </c>
      <c r="AU872" t="s">
        <v>117</v>
      </c>
      <c r="AV872" t="s">
        <v>529</v>
      </c>
      <c r="AW872" t="s">
        <v>620</v>
      </c>
      <c r="AX872" t="s">
        <v>108</v>
      </c>
      <c r="AY872" s="23">
        <v>80111600</v>
      </c>
      <c r="AZ872" s="20" t="s">
        <v>5874</v>
      </c>
      <c r="BA872" s="23" t="s">
        <v>295</v>
      </c>
      <c r="BB872" s="20" t="s">
        <v>122</v>
      </c>
      <c r="BC872" s="42">
        <v>45719</v>
      </c>
      <c r="BD872" s="23" t="s">
        <v>123</v>
      </c>
      <c r="BE872" s="42">
        <v>45719</v>
      </c>
      <c r="BF872" s="27">
        <v>45720</v>
      </c>
      <c r="BG872" s="43">
        <v>46014</v>
      </c>
      <c r="BH872" s="35">
        <f>+Tabla3[[#This Row],[FECHA TERMINACION
(INICIAL)]]-Tabla3[[#This Row],[FECHA INICIO]]</f>
        <v>294</v>
      </c>
      <c r="BI872" s="35">
        <f>+Tabla3[[#This Row],[PLAZO DE EJECUCIÓN EN DÍAS (INICIAL)]]/30</f>
        <v>9.8000000000000007</v>
      </c>
      <c r="BJ872" t="s">
        <v>5875</v>
      </c>
      <c r="BK872" s="30">
        <f>+[1]BD_2!E882</f>
        <v>0</v>
      </c>
      <c r="BL872" s="30">
        <f>+[1]BD_2!BA882</f>
        <v>0</v>
      </c>
      <c r="BM872" s="23">
        <f>+[1]BD_2!BZ882</f>
        <v>0</v>
      </c>
      <c r="BN872" s="23">
        <f>+COUNTIF(Tabla3[[#This Row],[VALOR REDUCIDO]:[TOTAL TIEMPO PRORROGADO EN DÍAS
]],"&lt;&gt;0")</f>
        <v>0</v>
      </c>
      <c r="BO872" s="23" t="str">
        <f>+[1]BD_2!CA882</f>
        <v>2 NO</v>
      </c>
      <c r="BP872" s="27" t="str">
        <f>+[1]BD_2!CF882</f>
        <v>2 NO</v>
      </c>
      <c r="BQ872" s="23" t="s">
        <v>106</v>
      </c>
      <c r="BR872">
        <f t="shared" si="190"/>
        <v>294</v>
      </c>
      <c r="BS872" s="36">
        <f t="shared" si="191"/>
        <v>45720</v>
      </c>
      <c r="BT872" s="36">
        <f t="shared" si="192"/>
        <v>46014</v>
      </c>
      <c r="BU872" s="37">
        <f t="shared" ca="1" si="193"/>
        <v>0.77210884353741494</v>
      </c>
      <c r="BV872" s="30">
        <f t="shared" si="194"/>
        <v>37700000</v>
      </c>
      <c r="BW872" s="23" t="str">
        <f t="shared" ca="1" si="196"/>
        <v>EJECUCIÓN</v>
      </c>
      <c r="BX872" s="23">
        <v>19110000</v>
      </c>
      <c r="BY872" s="23">
        <v>18590000</v>
      </c>
      <c r="BZ872" s="23" t="s">
        <v>106</v>
      </c>
      <c r="CA872" s="23" t="str">
        <f t="shared" si="195"/>
        <v>febrero</v>
      </c>
      <c r="CB872" s="23" t="s">
        <v>121</v>
      </c>
      <c r="CC872" s="23" t="s">
        <v>121</v>
      </c>
      <c r="CD872" s="23" t="s">
        <v>121</v>
      </c>
      <c r="CE872" t="s">
        <v>125</v>
      </c>
      <c r="CF872" t="s">
        <v>126</v>
      </c>
    </row>
    <row r="873" spans="1:84" x14ac:dyDescent="0.25">
      <c r="A873" s="23" t="str">
        <f t="shared" si="183"/>
        <v/>
      </c>
      <c r="B873" s="23" t="str">
        <f t="shared" si="184"/>
        <v/>
      </c>
      <c r="C873" s="24" t="str">
        <f t="shared" ca="1" si="185"/>
        <v>E</v>
      </c>
      <c r="D873" s="25" t="str">
        <f t="shared" ca="1" si="186"/>
        <v/>
      </c>
      <c r="E873" s="25" t="str">
        <f t="shared" si="187"/>
        <v/>
      </c>
      <c r="F873" s="23" t="str">
        <f t="shared" si="188"/>
        <v/>
      </c>
      <c r="G873" s="25" t="str">
        <f t="shared" si="189"/>
        <v/>
      </c>
      <c r="H873" s="23">
        <v>2025</v>
      </c>
      <c r="I873" s="26">
        <v>873</v>
      </c>
      <c r="J873" s="23" t="s">
        <v>95</v>
      </c>
      <c r="K873" t="s">
        <v>96</v>
      </c>
      <c r="L873" t="s">
        <v>97</v>
      </c>
      <c r="M873" t="s">
        <v>98</v>
      </c>
      <c r="N873" t="s">
        <v>99</v>
      </c>
      <c r="O873" s="23" t="s">
        <v>100</v>
      </c>
      <c r="P873" s="23" t="s">
        <v>138</v>
      </c>
      <c r="Q873" t="s">
        <v>5876</v>
      </c>
      <c r="R873" s="23" t="s">
        <v>103</v>
      </c>
      <c r="S873" s="20" t="s">
        <v>3489</v>
      </c>
      <c r="T873" s="29" t="s">
        <v>5877</v>
      </c>
      <c r="U873" s="23" t="s">
        <v>1436</v>
      </c>
      <c r="V873" s="23" t="s">
        <v>106</v>
      </c>
      <c r="W873" s="20" t="s">
        <v>1369</v>
      </c>
      <c r="X873" s="20" t="s">
        <v>1369</v>
      </c>
      <c r="Y873" t="s">
        <v>5878</v>
      </c>
      <c r="Z873" t="s">
        <v>5879</v>
      </c>
      <c r="AA873" t="s">
        <v>5880</v>
      </c>
      <c r="AB873" s="30">
        <v>69750000</v>
      </c>
      <c r="AC873" s="30">
        <v>69750000</v>
      </c>
      <c r="AD873" s="46">
        <v>7750000</v>
      </c>
      <c r="AE873" s="46">
        <v>0</v>
      </c>
      <c r="AF873" s="23" t="s">
        <v>112</v>
      </c>
      <c r="AG873" t="s">
        <v>106</v>
      </c>
      <c r="AH873" t="s">
        <v>113</v>
      </c>
      <c r="AI873" s="31">
        <f>+Tabla3[[#This Row],[VALOR DEL CONTRATO
(EN NUMEROS)]]-Tabla3[[#This Row],[VALOR RECURSOS (MADS/FONAM)]]</f>
        <v>0</v>
      </c>
      <c r="AJ873" s="25">
        <v>10925</v>
      </c>
      <c r="AK873" s="32">
        <v>45665</v>
      </c>
      <c r="AL873">
        <v>113525</v>
      </c>
      <c r="AM873" s="27">
        <v>45721</v>
      </c>
      <c r="AN873" s="33" t="s">
        <v>114</v>
      </c>
      <c r="AO873" t="s">
        <v>911</v>
      </c>
      <c r="AP873" s="39">
        <v>202400000000078</v>
      </c>
      <c r="AQ873" t="s">
        <v>106</v>
      </c>
      <c r="AR873" s="27">
        <v>45716</v>
      </c>
      <c r="AS873" s="23" t="s">
        <v>116</v>
      </c>
      <c r="AT873" s="23" t="s">
        <v>116</v>
      </c>
      <c r="AU873" t="s">
        <v>117</v>
      </c>
      <c r="AV873" t="s">
        <v>2272</v>
      </c>
      <c r="AW873" t="s">
        <v>1374</v>
      </c>
      <c r="AX873" t="s">
        <v>1375</v>
      </c>
      <c r="AY873" s="23">
        <v>80111600</v>
      </c>
      <c r="AZ873" s="41" t="s">
        <v>5881</v>
      </c>
      <c r="BA873" s="23" t="s">
        <v>121</v>
      </c>
      <c r="BB873" s="20" t="s">
        <v>122</v>
      </c>
      <c r="BC873" s="27">
        <v>45716</v>
      </c>
      <c r="BD873" s="20" t="s">
        <v>123</v>
      </c>
      <c r="BE873" s="27">
        <v>45716</v>
      </c>
      <c r="BF873" s="27">
        <v>45721</v>
      </c>
      <c r="BG873" s="43">
        <v>45995</v>
      </c>
      <c r="BH873" s="35">
        <f>+Tabla3[[#This Row],[FECHA TERMINACION
(INICIAL)]]-Tabla3[[#This Row],[FECHA INICIO]]</f>
        <v>274</v>
      </c>
      <c r="BI873" s="35">
        <f>+Tabla3[[#This Row],[PLAZO DE EJECUCIÓN EN DÍAS (INICIAL)]]/30</f>
        <v>9.1333333333333329</v>
      </c>
      <c r="BJ873" t="s">
        <v>4669</v>
      </c>
      <c r="BK873" s="30">
        <f>+[1]BD_2!E883</f>
        <v>0</v>
      </c>
      <c r="BL873" s="30">
        <f>+[1]BD_2!BA883</f>
        <v>0</v>
      </c>
      <c r="BM873" s="23">
        <f>+[1]BD_2!BZ883</f>
        <v>0</v>
      </c>
      <c r="BN873" s="23">
        <f>+COUNTIF(Tabla3[[#This Row],[VALOR REDUCIDO]:[TOTAL TIEMPO PRORROGADO EN DÍAS
]],"&lt;&gt;0")</f>
        <v>0</v>
      </c>
      <c r="BO873" s="23" t="str">
        <f>+[1]BD_2!CA883</f>
        <v>2 NO</v>
      </c>
      <c r="BP873" s="27" t="str">
        <f>+[1]BD_2!CF883</f>
        <v>2 NO</v>
      </c>
      <c r="BQ873" s="23" t="s">
        <v>106</v>
      </c>
      <c r="BR873">
        <f t="shared" si="190"/>
        <v>274</v>
      </c>
      <c r="BS873" s="36">
        <f t="shared" si="191"/>
        <v>45721</v>
      </c>
      <c r="BT873" s="36">
        <f t="shared" si="192"/>
        <v>45995</v>
      </c>
      <c r="BU873" s="37">
        <f t="shared" ca="1" si="193"/>
        <v>0.82481751824817517</v>
      </c>
      <c r="BV873" s="30">
        <f t="shared" si="194"/>
        <v>69750000</v>
      </c>
      <c r="BW873" s="23" t="str">
        <f t="shared" ca="1" si="196"/>
        <v>EJECUCIÓN</v>
      </c>
      <c r="BX873" s="23">
        <v>37716667</v>
      </c>
      <c r="BY873" s="23">
        <v>32033333</v>
      </c>
      <c r="BZ873" s="23" t="s">
        <v>106</v>
      </c>
      <c r="CA873" s="23" t="str">
        <f t="shared" si="195"/>
        <v>febrero</v>
      </c>
      <c r="CB873" s="23" t="s">
        <v>121</v>
      </c>
      <c r="CC873" s="23" t="s">
        <v>121</v>
      </c>
      <c r="CD873" s="23" t="s">
        <v>121</v>
      </c>
      <c r="CE873" t="s">
        <v>125</v>
      </c>
      <c r="CF873" t="s">
        <v>126</v>
      </c>
    </row>
    <row r="874" spans="1:84" s="47" customFormat="1" x14ac:dyDescent="0.25">
      <c r="A874" s="23" t="str">
        <f t="shared" si="183"/>
        <v/>
      </c>
      <c r="B874" s="23" t="str">
        <f t="shared" si="184"/>
        <v/>
      </c>
      <c r="C874" s="24" t="str">
        <f t="shared" ca="1" si="185"/>
        <v>E</v>
      </c>
      <c r="D874" s="25" t="str">
        <f t="shared" ca="1" si="186"/>
        <v/>
      </c>
      <c r="E874" s="25" t="str">
        <f t="shared" si="187"/>
        <v/>
      </c>
      <c r="F874" s="23" t="str">
        <f t="shared" si="188"/>
        <v/>
      </c>
      <c r="G874" s="25" t="str">
        <f t="shared" si="189"/>
        <v/>
      </c>
      <c r="H874" s="23">
        <v>2025</v>
      </c>
      <c r="I874" s="26">
        <v>874</v>
      </c>
      <c r="J874" s="23" t="s">
        <v>95</v>
      </c>
      <c r="K874" t="s">
        <v>96</v>
      </c>
      <c r="L874" t="s">
        <v>97</v>
      </c>
      <c r="M874" t="s">
        <v>98</v>
      </c>
      <c r="N874" t="s">
        <v>99</v>
      </c>
      <c r="O874" s="23" t="s">
        <v>100</v>
      </c>
      <c r="P874" s="23" t="s">
        <v>138</v>
      </c>
      <c r="Q874" t="s">
        <v>5882</v>
      </c>
      <c r="R874" s="23" t="s">
        <v>103</v>
      </c>
      <c r="S874" s="56" t="s">
        <v>1206</v>
      </c>
      <c r="T874" s="29" t="s">
        <v>5883</v>
      </c>
      <c r="U874" s="23" t="s">
        <v>1436</v>
      </c>
      <c r="V874" s="23" t="s">
        <v>106</v>
      </c>
      <c r="W874" s="20" t="s">
        <v>776</v>
      </c>
      <c r="X874" s="20" t="s">
        <v>776</v>
      </c>
      <c r="Y874" t="s">
        <v>5884</v>
      </c>
      <c r="Z874" t="s">
        <v>5885</v>
      </c>
      <c r="AA874" t="s">
        <v>5886</v>
      </c>
      <c r="AB874" s="30">
        <v>63125000</v>
      </c>
      <c r="AC874" s="30">
        <v>63125000</v>
      </c>
      <c r="AD874" s="46">
        <v>6250000</v>
      </c>
      <c r="AE874" s="46">
        <v>0</v>
      </c>
      <c r="AF874" s="23" t="s">
        <v>112</v>
      </c>
      <c r="AG874" t="s">
        <v>106</v>
      </c>
      <c r="AH874" t="s">
        <v>113</v>
      </c>
      <c r="AI874" s="31">
        <f>+Tabla3[[#This Row],[VALOR DEL CONTRATO
(EN NUMEROS)]]-Tabla3[[#This Row],[VALOR RECURSOS (MADS/FONAM)]]</f>
        <v>0</v>
      </c>
      <c r="AJ874" s="25">
        <v>6825</v>
      </c>
      <c r="AK874" s="57">
        <v>45665</v>
      </c>
      <c r="AL874">
        <v>109525</v>
      </c>
      <c r="AM874" s="42">
        <v>45719</v>
      </c>
      <c r="AN874" s="33" t="s">
        <v>114</v>
      </c>
      <c r="AO874" t="s">
        <v>780</v>
      </c>
      <c r="AP874" s="39">
        <v>202400000000078</v>
      </c>
      <c r="AQ874" t="s">
        <v>106</v>
      </c>
      <c r="AR874" s="27">
        <v>45716</v>
      </c>
      <c r="AS874" s="23" t="s">
        <v>116</v>
      </c>
      <c r="AT874" s="23" t="s">
        <v>116</v>
      </c>
      <c r="AU874" t="s">
        <v>117</v>
      </c>
      <c r="AV874" t="s">
        <v>1266</v>
      </c>
      <c r="AW874" t="s">
        <v>1267</v>
      </c>
      <c r="AX874" t="s">
        <v>1268</v>
      </c>
      <c r="AY874" s="23">
        <v>80111600</v>
      </c>
      <c r="AZ874" s="41" t="s">
        <v>5887</v>
      </c>
      <c r="BA874" s="23" t="s">
        <v>295</v>
      </c>
      <c r="BB874" s="20" t="s">
        <v>122</v>
      </c>
      <c r="BC874" s="42">
        <v>45716</v>
      </c>
      <c r="BD874" s="23" t="s">
        <v>123</v>
      </c>
      <c r="BE874" s="42">
        <v>45716</v>
      </c>
      <c r="BF874" s="42">
        <v>45719</v>
      </c>
      <c r="BG874" s="43">
        <v>46021</v>
      </c>
      <c r="BH874" s="35">
        <f>+Tabla3[[#This Row],[FECHA TERMINACION
(INICIAL)]]-Tabla3[[#This Row],[FECHA INICIO]]</f>
        <v>302</v>
      </c>
      <c r="BI874" s="35">
        <f>+Tabla3[[#This Row],[PLAZO DE EJECUCIÓN EN DÍAS (INICIAL)]]/30</f>
        <v>10.066666666666666</v>
      </c>
      <c r="BJ874" t="s">
        <v>5888</v>
      </c>
      <c r="BK874" s="30">
        <f>+[1]BD_2!E884</f>
        <v>0</v>
      </c>
      <c r="BL874" s="30">
        <f>+[1]BD_2!BA884</f>
        <v>0</v>
      </c>
      <c r="BM874" s="23">
        <f>+[1]BD_2!BZ884</f>
        <v>0</v>
      </c>
      <c r="BN874" s="23">
        <f>+COUNTIF(Tabla3[[#This Row],[VALOR REDUCIDO]:[TOTAL TIEMPO PRORROGADO EN DÍAS
]],"&lt;&gt;0")</f>
        <v>0</v>
      </c>
      <c r="BO874" s="23" t="str">
        <f>+[1]BD_2!CA884</f>
        <v>2 NO</v>
      </c>
      <c r="BP874" s="27" t="str">
        <f>+[1]BD_2!CF884</f>
        <v>2 NO</v>
      </c>
      <c r="BQ874" s="23" t="s">
        <v>106</v>
      </c>
      <c r="BR874">
        <f t="shared" si="190"/>
        <v>302</v>
      </c>
      <c r="BS874" s="36">
        <f t="shared" si="191"/>
        <v>45719</v>
      </c>
      <c r="BT874" s="36">
        <f t="shared" si="192"/>
        <v>46021</v>
      </c>
      <c r="BU874" s="37">
        <f t="shared" ca="1" si="193"/>
        <v>0.75496688741721851</v>
      </c>
      <c r="BV874" s="30">
        <f t="shared" si="194"/>
        <v>63125000</v>
      </c>
      <c r="BW874" s="23" t="str">
        <f t="shared" ca="1" si="196"/>
        <v>EJECUCIÓN</v>
      </c>
      <c r="BX874" s="23">
        <v>30833333</v>
      </c>
      <c r="BY874" s="23">
        <v>32291667</v>
      </c>
      <c r="BZ874" s="23" t="s">
        <v>106</v>
      </c>
      <c r="CA874" s="23" t="str">
        <f t="shared" si="195"/>
        <v>febrero</v>
      </c>
      <c r="CB874" s="23" t="s">
        <v>121</v>
      </c>
      <c r="CC874" s="23" t="s">
        <v>121</v>
      </c>
      <c r="CD874" s="23" t="s">
        <v>121</v>
      </c>
      <c r="CE874" t="s">
        <v>125</v>
      </c>
      <c r="CF874" t="s">
        <v>126</v>
      </c>
    </row>
    <row r="875" spans="1:84" s="47" customFormat="1" x14ac:dyDescent="0.25">
      <c r="A875" s="23" t="str">
        <f t="shared" si="183"/>
        <v/>
      </c>
      <c r="B875" s="23" t="str">
        <f t="shared" si="184"/>
        <v/>
      </c>
      <c r="C875" s="24" t="str">
        <f t="shared" ca="1" si="185"/>
        <v>E</v>
      </c>
      <c r="D875" s="25" t="str">
        <f t="shared" ca="1" si="186"/>
        <v/>
      </c>
      <c r="E875" s="25" t="str">
        <f t="shared" si="187"/>
        <v/>
      </c>
      <c r="F875" s="23" t="str">
        <f t="shared" si="188"/>
        <v/>
      </c>
      <c r="G875" s="25" t="str">
        <f t="shared" si="189"/>
        <v/>
      </c>
      <c r="H875" s="23">
        <v>2025</v>
      </c>
      <c r="I875" s="26">
        <v>875</v>
      </c>
      <c r="J875" s="23" t="s">
        <v>95</v>
      </c>
      <c r="K875" t="s">
        <v>96</v>
      </c>
      <c r="L875" t="s">
        <v>97</v>
      </c>
      <c r="M875" t="s">
        <v>98</v>
      </c>
      <c r="N875" t="s">
        <v>99</v>
      </c>
      <c r="O875" s="23" t="s">
        <v>100</v>
      </c>
      <c r="P875" s="23" t="s">
        <v>138</v>
      </c>
      <c r="Q875" t="s">
        <v>5889</v>
      </c>
      <c r="R875" s="23" t="s">
        <v>103</v>
      </c>
      <c r="S875" s="56" t="s">
        <v>1325</v>
      </c>
      <c r="T875" s="29" t="s">
        <v>5890</v>
      </c>
      <c r="U875" s="23" t="s">
        <v>1436</v>
      </c>
      <c r="V875" s="23" t="s">
        <v>106</v>
      </c>
      <c r="W875" s="20" t="s">
        <v>907</v>
      </c>
      <c r="X875" s="20" t="s">
        <v>907</v>
      </c>
      <c r="Y875" t="s">
        <v>5891</v>
      </c>
      <c r="Z875" t="s">
        <v>5892</v>
      </c>
      <c r="AA875" t="s">
        <v>5893</v>
      </c>
      <c r="AB875" s="30">
        <v>60255000</v>
      </c>
      <c r="AC875" s="30">
        <v>60255000</v>
      </c>
      <c r="AD875" s="46">
        <v>6695000</v>
      </c>
      <c r="AE875" s="46">
        <v>0</v>
      </c>
      <c r="AF875" s="23" t="s">
        <v>112</v>
      </c>
      <c r="AG875" t="s">
        <v>106</v>
      </c>
      <c r="AH875" t="s">
        <v>113</v>
      </c>
      <c r="AI875" s="31">
        <f>+Tabla3[[#This Row],[VALOR DEL CONTRATO
(EN NUMEROS)]]-Tabla3[[#This Row],[VALOR RECURSOS (MADS/FONAM)]]</f>
        <v>0</v>
      </c>
      <c r="AJ875" s="25">
        <v>10125</v>
      </c>
      <c r="AK875" s="57">
        <v>45665</v>
      </c>
      <c r="AL875">
        <v>114025</v>
      </c>
      <c r="AM875" s="42">
        <v>45721</v>
      </c>
      <c r="AN875" s="33" t="s">
        <v>114</v>
      </c>
      <c r="AO875" t="s">
        <v>186</v>
      </c>
      <c r="AP875" s="39">
        <v>202400000000078</v>
      </c>
      <c r="AQ875" t="s">
        <v>106</v>
      </c>
      <c r="AR875" s="27">
        <v>45716</v>
      </c>
      <c r="AS875" s="23" t="s">
        <v>116</v>
      </c>
      <c r="AT875" s="23" t="s">
        <v>116</v>
      </c>
      <c r="AU875" t="s">
        <v>117</v>
      </c>
      <c r="AV875" t="s">
        <v>912</v>
      </c>
      <c r="AW875" t="s">
        <v>913</v>
      </c>
      <c r="AX875" t="s">
        <v>914</v>
      </c>
      <c r="AY875" s="23">
        <v>80111600</v>
      </c>
      <c r="AZ875" s="41" t="s">
        <v>5894</v>
      </c>
      <c r="BA875" s="23" t="s">
        <v>295</v>
      </c>
      <c r="BB875" s="20" t="s">
        <v>122</v>
      </c>
      <c r="BC875" s="42">
        <v>45720</v>
      </c>
      <c r="BD875" s="23" t="s">
        <v>123</v>
      </c>
      <c r="BE875" s="42">
        <v>45720</v>
      </c>
      <c r="BF875" s="27">
        <v>45722</v>
      </c>
      <c r="BG875" s="43">
        <v>45996</v>
      </c>
      <c r="BH875" s="35">
        <f>+Tabla3[[#This Row],[FECHA TERMINACION
(INICIAL)]]-Tabla3[[#This Row],[FECHA INICIO]]</f>
        <v>274</v>
      </c>
      <c r="BI875" s="35">
        <f>+Tabla3[[#This Row],[PLAZO DE EJECUCIÓN EN DÍAS (INICIAL)]]/30</f>
        <v>9.1333333333333329</v>
      </c>
      <c r="BJ875" t="s">
        <v>4669</v>
      </c>
      <c r="BK875" s="30">
        <f>+[1]BD_2!E885</f>
        <v>0</v>
      </c>
      <c r="BL875" s="30">
        <f>+[1]BD_2!BA885</f>
        <v>0</v>
      </c>
      <c r="BM875" s="23">
        <f>+[1]BD_2!BZ885</f>
        <v>0</v>
      </c>
      <c r="BN875" s="23">
        <f>+COUNTIF(Tabla3[[#This Row],[VALOR REDUCIDO]:[TOTAL TIEMPO PRORROGADO EN DÍAS
]],"&lt;&gt;0")</f>
        <v>0</v>
      </c>
      <c r="BO875" s="23" t="str">
        <f>+[1]BD_2!CA885</f>
        <v>2 NO</v>
      </c>
      <c r="BP875" s="27" t="str">
        <f>+[1]BD_2!CF885</f>
        <v>2 NO</v>
      </c>
      <c r="BQ875" s="23" t="s">
        <v>106</v>
      </c>
      <c r="BR875">
        <f t="shared" si="190"/>
        <v>274</v>
      </c>
      <c r="BS875" s="36">
        <f t="shared" si="191"/>
        <v>45722</v>
      </c>
      <c r="BT875" s="36">
        <f t="shared" si="192"/>
        <v>45996</v>
      </c>
      <c r="BU875" s="37">
        <f t="shared" ca="1" si="193"/>
        <v>0.82116788321167888</v>
      </c>
      <c r="BV875" s="30">
        <f t="shared" si="194"/>
        <v>60255000</v>
      </c>
      <c r="BW875" s="23" t="str">
        <f t="shared" ca="1" si="196"/>
        <v>EJECUCIÓN</v>
      </c>
      <c r="BX875" s="23">
        <v>32359217</v>
      </c>
      <c r="BY875" s="23">
        <v>27895783</v>
      </c>
      <c r="BZ875" s="23" t="s">
        <v>106</v>
      </c>
      <c r="CA875" s="23" t="str">
        <f t="shared" si="195"/>
        <v>febrero</v>
      </c>
      <c r="CB875" s="23" t="s">
        <v>121</v>
      </c>
      <c r="CC875" s="23" t="s">
        <v>121</v>
      </c>
      <c r="CD875" s="23" t="s">
        <v>121</v>
      </c>
      <c r="CE875" t="s">
        <v>125</v>
      </c>
      <c r="CF875" t="s">
        <v>126</v>
      </c>
    </row>
    <row r="876" spans="1:84" s="47" customFormat="1" x14ac:dyDescent="0.25">
      <c r="A876" s="23" t="str">
        <f t="shared" si="183"/>
        <v/>
      </c>
      <c r="B876" s="23" t="str">
        <f t="shared" si="184"/>
        <v/>
      </c>
      <c r="C876" s="24" t="str">
        <f t="shared" ca="1" si="185"/>
        <v>E</v>
      </c>
      <c r="D876" s="25" t="str">
        <f t="shared" ca="1" si="186"/>
        <v/>
      </c>
      <c r="E876" s="25" t="str">
        <f t="shared" si="187"/>
        <v/>
      </c>
      <c r="F876" s="23" t="str">
        <f t="shared" si="188"/>
        <v/>
      </c>
      <c r="G876" s="25" t="str">
        <f t="shared" si="189"/>
        <v/>
      </c>
      <c r="H876" s="23">
        <v>2025</v>
      </c>
      <c r="I876" s="26">
        <v>876</v>
      </c>
      <c r="J876" s="23" t="s">
        <v>95</v>
      </c>
      <c r="K876" t="s">
        <v>96</v>
      </c>
      <c r="L876" t="s">
        <v>97</v>
      </c>
      <c r="M876" t="s">
        <v>98</v>
      </c>
      <c r="N876" t="s">
        <v>99</v>
      </c>
      <c r="O876" s="23" t="s">
        <v>100</v>
      </c>
      <c r="P876" s="23" t="s">
        <v>138</v>
      </c>
      <c r="Q876" t="s">
        <v>5895</v>
      </c>
      <c r="R876" s="23" t="s">
        <v>103</v>
      </c>
      <c r="S876" s="20" t="s">
        <v>1753</v>
      </c>
      <c r="T876" s="29" t="s">
        <v>5896</v>
      </c>
      <c r="U876" s="23" t="s">
        <v>1436</v>
      </c>
      <c r="V876" s="23" t="s">
        <v>106</v>
      </c>
      <c r="W876" s="20" t="s">
        <v>1369</v>
      </c>
      <c r="X876" s="20" t="s">
        <v>1369</v>
      </c>
      <c r="Y876" t="s">
        <v>5897</v>
      </c>
      <c r="Z876" t="s">
        <v>5898</v>
      </c>
      <c r="AA876" t="s">
        <v>5899</v>
      </c>
      <c r="AB876" s="30">
        <v>83172500</v>
      </c>
      <c r="AC876" s="30">
        <v>83172500</v>
      </c>
      <c r="AD876" s="46">
        <v>8755000</v>
      </c>
      <c r="AE876" s="46">
        <v>0</v>
      </c>
      <c r="AF876" s="23" t="s">
        <v>112</v>
      </c>
      <c r="AG876" t="s">
        <v>106</v>
      </c>
      <c r="AH876" t="s">
        <v>113</v>
      </c>
      <c r="AI876" s="31">
        <f>+Tabla3[[#This Row],[VALOR DEL CONTRATO
(EN NUMEROS)]]-Tabla3[[#This Row],[VALOR RECURSOS (MADS/FONAM)]]</f>
        <v>0</v>
      </c>
      <c r="AJ876" s="25">
        <v>11125</v>
      </c>
      <c r="AK876" s="57">
        <v>45665</v>
      </c>
      <c r="AL876">
        <v>121025</v>
      </c>
      <c r="AM876" s="27">
        <v>45730</v>
      </c>
      <c r="AN876" s="33" t="s">
        <v>114</v>
      </c>
      <c r="AO876" t="s">
        <v>931</v>
      </c>
      <c r="AP876" s="39">
        <v>202400000000078</v>
      </c>
      <c r="AQ876" t="s">
        <v>106</v>
      </c>
      <c r="AR876" s="27">
        <v>45716</v>
      </c>
      <c r="AS876" s="23" t="s">
        <v>116</v>
      </c>
      <c r="AT876" s="23" t="s">
        <v>116</v>
      </c>
      <c r="AU876" t="s">
        <v>117</v>
      </c>
      <c r="AV876" t="s">
        <v>3300</v>
      </c>
      <c r="AW876" t="s">
        <v>3301</v>
      </c>
      <c r="AX876" t="s">
        <v>1369</v>
      </c>
      <c r="AY876" s="23">
        <v>80111600</v>
      </c>
      <c r="AZ876" s="20" t="s">
        <v>5900</v>
      </c>
      <c r="BA876" s="23" t="s">
        <v>121</v>
      </c>
      <c r="BB876" s="20" t="s">
        <v>122</v>
      </c>
      <c r="BC876" s="42">
        <v>45716</v>
      </c>
      <c r="BD876" s="23" t="s">
        <v>123</v>
      </c>
      <c r="BE876" s="42">
        <v>45716</v>
      </c>
      <c r="BF876" s="27">
        <v>45730</v>
      </c>
      <c r="BG876" s="43">
        <v>46019</v>
      </c>
      <c r="BH876" s="35">
        <f>+Tabla3[[#This Row],[FECHA TERMINACION
(INICIAL)]]-Tabla3[[#This Row],[FECHA INICIO]]</f>
        <v>289</v>
      </c>
      <c r="BI876" s="35">
        <f>+Tabla3[[#This Row],[PLAZO DE EJECUCIÓN EN DÍAS (INICIAL)]]/30</f>
        <v>9.6333333333333329</v>
      </c>
      <c r="BJ876" t="s">
        <v>3941</v>
      </c>
      <c r="BK876" s="30">
        <f>+[1]BD_2!E886</f>
        <v>0</v>
      </c>
      <c r="BL876" s="30">
        <f>+[1]BD_2!BA886</f>
        <v>0</v>
      </c>
      <c r="BM876" s="23">
        <f>+[1]BD_2!BZ886</f>
        <v>0</v>
      </c>
      <c r="BN876" s="23">
        <f>+COUNTIF(Tabla3[[#This Row],[VALOR REDUCIDO]:[TOTAL TIEMPO PRORROGADO EN DÍAS
]],"&lt;&gt;0")</f>
        <v>0</v>
      </c>
      <c r="BO876" s="23" t="str">
        <f>+[1]BD_2!CA886</f>
        <v>2 NO</v>
      </c>
      <c r="BP876" s="27" t="str">
        <f>+[1]BD_2!CF886</f>
        <v>2 NO</v>
      </c>
      <c r="BQ876" s="23" t="s">
        <v>106</v>
      </c>
      <c r="BR876">
        <f t="shared" si="190"/>
        <v>289</v>
      </c>
      <c r="BS876" s="36">
        <f t="shared" si="191"/>
        <v>45730</v>
      </c>
      <c r="BT876" s="36">
        <f t="shared" si="192"/>
        <v>46019</v>
      </c>
      <c r="BU876" s="37">
        <f t="shared" ca="1" si="193"/>
        <v>0.75086505190311414</v>
      </c>
      <c r="BV876" s="30">
        <f t="shared" si="194"/>
        <v>83172500</v>
      </c>
      <c r="BW876" s="23" t="str">
        <f t="shared" ca="1" si="196"/>
        <v>EJECUCIÓN</v>
      </c>
      <c r="BX876" s="23">
        <v>39981167</v>
      </c>
      <c r="BY876" s="23">
        <v>43191333</v>
      </c>
      <c r="BZ876" s="23" t="s">
        <v>106</v>
      </c>
      <c r="CA876" s="23" t="str">
        <f t="shared" si="195"/>
        <v>febrero</v>
      </c>
      <c r="CB876" s="23" t="s">
        <v>121</v>
      </c>
      <c r="CC876" s="23" t="s">
        <v>121</v>
      </c>
      <c r="CD876" s="23" t="s">
        <v>121</v>
      </c>
      <c r="CE876" t="s">
        <v>125</v>
      </c>
      <c r="CF876" t="s">
        <v>126</v>
      </c>
    </row>
    <row r="877" spans="1:84" s="47" customFormat="1" x14ac:dyDescent="0.25">
      <c r="A877" s="23" t="str">
        <f t="shared" si="183"/>
        <v/>
      </c>
      <c r="B877" s="23" t="str">
        <f t="shared" si="184"/>
        <v/>
      </c>
      <c r="C877" s="24" t="str">
        <f t="shared" ca="1" si="185"/>
        <v>E</v>
      </c>
      <c r="D877" s="25" t="str">
        <f t="shared" ca="1" si="186"/>
        <v/>
      </c>
      <c r="E877" s="25" t="str">
        <f t="shared" si="187"/>
        <v/>
      </c>
      <c r="F877" s="23" t="str">
        <f t="shared" si="188"/>
        <v/>
      </c>
      <c r="G877" s="25" t="str">
        <f t="shared" si="189"/>
        <v/>
      </c>
      <c r="H877" s="23">
        <v>2025</v>
      </c>
      <c r="I877" s="26">
        <v>877</v>
      </c>
      <c r="J877" s="23" t="s">
        <v>95</v>
      </c>
      <c r="K877" t="s">
        <v>96</v>
      </c>
      <c r="L877" t="s">
        <v>97</v>
      </c>
      <c r="M877" t="s">
        <v>98</v>
      </c>
      <c r="N877" t="s">
        <v>99</v>
      </c>
      <c r="O877" s="23" t="s">
        <v>100</v>
      </c>
      <c r="P877" s="23" t="s">
        <v>138</v>
      </c>
      <c r="Q877" t="s">
        <v>5901</v>
      </c>
      <c r="R877" s="23" t="s">
        <v>103</v>
      </c>
      <c r="S877" s="20" t="s">
        <v>440</v>
      </c>
      <c r="T877" s="29" t="s">
        <v>5902</v>
      </c>
      <c r="U877" s="23" t="s">
        <v>1436</v>
      </c>
      <c r="V877" s="23" t="s">
        <v>106</v>
      </c>
      <c r="W877" s="20" t="s">
        <v>490</v>
      </c>
      <c r="X877" s="20" t="s">
        <v>490</v>
      </c>
      <c r="Y877" t="s">
        <v>5903</v>
      </c>
      <c r="Z877" t="s">
        <v>5904</v>
      </c>
      <c r="AA877" t="s">
        <v>5905</v>
      </c>
      <c r="AB877" s="30">
        <v>129266667</v>
      </c>
      <c r="AC877" s="30">
        <v>129266667</v>
      </c>
      <c r="AD877" s="46">
        <v>14000000</v>
      </c>
      <c r="AE877" s="46">
        <v>0</v>
      </c>
      <c r="AF877" s="23" t="s">
        <v>112</v>
      </c>
      <c r="AG877" t="s">
        <v>106</v>
      </c>
      <c r="AH877" t="s">
        <v>113</v>
      </c>
      <c r="AI877" s="31">
        <f>+Tabla3[[#This Row],[VALOR DEL CONTRATO
(EN NUMEROS)]]-Tabla3[[#This Row],[VALOR RECURSOS (MADS/FONAM)]]</f>
        <v>0</v>
      </c>
      <c r="AJ877" s="25">
        <v>9025</v>
      </c>
      <c r="AK877" s="57">
        <v>45665</v>
      </c>
      <c r="AL877">
        <v>128425</v>
      </c>
      <c r="AM877" s="42">
        <v>45741</v>
      </c>
      <c r="AN877" s="33" t="s">
        <v>114</v>
      </c>
      <c r="AO877" t="s">
        <v>986</v>
      </c>
      <c r="AP877" s="39">
        <v>202300000000041</v>
      </c>
      <c r="AQ877" t="s">
        <v>106</v>
      </c>
      <c r="AR877" s="42">
        <v>45716</v>
      </c>
      <c r="AS877" s="23" t="s">
        <v>116</v>
      </c>
      <c r="AT877" s="23" t="s">
        <v>116</v>
      </c>
      <c r="AU877" t="s">
        <v>117</v>
      </c>
      <c r="AV877" t="s">
        <v>1266</v>
      </c>
      <c r="AW877" t="s">
        <v>1267</v>
      </c>
      <c r="AX877" t="s">
        <v>1268</v>
      </c>
      <c r="AY877" s="23">
        <v>80111600</v>
      </c>
      <c r="AZ877" s="20" t="s">
        <v>5906</v>
      </c>
      <c r="BA877" s="23" t="s">
        <v>121</v>
      </c>
      <c r="BB877" s="20" t="s">
        <v>122</v>
      </c>
      <c r="BC877" s="42">
        <v>45717</v>
      </c>
      <c r="BD877" s="23" t="s">
        <v>123</v>
      </c>
      <c r="BE877" s="42">
        <v>45717</v>
      </c>
      <c r="BF877" s="27">
        <v>45741</v>
      </c>
      <c r="BG877" s="43">
        <v>46021</v>
      </c>
      <c r="BH877" s="35">
        <f>+Tabla3[[#This Row],[FECHA TERMINACION
(INICIAL)]]-Tabla3[[#This Row],[FECHA INICIO]]</f>
        <v>280</v>
      </c>
      <c r="BI877" s="35">
        <f>+Tabla3[[#This Row],[PLAZO DE EJECUCIÓN EN DÍAS (INICIAL)]]/30</f>
        <v>9.3333333333333339</v>
      </c>
      <c r="BJ877" t="s">
        <v>5907</v>
      </c>
      <c r="BK877" s="30">
        <f>+[1]BD_2!E887</f>
        <v>466667</v>
      </c>
      <c r="BL877" s="30">
        <f>+[1]BD_2!BA887</f>
        <v>0</v>
      </c>
      <c r="BM877" s="23">
        <f>+[1]BD_2!BZ887</f>
        <v>0</v>
      </c>
      <c r="BN877" s="23">
        <f>+COUNTIF(Tabla3[[#This Row],[VALOR REDUCIDO]:[TOTAL TIEMPO PRORROGADO EN DÍAS
]],"&lt;&gt;0")</f>
        <v>1</v>
      </c>
      <c r="BO877" s="23" t="str">
        <f>+[1]BD_2!CA887</f>
        <v>2 NO</v>
      </c>
      <c r="BP877" s="27" t="str">
        <f>+[1]BD_2!CF887</f>
        <v>2 NO</v>
      </c>
      <c r="BQ877" s="23" t="s">
        <v>106</v>
      </c>
      <c r="BR877">
        <f t="shared" si="190"/>
        <v>280</v>
      </c>
      <c r="BS877" s="36">
        <f t="shared" si="191"/>
        <v>45741</v>
      </c>
      <c r="BT877" s="36">
        <f t="shared" si="192"/>
        <v>46021</v>
      </c>
      <c r="BU877" s="37">
        <f t="shared" ca="1" si="193"/>
        <v>0.73571428571428577</v>
      </c>
      <c r="BV877" s="30">
        <f t="shared" si="194"/>
        <v>128800000</v>
      </c>
      <c r="BW877" s="23" t="str">
        <f t="shared" ca="1" si="196"/>
        <v>EJECUCIÓN</v>
      </c>
      <c r="BX877" s="23">
        <v>58800000</v>
      </c>
      <c r="BY877" s="23">
        <v>70000000</v>
      </c>
      <c r="BZ877" s="23" t="s">
        <v>106</v>
      </c>
      <c r="CA877" s="23" t="str">
        <f t="shared" si="195"/>
        <v>febrero</v>
      </c>
      <c r="CB877" s="23" t="s">
        <v>121</v>
      </c>
      <c r="CC877" s="23" t="s">
        <v>121</v>
      </c>
      <c r="CD877" s="23" t="s">
        <v>121</v>
      </c>
      <c r="CE877" t="s">
        <v>125</v>
      </c>
      <c r="CF877" t="s">
        <v>126</v>
      </c>
    </row>
    <row r="878" spans="1:84" s="47" customFormat="1" x14ac:dyDescent="0.25">
      <c r="A878" s="23" t="str">
        <f t="shared" si="183"/>
        <v/>
      </c>
      <c r="B878" s="23" t="str">
        <f t="shared" si="184"/>
        <v/>
      </c>
      <c r="C878" s="24" t="str">
        <f t="shared" ca="1" si="185"/>
        <v>E</v>
      </c>
      <c r="D878" s="25" t="str">
        <f t="shared" ca="1" si="186"/>
        <v/>
      </c>
      <c r="E878" s="25" t="str">
        <f t="shared" si="187"/>
        <v/>
      </c>
      <c r="F878" s="23" t="str">
        <f t="shared" si="188"/>
        <v/>
      </c>
      <c r="G878" s="25" t="str">
        <f t="shared" si="189"/>
        <v/>
      </c>
      <c r="H878" s="23">
        <v>2025</v>
      </c>
      <c r="I878" s="26">
        <v>878</v>
      </c>
      <c r="J878" s="23" t="s">
        <v>95</v>
      </c>
      <c r="K878" t="s">
        <v>96</v>
      </c>
      <c r="L878" t="s">
        <v>97</v>
      </c>
      <c r="M878" t="s">
        <v>98</v>
      </c>
      <c r="N878" t="s">
        <v>99</v>
      </c>
      <c r="O878" s="23" t="s">
        <v>100</v>
      </c>
      <c r="P878" s="23" t="s">
        <v>138</v>
      </c>
      <c r="Q878" t="s">
        <v>5908</v>
      </c>
      <c r="R878" s="23" t="s">
        <v>103</v>
      </c>
      <c r="S878" s="20" t="s">
        <v>525</v>
      </c>
      <c r="T878" s="29" t="s">
        <v>5909</v>
      </c>
      <c r="U878" s="23" t="s">
        <v>1436</v>
      </c>
      <c r="V878" s="23" t="s">
        <v>106</v>
      </c>
      <c r="W878" s="20" t="s">
        <v>490</v>
      </c>
      <c r="X878" s="20" t="s">
        <v>490</v>
      </c>
      <c r="Y878" t="s">
        <v>5910</v>
      </c>
      <c r="Z878" t="s">
        <v>5911</v>
      </c>
      <c r="AA878" t="s">
        <v>5912</v>
      </c>
      <c r="AB878" s="30">
        <v>83866667</v>
      </c>
      <c r="AC878" s="30">
        <v>83866667</v>
      </c>
      <c r="AD878" s="46">
        <v>8500000</v>
      </c>
      <c r="AE878" s="46">
        <v>0</v>
      </c>
      <c r="AF878" s="23" t="s">
        <v>112</v>
      </c>
      <c r="AG878" t="s">
        <v>106</v>
      </c>
      <c r="AH878" t="s">
        <v>113</v>
      </c>
      <c r="AI878" s="31">
        <f>+Tabla3[[#This Row],[VALOR DEL CONTRATO
(EN NUMEROS)]]-Tabla3[[#This Row],[VALOR RECURSOS (MADS/FONAM)]]</f>
        <v>0</v>
      </c>
      <c r="AJ878" s="25">
        <v>9025</v>
      </c>
      <c r="AK878" s="57">
        <v>45665</v>
      </c>
      <c r="AL878">
        <v>111925</v>
      </c>
      <c r="AM878" s="42">
        <v>45720</v>
      </c>
      <c r="AN878" s="33" t="s">
        <v>114</v>
      </c>
      <c r="AO878" t="s">
        <v>986</v>
      </c>
      <c r="AP878" s="39">
        <v>202300000000041</v>
      </c>
      <c r="AQ878" t="s">
        <v>106</v>
      </c>
      <c r="AR878" s="42">
        <v>45716</v>
      </c>
      <c r="AS878" s="23" t="s">
        <v>116</v>
      </c>
      <c r="AT878" s="23" t="s">
        <v>116</v>
      </c>
      <c r="AU878" t="s">
        <v>117</v>
      </c>
      <c r="AV878" t="s">
        <v>995</v>
      </c>
      <c r="AW878" t="s">
        <v>496</v>
      </c>
      <c r="AX878" t="s">
        <v>490</v>
      </c>
      <c r="AY878" s="23">
        <v>80111600</v>
      </c>
      <c r="AZ878" s="20" t="s">
        <v>5913</v>
      </c>
      <c r="BA878" s="23" t="s">
        <v>295</v>
      </c>
      <c r="BB878" s="20" t="s">
        <v>122</v>
      </c>
      <c r="BC878" s="42">
        <v>45716</v>
      </c>
      <c r="BD878" s="23" t="s">
        <v>123</v>
      </c>
      <c r="BE878" s="42">
        <v>45716</v>
      </c>
      <c r="BF878" s="27">
        <v>45723</v>
      </c>
      <c r="BG878" s="43">
        <v>46021</v>
      </c>
      <c r="BH878" s="35">
        <f>+Tabla3[[#This Row],[FECHA TERMINACION
(INICIAL)]]-Tabla3[[#This Row],[FECHA INICIO]]</f>
        <v>298</v>
      </c>
      <c r="BI878" s="35">
        <f>+Tabla3[[#This Row],[PLAZO DE EJECUCIÓN EN DÍAS (INICIAL)]]/30</f>
        <v>9.9333333333333336</v>
      </c>
      <c r="BJ878" t="s">
        <v>5914</v>
      </c>
      <c r="BK878" s="30">
        <f>+[1]BD_2!E888</f>
        <v>566667</v>
      </c>
      <c r="BL878" s="30">
        <f>+[1]BD_2!BA888</f>
        <v>0</v>
      </c>
      <c r="BM878" s="23">
        <f>+[1]BD_2!BZ888</f>
        <v>0</v>
      </c>
      <c r="BN878" s="23">
        <f>+COUNTIF(Tabla3[[#This Row],[VALOR REDUCIDO]:[TOTAL TIEMPO PRORROGADO EN DÍAS
]],"&lt;&gt;0")</f>
        <v>1</v>
      </c>
      <c r="BO878" s="23" t="str">
        <f>+[1]BD_2!CA888</f>
        <v>2 NO</v>
      </c>
      <c r="BP878" s="27" t="str">
        <f>+[1]BD_2!CF888</f>
        <v>2 NO</v>
      </c>
      <c r="BQ878" s="23" t="s">
        <v>106</v>
      </c>
      <c r="BR878">
        <f t="shared" si="190"/>
        <v>298</v>
      </c>
      <c r="BS878" s="36">
        <f t="shared" si="191"/>
        <v>45723</v>
      </c>
      <c r="BT878" s="36">
        <f t="shared" si="192"/>
        <v>46021</v>
      </c>
      <c r="BU878" s="37">
        <f t="shared" ca="1" si="193"/>
        <v>0.75167785234899331</v>
      </c>
      <c r="BV878" s="30">
        <f t="shared" si="194"/>
        <v>83300000</v>
      </c>
      <c r="BW878" s="23" t="str">
        <f t="shared" ca="1" si="196"/>
        <v>EJECUCIÓN</v>
      </c>
      <c r="BX878" s="23">
        <v>40800000</v>
      </c>
      <c r="BY878" s="23">
        <v>42500000</v>
      </c>
      <c r="BZ878" s="23" t="s">
        <v>106</v>
      </c>
      <c r="CA878" s="23" t="str">
        <f t="shared" si="195"/>
        <v>febrero</v>
      </c>
      <c r="CB878" s="23" t="s">
        <v>121</v>
      </c>
      <c r="CC878" s="23" t="s">
        <v>121</v>
      </c>
      <c r="CD878" s="23" t="s">
        <v>121</v>
      </c>
      <c r="CE878" t="s">
        <v>125</v>
      </c>
      <c r="CF878" t="s">
        <v>126</v>
      </c>
    </row>
    <row r="879" spans="1:84" s="47" customFormat="1" x14ac:dyDescent="0.25">
      <c r="A879" s="23" t="str">
        <f t="shared" si="183"/>
        <v/>
      </c>
      <c r="B879" s="23" t="str">
        <f t="shared" si="184"/>
        <v/>
      </c>
      <c r="C879" s="24" t="str">
        <f t="shared" ca="1" si="185"/>
        <v>F</v>
      </c>
      <c r="D879" s="25" t="str">
        <f t="shared" ca="1" si="186"/>
        <v/>
      </c>
      <c r="E879" s="25" t="str">
        <f t="shared" si="187"/>
        <v/>
      </c>
      <c r="F879" s="23" t="str">
        <f t="shared" si="188"/>
        <v/>
      </c>
      <c r="G879" s="25" t="str">
        <f t="shared" si="189"/>
        <v/>
      </c>
      <c r="H879" s="23">
        <v>2025</v>
      </c>
      <c r="I879" s="26">
        <v>879</v>
      </c>
      <c r="J879" s="23" t="s">
        <v>95</v>
      </c>
      <c r="K879" t="s">
        <v>96</v>
      </c>
      <c r="L879" t="s">
        <v>97</v>
      </c>
      <c r="M879" t="s">
        <v>98</v>
      </c>
      <c r="N879" t="s">
        <v>99</v>
      </c>
      <c r="O879" s="23" t="s">
        <v>100</v>
      </c>
      <c r="P879" s="23" t="s">
        <v>138</v>
      </c>
      <c r="Q879" t="s">
        <v>5915</v>
      </c>
      <c r="R879" s="23" t="s">
        <v>103</v>
      </c>
      <c r="S879" s="56" t="s">
        <v>1242</v>
      </c>
      <c r="T879" s="29" t="s">
        <v>5916</v>
      </c>
      <c r="U879" s="23" t="s">
        <v>1436</v>
      </c>
      <c r="V879" s="23" t="s">
        <v>106</v>
      </c>
      <c r="W879" s="20" t="s">
        <v>595</v>
      </c>
      <c r="X879" s="20" t="s">
        <v>595</v>
      </c>
      <c r="Y879" t="s">
        <v>5917</v>
      </c>
      <c r="Z879" t="s">
        <v>5918</v>
      </c>
      <c r="AA879" t="s">
        <v>5919</v>
      </c>
      <c r="AB879" s="30">
        <v>33000000</v>
      </c>
      <c r="AC879" s="30">
        <v>33000000</v>
      </c>
      <c r="AD879" s="46">
        <v>5500000</v>
      </c>
      <c r="AE879" s="46">
        <v>0</v>
      </c>
      <c r="AF879" s="23" t="s">
        <v>112</v>
      </c>
      <c r="AG879" t="s">
        <v>106</v>
      </c>
      <c r="AH879" t="s">
        <v>113</v>
      </c>
      <c r="AI879" s="31">
        <f>+Tabla3[[#This Row],[VALOR DEL CONTRATO
(EN NUMEROS)]]-Tabla3[[#This Row],[VALOR RECURSOS (MADS/FONAM)]]</f>
        <v>0</v>
      </c>
      <c r="AJ879" s="25">
        <v>4925</v>
      </c>
      <c r="AK879" s="32">
        <v>45664</v>
      </c>
      <c r="AL879">
        <v>111425</v>
      </c>
      <c r="AM879" s="27">
        <v>45720</v>
      </c>
      <c r="AN879" s="33" t="s">
        <v>114</v>
      </c>
      <c r="AO879" t="s">
        <v>599</v>
      </c>
      <c r="AP879" s="39">
        <v>202400000000095</v>
      </c>
      <c r="AQ879" t="s">
        <v>106</v>
      </c>
      <c r="AR879" s="42">
        <v>45716</v>
      </c>
      <c r="AS879" s="23" t="s">
        <v>116</v>
      </c>
      <c r="AT879" s="23" t="s">
        <v>116</v>
      </c>
      <c r="AU879" t="s">
        <v>117</v>
      </c>
      <c r="AV879" t="s">
        <v>600</v>
      </c>
      <c r="AW879" t="s">
        <v>601</v>
      </c>
      <c r="AX879" t="s">
        <v>602</v>
      </c>
      <c r="AY879" s="23">
        <v>80111600</v>
      </c>
      <c r="AZ879" s="20" t="s">
        <v>5920</v>
      </c>
      <c r="BA879" s="23" t="s">
        <v>106</v>
      </c>
      <c r="BB879" s="20" t="s">
        <v>273</v>
      </c>
      <c r="BC879" s="42" t="s">
        <v>113</v>
      </c>
      <c r="BD879" s="23" t="s">
        <v>274</v>
      </c>
      <c r="BE879" s="27">
        <v>45720</v>
      </c>
      <c r="BF879" s="27">
        <v>45720</v>
      </c>
      <c r="BG879" s="43">
        <v>45903</v>
      </c>
      <c r="BH879" s="35">
        <f>+Tabla3[[#This Row],[FECHA TERMINACION
(INICIAL)]]-Tabla3[[#This Row],[FECHA INICIO]]</f>
        <v>183</v>
      </c>
      <c r="BI879" s="35">
        <f>+Tabla3[[#This Row],[PLAZO DE EJECUCIÓN EN DÍAS (INICIAL)]]/30</f>
        <v>6.1</v>
      </c>
      <c r="BJ879" t="s">
        <v>5921</v>
      </c>
      <c r="BK879" s="30">
        <f>+[1]BD_2!E889</f>
        <v>0</v>
      </c>
      <c r="BL879" s="30">
        <f>+[1]BD_2!BA889</f>
        <v>0</v>
      </c>
      <c r="BM879" s="23">
        <f>+[1]BD_2!BZ889</f>
        <v>0</v>
      </c>
      <c r="BN879" s="23">
        <f>+COUNTIF(Tabla3[[#This Row],[VALOR REDUCIDO]:[TOTAL TIEMPO PRORROGADO EN DÍAS
]],"&lt;&gt;0")</f>
        <v>0</v>
      </c>
      <c r="BO879" s="23" t="str">
        <f>+[1]BD_2!CA889</f>
        <v>2 NO</v>
      </c>
      <c r="BP879" s="27" t="str">
        <f>+[1]BD_2!CF889</f>
        <v>2 NO</v>
      </c>
      <c r="BQ879" s="23" t="s">
        <v>106</v>
      </c>
      <c r="BR879">
        <f t="shared" si="190"/>
        <v>183</v>
      </c>
      <c r="BS879" s="36">
        <f t="shared" si="191"/>
        <v>45720</v>
      </c>
      <c r="BT879" s="36">
        <f t="shared" si="192"/>
        <v>45903</v>
      </c>
      <c r="BU879" s="37">
        <f t="shared" ca="1" si="193"/>
        <v>1</v>
      </c>
      <c r="BV879" s="30">
        <f t="shared" si="194"/>
        <v>33000000</v>
      </c>
      <c r="BW879" s="23" t="str">
        <f t="shared" ca="1" si="196"/>
        <v>FINALIZADO</v>
      </c>
      <c r="BX879" s="23">
        <v>26950000</v>
      </c>
      <c r="BY879" s="23">
        <v>6050000</v>
      </c>
      <c r="BZ879" s="23" t="s">
        <v>106</v>
      </c>
      <c r="CA879" s="23" t="str">
        <f t="shared" si="195"/>
        <v>febrero</v>
      </c>
      <c r="CB879" s="23" t="s">
        <v>121</v>
      </c>
      <c r="CC879" s="23" t="s">
        <v>121</v>
      </c>
      <c r="CD879" s="23" t="s">
        <v>121</v>
      </c>
      <c r="CE879" t="s">
        <v>125</v>
      </c>
      <c r="CF879" t="s">
        <v>126</v>
      </c>
    </row>
    <row r="880" spans="1:84" s="47" customFormat="1" x14ac:dyDescent="0.25">
      <c r="A880" s="23" t="str">
        <f t="shared" si="183"/>
        <v/>
      </c>
      <c r="B880" s="23" t="str">
        <f t="shared" si="184"/>
        <v/>
      </c>
      <c r="C880" s="24" t="str">
        <f t="shared" ca="1" si="185"/>
        <v>F</v>
      </c>
      <c r="D880" s="25" t="str">
        <f t="shared" ca="1" si="186"/>
        <v/>
      </c>
      <c r="E880" s="25" t="str">
        <f t="shared" si="187"/>
        <v/>
      </c>
      <c r="F880" s="23" t="str">
        <f t="shared" si="188"/>
        <v/>
      </c>
      <c r="G880" s="25" t="str">
        <f t="shared" si="189"/>
        <v/>
      </c>
      <c r="H880" s="23">
        <v>2025</v>
      </c>
      <c r="I880" s="26">
        <v>880</v>
      </c>
      <c r="J880" s="23" t="s">
        <v>95</v>
      </c>
      <c r="K880" t="s">
        <v>96</v>
      </c>
      <c r="L880" t="s">
        <v>97</v>
      </c>
      <c r="M880" t="s">
        <v>98</v>
      </c>
      <c r="N880" t="s">
        <v>99</v>
      </c>
      <c r="O880" s="23" t="s">
        <v>100</v>
      </c>
      <c r="P880" s="23" t="s">
        <v>138</v>
      </c>
      <c r="Q880" t="s">
        <v>5922</v>
      </c>
      <c r="R880" s="23" t="s">
        <v>103</v>
      </c>
      <c r="S880" s="20" t="s">
        <v>474</v>
      </c>
      <c r="T880" s="29" t="s">
        <v>5923</v>
      </c>
      <c r="U880" s="23" t="s">
        <v>1436</v>
      </c>
      <c r="V880" s="23" t="s">
        <v>106</v>
      </c>
      <c r="W880" s="20" t="s">
        <v>183</v>
      </c>
      <c r="X880" s="20" t="s">
        <v>183</v>
      </c>
      <c r="Y880" t="s">
        <v>5924</v>
      </c>
      <c r="Z880" t="s">
        <v>5925</v>
      </c>
      <c r="AA880" t="s">
        <v>5926</v>
      </c>
      <c r="AB880" s="30">
        <v>25992050</v>
      </c>
      <c r="AC880" s="30">
        <v>25992050</v>
      </c>
      <c r="AD880" s="46">
        <v>3713150</v>
      </c>
      <c r="AE880" s="46">
        <v>0</v>
      </c>
      <c r="AF880" s="23" t="s">
        <v>112</v>
      </c>
      <c r="AG880" t="s">
        <v>106</v>
      </c>
      <c r="AH880" t="s">
        <v>113</v>
      </c>
      <c r="AI880" s="31">
        <f>+Tabla3[[#This Row],[VALOR DEL CONTRATO
(EN NUMEROS)]]-Tabla3[[#This Row],[VALOR RECURSOS (MADS/FONAM)]]</f>
        <v>0</v>
      </c>
      <c r="AJ880" s="25">
        <v>3825</v>
      </c>
      <c r="AK880" s="32">
        <v>45664</v>
      </c>
      <c r="AL880">
        <v>112125</v>
      </c>
      <c r="AM880" s="27">
        <v>45720</v>
      </c>
      <c r="AN880" s="33" t="s">
        <v>114</v>
      </c>
      <c r="AO880" t="s">
        <v>215</v>
      </c>
      <c r="AP880" s="28">
        <v>202400000000071</v>
      </c>
      <c r="AQ880" t="s">
        <v>106</v>
      </c>
      <c r="AR880" s="42">
        <v>45716</v>
      </c>
      <c r="AS880" s="23" t="s">
        <v>116</v>
      </c>
      <c r="AT880" s="23" t="s">
        <v>116</v>
      </c>
      <c r="AU880" t="s">
        <v>117</v>
      </c>
      <c r="AV880" t="s">
        <v>197</v>
      </c>
      <c r="AW880" t="s">
        <v>198</v>
      </c>
      <c r="AX880" t="s">
        <v>189</v>
      </c>
      <c r="AY880" s="23">
        <v>80111600</v>
      </c>
      <c r="AZ880" s="20" t="s">
        <v>5927</v>
      </c>
      <c r="BA880" s="23" t="s">
        <v>295</v>
      </c>
      <c r="BB880" s="20" t="s">
        <v>122</v>
      </c>
      <c r="BC880" s="42">
        <v>45716</v>
      </c>
      <c r="BD880" s="23" t="s">
        <v>136</v>
      </c>
      <c r="BE880" s="42">
        <v>45716</v>
      </c>
      <c r="BF880" s="27">
        <v>45720</v>
      </c>
      <c r="BG880" s="43">
        <v>45933</v>
      </c>
      <c r="BH880" s="35">
        <f>+Tabla3[[#This Row],[FECHA TERMINACION
(INICIAL)]]-Tabla3[[#This Row],[FECHA INICIO]]</f>
        <v>213</v>
      </c>
      <c r="BI880" s="35">
        <f>+Tabla3[[#This Row],[PLAZO DE EJECUCIÓN EN DÍAS (INICIAL)]]/30</f>
        <v>7.1</v>
      </c>
      <c r="BJ880" t="s">
        <v>5928</v>
      </c>
      <c r="BK880" s="30">
        <f>+[1]BD_2!E890</f>
        <v>0</v>
      </c>
      <c r="BL880" s="30">
        <f>+[1]BD_2!BA890</f>
        <v>0</v>
      </c>
      <c r="BM880" s="23">
        <f>+[1]BD_2!BZ890</f>
        <v>0</v>
      </c>
      <c r="BN880" s="23">
        <f>+COUNTIF(Tabla3[[#This Row],[VALOR REDUCIDO]:[TOTAL TIEMPO PRORROGADO EN DÍAS
]],"&lt;&gt;0")</f>
        <v>0</v>
      </c>
      <c r="BO880" s="23" t="str">
        <f>+[1]BD_2!CA890</f>
        <v>2 NO</v>
      </c>
      <c r="BP880" s="27" t="str">
        <f>+[1]BD_2!CF890</f>
        <v>2 NO</v>
      </c>
      <c r="BQ880" s="23" t="s">
        <v>106</v>
      </c>
      <c r="BR880">
        <f t="shared" si="190"/>
        <v>213</v>
      </c>
      <c r="BS880" s="36">
        <f t="shared" si="191"/>
        <v>45720</v>
      </c>
      <c r="BT880" s="36">
        <f t="shared" si="192"/>
        <v>45933</v>
      </c>
      <c r="BU880" s="37">
        <f t="shared" ca="1" si="193"/>
        <v>1</v>
      </c>
      <c r="BV880" s="30">
        <f t="shared" si="194"/>
        <v>25992050</v>
      </c>
      <c r="BW880" s="23" t="str">
        <f t="shared" ca="1" si="196"/>
        <v>FINALIZADO</v>
      </c>
      <c r="BX880" s="23">
        <v>18194435</v>
      </c>
      <c r="BY880" s="23">
        <v>7797615</v>
      </c>
      <c r="BZ880" s="23" t="s">
        <v>106</v>
      </c>
      <c r="CA880" s="23" t="str">
        <f t="shared" si="195"/>
        <v>febrero</v>
      </c>
      <c r="CB880" s="23" t="s">
        <v>121</v>
      </c>
      <c r="CC880" s="23" t="s">
        <v>121</v>
      </c>
      <c r="CD880" s="23" t="s">
        <v>121</v>
      </c>
      <c r="CE880" t="s">
        <v>125</v>
      </c>
      <c r="CF880" t="s">
        <v>126</v>
      </c>
    </row>
    <row r="881" spans="1:84" x14ac:dyDescent="0.25">
      <c r="A881" s="23" t="str">
        <f t="shared" si="183"/>
        <v/>
      </c>
      <c r="B881" s="23" t="str">
        <f t="shared" si="184"/>
        <v/>
      </c>
      <c r="C881" s="24" t="str">
        <f t="shared" ca="1" si="185"/>
        <v>E</v>
      </c>
      <c r="D881" s="25" t="str">
        <f t="shared" ca="1" si="186"/>
        <v/>
      </c>
      <c r="E881" s="25" t="str">
        <f t="shared" si="187"/>
        <v/>
      </c>
      <c r="F881" s="23" t="str">
        <f t="shared" si="188"/>
        <v/>
      </c>
      <c r="G881" s="25" t="str">
        <f t="shared" si="189"/>
        <v/>
      </c>
      <c r="H881" s="23">
        <v>2025</v>
      </c>
      <c r="I881" s="26">
        <v>894</v>
      </c>
      <c r="J881" s="23" t="s">
        <v>95</v>
      </c>
      <c r="K881" t="s">
        <v>96</v>
      </c>
      <c r="L881" t="s">
        <v>97</v>
      </c>
      <c r="M881" t="s">
        <v>98</v>
      </c>
      <c r="N881" t="s">
        <v>99</v>
      </c>
      <c r="O881" s="23" t="s">
        <v>100</v>
      </c>
      <c r="P881" s="23" t="s">
        <v>138</v>
      </c>
      <c r="Q881" t="s">
        <v>5929</v>
      </c>
      <c r="R881" s="23" t="s">
        <v>103</v>
      </c>
      <c r="S881" s="20" t="s">
        <v>440</v>
      </c>
      <c r="T881" s="29" t="s">
        <v>5930</v>
      </c>
      <c r="U881" s="23" t="s">
        <v>1436</v>
      </c>
      <c r="V881" s="23" t="s">
        <v>106</v>
      </c>
      <c r="W881" s="20" t="s">
        <v>108</v>
      </c>
      <c r="X881" s="20" t="s">
        <v>108</v>
      </c>
      <c r="Y881" t="s">
        <v>5931</v>
      </c>
      <c r="Z881" t="s">
        <v>5932</v>
      </c>
      <c r="AA881" t="s">
        <v>5933</v>
      </c>
      <c r="AB881" s="30">
        <v>79616667</v>
      </c>
      <c r="AC881" s="30">
        <v>79616667</v>
      </c>
      <c r="AD881" s="46">
        <v>8500000</v>
      </c>
      <c r="AE881" s="46">
        <v>0</v>
      </c>
      <c r="AF881" s="23" t="s">
        <v>112</v>
      </c>
      <c r="AG881" t="s">
        <v>106</v>
      </c>
      <c r="AH881" t="s">
        <v>113</v>
      </c>
      <c r="AI881" s="31">
        <f>+Tabla3[[#This Row],[VALOR DEL CONTRATO
(EN NUMEROS)]]-Tabla3[[#This Row],[VALOR RECURSOS (MADS/FONAM)]]</f>
        <v>0</v>
      </c>
      <c r="AJ881" s="25">
        <v>1225</v>
      </c>
      <c r="AK881" s="57">
        <v>45660</v>
      </c>
      <c r="AL881">
        <v>125625</v>
      </c>
      <c r="AM881" s="42">
        <v>45736</v>
      </c>
      <c r="AN881" s="33" t="s">
        <v>114</v>
      </c>
      <c r="AO881" t="s">
        <v>115</v>
      </c>
      <c r="AP881" s="39">
        <v>202400000000095</v>
      </c>
      <c r="AQ881" t="s">
        <v>106</v>
      </c>
      <c r="AR881" s="27">
        <v>45735</v>
      </c>
      <c r="AS881" s="23" t="s">
        <v>116</v>
      </c>
      <c r="AT881" s="23" t="s">
        <v>116</v>
      </c>
      <c r="AU881" t="s">
        <v>117</v>
      </c>
      <c r="AV881" t="s">
        <v>529</v>
      </c>
      <c r="AW881" t="s">
        <v>620</v>
      </c>
      <c r="AX881" t="s">
        <v>108</v>
      </c>
      <c r="AY881" s="23">
        <v>80111600</v>
      </c>
      <c r="AZ881" s="40" t="s">
        <v>5934</v>
      </c>
      <c r="BA881" s="23" t="s">
        <v>295</v>
      </c>
      <c r="BB881" s="20" t="s">
        <v>122</v>
      </c>
      <c r="BC881" s="42">
        <v>45735</v>
      </c>
      <c r="BD881" s="23" t="s">
        <v>123</v>
      </c>
      <c r="BE881" s="42">
        <v>45735</v>
      </c>
      <c r="BF881" s="27">
        <v>45736</v>
      </c>
      <c r="BG881" s="43">
        <v>46021</v>
      </c>
      <c r="BH881" s="35">
        <f>+Tabla3[[#This Row],[FECHA TERMINACION
(INICIAL)]]-Tabla3[[#This Row],[FECHA INICIO]]</f>
        <v>285</v>
      </c>
      <c r="BI881" s="35">
        <v>9.5</v>
      </c>
      <c r="BJ881" t="s">
        <v>5935</v>
      </c>
      <c r="BK881" s="30">
        <f>+[1]BD_2!E904</f>
        <v>0</v>
      </c>
      <c r="BL881" s="30">
        <f>+[1]BD_2!BA904</f>
        <v>0</v>
      </c>
      <c r="BM881" s="23">
        <f>+[1]BD_2!BZ904</f>
        <v>0</v>
      </c>
      <c r="BN881" s="23">
        <f>+COUNTIF(Tabla3[[#This Row],[VALOR REDUCIDO]:[TOTAL TIEMPO PRORROGADO EN DÍAS
]],"&lt;&gt;0")</f>
        <v>0</v>
      </c>
      <c r="BO881" s="23" t="str">
        <f>+[1]BD_2!CA904</f>
        <v>2 NO</v>
      </c>
      <c r="BP881" s="27" t="str">
        <f>+[1]BD_2!CF904</f>
        <v>2 NO</v>
      </c>
      <c r="BQ881" s="23" t="s">
        <v>106</v>
      </c>
      <c r="BR881">
        <f t="shared" si="190"/>
        <v>285</v>
      </c>
      <c r="BS881" s="36">
        <f t="shared" si="191"/>
        <v>45736</v>
      </c>
      <c r="BT881" s="36">
        <f t="shared" si="192"/>
        <v>46021</v>
      </c>
      <c r="BU881" s="37">
        <f t="shared" ca="1" si="193"/>
        <v>0.74035087719298243</v>
      </c>
      <c r="BV881" s="30">
        <f t="shared" si="194"/>
        <v>79616667</v>
      </c>
      <c r="BW881" s="23" t="str">
        <f t="shared" ca="1" si="196"/>
        <v>EJECUCIÓN</v>
      </c>
      <c r="BX881" s="23">
        <v>37116667</v>
      </c>
      <c r="BY881" s="23">
        <v>42500000</v>
      </c>
      <c r="BZ881" s="23" t="s">
        <v>106</v>
      </c>
      <c r="CA881" s="23" t="str">
        <f t="shared" si="195"/>
        <v>marzo</v>
      </c>
      <c r="CB881" s="23" t="s">
        <v>121</v>
      </c>
      <c r="CC881" s="23" t="s">
        <v>121</v>
      </c>
      <c r="CD881" s="23" t="s">
        <v>121</v>
      </c>
      <c r="CE881" t="s">
        <v>125</v>
      </c>
      <c r="CF881" t="s">
        <v>126</v>
      </c>
    </row>
    <row r="882" spans="1:84" x14ac:dyDescent="0.25">
      <c r="A882" s="23" t="str">
        <f t="shared" si="183"/>
        <v/>
      </c>
      <c r="B882" s="23" t="str">
        <f t="shared" si="184"/>
        <v/>
      </c>
      <c r="C882" s="24" t="str">
        <f t="shared" ca="1" si="185"/>
        <v>E</v>
      </c>
      <c r="D882" s="25" t="str">
        <f t="shared" ca="1" si="186"/>
        <v/>
      </c>
      <c r="E882" s="25" t="str">
        <f t="shared" si="187"/>
        <v/>
      </c>
      <c r="F882" s="23" t="str">
        <f t="shared" si="188"/>
        <v/>
      </c>
      <c r="G882" s="25" t="str">
        <f t="shared" si="189"/>
        <v/>
      </c>
      <c r="H882" s="23">
        <v>2025</v>
      </c>
      <c r="I882" s="26">
        <v>895</v>
      </c>
      <c r="J882" s="23" t="s">
        <v>5463</v>
      </c>
      <c r="K882" t="s">
        <v>5936</v>
      </c>
      <c r="L882" t="s">
        <v>97</v>
      </c>
      <c r="M882" t="s">
        <v>98</v>
      </c>
      <c r="N882" t="s">
        <v>5937</v>
      </c>
      <c r="O882" s="23" t="s">
        <v>5938</v>
      </c>
      <c r="P882" s="23" t="s">
        <v>113</v>
      </c>
      <c r="Q882" t="s">
        <v>5939</v>
      </c>
      <c r="R882" s="23" t="s">
        <v>1435</v>
      </c>
      <c r="S882" s="20" t="s">
        <v>1436</v>
      </c>
      <c r="T882" s="23" t="s">
        <v>1436</v>
      </c>
      <c r="U882" s="23" t="s">
        <v>5940</v>
      </c>
      <c r="V882" s="23" t="s">
        <v>106</v>
      </c>
      <c r="W882" s="20" t="s">
        <v>2325</v>
      </c>
      <c r="X882" s="20" t="s">
        <v>108</v>
      </c>
      <c r="Y882" t="s">
        <v>5941</v>
      </c>
      <c r="Z882" t="s">
        <v>5942</v>
      </c>
      <c r="AA882" t="s">
        <v>5943</v>
      </c>
      <c r="AB882" s="30">
        <v>8078333650</v>
      </c>
      <c r="AC882" s="30">
        <v>8078333650</v>
      </c>
      <c r="AD882" s="46">
        <v>0</v>
      </c>
      <c r="AE882" s="46">
        <v>2800000000</v>
      </c>
      <c r="AF882" s="23" t="s">
        <v>112</v>
      </c>
      <c r="AG882" t="s">
        <v>106</v>
      </c>
      <c r="AH882" t="s">
        <v>113</v>
      </c>
      <c r="AI882" s="31">
        <f>+Tabla3[[#This Row],[VALOR DEL CONTRATO
(EN NUMEROS)]]-Tabla3[[#This Row],[VALOR RECURSOS (MADS/FONAM)]]</f>
        <v>0</v>
      </c>
      <c r="AJ882" s="25" t="s">
        <v>5944</v>
      </c>
      <c r="AK882" s="57" t="s">
        <v>5945</v>
      </c>
      <c r="AL882" t="s">
        <v>5946</v>
      </c>
      <c r="AM882" s="42">
        <v>45742</v>
      </c>
      <c r="AN882" s="33" t="s">
        <v>114</v>
      </c>
      <c r="AO882" t="s">
        <v>5947</v>
      </c>
      <c r="AP882" s="39">
        <v>202300000000289</v>
      </c>
      <c r="AQ882" t="s">
        <v>106</v>
      </c>
      <c r="AR882" s="27">
        <v>45741</v>
      </c>
      <c r="AS882" s="23" t="s">
        <v>116</v>
      </c>
      <c r="AT882" s="23" t="s">
        <v>116</v>
      </c>
      <c r="AU882" t="s">
        <v>117</v>
      </c>
      <c r="AV882" t="s">
        <v>547</v>
      </c>
      <c r="AW882" t="s">
        <v>809</v>
      </c>
      <c r="AX882" t="s">
        <v>108</v>
      </c>
      <c r="AY882" s="23">
        <v>80111600</v>
      </c>
      <c r="AZ882" s="40" t="s">
        <v>5948</v>
      </c>
      <c r="BA882" s="23" t="s">
        <v>295</v>
      </c>
      <c r="BB882" s="20" t="s">
        <v>122</v>
      </c>
      <c r="BC882" s="42">
        <v>45742</v>
      </c>
      <c r="BD882" s="23" t="s">
        <v>1293</v>
      </c>
      <c r="BE882" s="42">
        <v>45742</v>
      </c>
      <c r="BF882" s="42">
        <v>45692</v>
      </c>
      <c r="BG882" s="43">
        <v>46234</v>
      </c>
      <c r="BH882" s="35">
        <f>+Tabla3[[#This Row],[FECHA TERMINACION
(INICIAL)]]-Tabla3[[#This Row],[FECHA INICIO]]</f>
        <v>542</v>
      </c>
      <c r="BI882" s="35">
        <v>0</v>
      </c>
      <c r="BJ882" t="s">
        <v>5949</v>
      </c>
      <c r="BK882" s="30">
        <f>+[1]BD_2!E905</f>
        <v>0</v>
      </c>
      <c r="BL882" s="30">
        <f>+[1]BD_2!BA905</f>
        <v>0</v>
      </c>
      <c r="BM882" s="23">
        <f>+[1]BD_2!BZ905</f>
        <v>0</v>
      </c>
      <c r="BN882" s="23">
        <f>+COUNTIF(Tabla3[[#This Row],[VALOR REDUCIDO]:[TOTAL TIEMPO PRORROGADO EN DÍAS
]],"&lt;&gt;0")</f>
        <v>0</v>
      </c>
      <c r="BO882" s="23" t="str">
        <f>+[1]BD_2!CA905</f>
        <v>2 NO</v>
      </c>
      <c r="BP882" s="27" t="str">
        <f>+[1]BD_2!CF905</f>
        <v>2 NO</v>
      </c>
      <c r="BQ882" s="23" t="s">
        <v>106</v>
      </c>
      <c r="BR882">
        <f t="shared" si="190"/>
        <v>542</v>
      </c>
      <c r="BS882" s="36">
        <f t="shared" si="191"/>
        <v>45692</v>
      </c>
      <c r="BT882" s="36">
        <f t="shared" si="192"/>
        <v>46234</v>
      </c>
      <c r="BU882" s="37">
        <f t="shared" ca="1" si="193"/>
        <v>0.47047970479704798</v>
      </c>
      <c r="BV882" s="30">
        <f t="shared" si="194"/>
        <v>8078333650</v>
      </c>
      <c r="BW882" s="23" t="str">
        <f t="shared" ca="1" si="196"/>
        <v>EJECUCIÓN</v>
      </c>
      <c r="BX882" s="23">
        <v>1403124493</v>
      </c>
      <c r="BY882" s="23">
        <v>6675209157</v>
      </c>
      <c r="BZ882" s="23" t="s">
        <v>106</v>
      </c>
      <c r="CA882" s="23" t="str">
        <f t="shared" si="195"/>
        <v>marzo</v>
      </c>
      <c r="CB882" s="23" t="s">
        <v>121</v>
      </c>
      <c r="CC882" s="23" t="s">
        <v>121</v>
      </c>
      <c r="CD882" s="23" t="s">
        <v>121</v>
      </c>
      <c r="CE882" t="s">
        <v>125</v>
      </c>
      <c r="CF882" t="s">
        <v>126</v>
      </c>
    </row>
    <row r="883" spans="1:84" x14ac:dyDescent="0.25">
      <c r="A883" s="23" t="str">
        <f t="shared" si="183"/>
        <v/>
      </c>
      <c r="B883" s="23" t="str">
        <f t="shared" si="184"/>
        <v/>
      </c>
      <c r="C883" s="24" t="str">
        <f t="shared" ca="1" si="185"/>
        <v>E</v>
      </c>
      <c r="D883" s="25" t="str">
        <f t="shared" ca="1" si="186"/>
        <v/>
      </c>
      <c r="E883" s="25" t="str">
        <f t="shared" si="187"/>
        <v/>
      </c>
      <c r="F883" s="23" t="str">
        <f t="shared" si="188"/>
        <v/>
      </c>
      <c r="G883" s="25" t="str">
        <f t="shared" si="189"/>
        <v/>
      </c>
      <c r="H883" s="23">
        <v>2025</v>
      </c>
      <c r="I883" s="26">
        <v>896</v>
      </c>
      <c r="J883" s="23" t="s">
        <v>95</v>
      </c>
      <c r="K883" t="s">
        <v>96</v>
      </c>
      <c r="L883" t="s">
        <v>97</v>
      </c>
      <c r="M883" t="s">
        <v>98</v>
      </c>
      <c r="N883" t="s">
        <v>99</v>
      </c>
      <c r="O883" s="23" t="s">
        <v>100</v>
      </c>
      <c r="P883" s="23" t="s">
        <v>138</v>
      </c>
      <c r="Q883" t="s">
        <v>5950</v>
      </c>
      <c r="R883" s="23" t="s">
        <v>103</v>
      </c>
      <c r="S883" s="56" t="s">
        <v>158</v>
      </c>
      <c r="T883" s="29" t="s">
        <v>5951</v>
      </c>
      <c r="U883" s="23" t="s">
        <v>1436</v>
      </c>
      <c r="V883" s="23" t="s">
        <v>106</v>
      </c>
      <c r="W883" s="20" t="s">
        <v>245</v>
      </c>
      <c r="X883" s="20" t="s">
        <v>245</v>
      </c>
      <c r="Y883" t="s">
        <v>5952</v>
      </c>
      <c r="Z883" t="s">
        <v>5953</v>
      </c>
      <c r="AA883" t="s">
        <v>5954</v>
      </c>
      <c r="AB883" s="30">
        <v>133400000</v>
      </c>
      <c r="AC883" s="30">
        <v>133400000</v>
      </c>
      <c r="AD883" s="46">
        <v>14500000</v>
      </c>
      <c r="AE883" s="46">
        <v>0</v>
      </c>
      <c r="AF883" s="23" t="s">
        <v>112</v>
      </c>
      <c r="AG883" t="s">
        <v>106</v>
      </c>
      <c r="AH883" t="s">
        <v>113</v>
      </c>
      <c r="AI883" s="31">
        <f>+Tabla3[[#This Row],[VALOR DEL CONTRATO
(EN NUMEROS)]]-Tabla3[[#This Row],[VALOR RECURSOS (MADS/FONAM)]]</f>
        <v>0</v>
      </c>
      <c r="AJ883" s="25">
        <v>6525</v>
      </c>
      <c r="AK883" s="57">
        <v>45665</v>
      </c>
      <c r="AL883">
        <v>128325</v>
      </c>
      <c r="AM883" s="42">
        <v>45741</v>
      </c>
      <c r="AN883" s="33" t="s">
        <v>114</v>
      </c>
      <c r="AO883" t="s">
        <v>248</v>
      </c>
      <c r="AP883" s="39">
        <v>202400000000095</v>
      </c>
      <c r="AQ883" t="s">
        <v>106</v>
      </c>
      <c r="AR883" s="42">
        <v>45737</v>
      </c>
      <c r="AS883" s="23" t="s">
        <v>116</v>
      </c>
      <c r="AT883" s="23" t="s">
        <v>116</v>
      </c>
      <c r="AU883" t="s">
        <v>117</v>
      </c>
      <c r="AV883" t="s">
        <v>249</v>
      </c>
      <c r="AW883" t="s">
        <v>250</v>
      </c>
      <c r="AX883" t="s">
        <v>245</v>
      </c>
      <c r="AY883" s="23">
        <v>80111600</v>
      </c>
      <c r="AZ883" t="s">
        <v>5955</v>
      </c>
      <c r="BA883" s="23" t="s">
        <v>295</v>
      </c>
      <c r="BB883" s="20" t="s">
        <v>122</v>
      </c>
      <c r="BC883" s="42">
        <v>45737</v>
      </c>
      <c r="BD883" s="23" t="s">
        <v>136</v>
      </c>
      <c r="BE883" s="42">
        <v>45737</v>
      </c>
      <c r="BF883" s="27">
        <v>45741</v>
      </c>
      <c r="BG883" s="43">
        <v>46021</v>
      </c>
      <c r="BH883" s="35">
        <f>+Tabla3[[#This Row],[FECHA TERMINACION
(INICIAL)]]-Tabla3[[#This Row],[FECHA INICIO]]</f>
        <v>280</v>
      </c>
      <c r="BI883" s="35">
        <v>0</v>
      </c>
      <c r="BJ883" t="s">
        <v>5956</v>
      </c>
      <c r="BK883" s="30">
        <f>+[1]BD_2!E906</f>
        <v>0</v>
      </c>
      <c r="BL883" s="30">
        <f>+[1]BD_2!BA906</f>
        <v>0</v>
      </c>
      <c r="BM883" s="23">
        <f>+[1]BD_2!BZ906</f>
        <v>0</v>
      </c>
      <c r="BN883" s="23">
        <f>+COUNTIF(Tabla3[[#This Row],[VALOR REDUCIDO]:[TOTAL TIEMPO PRORROGADO EN DÍAS
]],"&lt;&gt;0")</f>
        <v>0</v>
      </c>
      <c r="BO883" s="23" t="str">
        <f>+[1]BD_2!CA906</f>
        <v>2 NO</v>
      </c>
      <c r="BP883" s="27" t="str">
        <f>+[1]BD_2!CF906</f>
        <v>2 NO</v>
      </c>
      <c r="BQ883" s="23" t="s">
        <v>106</v>
      </c>
      <c r="BR883">
        <f t="shared" si="190"/>
        <v>280</v>
      </c>
      <c r="BS883" s="36">
        <f t="shared" si="191"/>
        <v>45741</v>
      </c>
      <c r="BT883" s="36">
        <f t="shared" si="192"/>
        <v>46021</v>
      </c>
      <c r="BU883" s="37">
        <f t="shared" ca="1" si="193"/>
        <v>0.73571428571428577</v>
      </c>
      <c r="BV883" s="30">
        <f t="shared" si="194"/>
        <v>133400000</v>
      </c>
      <c r="BW883" s="23" t="str">
        <f t="shared" ca="1" si="196"/>
        <v>EJECUCIÓN</v>
      </c>
      <c r="BX883" s="23">
        <v>60900000</v>
      </c>
      <c r="BY883" s="23">
        <v>72500000</v>
      </c>
      <c r="BZ883" s="23" t="s">
        <v>106</v>
      </c>
      <c r="CA883" s="23" t="str">
        <f t="shared" si="195"/>
        <v>marzo</v>
      </c>
      <c r="CB883" s="23" t="s">
        <v>121</v>
      </c>
      <c r="CC883" s="23" t="s">
        <v>121</v>
      </c>
      <c r="CD883" s="23" t="s">
        <v>121</v>
      </c>
      <c r="CE883" t="s">
        <v>125</v>
      </c>
      <c r="CF883" t="s">
        <v>126</v>
      </c>
    </row>
    <row r="884" spans="1:84" x14ac:dyDescent="0.25">
      <c r="A884" s="23" t="str">
        <f t="shared" si="183"/>
        <v/>
      </c>
      <c r="B884" s="23" t="str">
        <f t="shared" si="184"/>
        <v/>
      </c>
      <c r="C884" s="24" t="str">
        <f t="shared" ca="1" si="185"/>
        <v>E</v>
      </c>
      <c r="D884" s="25" t="str">
        <f t="shared" si="186"/>
        <v/>
      </c>
      <c r="E884" s="25" t="str">
        <f t="shared" si="187"/>
        <v/>
      </c>
      <c r="F884" s="23" t="str">
        <f t="shared" si="188"/>
        <v/>
      </c>
      <c r="G884" s="25" t="str">
        <f t="shared" si="189"/>
        <v/>
      </c>
      <c r="H884" s="23">
        <v>2025</v>
      </c>
      <c r="I884" s="26">
        <v>897</v>
      </c>
      <c r="J884" s="23" t="s">
        <v>95</v>
      </c>
      <c r="K884" t="s">
        <v>96</v>
      </c>
      <c r="L884" t="s">
        <v>97</v>
      </c>
      <c r="M884" t="s">
        <v>98</v>
      </c>
      <c r="N884" t="s">
        <v>99</v>
      </c>
      <c r="O884" s="23" t="s">
        <v>100</v>
      </c>
      <c r="P884" s="23" t="s">
        <v>138</v>
      </c>
      <c r="Q884" t="s">
        <v>5957</v>
      </c>
      <c r="R884" s="23" t="s">
        <v>103</v>
      </c>
      <c r="S884" s="56" t="s">
        <v>2029</v>
      </c>
      <c r="T884" s="29" t="s">
        <v>5958</v>
      </c>
      <c r="U884" s="23" t="s">
        <v>1436</v>
      </c>
      <c r="V884" s="23" t="s">
        <v>106</v>
      </c>
      <c r="W884" s="20" t="s">
        <v>430</v>
      </c>
      <c r="X884" s="20" t="s">
        <v>430</v>
      </c>
      <c r="Y884" t="s">
        <v>5959</v>
      </c>
      <c r="Z884" t="s">
        <v>5960</v>
      </c>
      <c r="AA884" t="s">
        <v>5961</v>
      </c>
      <c r="AB884" s="30">
        <v>49500000</v>
      </c>
      <c r="AC884" s="30">
        <v>49500000</v>
      </c>
      <c r="AD884" s="46">
        <v>5500000</v>
      </c>
      <c r="AE884" s="46">
        <v>0</v>
      </c>
      <c r="AF884" s="23" t="s">
        <v>112</v>
      </c>
      <c r="AG884" t="s">
        <v>106</v>
      </c>
      <c r="AH884" t="s">
        <v>113</v>
      </c>
      <c r="AI884" s="31">
        <f>+Tabla3[[#This Row],[VALOR DEL CONTRATO
(EN NUMEROS)]]-Tabla3[[#This Row],[VALOR RECURSOS (MADS/FONAM)]]</f>
        <v>0</v>
      </c>
      <c r="AJ884" s="25">
        <v>4825</v>
      </c>
      <c r="AK884" s="57">
        <v>45664</v>
      </c>
      <c r="AL884">
        <v>128025</v>
      </c>
      <c r="AM884" s="42">
        <v>45741</v>
      </c>
      <c r="AN884" s="33" t="s">
        <v>114</v>
      </c>
      <c r="AO884" t="s">
        <v>1265</v>
      </c>
      <c r="AP884" s="39">
        <v>202400000000074</v>
      </c>
      <c r="AQ884" t="s">
        <v>106</v>
      </c>
      <c r="AR884" s="27">
        <v>45737</v>
      </c>
      <c r="AS884" s="23" t="s">
        <v>116</v>
      </c>
      <c r="AT884" s="23" t="s">
        <v>116</v>
      </c>
      <c r="AU884" t="s">
        <v>117</v>
      </c>
      <c r="AV884" t="s">
        <v>435</v>
      </c>
      <c r="AW884" t="s">
        <v>436</v>
      </c>
      <c r="AX884" t="s">
        <v>436</v>
      </c>
      <c r="AY884" s="23">
        <v>80111600</v>
      </c>
      <c r="AZ884" t="s">
        <v>5962</v>
      </c>
      <c r="BA884" s="23" t="s">
        <v>295</v>
      </c>
      <c r="BB884" s="20" t="s">
        <v>122</v>
      </c>
      <c r="BC884" s="27">
        <v>45737</v>
      </c>
      <c r="BD884" s="20" t="s">
        <v>123</v>
      </c>
      <c r="BE884" s="27">
        <v>45737</v>
      </c>
      <c r="BF884" s="27">
        <v>45737</v>
      </c>
      <c r="BG884" s="43">
        <v>46011</v>
      </c>
      <c r="BH884" s="35">
        <f>+Tabla3[[#This Row],[FECHA TERMINACION
(INICIAL)]]-Tabla3[[#This Row],[FECHA INICIO]]</f>
        <v>274</v>
      </c>
      <c r="BI884" s="35">
        <v>9.1333333333333329</v>
      </c>
      <c r="BJ884" t="s">
        <v>5515</v>
      </c>
      <c r="BK884" s="30">
        <f>+[1]BD_2!E907</f>
        <v>0</v>
      </c>
      <c r="BL884" s="30">
        <f>+[1]BD_2!BA907</f>
        <v>0</v>
      </c>
      <c r="BM884" s="23">
        <f>+[1]BD_2!BZ907</f>
        <v>0</v>
      </c>
      <c r="BN884" s="23">
        <f>+COUNTIF(Tabla3[[#This Row],[VALOR REDUCIDO]:[TOTAL TIEMPO PRORROGADO EN DÍAS
]],"&lt;&gt;0")</f>
        <v>0</v>
      </c>
      <c r="BO884" s="23" t="str">
        <f>+[1]BD_2!CA907</f>
        <v>2 NO</v>
      </c>
      <c r="BP884" s="27" t="str">
        <f>+[1]BD_2!CF907</f>
        <v>1 SI</v>
      </c>
      <c r="BQ884" s="23" t="s">
        <v>106</v>
      </c>
      <c r="BR884">
        <f t="shared" si="190"/>
        <v>274</v>
      </c>
      <c r="BS884" s="36">
        <f t="shared" si="191"/>
        <v>45737</v>
      </c>
      <c r="BT884" s="36">
        <f t="shared" si="192"/>
        <v>46011</v>
      </c>
      <c r="BU884" s="37">
        <f t="shared" ca="1" si="193"/>
        <v>0.76642335766423353</v>
      </c>
      <c r="BV884" s="30">
        <f t="shared" si="194"/>
        <v>49500000</v>
      </c>
      <c r="BW884" s="23" t="str">
        <f t="shared" si="196"/>
        <v>FINALIZADO</v>
      </c>
      <c r="BX884" s="23">
        <v>12833333</v>
      </c>
      <c r="BY884" s="23">
        <v>36666667</v>
      </c>
      <c r="BZ884" s="23" t="s">
        <v>106</v>
      </c>
      <c r="CA884" s="23" t="str">
        <f t="shared" si="195"/>
        <v>marzo</v>
      </c>
      <c r="CB884" s="23" t="s">
        <v>121</v>
      </c>
      <c r="CC884" s="23" t="s">
        <v>121</v>
      </c>
      <c r="CD884" s="23" t="s">
        <v>121</v>
      </c>
      <c r="CE884" t="s">
        <v>125</v>
      </c>
      <c r="CF884" t="s">
        <v>126</v>
      </c>
    </row>
    <row r="885" spans="1:84" x14ac:dyDescent="0.25">
      <c r="A885" s="23" t="str">
        <f t="shared" si="183"/>
        <v/>
      </c>
      <c r="B885" s="23" t="str">
        <f t="shared" si="184"/>
        <v/>
      </c>
      <c r="C885" s="24" t="str">
        <f t="shared" ca="1" si="185"/>
        <v>F</v>
      </c>
      <c r="D885" s="25" t="str">
        <f t="shared" ca="1" si="186"/>
        <v/>
      </c>
      <c r="E885" s="25" t="str">
        <f t="shared" si="187"/>
        <v/>
      </c>
      <c r="F885" s="23" t="str">
        <f t="shared" si="188"/>
        <v/>
      </c>
      <c r="G885" s="25" t="str">
        <f t="shared" si="189"/>
        <v/>
      </c>
      <c r="H885" s="23">
        <v>2025</v>
      </c>
      <c r="I885" s="26">
        <v>898</v>
      </c>
      <c r="J885" s="23" t="s">
        <v>95</v>
      </c>
      <c r="K885" t="s">
        <v>96</v>
      </c>
      <c r="L885" t="s">
        <v>97</v>
      </c>
      <c r="M885" t="s">
        <v>98</v>
      </c>
      <c r="N885" t="s">
        <v>99</v>
      </c>
      <c r="O885" s="23" t="s">
        <v>100</v>
      </c>
      <c r="P885" s="23" t="s">
        <v>138</v>
      </c>
      <c r="Q885" t="s">
        <v>5963</v>
      </c>
      <c r="R885" s="23" t="s">
        <v>103</v>
      </c>
      <c r="S885" s="56" t="s">
        <v>158</v>
      </c>
      <c r="T885" s="29" t="s">
        <v>5964</v>
      </c>
      <c r="U885" s="23" t="s">
        <v>1436</v>
      </c>
      <c r="V885" s="23" t="s">
        <v>106</v>
      </c>
      <c r="W885" s="20" t="s">
        <v>711</v>
      </c>
      <c r="X885" s="20" t="s">
        <v>108</v>
      </c>
      <c r="Y885" t="s">
        <v>5965</v>
      </c>
      <c r="Z885" t="s">
        <v>5966</v>
      </c>
      <c r="AA885" t="s">
        <v>5967</v>
      </c>
      <c r="AB885" s="30">
        <v>76700000</v>
      </c>
      <c r="AC885" s="30">
        <v>76700000</v>
      </c>
      <c r="AD885" s="46">
        <v>13000000</v>
      </c>
      <c r="AE885" s="46">
        <v>0</v>
      </c>
      <c r="AF885" s="23" t="s">
        <v>112</v>
      </c>
      <c r="AG885" t="s">
        <v>106</v>
      </c>
      <c r="AH885" t="s">
        <v>113</v>
      </c>
      <c r="AI885" s="31">
        <f>+Tabla3[[#This Row],[VALOR DEL CONTRATO
(EN NUMEROS)]]-Tabla3[[#This Row],[VALOR RECURSOS (MADS/FONAM)]]</f>
        <v>0</v>
      </c>
      <c r="AJ885" s="25">
        <v>9525</v>
      </c>
      <c r="AK885" s="57">
        <v>45665</v>
      </c>
      <c r="AL885">
        <v>128525</v>
      </c>
      <c r="AM885" s="42">
        <v>45741</v>
      </c>
      <c r="AN885" s="33" t="s">
        <v>114</v>
      </c>
      <c r="AO885" t="s">
        <v>115</v>
      </c>
      <c r="AP885" s="39">
        <v>202400000000095</v>
      </c>
      <c r="AQ885" t="s">
        <v>106</v>
      </c>
      <c r="AR885" s="27">
        <v>45737</v>
      </c>
      <c r="AS885" s="23" t="s">
        <v>116</v>
      </c>
      <c r="AT885" s="23" t="s">
        <v>116</v>
      </c>
      <c r="AU885" t="s">
        <v>117</v>
      </c>
      <c r="AV885" t="s">
        <v>529</v>
      </c>
      <c r="AW885" t="s">
        <v>620</v>
      </c>
      <c r="AX885" t="s">
        <v>108</v>
      </c>
      <c r="AY885" s="23">
        <v>80111600</v>
      </c>
      <c r="AZ885" s="41" t="s">
        <v>5968</v>
      </c>
      <c r="BA885" s="23" t="s">
        <v>295</v>
      </c>
      <c r="BB885" s="20" t="s">
        <v>122</v>
      </c>
      <c r="BC885" s="27">
        <v>45741</v>
      </c>
      <c r="BD885" s="20" t="s">
        <v>123</v>
      </c>
      <c r="BE885" s="27">
        <v>45741</v>
      </c>
      <c r="BF885" s="27">
        <v>45741</v>
      </c>
      <c r="BG885" s="43">
        <v>45921</v>
      </c>
      <c r="BH885" s="35">
        <f>+Tabla3[[#This Row],[FECHA TERMINACION
(INICIAL)]]-Tabla3[[#This Row],[FECHA INICIO]]</f>
        <v>180</v>
      </c>
      <c r="BI885" s="35">
        <v>0</v>
      </c>
      <c r="BJ885" t="s">
        <v>5969</v>
      </c>
      <c r="BK885" s="30">
        <f>+[1]BD_2!E908</f>
        <v>0</v>
      </c>
      <c r="BL885" s="30">
        <f>+[1]BD_2!BA908</f>
        <v>0</v>
      </c>
      <c r="BM885" s="23">
        <f>+[1]BD_2!BZ908</f>
        <v>0</v>
      </c>
      <c r="BN885" s="23">
        <f>+COUNTIF(Tabla3[[#This Row],[VALOR REDUCIDO]:[TOTAL TIEMPO PRORROGADO EN DÍAS
]],"&lt;&gt;0")</f>
        <v>0</v>
      </c>
      <c r="BO885" s="23" t="str">
        <f>+[1]BD_2!CA908</f>
        <v>2 NO</v>
      </c>
      <c r="BP885" s="27" t="str">
        <f>+[1]BD_2!CF908</f>
        <v>2 NO</v>
      </c>
      <c r="BQ885" s="23" t="s">
        <v>106</v>
      </c>
      <c r="BR885">
        <f t="shared" si="190"/>
        <v>180</v>
      </c>
      <c r="BS885" s="36">
        <f t="shared" si="191"/>
        <v>45741</v>
      </c>
      <c r="BT885" s="36">
        <f t="shared" si="192"/>
        <v>45921</v>
      </c>
      <c r="BU885" s="37">
        <f t="shared" ca="1" si="193"/>
        <v>1</v>
      </c>
      <c r="BV885" s="30">
        <f t="shared" si="194"/>
        <v>76700000</v>
      </c>
      <c r="BW885" s="23" t="str">
        <f t="shared" ca="1" si="196"/>
        <v>FINALIZADO</v>
      </c>
      <c r="BX885" s="23">
        <v>54600000</v>
      </c>
      <c r="BY885" s="23">
        <v>22100000</v>
      </c>
      <c r="BZ885" s="23" t="s">
        <v>106</v>
      </c>
      <c r="CA885" s="23" t="str">
        <f t="shared" si="195"/>
        <v>marzo</v>
      </c>
      <c r="CB885" s="23" t="s">
        <v>121</v>
      </c>
      <c r="CC885" s="23" t="s">
        <v>121</v>
      </c>
      <c r="CD885" s="23" t="s">
        <v>121</v>
      </c>
      <c r="CE885" t="s">
        <v>125</v>
      </c>
      <c r="CF885" t="s">
        <v>126</v>
      </c>
    </row>
    <row r="886" spans="1:84" x14ac:dyDescent="0.25">
      <c r="A886" s="23" t="str">
        <f t="shared" si="183"/>
        <v/>
      </c>
      <c r="B886" s="23" t="str">
        <f t="shared" si="184"/>
        <v/>
      </c>
      <c r="C886" s="24" t="str">
        <f t="shared" ca="1" si="185"/>
        <v>E</v>
      </c>
      <c r="D886" s="25" t="str">
        <f t="shared" ca="1" si="186"/>
        <v/>
      </c>
      <c r="E886" s="25" t="str">
        <f t="shared" si="187"/>
        <v/>
      </c>
      <c r="F886" s="23" t="str">
        <f t="shared" si="188"/>
        <v/>
      </c>
      <c r="G886" s="25" t="str">
        <f t="shared" si="189"/>
        <v/>
      </c>
      <c r="H886" s="23">
        <v>2025</v>
      </c>
      <c r="I886" s="26">
        <v>899</v>
      </c>
      <c r="J886" s="23" t="s">
        <v>95</v>
      </c>
      <c r="K886" t="s">
        <v>96</v>
      </c>
      <c r="L886" t="s">
        <v>97</v>
      </c>
      <c r="M886" t="s">
        <v>98</v>
      </c>
      <c r="N886" t="s">
        <v>99</v>
      </c>
      <c r="O886" s="23" t="s">
        <v>100</v>
      </c>
      <c r="P886" s="23" t="s">
        <v>138</v>
      </c>
      <c r="Q886" t="s">
        <v>5970</v>
      </c>
      <c r="R886" s="23" t="s">
        <v>103</v>
      </c>
      <c r="S886" s="56" t="s">
        <v>5971</v>
      </c>
      <c r="T886" s="29" t="s">
        <v>5972</v>
      </c>
      <c r="U886" s="23" t="s">
        <v>1436</v>
      </c>
      <c r="V886" s="23" t="s">
        <v>106</v>
      </c>
      <c r="W886" s="20" t="s">
        <v>5973</v>
      </c>
      <c r="X886" s="20" t="s">
        <v>108</v>
      </c>
      <c r="Y886" t="s">
        <v>5974</v>
      </c>
      <c r="Z886" t="s">
        <v>5975</v>
      </c>
      <c r="AA886" t="s">
        <v>5976</v>
      </c>
      <c r="AB886" s="30">
        <v>63000000</v>
      </c>
      <c r="AC886" s="30">
        <v>63000000</v>
      </c>
      <c r="AD886" s="46">
        <v>7000000</v>
      </c>
      <c r="AE886" s="46">
        <v>0</v>
      </c>
      <c r="AF886" s="23" t="s">
        <v>112</v>
      </c>
      <c r="AG886" t="s">
        <v>106</v>
      </c>
      <c r="AH886" t="s">
        <v>113</v>
      </c>
      <c r="AI886" s="31">
        <f>+Tabla3[[#This Row],[VALOR DEL CONTRATO
(EN NUMEROS)]]-Tabla3[[#This Row],[VALOR RECURSOS (MADS/FONAM)]]</f>
        <v>0</v>
      </c>
      <c r="AJ886" s="25">
        <v>1925</v>
      </c>
      <c r="AK886" s="57">
        <v>45664</v>
      </c>
      <c r="AL886">
        <v>134825</v>
      </c>
      <c r="AM886" s="42">
        <v>45748</v>
      </c>
      <c r="AN886" s="33" t="s">
        <v>114</v>
      </c>
      <c r="AO886" t="s">
        <v>115</v>
      </c>
      <c r="AP886" s="39">
        <v>202400000000095</v>
      </c>
      <c r="AQ886" t="s">
        <v>106</v>
      </c>
      <c r="AR886" s="27">
        <v>45744</v>
      </c>
      <c r="AS886" s="23" t="s">
        <v>116</v>
      </c>
      <c r="AT886" s="23" t="s">
        <v>116</v>
      </c>
      <c r="AU886" t="s">
        <v>117</v>
      </c>
      <c r="AV886" t="s">
        <v>547</v>
      </c>
      <c r="AW886" t="s">
        <v>809</v>
      </c>
      <c r="AX886" t="s">
        <v>108</v>
      </c>
      <c r="AY886" s="23">
        <v>80111600</v>
      </c>
      <c r="AZ886" s="20" t="s">
        <v>5977</v>
      </c>
      <c r="BA886" s="23" t="s">
        <v>272</v>
      </c>
      <c r="BB886" s="20" t="s">
        <v>273</v>
      </c>
      <c r="BC886" s="42" t="s">
        <v>113</v>
      </c>
      <c r="BD886" s="23" t="s">
        <v>274</v>
      </c>
      <c r="BE886" s="27">
        <v>45748</v>
      </c>
      <c r="BF886" s="27">
        <v>45748</v>
      </c>
      <c r="BG886" s="43">
        <v>46022</v>
      </c>
      <c r="BH886" s="35">
        <f>+Tabla3[[#This Row],[FECHA TERMINACION
(INICIAL)]]-Tabla3[[#This Row],[FECHA INICIO]]</f>
        <v>274</v>
      </c>
      <c r="BI886" s="35">
        <f>+Tabla3[[#This Row],[PLAZO DE EJECUCIÓN EN DÍAS (INICIAL)]]/30</f>
        <v>9.1333333333333329</v>
      </c>
      <c r="BJ886" t="s">
        <v>5978</v>
      </c>
      <c r="BK886" s="30">
        <f>+[1]BD_2!E909</f>
        <v>0</v>
      </c>
      <c r="BL886" s="30">
        <f>+[1]BD_2!BA909</f>
        <v>0</v>
      </c>
      <c r="BM886" s="23">
        <f>+[1]BD_2!BZ909</f>
        <v>0</v>
      </c>
      <c r="BN886" s="23">
        <f>+COUNTIF(Tabla3[[#This Row],[VALOR REDUCIDO]:[TOTAL TIEMPO PRORROGADO EN DÍAS
]],"&lt;&gt;0")</f>
        <v>0</v>
      </c>
      <c r="BO886" s="23" t="str">
        <f>+[1]BD_2!CA909</f>
        <v>2 NO</v>
      </c>
      <c r="BP886" s="27" t="str">
        <f>+[1]BD_2!CF909</f>
        <v>2 NO</v>
      </c>
      <c r="BQ886" s="23" t="s">
        <v>106</v>
      </c>
      <c r="BR886">
        <f t="shared" si="190"/>
        <v>274</v>
      </c>
      <c r="BS886" s="36">
        <f t="shared" si="191"/>
        <v>45748</v>
      </c>
      <c r="BT886" s="36">
        <f t="shared" si="192"/>
        <v>46022</v>
      </c>
      <c r="BU886" s="37">
        <f t="shared" ca="1" si="193"/>
        <v>0.72627737226277367</v>
      </c>
      <c r="BV886" s="30">
        <f t="shared" si="194"/>
        <v>63000000</v>
      </c>
      <c r="BW886" s="23" t="str">
        <f t="shared" ca="1" si="196"/>
        <v>EJECUCIÓN</v>
      </c>
      <c r="BX886" s="23">
        <v>28000000</v>
      </c>
      <c r="BY886" s="23">
        <v>35000000</v>
      </c>
      <c r="BZ886" s="23" t="s">
        <v>106</v>
      </c>
      <c r="CA886" s="23" t="str">
        <f t="shared" si="195"/>
        <v>marzo</v>
      </c>
      <c r="CB886" s="23" t="s">
        <v>121</v>
      </c>
      <c r="CC886" s="23" t="s">
        <v>121</v>
      </c>
      <c r="CD886" s="23" t="s">
        <v>121</v>
      </c>
      <c r="CE886" t="s">
        <v>125</v>
      </c>
      <c r="CF886" t="s">
        <v>126</v>
      </c>
    </row>
    <row r="887" spans="1:84" x14ac:dyDescent="0.25">
      <c r="A887" s="23" t="str">
        <f t="shared" si="183"/>
        <v/>
      </c>
      <c r="B887" s="23" t="str">
        <f t="shared" si="184"/>
        <v/>
      </c>
      <c r="C887" s="24" t="str">
        <f t="shared" ca="1" si="185"/>
        <v>E</v>
      </c>
      <c r="D887" s="25" t="str">
        <f t="shared" ca="1" si="186"/>
        <v/>
      </c>
      <c r="E887" s="25" t="str">
        <f t="shared" si="187"/>
        <v/>
      </c>
      <c r="F887" s="23" t="str">
        <f t="shared" si="188"/>
        <v/>
      </c>
      <c r="G887" s="25" t="str">
        <f t="shared" si="189"/>
        <v/>
      </c>
      <c r="H887" s="23">
        <v>2025</v>
      </c>
      <c r="I887" s="26">
        <v>900</v>
      </c>
      <c r="J887" s="23" t="s">
        <v>95</v>
      </c>
      <c r="K887" t="s">
        <v>96</v>
      </c>
      <c r="L887" t="s">
        <v>97</v>
      </c>
      <c r="M887" t="s">
        <v>98</v>
      </c>
      <c r="N887" t="s">
        <v>99</v>
      </c>
      <c r="O887" s="23" t="s">
        <v>100</v>
      </c>
      <c r="P887" s="23" t="s">
        <v>101</v>
      </c>
      <c r="Q887" t="s">
        <v>5979</v>
      </c>
      <c r="R887" s="23" t="s">
        <v>103</v>
      </c>
      <c r="S887" s="56" t="s">
        <v>5980</v>
      </c>
      <c r="T887" s="29" t="s">
        <v>5981</v>
      </c>
      <c r="U887" s="23" t="s">
        <v>1436</v>
      </c>
      <c r="V887" s="23" t="s">
        <v>106</v>
      </c>
      <c r="W887" s="20" t="s">
        <v>543</v>
      </c>
      <c r="X887" s="20" t="s">
        <v>108</v>
      </c>
      <c r="Y887" t="s">
        <v>5982</v>
      </c>
      <c r="Z887" t="s">
        <v>5983</v>
      </c>
      <c r="AA887" t="s">
        <v>5984</v>
      </c>
      <c r="AB887" s="30">
        <v>28211466</v>
      </c>
      <c r="AC887" s="30">
        <v>28211466</v>
      </c>
      <c r="AD887" s="46">
        <v>3158000</v>
      </c>
      <c r="AE887" s="46">
        <v>0</v>
      </c>
      <c r="AF887" s="23" t="s">
        <v>112</v>
      </c>
      <c r="AG887" t="s">
        <v>106</v>
      </c>
      <c r="AH887" t="s">
        <v>113</v>
      </c>
      <c r="AI887" s="31">
        <f>+Tabla3[[#This Row],[VALOR DEL CONTRATO
(EN NUMEROS)]]-Tabla3[[#This Row],[VALOR RECURSOS (MADS/FONAM)]]</f>
        <v>0</v>
      </c>
      <c r="AJ887" s="25">
        <v>1925</v>
      </c>
      <c r="AK887" s="57">
        <v>45664</v>
      </c>
      <c r="AL887">
        <v>137325</v>
      </c>
      <c r="AM887" s="42">
        <v>45750</v>
      </c>
      <c r="AN887" s="33" t="s">
        <v>114</v>
      </c>
      <c r="AO887" t="s">
        <v>115</v>
      </c>
      <c r="AP887" s="39">
        <v>202400000000095</v>
      </c>
      <c r="AQ887" t="s">
        <v>106</v>
      </c>
      <c r="AR887" s="27">
        <v>45749</v>
      </c>
      <c r="AS887" s="23" t="s">
        <v>116</v>
      </c>
      <c r="AT887" s="23" t="s">
        <v>116</v>
      </c>
      <c r="AU887" t="s">
        <v>117</v>
      </c>
      <c r="AV887" t="s">
        <v>547</v>
      </c>
      <c r="AW887" t="s">
        <v>809</v>
      </c>
      <c r="AX887" t="s">
        <v>108</v>
      </c>
      <c r="AY887" s="23">
        <v>80111600</v>
      </c>
      <c r="AZ887" s="20" t="s">
        <v>5985</v>
      </c>
      <c r="BA887" s="23" t="s">
        <v>272</v>
      </c>
      <c r="BB887" s="20" t="s">
        <v>273</v>
      </c>
      <c r="BC887" s="42" t="s">
        <v>113</v>
      </c>
      <c r="BD887" s="23" t="s">
        <v>274</v>
      </c>
      <c r="BE887" s="27">
        <v>45750</v>
      </c>
      <c r="BF887" s="27">
        <v>45750</v>
      </c>
      <c r="BG887" s="43">
        <v>46021</v>
      </c>
      <c r="BH887" s="35">
        <f>+Tabla3[[#This Row],[FECHA TERMINACION
(INICIAL)]]-Tabla3[[#This Row],[FECHA INICIO]]</f>
        <v>271</v>
      </c>
      <c r="BI887" s="35">
        <f>+Tabla3[[#This Row],[PLAZO DE EJECUCIÓN EN DÍAS (INICIAL)]]/30</f>
        <v>9.0333333333333332</v>
      </c>
      <c r="BJ887" t="s">
        <v>5986</v>
      </c>
      <c r="BK887" s="30">
        <f>+[1]BD_2!E910</f>
        <v>0</v>
      </c>
      <c r="BL887" s="30">
        <f>+[1]BD_2!BA910</f>
        <v>0</v>
      </c>
      <c r="BM887" s="23">
        <f>+[1]BD_2!BZ910</f>
        <v>0</v>
      </c>
      <c r="BN887" s="23">
        <f>+COUNTIF(Tabla3[[#This Row],[VALOR REDUCIDO]:[TOTAL TIEMPO PRORROGADO EN DÍAS
]],"&lt;&gt;0")</f>
        <v>0</v>
      </c>
      <c r="BO887" s="23" t="str">
        <f>+[1]BD_2!CA910</f>
        <v>2 NO</v>
      </c>
      <c r="BP887" s="27" t="str">
        <f>+[1]BD_2!CF910</f>
        <v>2 NO</v>
      </c>
      <c r="BQ887" s="23" t="s">
        <v>106</v>
      </c>
      <c r="BR887">
        <f t="shared" si="190"/>
        <v>271</v>
      </c>
      <c r="BS887" s="36">
        <f t="shared" si="191"/>
        <v>45750</v>
      </c>
      <c r="BT887" s="36">
        <f t="shared" si="192"/>
        <v>46021</v>
      </c>
      <c r="BU887" s="37">
        <f t="shared" ca="1" si="193"/>
        <v>0.72693726937269376</v>
      </c>
      <c r="BV887" s="30">
        <f t="shared" si="194"/>
        <v>28211466</v>
      </c>
      <c r="BW887" s="23" t="str">
        <f t="shared" ca="1" si="196"/>
        <v>EJECUCIÓN</v>
      </c>
      <c r="BX887" s="23">
        <v>12421466</v>
      </c>
      <c r="BY887" s="23">
        <v>15790000</v>
      </c>
      <c r="BZ887" s="23" t="s">
        <v>106</v>
      </c>
      <c r="CA887" s="23" t="str">
        <f t="shared" si="195"/>
        <v>abril</v>
      </c>
      <c r="CB887" s="23" t="s">
        <v>121</v>
      </c>
      <c r="CC887" s="23" t="s">
        <v>121</v>
      </c>
      <c r="CD887" s="23" t="s">
        <v>121</v>
      </c>
      <c r="CE887" t="s">
        <v>125</v>
      </c>
      <c r="CF887" t="s">
        <v>126</v>
      </c>
    </row>
    <row r="888" spans="1:84" x14ac:dyDescent="0.25">
      <c r="A888" s="23" t="str">
        <f t="shared" si="183"/>
        <v/>
      </c>
      <c r="B888" s="23" t="str">
        <f t="shared" si="184"/>
        <v/>
      </c>
      <c r="C888" s="24" t="str">
        <f t="shared" ca="1" si="185"/>
        <v>E</v>
      </c>
      <c r="D888" s="25" t="str">
        <f t="shared" ca="1" si="186"/>
        <v/>
      </c>
      <c r="E888" s="25" t="str">
        <f t="shared" si="187"/>
        <v/>
      </c>
      <c r="F888" s="23" t="str">
        <f t="shared" si="188"/>
        <v/>
      </c>
      <c r="G888" s="25" t="str">
        <f t="shared" si="189"/>
        <v/>
      </c>
      <c r="H888" s="23">
        <v>2025</v>
      </c>
      <c r="I888" s="26">
        <v>901</v>
      </c>
      <c r="J888" s="23" t="s">
        <v>95</v>
      </c>
      <c r="K888" t="s">
        <v>96</v>
      </c>
      <c r="L888" t="s">
        <v>97</v>
      </c>
      <c r="M888" t="s">
        <v>98</v>
      </c>
      <c r="N888" t="s">
        <v>99</v>
      </c>
      <c r="O888" s="23" t="s">
        <v>100</v>
      </c>
      <c r="P888" s="23" t="s">
        <v>138</v>
      </c>
      <c r="Q888" t="s">
        <v>5987</v>
      </c>
      <c r="R888" s="23" t="s">
        <v>103</v>
      </c>
      <c r="S888" s="20" t="s">
        <v>158</v>
      </c>
      <c r="T888" s="29" t="s">
        <v>5988</v>
      </c>
      <c r="U888" s="23" t="s">
        <v>1436</v>
      </c>
      <c r="V888" s="23" t="s">
        <v>106</v>
      </c>
      <c r="W888" s="20" t="s">
        <v>108</v>
      </c>
      <c r="X888" s="20" t="s">
        <v>108</v>
      </c>
      <c r="Y888" t="s">
        <v>5989</v>
      </c>
      <c r="Z888" t="s">
        <v>5990</v>
      </c>
      <c r="AA888" t="s">
        <v>5991</v>
      </c>
      <c r="AB888" s="30">
        <v>117000000</v>
      </c>
      <c r="AC888" s="30">
        <v>117000000</v>
      </c>
      <c r="AD888" s="46">
        <v>13000000</v>
      </c>
      <c r="AE888" s="46">
        <v>0</v>
      </c>
      <c r="AF888" s="23" t="s">
        <v>112</v>
      </c>
      <c r="AG888" t="s">
        <v>106</v>
      </c>
      <c r="AH888" t="s">
        <v>113</v>
      </c>
      <c r="AI888" s="31">
        <f>+Tabla3[[#This Row],[VALOR DEL CONTRATO
(EN NUMEROS)]]-Tabla3[[#This Row],[VALOR RECURSOS (MADS/FONAM)]]</f>
        <v>0</v>
      </c>
      <c r="AJ888" s="25">
        <v>9225</v>
      </c>
      <c r="AK888" s="57">
        <v>45665</v>
      </c>
      <c r="AL888">
        <v>135125</v>
      </c>
      <c r="AM888" s="42">
        <v>45748</v>
      </c>
      <c r="AN888" s="33" t="s">
        <v>114</v>
      </c>
      <c r="AO888" t="s">
        <v>115</v>
      </c>
      <c r="AP888" s="39">
        <v>202400000000095</v>
      </c>
      <c r="AQ888" t="s">
        <v>106</v>
      </c>
      <c r="AR888" s="42">
        <v>45744</v>
      </c>
      <c r="AS888" s="23" t="s">
        <v>116</v>
      </c>
      <c r="AT888" s="23" t="s">
        <v>116</v>
      </c>
      <c r="AU888" t="s">
        <v>117</v>
      </c>
      <c r="AV888" t="s">
        <v>529</v>
      </c>
      <c r="AW888" t="s">
        <v>620</v>
      </c>
      <c r="AX888" t="s">
        <v>108</v>
      </c>
      <c r="AY888" s="23">
        <v>80111600</v>
      </c>
      <c r="AZ888" s="41" t="s">
        <v>5992</v>
      </c>
      <c r="BA888" s="23" t="s">
        <v>295</v>
      </c>
      <c r="BB888" s="20" t="s">
        <v>122</v>
      </c>
      <c r="BC888" s="27">
        <v>45748</v>
      </c>
      <c r="BD888" s="23" t="s">
        <v>123</v>
      </c>
      <c r="BE888" s="27">
        <v>45748</v>
      </c>
      <c r="BF888" s="27">
        <v>45748</v>
      </c>
      <c r="BG888" s="43">
        <v>46021</v>
      </c>
      <c r="BH888" s="35">
        <f>+Tabla3[[#This Row],[FECHA TERMINACION
(INICIAL)]]-Tabla3[[#This Row],[FECHA INICIO]]</f>
        <v>273</v>
      </c>
      <c r="BI888" s="35">
        <f>+Tabla3[[#This Row],[PLAZO DE EJECUCIÓN EN DÍAS (INICIAL)]]/30</f>
        <v>9.1</v>
      </c>
      <c r="BJ888" t="s">
        <v>5993</v>
      </c>
      <c r="BK888" s="30">
        <f>+[1]BD_2!E911</f>
        <v>0</v>
      </c>
      <c r="BL888" s="30">
        <f>+[1]BD_2!BA911</f>
        <v>0</v>
      </c>
      <c r="BM888" s="23">
        <f>+[1]BD_2!BZ911</f>
        <v>0</v>
      </c>
      <c r="BN888" s="23">
        <f>+COUNTIF(Tabla3[[#This Row],[VALOR REDUCIDO]:[TOTAL TIEMPO PRORROGADO EN DÍAS
]],"&lt;&gt;0")</f>
        <v>0</v>
      </c>
      <c r="BO888" s="23" t="str">
        <f>+[1]BD_2!CA911</f>
        <v>2 NO</v>
      </c>
      <c r="BP888" s="27" t="str">
        <f>+[1]BD_2!CF911</f>
        <v>2 NO</v>
      </c>
      <c r="BQ888" s="23" t="s">
        <v>106</v>
      </c>
      <c r="BR888">
        <f t="shared" si="190"/>
        <v>273</v>
      </c>
      <c r="BS888" s="36">
        <f t="shared" si="191"/>
        <v>45748</v>
      </c>
      <c r="BT888" s="36">
        <f t="shared" si="192"/>
        <v>46021</v>
      </c>
      <c r="BU888" s="37">
        <f t="shared" ca="1" si="193"/>
        <v>0.7289377289377289</v>
      </c>
      <c r="BV888" s="30">
        <f t="shared" si="194"/>
        <v>117000000</v>
      </c>
      <c r="BW888" s="23" t="str">
        <f t="shared" ca="1" si="196"/>
        <v>EJECUCIÓN</v>
      </c>
      <c r="BX888" s="23">
        <v>52000000</v>
      </c>
      <c r="BY888" s="23">
        <v>65000000</v>
      </c>
      <c r="BZ888" s="23" t="s">
        <v>106</v>
      </c>
      <c r="CA888" s="23" t="str">
        <f t="shared" si="195"/>
        <v>marzo</v>
      </c>
      <c r="CB888" s="23" t="s">
        <v>121</v>
      </c>
      <c r="CC888" s="23" t="s">
        <v>121</v>
      </c>
      <c r="CD888" s="23" t="s">
        <v>121</v>
      </c>
      <c r="CE888" t="s">
        <v>125</v>
      </c>
      <c r="CF888" t="s">
        <v>126</v>
      </c>
    </row>
    <row r="889" spans="1:84" x14ac:dyDescent="0.25">
      <c r="A889" s="23" t="str">
        <f t="shared" si="183"/>
        <v/>
      </c>
      <c r="B889" s="23" t="str">
        <f t="shared" si="184"/>
        <v/>
      </c>
      <c r="C889" s="24" t="str">
        <f t="shared" ca="1" si="185"/>
        <v>E</v>
      </c>
      <c r="D889" s="25" t="str">
        <f t="shared" ca="1" si="186"/>
        <v/>
      </c>
      <c r="E889" s="25" t="str">
        <f t="shared" si="187"/>
        <v/>
      </c>
      <c r="F889" s="23" t="str">
        <f t="shared" si="188"/>
        <v/>
      </c>
      <c r="G889" s="25" t="str">
        <f t="shared" si="189"/>
        <v/>
      </c>
      <c r="H889" s="23">
        <v>2025</v>
      </c>
      <c r="I889" s="26">
        <v>902</v>
      </c>
      <c r="J889" s="23" t="s">
        <v>95</v>
      </c>
      <c r="K889" t="s">
        <v>96</v>
      </c>
      <c r="L889" t="s">
        <v>97</v>
      </c>
      <c r="M889" t="s">
        <v>98</v>
      </c>
      <c r="N889" t="s">
        <v>99</v>
      </c>
      <c r="O889" s="23" t="s">
        <v>100</v>
      </c>
      <c r="P889" s="23" t="s">
        <v>138</v>
      </c>
      <c r="Q889" t="s">
        <v>5994</v>
      </c>
      <c r="R889" s="23" t="s">
        <v>103</v>
      </c>
      <c r="S889" s="20" t="s">
        <v>1652</v>
      </c>
      <c r="T889" s="29" t="s">
        <v>5995</v>
      </c>
      <c r="U889" s="23" t="s">
        <v>1436</v>
      </c>
      <c r="V889" s="23" t="s">
        <v>106</v>
      </c>
      <c r="W889" s="20" t="s">
        <v>108</v>
      </c>
      <c r="X889" s="20" t="s">
        <v>108</v>
      </c>
      <c r="Y889" t="s">
        <v>5996</v>
      </c>
      <c r="Z889" t="s">
        <v>5997</v>
      </c>
      <c r="AA889" t="s">
        <v>5998</v>
      </c>
      <c r="AB889" s="30">
        <v>171000000</v>
      </c>
      <c r="AC889" s="30">
        <v>171000000</v>
      </c>
      <c r="AD889" s="46">
        <v>19000000</v>
      </c>
      <c r="AE889" s="46">
        <v>0</v>
      </c>
      <c r="AF889" s="23" t="s">
        <v>112</v>
      </c>
      <c r="AG889" t="s">
        <v>106</v>
      </c>
      <c r="AH889" t="s">
        <v>113</v>
      </c>
      <c r="AI889" s="31">
        <f>+Tabla3[[#This Row],[VALOR DEL CONTRATO
(EN NUMEROS)]]-Tabla3[[#This Row],[VALOR RECURSOS (MADS/FONAM)]]</f>
        <v>0</v>
      </c>
      <c r="AJ889" s="25">
        <v>9225</v>
      </c>
      <c r="AK889" s="57">
        <v>45665</v>
      </c>
      <c r="AL889">
        <v>137425</v>
      </c>
      <c r="AM889" s="42">
        <v>45750</v>
      </c>
      <c r="AN889" s="33" t="s">
        <v>114</v>
      </c>
      <c r="AO889" t="s">
        <v>115</v>
      </c>
      <c r="AP889" s="39">
        <v>202400000000095</v>
      </c>
      <c r="AQ889" t="s">
        <v>106</v>
      </c>
      <c r="AR889" s="27">
        <v>45748</v>
      </c>
      <c r="AS889" s="23" t="s">
        <v>116</v>
      </c>
      <c r="AT889" s="23" t="s">
        <v>116</v>
      </c>
      <c r="AU889" t="s">
        <v>117</v>
      </c>
      <c r="AV889" t="s">
        <v>529</v>
      </c>
      <c r="AW889" t="s">
        <v>620</v>
      </c>
      <c r="AX889" t="s">
        <v>108</v>
      </c>
      <c r="AY889" s="23">
        <v>80111600</v>
      </c>
      <c r="AZ889" s="41" t="s">
        <v>5999</v>
      </c>
      <c r="BA889" s="23" t="s">
        <v>295</v>
      </c>
      <c r="BB889" s="20" t="s">
        <v>122</v>
      </c>
      <c r="BC889" s="27">
        <v>45748</v>
      </c>
      <c r="BD889" s="23" t="s">
        <v>123</v>
      </c>
      <c r="BE889" s="27">
        <v>45748</v>
      </c>
      <c r="BF889" s="27">
        <v>45750</v>
      </c>
      <c r="BG889" s="43">
        <v>46021</v>
      </c>
      <c r="BH889" s="35">
        <f>+Tabla3[[#This Row],[FECHA TERMINACION
(INICIAL)]]-Tabla3[[#This Row],[FECHA INICIO]]</f>
        <v>271</v>
      </c>
      <c r="BI889" s="35">
        <f>+Tabla3[[#This Row],[PLAZO DE EJECUCIÓN EN DÍAS (INICIAL)]]/30</f>
        <v>9.0333333333333332</v>
      </c>
      <c r="BJ889" t="s">
        <v>5993</v>
      </c>
      <c r="BK889" s="30">
        <f>+[1]BD_2!E912</f>
        <v>1266667</v>
      </c>
      <c r="BL889" s="30">
        <f>+[1]BD_2!BA912</f>
        <v>0</v>
      </c>
      <c r="BM889" s="23">
        <f>+[1]BD_2!BZ912</f>
        <v>0</v>
      </c>
      <c r="BN889" s="23">
        <f>+COUNTIF(Tabla3[[#This Row],[VALOR REDUCIDO]:[TOTAL TIEMPO PRORROGADO EN DÍAS
]],"&lt;&gt;0")</f>
        <v>1</v>
      </c>
      <c r="BO889" s="23" t="str">
        <f>+[1]BD_2!CA912</f>
        <v>2 NO</v>
      </c>
      <c r="BP889" s="27" t="str">
        <f>+[1]BD_2!CF912</f>
        <v>2 NO</v>
      </c>
      <c r="BQ889" s="23" t="s">
        <v>106</v>
      </c>
      <c r="BR889">
        <f t="shared" si="190"/>
        <v>271</v>
      </c>
      <c r="BS889" s="36">
        <f t="shared" si="191"/>
        <v>45750</v>
      </c>
      <c r="BT889" s="36">
        <f t="shared" si="192"/>
        <v>46021</v>
      </c>
      <c r="BU889" s="37">
        <f t="shared" ca="1" si="193"/>
        <v>0.72693726937269376</v>
      </c>
      <c r="BV889" s="30">
        <f t="shared" si="194"/>
        <v>169733333</v>
      </c>
      <c r="BW889" s="23" t="str">
        <f t="shared" ca="1" si="196"/>
        <v>EJECUCIÓN</v>
      </c>
      <c r="BX889" s="23">
        <v>74733333</v>
      </c>
      <c r="BY889" s="23">
        <v>95000000</v>
      </c>
      <c r="BZ889" s="23" t="s">
        <v>106</v>
      </c>
      <c r="CA889" s="23" t="str">
        <f t="shared" si="195"/>
        <v>abril</v>
      </c>
      <c r="CB889" s="23" t="s">
        <v>121</v>
      </c>
      <c r="CC889" s="23" t="s">
        <v>121</v>
      </c>
      <c r="CD889" s="23" t="s">
        <v>121</v>
      </c>
      <c r="CE889" t="s">
        <v>125</v>
      </c>
      <c r="CF889" t="s">
        <v>126</v>
      </c>
    </row>
    <row r="890" spans="1:84" x14ac:dyDescent="0.25">
      <c r="A890" s="23" t="str">
        <f t="shared" si="183"/>
        <v/>
      </c>
      <c r="B890" s="23" t="str">
        <f t="shared" si="184"/>
        <v/>
      </c>
      <c r="C890" s="24" t="str">
        <f t="shared" ca="1" si="185"/>
        <v>E</v>
      </c>
      <c r="D890" s="25" t="str">
        <f t="shared" ca="1" si="186"/>
        <v/>
      </c>
      <c r="E890" s="25" t="str">
        <f t="shared" si="187"/>
        <v/>
      </c>
      <c r="F890" s="23" t="str">
        <f t="shared" si="188"/>
        <v/>
      </c>
      <c r="G890" s="25" t="str">
        <f t="shared" si="189"/>
        <v/>
      </c>
      <c r="H890" s="23">
        <v>2025</v>
      </c>
      <c r="I890" s="26">
        <v>903</v>
      </c>
      <c r="J890" s="23" t="s">
        <v>95</v>
      </c>
      <c r="K890" t="s">
        <v>96</v>
      </c>
      <c r="L890" t="s">
        <v>97</v>
      </c>
      <c r="M890" t="s">
        <v>98</v>
      </c>
      <c r="N890" t="s">
        <v>99</v>
      </c>
      <c r="O890" s="23" t="s">
        <v>100</v>
      </c>
      <c r="P890" s="23" t="s">
        <v>138</v>
      </c>
      <c r="Q890" t="s">
        <v>6000</v>
      </c>
      <c r="R890" s="23" t="s">
        <v>103</v>
      </c>
      <c r="S890" s="20" t="s">
        <v>2129</v>
      </c>
      <c r="T890" s="29" t="s">
        <v>6001</v>
      </c>
      <c r="U890" s="23" t="s">
        <v>1436</v>
      </c>
      <c r="V890" s="23" t="s">
        <v>106</v>
      </c>
      <c r="W890" s="20" t="s">
        <v>108</v>
      </c>
      <c r="X890" s="20" t="s">
        <v>108</v>
      </c>
      <c r="Y890" t="s">
        <v>6002</v>
      </c>
      <c r="Z890" t="s">
        <v>6003</v>
      </c>
      <c r="AA890" t="s">
        <v>6004</v>
      </c>
      <c r="AB890" s="30">
        <v>129533333</v>
      </c>
      <c r="AC890" s="30">
        <v>129533333</v>
      </c>
      <c r="AD890" s="46">
        <v>14500000</v>
      </c>
      <c r="AE890" s="46">
        <v>0</v>
      </c>
      <c r="AF890" s="23" t="s">
        <v>112</v>
      </c>
      <c r="AG890" t="s">
        <v>106</v>
      </c>
      <c r="AH890" t="s">
        <v>113</v>
      </c>
      <c r="AI890" s="31">
        <f>+Tabla3[[#This Row],[VALOR DEL CONTRATO
(EN NUMEROS)]]-Tabla3[[#This Row],[VALOR RECURSOS (MADS/FONAM)]]</f>
        <v>0</v>
      </c>
      <c r="AJ890" s="25">
        <v>9225</v>
      </c>
      <c r="AK890" s="57">
        <v>45665</v>
      </c>
      <c r="AL890">
        <v>137225</v>
      </c>
      <c r="AM890" s="42">
        <v>45750</v>
      </c>
      <c r="AN890" s="33" t="s">
        <v>114</v>
      </c>
      <c r="AO890" t="s">
        <v>115</v>
      </c>
      <c r="AP890" s="39">
        <v>202400000000095</v>
      </c>
      <c r="AQ890" t="s">
        <v>106</v>
      </c>
      <c r="AR890" s="27">
        <v>45749</v>
      </c>
      <c r="AS890" s="23" t="s">
        <v>116</v>
      </c>
      <c r="AT890" s="23" t="s">
        <v>116</v>
      </c>
      <c r="AU890" t="s">
        <v>117</v>
      </c>
      <c r="AV890" t="s">
        <v>529</v>
      </c>
      <c r="AW890" t="s">
        <v>620</v>
      </c>
      <c r="AX890" t="s">
        <v>108</v>
      </c>
      <c r="AY890" s="23">
        <v>80111600</v>
      </c>
      <c r="AZ890" s="41" t="s">
        <v>6005</v>
      </c>
      <c r="BA890" s="23" t="s">
        <v>295</v>
      </c>
      <c r="BB890" s="20" t="s">
        <v>122</v>
      </c>
      <c r="BC890" s="42">
        <v>45749</v>
      </c>
      <c r="BD890" s="23" t="s">
        <v>123</v>
      </c>
      <c r="BE890" s="42">
        <v>45749</v>
      </c>
      <c r="BF890" s="27">
        <v>45750</v>
      </c>
      <c r="BG890" s="43">
        <v>46021</v>
      </c>
      <c r="BH890" s="35">
        <f>+Tabla3[[#This Row],[FECHA TERMINACION
(INICIAL)]]-Tabla3[[#This Row],[FECHA INICIO]]</f>
        <v>271</v>
      </c>
      <c r="BI890" s="35">
        <f>+Tabla3[[#This Row],[PLAZO DE EJECUCIÓN EN DÍAS (INICIAL)]]/30</f>
        <v>9.0333333333333332</v>
      </c>
      <c r="BJ890" t="s">
        <v>6006</v>
      </c>
      <c r="BK890" s="30">
        <f>+[1]BD_2!E913</f>
        <v>0</v>
      </c>
      <c r="BL890" s="30">
        <f>+[1]BD_2!BA913</f>
        <v>0</v>
      </c>
      <c r="BM890" s="23">
        <f>+[1]BD_2!BZ913</f>
        <v>0</v>
      </c>
      <c r="BN890" s="23">
        <f>+COUNTIF(Tabla3[[#This Row],[VALOR REDUCIDO]:[TOTAL TIEMPO PRORROGADO EN DÍAS
]],"&lt;&gt;0")</f>
        <v>0</v>
      </c>
      <c r="BO890" s="23" t="str">
        <f>+[1]BD_2!CA913</f>
        <v>2 NO</v>
      </c>
      <c r="BP890" s="27" t="str">
        <f>+[1]BD_2!CF913</f>
        <v>2 NO</v>
      </c>
      <c r="BQ890" s="23" t="s">
        <v>106</v>
      </c>
      <c r="BR890">
        <f t="shared" si="190"/>
        <v>271</v>
      </c>
      <c r="BS890" s="36">
        <f t="shared" si="191"/>
        <v>45750</v>
      </c>
      <c r="BT890" s="36">
        <f t="shared" si="192"/>
        <v>46021</v>
      </c>
      <c r="BU890" s="37">
        <f t="shared" ca="1" si="193"/>
        <v>0.72693726937269376</v>
      </c>
      <c r="BV890" s="30">
        <f t="shared" si="194"/>
        <v>129533333</v>
      </c>
      <c r="BW890" s="23" t="str">
        <f t="shared" ca="1" si="196"/>
        <v>EJECUCIÓN</v>
      </c>
      <c r="BX890" s="23">
        <v>57033333</v>
      </c>
      <c r="BY890" s="23">
        <v>72500000</v>
      </c>
      <c r="BZ890" s="23" t="s">
        <v>106</v>
      </c>
      <c r="CA890" s="23" t="str">
        <f t="shared" si="195"/>
        <v>abril</v>
      </c>
      <c r="CB890" s="23" t="s">
        <v>121</v>
      </c>
      <c r="CC890" s="23" t="s">
        <v>121</v>
      </c>
      <c r="CD890" s="23" t="s">
        <v>121</v>
      </c>
      <c r="CE890" t="s">
        <v>125</v>
      </c>
      <c r="CF890" t="s">
        <v>126</v>
      </c>
    </row>
    <row r="891" spans="1:84" x14ac:dyDescent="0.25">
      <c r="A891" s="23" t="str">
        <f t="shared" si="183"/>
        <v/>
      </c>
      <c r="B891" s="23" t="str">
        <f t="shared" si="184"/>
        <v/>
      </c>
      <c r="C891" s="24" t="str">
        <f t="shared" ca="1" si="185"/>
        <v>E</v>
      </c>
      <c r="D891" s="25" t="str">
        <f t="shared" ca="1" si="186"/>
        <v/>
      </c>
      <c r="E891" s="25" t="str">
        <f t="shared" si="187"/>
        <v/>
      </c>
      <c r="F891" s="23" t="str">
        <f t="shared" si="188"/>
        <v/>
      </c>
      <c r="G891" s="25" t="str">
        <f t="shared" si="189"/>
        <v/>
      </c>
      <c r="H891" s="23">
        <v>2025</v>
      </c>
      <c r="I891" s="26">
        <v>904</v>
      </c>
      <c r="J891" s="23" t="s">
        <v>95</v>
      </c>
      <c r="K891" t="s">
        <v>96</v>
      </c>
      <c r="L891" t="s">
        <v>97</v>
      </c>
      <c r="M891" t="s">
        <v>98</v>
      </c>
      <c r="N891" t="s">
        <v>99</v>
      </c>
      <c r="O891" s="23" t="s">
        <v>100</v>
      </c>
      <c r="P891" s="23" t="s">
        <v>101</v>
      </c>
      <c r="Q891" t="s">
        <v>6007</v>
      </c>
      <c r="R891" s="23" t="s">
        <v>103</v>
      </c>
      <c r="S891" s="56" t="s">
        <v>727</v>
      </c>
      <c r="T891" s="29" t="s">
        <v>6008</v>
      </c>
      <c r="U891" s="23" t="s">
        <v>1436</v>
      </c>
      <c r="V891" s="23" t="s">
        <v>106</v>
      </c>
      <c r="W891" s="20" t="s">
        <v>543</v>
      </c>
      <c r="X891" s="20" t="s">
        <v>108</v>
      </c>
      <c r="Y891" t="s">
        <v>3604</v>
      </c>
      <c r="Z891" t="s">
        <v>6009</v>
      </c>
      <c r="AA891" t="s">
        <v>6010</v>
      </c>
      <c r="AB891" s="30">
        <v>27790400</v>
      </c>
      <c r="AC891" s="30">
        <v>27790400</v>
      </c>
      <c r="AD891" s="46">
        <v>3158000</v>
      </c>
      <c r="AE891" s="46">
        <v>0</v>
      </c>
      <c r="AF891" s="23" t="s">
        <v>112</v>
      </c>
      <c r="AG891" t="s">
        <v>106</v>
      </c>
      <c r="AH891" t="s">
        <v>113</v>
      </c>
      <c r="AI891" s="31">
        <f>+Tabla3[[#This Row],[VALOR DEL CONTRATO
(EN NUMEROS)]]-Tabla3[[#This Row],[VALOR RECURSOS (MADS/FONAM)]]</f>
        <v>0</v>
      </c>
      <c r="AJ891" s="25">
        <v>1925</v>
      </c>
      <c r="AK891" s="57">
        <v>45664</v>
      </c>
      <c r="AL891">
        <v>149325</v>
      </c>
      <c r="AM891" s="42">
        <v>45761</v>
      </c>
      <c r="AN891" s="33" t="s">
        <v>114</v>
      </c>
      <c r="AO891" t="s">
        <v>115</v>
      </c>
      <c r="AP891" s="39">
        <v>202400000000095</v>
      </c>
      <c r="AQ891" t="s">
        <v>106</v>
      </c>
      <c r="AR891" s="27">
        <v>45758</v>
      </c>
      <c r="AS891" s="23" t="s">
        <v>116</v>
      </c>
      <c r="AT891" s="23" t="s">
        <v>116</v>
      </c>
      <c r="AU891" t="s">
        <v>117</v>
      </c>
      <c r="AV891" t="s">
        <v>6011</v>
      </c>
      <c r="AW891" t="s">
        <v>6012</v>
      </c>
      <c r="AX891" t="s">
        <v>108</v>
      </c>
      <c r="AY891" s="23">
        <v>80111600</v>
      </c>
      <c r="AZ891" s="20" t="s">
        <v>6013</v>
      </c>
      <c r="BA891" s="23" t="s">
        <v>272</v>
      </c>
      <c r="BB891" s="20" t="s">
        <v>273</v>
      </c>
      <c r="BC891" s="42" t="s">
        <v>113</v>
      </c>
      <c r="BD891" s="23" t="s">
        <v>274</v>
      </c>
      <c r="BE891" s="27">
        <v>45761</v>
      </c>
      <c r="BF891" s="27">
        <v>45761</v>
      </c>
      <c r="BG891" s="43">
        <v>46021</v>
      </c>
      <c r="BH891" s="35">
        <f>+Tabla3[[#This Row],[FECHA TERMINACION
(INICIAL)]]-Tabla3[[#This Row],[FECHA INICIO]]</f>
        <v>260</v>
      </c>
      <c r="BI891" s="35">
        <f>+Tabla3[[#This Row],[PLAZO DE EJECUCIÓN EN DÍAS (INICIAL)]]/30</f>
        <v>8.6666666666666661</v>
      </c>
      <c r="BJ891" t="s">
        <v>6014</v>
      </c>
      <c r="BK891" s="30">
        <f>+[1]BD_2!E914</f>
        <v>736867</v>
      </c>
      <c r="BL891" s="30">
        <f>+[1]BD_2!BA914</f>
        <v>0</v>
      </c>
      <c r="BM891" s="23">
        <f>+[1]BD_2!BZ914</f>
        <v>0</v>
      </c>
      <c r="BN891" s="23">
        <f>+COUNTIF(Tabla3[[#This Row],[VALOR REDUCIDO]:[TOTAL TIEMPO PRORROGADO EN DÍAS
]],"&lt;&gt;0")</f>
        <v>1</v>
      </c>
      <c r="BO891" s="23" t="str">
        <f>+[1]BD_2!CA914</f>
        <v>2 NO</v>
      </c>
      <c r="BP891" s="27" t="str">
        <f>+[1]BD_2!CF914</f>
        <v>2 NO</v>
      </c>
      <c r="BQ891" s="23" t="s">
        <v>106</v>
      </c>
      <c r="BR891">
        <f t="shared" si="190"/>
        <v>260</v>
      </c>
      <c r="BS891" s="36">
        <f t="shared" si="191"/>
        <v>45761</v>
      </c>
      <c r="BT891" s="36">
        <f t="shared" si="192"/>
        <v>46021</v>
      </c>
      <c r="BU891" s="37">
        <f t="shared" ca="1" si="193"/>
        <v>0.7153846153846154</v>
      </c>
      <c r="BV891" s="30">
        <f t="shared" si="194"/>
        <v>27053533</v>
      </c>
      <c r="BW891" s="23" t="str">
        <f t="shared" ca="1" si="196"/>
        <v>EJECUCIÓN</v>
      </c>
      <c r="BX891" s="23">
        <v>11263533</v>
      </c>
      <c r="BY891" s="23">
        <v>15790000</v>
      </c>
      <c r="BZ891" s="23" t="s">
        <v>106</v>
      </c>
      <c r="CA891" s="23" t="str">
        <f t="shared" si="195"/>
        <v>abril</v>
      </c>
      <c r="CB891" s="23" t="s">
        <v>121</v>
      </c>
      <c r="CC891" s="23" t="s">
        <v>121</v>
      </c>
      <c r="CD891" s="23" t="s">
        <v>121</v>
      </c>
      <c r="CE891" t="s">
        <v>125</v>
      </c>
      <c r="CF891" t="s">
        <v>126</v>
      </c>
    </row>
    <row r="892" spans="1:84" x14ac:dyDescent="0.25">
      <c r="A892" s="23" t="str">
        <f t="shared" si="183"/>
        <v/>
      </c>
      <c r="B892" s="23" t="str">
        <f t="shared" si="184"/>
        <v/>
      </c>
      <c r="C892" s="24" t="str">
        <f t="shared" ca="1" si="185"/>
        <v>E</v>
      </c>
      <c r="D892" s="25" t="str">
        <f t="shared" ca="1" si="186"/>
        <v/>
      </c>
      <c r="E892" s="25" t="str">
        <f t="shared" si="187"/>
        <v/>
      </c>
      <c r="F892" s="23" t="str">
        <f t="shared" si="188"/>
        <v/>
      </c>
      <c r="G892" s="25" t="str">
        <f t="shared" si="189"/>
        <v/>
      </c>
      <c r="H892" s="23">
        <v>2025</v>
      </c>
      <c r="I892" s="26">
        <v>905</v>
      </c>
      <c r="J892" s="23" t="s">
        <v>95</v>
      </c>
      <c r="K892" t="s">
        <v>96</v>
      </c>
      <c r="L892" t="s">
        <v>97</v>
      </c>
      <c r="M892" t="s">
        <v>98</v>
      </c>
      <c r="N892" t="s">
        <v>99</v>
      </c>
      <c r="O892" s="23" t="s">
        <v>100</v>
      </c>
      <c r="P892" s="23" t="s">
        <v>138</v>
      </c>
      <c r="Q892" t="s">
        <v>6015</v>
      </c>
      <c r="R892" s="23" t="s">
        <v>103</v>
      </c>
      <c r="S892" s="20" t="s">
        <v>6016</v>
      </c>
      <c r="T892" s="29" t="s">
        <v>6017</v>
      </c>
      <c r="U892" s="23" t="s">
        <v>1436</v>
      </c>
      <c r="V892" s="23" t="s">
        <v>106</v>
      </c>
      <c r="W892" s="20" t="s">
        <v>888</v>
      </c>
      <c r="X892" s="20" t="s">
        <v>888</v>
      </c>
      <c r="Y892" t="s">
        <v>6018</v>
      </c>
      <c r="Z892" t="s">
        <v>6019</v>
      </c>
      <c r="AA892" t="s">
        <v>6020</v>
      </c>
      <c r="AB892" s="30">
        <v>69866667</v>
      </c>
      <c r="AC892" s="30">
        <v>69866667</v>
      </c>
      <c r="AD892" s="46">
        <v>8000000</v>
      </c>
      <c r="AE892" s="46">
        <v>0</v>
      </c>
      <c r="AF892" s="23" t="s">
        <v>112</v>
      </c>
      <c r="AG892" t="s">
        <v>106</v>
      </c>
      <c r="AH892" t="s">
        <v>113</v>
      </c>
      <c r="AI892" s="31">
        <f>+Tabla3[[#This Row],[VALOR DEL CONTRATO
(EN NUMEROS)]]-Tabla3[[#This Row],[VALOR RECURSOS (MADS/FONAM)]]</f>
        <v>0</v>
      </c>
      <c r="AJ892" s="25">
        <v>7625</v>
      </c>
      <c r="AK892" s="57">
        <v>45665</v>
      </c>
      <c r="AL892">
        <v>149225</v>
      </c>
      <c r="AM892" s="42">
        <v>45761</v>
      </c>
      <c r="AN892" s="33" t="s">
        <v>114</v>
      </c>
      <c r="AO892" t="s">
        <v>751</v>
      </c>
      <c r="AP892" s="39">
        <v>202400000000095</v>
      </c>
      <c r="AQ892" t="s">
        <v>106</v>
      </c>
      <c r="AR892" s="42">
        <v>45755</v>
      </c>
      <c r="AS892" s="23" t="s">
        <v>116</v>
      </c>
      <c r="AT892" s="23" t="s">
        <v>116</v>
      </c>
      <c r="AU892" t="s">
        <v>117</v>
      </c>
      <c r="AV892" t="s">
        <v>1237</v>
      </c>
      <c r="AW892" t="s">
        <v>1238</v>
      </c>
      <c r="AX892" t="s">
        <v>888</v>
      </c>
      <c r="AY892" s="23">
        <v>80111600</v>
      </c>
      <c r="AZ892" s="20" t="s">
        <v>6021</v>
      </c>
      <c r="BA892" s="23" t="s">
        <v>295</v>
      </c>
      <c r="BB892" s="20" t="s">
        <v>122</v>
      </c>
      <c r="BC892" s="42">
        <v>45756</v>
      </c>
      <c r="BD892" s="23" t="s">
        <v>123</v>
      </c>
      <c r="BE892" s="42">
        <v>45756</v>
      </c>
      <c r="BF892" s="27">
        <v>45761</v>
      </c>
      <c r="BG892" s="43">
        <v>46021</v>
      </c>
      <c r="BH892" s="35">
        <f>+Tabla3[[#This Row],[FECHA TERMINACION
(INICIAL)]]-Tabla3[[#This Row],[FECHA INICIO]]</f>
        <v>260</v>
      </c>
      <c r="BI892" s="35">
        <f>+Tabla3[[#This Row],[PLAZO DE EJECUCIÓN EN DÍAS (INICIAL)]]/30</f>
        <v>8.6666666666666661</v>
      </c>
      <c r="BJ892" t="s">
        <v>6022</v>
      </c>
      <c r="BK892" s="30">
        <f>+[1]BD_2!E915</f>
        <v>1333334</v>
      </c>
      <c r="BL892" s="30">
        <f>+[1]BD_2!BA915</f>
        <v>0</v>
      </c>
      <c r="BM892" s="23">
        <f>+[1]BD_2!BZ915</f>
        <v>0</v>
      </c>
      <c r="BN892" s="23">
        <f>+COUNTIF(Tabla3[[#This Row],[VALOR REDUCIDO]:[TOTAL TIEMPO PRORROGADO EN DÍAS
]],"&lt;&gt;0")</f>
        <v>1</v>
      </c>
      <c r="BO892" s="23" t="str">
        <f>+[1]BD_2!CA915</f>
        <v>2 NO</v>
      </c>
      <c r="BP892" s="27" t="str">
        <f>+[1]BD_2!CF915</f>
        <v>2 NO</v>
      </c>
      <c r="BQ892" s="23" t="s">
        <v>106</v>
      </c>
      <c r="BR892">
        <f t="shared" si="190"/>
        <v>260</v>
      </c>
      <c r="BS892" s="36">
        <f t="shared" si="191"/>
        <v>45761</v>
      </c>
      <c r="BT892" s="36">
        <f t="shared" si="192"/>
        <v>46021</v>
      </c>
      <c r="BU892" s="37">
        <f t="shared" ca="1" si="193"/>
        <v>0.7153846153846154</v>
      </c>
      <c r="BV892" s="30">
        <f t="shared" si="194"/>
        <v>68533333</v>
      </c>
      <c r="BW892" s="23" t="str">
        <f t="shared" ca="1" si="196"/>
        <v>EJECUCIÓN</v>
      </c>
      <c r="BX892" s="23">
        <v>28533333</v>
      </c>
      <c r="BY892" s="23">
        <v>40000000</v>
      </c>
      <c r="BZ892" s="23" t="s">
        <v>106</v>
      </c>
      <c r="CA892" s="23" t="str">
        <f t="shared" si="195"/>
        <v>abril</v>
      </c>
      <c r="CB892" s="23" t="s">
        <v>121</v>
      </c>
      <c r="CC892" s="23" t="s">
        <v>121</v>
      </c>
      <c r="CD892" s="23" t="s">
        <v>121</v>
      </c>
      <c r="CE892" t="s">
        <v>125</v>
      </c>
      <c r="CF892" t="s">
        <v>126</v>
      </c>
    </row>
    <row r="893" spans="1:84" x14ac:dyDescent="0.25">
      <c r="A893" s="23" t="str">
        <f t="shared" si="183"/>
        <v/>
      </c>
      <c r="B893" s="23" t="str">
        <f t="shared" si="184"/>
        <v/>
      </c>
      <c r="C893" s="24" t="str">
        <f t="shared" ca="1" si="185"/>
        <v>E</v>
      </c>
      <c r="D893" s="25" t="str">
        <f t="shared" ca="1" si="186"/>
        <v/>
      </c>
      <c r="E893" s="25" t="str">
        <f t="shared" si="187"/>
        <v/>
      </c>
      <c r="F893" s="23" t="str">
        <f t="shared" si="188"/>
        <v/>
      </c>
      <c r="G893" s="25" t="str">
        <f t="shared" si="189"/>
        <v/>
      </c>
      <c r="H893" s="23">
        <v>2025</v>
      </c>
      <c r="I893" s="26">
        <v>906</v>
      </c>
      <c r="J893" s="23" t="s">
        <v>95</v>
      </c>
      <c r="K893" t="s">
        <v>96</v>
      </c>
      <c r="L893" t="s">
        <v>97</v>
      </c>
      <c r="M893" t="s">
        <v>98</v>
      </c>
      <c r="N893" t="s">
        <v>99</v>
      </c>
      <c r="O893" s="23" t="s">
        <v>100</v>
      </c>
      <c r="P893" s="23" t="s">
        <v>101</v>
      </c>
      <c r="Q893" t="s">
        <v>6023</v>
      </c>
      <c r="R893" s="23" t="s">
        <v>103</v>
      </c>
      <c r="S893" s="20" t="s">
        <v>104</v>
      </c>
      <c r="T893" s="29" t="s">
        <v>6024</v>
      </c>
      <c r="U893" s="23" t="s">
        <v>1436</v>
      </c>
      <c r="V893" s="23" t="s">
        <v>106</v>
      </c>
      <c r="W893" s="20" t="s">
        <v>888</v>
      </c>
      <c r="X893" s="20" t="s">
        <v>888</v>
      </c>
      <c r="Y893" t="s">
        <v>6025</v>
      </c>
      <c r="Z893" t="s">
        <v>6026</v>
      </c>
      <c r="AA893" t="s">
        <v>6027</v>
      </c>
      <c r="AB893" s="30">
        <v>28579333</v>
      </c>
      <c r="AC893" s="30">
        <v>28579333</v>
      </c>
      <c r="AD893" s="46">
        <v>3260000</v>
      </c>
      <c r="AE893" s="46">
        <v>0</v>
      </c>
      <c r="AF893" s="23" t="s">
        <v>112</v>
      </c>
      <c r="AG893" t="s">
        <v>106</v>
      </c>
      <c r="AH893" t="s">
        <v>113</v>
      </c>
      <c r="AI893" s="31">
        <f>+Tabla3[[#This Row],[VALOR DEL CONTRATO
(EN NUMEROS)]]-Tabla3[[#This Row],[VALOR RECURSOS (MADS/FONAM)]]</f>
        <v>0</v>
      </c>
      <c r="AJ893" s="25">
        <v>7625</v>
      </c>
      <c r="AK893" s="57">
        <v>45665</v>
      </c>
      <c r="AL893">
        <v>149125</v>
      </c>
      <c r="AM893" s="42">
        <v>45761</v>
      </c>
      <c r="AN893" s="33" t="s">
        <v>114</v>
      </c>
      <c r="AO893" t="s">
        <v>751</v>
      </c>
      <c r="AP893" s="39">
        <v>202400000000095</v>
      </c>
      <c r="AQ893" t="s">
        <v>106</v>
      </c>
      <c r="AR893" s="42">
        <v>45755</v>
      </c>
      <c r="AS893" s="23" t="s">
        <v>116</v>
      </c>
      <c r="AT893" s="23" t="s">
        <v>116</v>
      </c>
      <c r="AU893" t="s">
        <v>117</v>
      </c>
      <c r="AV893" t="s">
        <v>1237</v>
      </c>
      <c r="AW893" t="s">
        <v>1238</v>
      </c>
      <c r="AX893" t="s">
        <v>888</v>
      </c>
      <c r="AY893" s="23">
        <v>80111600</v>
      </c>
      <c r="AZ893" s="20" t="s">
        <v>6028</v>
      </c>
      <c r="BA893" s="23" t="s">
        <v>295</v>
      </c>
      <c r="BB893" s="20" t="s">
        <v>122</v>
      </c>
      <c r="BC893" s="42">
        <v>45756</v>
      </c>
      <c r="BD893" s="23" t="s">
        <v>123</v>
      </c>
      <c r="BE893" s="42">
        <v>45756</v>
      </c>
      <c r="BF893" s="27">
        <v>45761</v>
      </c>
      <c r="BG893" s="43">
        <v>46021</v>
      </c>
      <c r="BH893" s="35">
        <f>+Tabla3[[#This Row],[FECHA TERMINACION
(INICIAL)]]-Tabla3[[#This Row],[FECHA INICIO]]</f>
        <v>260</v>
      </c>
      <c r="BI893" s="35">
        <f>+Tabla3[[#This Row],[PLAZO DE EJECUCIÓN EN DÍAS (INICIAL)]]/30</f>
        <v>8.6666666666666661</v>
      </c>
      <c r="BJ893" t="s">
        <v>6029</v>
      </c>
      <c r="BK893" s="30">
        <f>+[1]BD_2!E916</f>
        <v>652000</v>
      </c>
      <c r="BL893" s="30">
        <f>+[1]BD_2!BA916</f>
        <v>0</v>
      </c>
      <c r="BM893" s="23">
        <f>+[1]BD_2!BZ916</f>
        <v>0</v>
      </c>
      <c r="BN893" s="23">
        <f>+COUNTIF(Tabla3[[#This Row],[VALOR REDUCIDO]:[TOTAL TIEMPO PRORROGADO EN DÍAS
]],"&lt;&gt;0")</f>
        <v>1</v>
      </c>
      <c r="BO893" s="23" t="str">
        <f>+[1]BD_2!CA916</f>
        <v>2 NO</v>
      </c>
      <c r="BP893" s="27" t="str">
        <f>+[1]BD_2!CF916</f>
        <v>2 NO</v>
      </c>
      <c r="BQ893" s="23" t="s">
        <v>106</v>
      </c>
      <c r="BR893">
        <f t="shared" si="190"/>
        <v>260</v>
      </c>
      <c r="BS893" s="36">
        <f t="shared" si="191"/>
        <v>45761</v>
      </c>
      <c r="BT893" s="36">
        <f t="shared" si="192"/>
        <v>46021</v>
      </c>
      <c r="BU893" s="37">
        <f t="shared" ca="1" si="193"/>
        <v>0.7153846153846154</v>
      </c>
      <c r="BV893" s="30">
        <f t="shared" si="194"/>
        <v>27927333</v>
      </c>
      <c r="BW893" s="23" t="str">
        <f t="shared" ca="1" si="196"/>
        <v>EJECUCIÓN</v>
      </c>
      <c r="BX893" s="23">
        <v>11627333</v>
      </c>
      <c r="BY893" s="23">
        <v>16300000</v>
      </c>
      <c r="BZ893" s="23" t="s">
        <v>106</v>
      </c>
      <c r="CA893" s="23" t="str">
        <f t="shared" si="195"/>
        <v>abril</v>
      </c>
      <c r="CB893" s="23" t="s">
        <v>121</v>
      </c>
      <c r="CC893" s="23" t="s">
        <v>121</v>
      </c>
      <c r="CD893" s="23" t="s">
        <v>121</v>
      </c>
      <c r="CE893" t="s">
        <v>125</v>
      </c>
      <c r="CF893" t="s">
        <v>126</v>
      </c>
    </row>
    <row r="894" spans="1:84" x14ac:dyDescent="0.25">
      <c r="A894" s="23" t="str">
        <f t="shared" si="183"/>
        <v/>
      </c>
      <c r="B894" s="23" t="str">
        <f t="shared" si="184"/>
        <v/>
      </c>
      <c r="C894" s="24" t="str">
        <f t="shared" ca="1" si="185"/>
        <v>E</v>
      </c>
      <c r="D894" s="25" t="str">
        <f t="shared" ca="1" si="186"/>
        <v/>
      </c>
      <c r="E894" s="25" t="str">
        <f t="shared" si="187"/>
        <v/>
      </c>
      <c r="F894" s="23" t="str">
        <f t="shared" si="188"/>
        <v/>
      </c>
      <c r="G894" s="25" t="str">
        <f t="shared" si="189"/>
        <v/>
      </c>
      <c r="H894" s="23">
        <v>2025</v>
      </c>
      <c r="I894" s="26">
        <v>907</v>
      </c>
      <c r="J894" s="23" t="s">
        <v>95</v>
      </c>
      <c r="K894" t="s">
        <v>96</v>
      </c>
      <c r="L894" t="s">
        <v>97</v>
      </c>
      <c r="M894" t="s">
        <v>98</v>
      </c>
      <c r="N894" t="s">
        <v>99</v>
      </c>
      <c r="O894" s="23" t="s">
        <v>100</v>
      </c>
      <c r="P894" s="23" t="s">
        <v>138</v>
      </c>
      <c r="Q894" t="s">
        <v>6030</v>
      </c>
      <c r="R894" s="23" t="s">
        <v>103</v>
      </c>
      <c r="S894" s="20" t="s">
        <v>6016</v>
      </c>
      <c r="T894" s="29" t="s">
        <v>6031</v>
      </c>
      <c r="U894" s="23" t="s">
        <v>1436</v>
      </c>
      <c r="V894" s="23" t="s">
        <v>106</v>
      </c>
      <c r="W894" s="20" t="s">
        <v>888</v>
      </c>
      <c r="X894" s="20" t="s">
        <v>888</v>
      </c>
      <c r="Y894" t="s">
        <v>6032</v>
      </c>
      <c r="Z894" t="s">
        <v>7254</v>
      </c>
      <c r="AA894" t="s">
        <v>6033</v>
      </c>
      <c r="AB894" s="30">
        <v>68533333</v>
      </c>
      <c r="AC894" s="30">
        <v>68533333</v>
      </c>
      <c r="AD894" s="46">
        <v>8000000</v>
      </c>
      <c r="AE894" s="46">
        <v>0</v>
      </c>
      <c r="AF894" s="23" t="s">
        <v>112</v>
      </c>
      <c r="AG894" t="s">
        <v>106</v>
      </c>
      <c r="AH894" t="s">
        <v>113</v>
      </c>
      <c r="AI894" s="31">
        <f>+Tabla3[[#This Row],[VALOR DEL CONTRATO
(EN NUMEROS)]]-Tabla3[[#This Row],[VALOR RECURSOS (MADS/FONAM)]]</f>
        <v>0</v>
      </c>
      <c r="AJ894" s="25">
        <v>7625</v>
      </c>
      <c r="AK894" s="57">
        <v>45665</v>
      </c>
      <c r="AL894">
        <v>150125</v>
      </c>
      <c r="AM894" s="42">
        <v>45762</v>
      </c>
      <c r="AN894" s="33" t="s">
        <v>114</v>
      </c>
      <c r="AO894" t="s">
        <v>751</v>
      </c>
      <c r="AP894" s="39">
        <v>202400000000095</v>
      </c>
      <c r="AQ894" t="s">
        <v>106</v>
      </c>
      <c r="AR894" s="42">
        <v>45758</v>
      </c>
      <c r="AS894" s="23" t="s">
        <v>116</v>
      </c>
      <c r="AT894" s="23" t="s">
        <v>116</v>
      </c>
      <c r="AU894" t="s">
        <v>117</v>
      </c>
      <c r="AV894" t="s">
        <v>1237</v>
      </c>
      <c r="AW894" t="s">
        <v>1238</v>
      </c>
      <c r="AX894" t="s">
        <v>888</v>
      </c>
      <c r="AY894" s="23">
        <v>80111600</v>
      </c>
      <c r="AZ894" s="20" t="s">
        <v>6034</v>
      </c>
      <c r="BA894" s="23" t="s">
        <v>295</v>
      </c>
      <c r="BB894" s="20" t="s">
        <v>122</v>
      </c>
      <c r="BC894" s="42">
        <v>45761</v>
      </c>
      <c r="BD894" s="23" t="s">
        <v>123</v>
      </c>
      <c r="BE894" s="42">
        <v>45761</v>
      </c>
      <c r="BF894" s="27">
        <v>45762</v>
      </c>
      <c r="BG894" s="43">
        <v>46021</v>
      </c>
      <c r="BH894" s="35">
        <f>+Tabla3[[#This Row],[FECHA TERMINACION
(INICIAL)]]-Tabla3[[#This Row],[FECHA INICIO]]</f>
        <v>259</v>
      </c>
      <c r="BI894" s="35">
        <f>+Tabla3[[#This Row],[PLAZO DE EJECUCIÓN EN DÍAS (INICIAL)]]/30</f>
        <v>8.6333333333333329</v>
      </c>
      <c r="BJ894" t="s">
        <v>6035</v>
      </c>
      <c r="BK894" s="30">
        <f>+[1]BD_2!E917</f>
        <v>266666</v>
      </c>
      <c r="BL894" s="30">
        <f>+[1]BD_2!BA917</f>
        <v>0</v>
      </c>
      <c r="BM894" s="23">
        <f>+[1]BD_2!BZ917</f>
        <v>0</v>
      </c>
      <c r="BN894" s="23">
        <f>+COUNTIF(Tabla3[[#This Row],[VALOR REDUCIDO]:[TOTAL TIEMPO PRORROGADO EN DÍAS
]],"&lt;&gt;0")</f>
        <v>1</v>
      </c>
      <c r="BO894" s="23" t="str">
        <f>+[1]BD_2!CA917</f>
        <v>2 NO</v>
      </c>
      <c r="BP894" s="27" t="str">
        <f>+[1]BD_2!CF917</f>
        <v>2 NO</v>
      </c>
      <c r="BQ894" s="23" t="s">
        <v>106</v>
      </c>
      <c r="BR894">
        <f t="shared" si="190"/>
        <v>259</v>
      </c>
      <c r="BS894" s="36">
        <f t="shared" si="191"/>
        <v>45762</v>
      </c>
      <c r="BT894" s="36">
        <f t="shared" si="192"/>
        <v>46021</v>
      </c>
      <c r="BU894" s="37">
        <f t="shared" ca="1" si="193"/>
        <v>0.7142857142857143</v>
      </c>
      <c r="BV894" s="30">
        <f t="shared" si="194"/>
        <v>68266667</v>
      </c>
      <c r="BW894" s="23" t="str">
        <f t="shared" ca="1" si="196"/>
        <v>EJECUCIÓN</v>
      </c>
      <c r="BX894" s="23">
        <v>28266667</v>
      </c>
      <c r="BY894" s="23">
        <v>40000000</v>
      </c>
      <c r="BZ894" s="23" t="s">
        <v>106</v>
      </c>
      <c r="CA894" s="23" t="str">
        <f t="shared" si="195"/>
        <v>abril</v>
      </c>
      <c r="CB894" s="23" t="s">
        <v>121</v>
      </c>
      <c r="CC894" s="23" t="s">
        <v>121</v>
      </c>
      <c r="CD894" s="23" t="s">
        <v>121</v>
      </c>
      <c r="CE894" t="s">
        <v>125</v>
      </c>
      <c r="CF894" t="s">
        <v>126</v>
      </c>
    </row>
    <row r="895" spans="1:84" x14ac:dyDescent="0.25">
      <c r="A895" s="23" t="str">
        <f t="shared" si="183"/>
        <v/>
      </c>
      <c r="B895" s="23" t="str">
        <f t="shared" si="184"/>
        <v/>
      </c>
      <c r="C895" s="24" t="str">
        <f t="shared" ca="1" si="185"/>
        <v>E</v>
      </c>
      <c r="D895" s="25" t="str">
        <f t="shared" ca="1" si="186"/>
        <v/>
      </c>
      <c r="E895" s="25" t="str">
        <f t="shared" si="187"/>
        <v/>
      </c>
      <c r="F895" s="23" t="str">
        <f t="shared" si="188"/>
        <v/>
      </c>
      <c r="G895" s="25" t="str">
        <f t="shared" si="189"/>
        <v/>
      </c>
      <c r="H895" s="23">
        <v>2025</v>
      </c>
      <c r="I895" s="26">
        <v>908</v>
      </c>
      <c r="J895" s="23" t="s">
        <v>95</v>
      </c>
      <c r="K895" t="s">
        <v>96</v>
      </c>
      <c r="L895" t="s">
        <v>97</v>
      </c>
      <c r="M895" t="s">
        <v>98</v>
      </c>
      <c r="N895" t="s">
        <v>99</v>
      </c>
      <c r="O895" s="23" t="s">
        <v>100</v>
      </c>
      <c r="P895" s="23" t="s">
        <v>138</v>
      </c>
      <c r="Q895" t="s">
        <v>6036</v>
      </c>
      <c r="R895" s="23" t="s">
        <v>103</v>
      </c>
      <c r="S895" s="20" t="s">
        <v>1242</v>
      </c>
      <c r="T895" s="29" t="s">
        <v>6037</v>
      </c>
      <c r="U895" s="23" t="s">
        <v>1436</v>
      </c>
      <c r="V895" s="23" t="s">
        <v>106</v>
      </c>
      <c r="W895" s="20" t="s">
        <v>888</v>
      </c>
      <c r="X895" s="20" t="s">
        <v>888</v>
      </c>
      <c r="Y895" t="s">
        <v>6038</v>
      </c>
      <c r="Z895" t="s">
        <v>6039</v>
      </c>
      <c r="AA895" t="s">
        <v>6040</v>
      </c>
      <c r="AB895" s="30">
        <v>59966667</v>
      </c>
      <c r="AC895" s="30">
        <v>59966667</v>
      </c>
      <c r="AD895" s="46">
        <v>7000000</v>
      </c>
      <c r="AE895" s="46">
        <v>0</v>
      </c>
      <c r="AF895" s="23" t="s">
        <v>112</v>
      </c>
      <c r="AG895" t="s">
        <v>106</v>
      </c>
      <c r="AH895" t="s">
        <v>113</v>
      </c>
      <c r="AI895" s="31">
        <f>+Tabla3[[#This Row],[VALOR DEL CONTRATO
(EN NUMEROS)]]-Tabla3[[#This Row],[VALOR RECURSOS (MADS/FONAM)]]</f>
        <v>0</v>
      </c>
      <c r="AJ895" s="25">
        <v>7625</v>
      </c>
      <c r="AK895" s="57">
        <v>45665</v>
      </c>
      <c r="AL895">
        <v>150025</v>
      </c>
      <c r="AM895" s="42">
        <v>45762</v>
      </c>
      <c r="AN895" s="33" t="s">
        <v>114</v>
      </c>
      <c r="AO895" t="s">
        <v>751</v>
      </c>
      <c r="AP895" s="39">
        <v>202400000000095</v>
      </c>
      <c r="AQ895" t="s">
        <v>106</v>
      </c>
      <c r="AR895" s="27">
        <v>45758</v>
      </c>
      <c r="AS895" s="23" t="s">
        <v>116</v>
      </c>
      <c r="AT895" s="23" t="s">
        <v>116</v>
      </c>
      <c r="AU895" t="s">
        <v>117</v>
      </c>
      <c r="AV895" t="s">
        <v>1237</v>
      </c>
      <c r="AW895" t="s">
        <v>1238</v>
      </c>
      <c r="AX895" t="s">
        <v>888</v>
      </c>
      <c r="AY895" s="23">
        <v>80111600</v>
      </c>
      <c r="AZ895" s="20" t="s">
        <v>6041</v>
      </c>
      <c r="BA895" s="23" t="s">
        <v>295</v>
      </c>
      <c r="BB895" s="20" t="s">
        <v>122</v>
      </c>
      <c r="BC895" s="42">
        <v>45761</v>
      </c>
      <c r="BD895" s="23" t="s">
        <v>123</v>
      </c>
      <c r="BE895" s="42">
        <v>45761</v>
      </c>
      <c r="BF895" s="27">
        <v>45762</v>
      </c>
      <c r="BG895" s="43">
        <v>46021</v>
      </c>
      <c r="BH895" s="35">
        <f>+Tabla3[[#This Row],[FECHA TERMINACION
(INICIAL)]]-Tabla3[[#This Row],[FECHA INICIO]]</f>
        <v>259</v>
      </c>
      <c r="BI895" s="35">
        <f>+Tabla3[[#This Row],[PLAZO DE EJECUCIÓN EN DÍAS (INICIAL)]]/30</f>
        <v>8.6333333333333329</v>
      </c>
      <c r="BJ895" t="s">
        <v>6035</v>
      </c>
      <c r="BK895" s="30">
        <f>+[1]BD_2!E918</f>
        <v>233334</v>
      </c>
      <c r="BL895" s="30">
        <f>+[1]BD_2!BA918</f>
        <v>0</v>
      </c>
      <c r="BM895" s="23">
        <f>+[1]BD_2!BZ918</f>
        <v>0</v>
      </c>
      <c r="BN895" s="23">
        <f>+COUNTIF(Tabla3[[#This Row],[VALOR REDUCIDO]:[TOTAL TIEMPO PRORROGADO EN DÍAS
]],"&lt;&gt;0")</f>
        <v>1</v>
      </c>
      <c r="BO895" s="23" t="str">
        <f>+[1]BD_2!CA918</f>
        <v>2 NO</v>
      </c>
      <c r="BP895" s="27" t="str">
        <f>+[1]BD_2!CF918</f>
        <v>2 NO</v>
      </c>
      <c r="BQ895" s="23" t="s">
        <v>106</v>
      </c>
      <c r="BR895">
        <f t="shared" si="190"/>
        <v>259</v>
      </c>
      <c r="BS895" s="36">
        <f t="shared" si="191"/>
        <v>45762</v>
      </c>
      <c r="BT895" s="36">
        <f t="shared" si="192"/>
        <v>46021</v>
      </c>
      <c r="BU895" s="37">
        <f t="shared" ca="1" si="193"/>
        <v>0.7142857142857143</v>
      </c>
      <c r="BV895" s="30">
        <f t="shared" si="194"/>
        <v>59733333</v>
      </c>
      <c r="BW895" s="23" t="str">
        <f t="shared" ca="1" si="196"/>
        <v>EJECUCIÓN</v>
      </c>
      <c r="BX895" s="23">
        <v>24733333</v>
      </c>
      <c r="BY895" s="23">
        <v>35000000</v>
      </c>
      <c r="BZ895" s="23" t="s">
        <v>106</v>
      </c>
      <c r="CA895" s="23" t="str">
        <f t="shared" si="195"/>
        <v>abril</v>
      </c>
      <c r="CB895" s="23" t="s">
        <v>121</v>
      </c>
      <c r="CC895" s="23" t="s">
        <v>121</v>
      </c>
      <c r="CD895" s="23" t="s">
        <v>121</v>
      </c>
      <c r="CE895" t="s">
        <v>125</v>
      </c>
      <c r="CF895" t="s">
        <v>126</v>
      </c>
    </row>
    <row r="896" spans="1:84" x14ac:dyDescent="0.25">
      <c r="A896" s="23" t="str">
        <f t="shared" si="183"/>
        <v/>
      </c>
      <c r="B896" s="23" t="str">
        <f t="shared" si="184"/>
        <v/>
      </c>
      <c r="C896" s="24" t="str">
        <f t="shared" ca="1" si="185"/>
        <v>E</v>
      </c>
      <c r="D896" s="25" t="str">
        <f t="shared" ca="1" si="186"/>
        <v/>
      </c>
      <c r="E896" s="25" t="str">
        <f t="shared" si="187"/>
        <v/>
      </c>
      <c r="F896" s="23" t="str">
        <f t="shared" si="188"/>
        <v/>
      </c>
      <c r="G896" s="25" t="str">
        <f t="shared" si="189"/>
        <v/>
      </c>
      <c r="H896" s="23">
        <v>2025</v>
      </c>
      <c r="I896" s="26">
        <v>909</v>
      </c>
      <c r="J896" s="23" t="s">
        <v>95</v>
      </c>
      <c r="K896" t="s">
        <v>96</v>
      </c>
      <c r="L896" t="s">
        <v>97</v>
      </c>
      <c r="M896" t="s">
        <v>98</v>
      </c>
      <c r="N896" t="s">
        <v>99</v>
      </c>
      <c r="O896" s="23" t="s">
        <v>100</v>
      </c>
      <c r="P896" s="23" t="s">
        <v>138</v>
      </c>
      <c r="Q896" t="s">
        <v>6042</v>
      </c>
      <c r="R896" s="23" t="s">
        <v>103</v>
      </c>
      <c r="S896" s="20" t="s">
        <v>158</v>
      </c>
      <c r="T896" s="29" t="s">
        <v>6043</v>
      </c>
      <c r="U896" s="23" t="s">
        <v>1436</v>
      </c>
      <c r="V896" s="23" t="s">
        <v>106</v>
      </c>
      <c r="W896" s="20" t="s">
        <v>430</v>
      </c>
      <c r="X896" s="20" t="s">
        <v>430</v>
      </c>
      <c r="Y896" t="s">
        <v>6044</v>
      </c>
      <c r="Z896" t="s">
        <v>7253</v>
      </c>
      <c r="AA896" t="s">
        <v>6045</v>
      </c>
      <c r="AB896" s="30">
        <v>171000000</v>
      </c>
      <c r="AC896" s="30">
        <v>171000000</v>
      </c>
      <c r="AD896" s="46">
        <v>19000000</v>
      </c>
      <c r="AE896" s="46">
        <v>0</v>
      </c>
      <c r="AF896" s="23" t="s">
        <v>112</v>
      </c>
      <c r="AG896" t="s">
        <v>106</v>
      </c>
      <c r="AH896" t="s">
        <v>113</v>
      </c>
      <c r="AI896" s="31">
        <f>+Tabla3[[#This Row],[VALOR DEL CONTRATO
(EN NUMEROS)]]-Tabla3[[#This Row],[VALOR RECURSOS (MADS/FONAM)]]</f>
        <v>0</v>
      </c>
      <c r="AJ896" s="25">
        <v>4825</v>
      </c>
      <c r="AK896" s="57">
        <v>45664</v>
      </c>
      <c r="AL896">
        <v>135925</v>
      </c>
      <c r="AM896" s="42">
        <v>45749</v>
      </c>
      <c r="AN896" s="33" t="s">
        <v>114</v>
      </c>
      <c r="AO896" t="s">
        <v>1265</v>
      </c>
      <c r="AP896" s="39">
        <v>202400000000074</v>
      </c>
      <c r="AQ896" t="s">
        <v>106</v>
      </c>
      <c r="AR896" s="42">
        <v>45749</v>
      </c>
      <c r="AS896" s="23" t="s">
        <v>116</v>
      </c>
      <c r="AT896" s="23" t="s">
        <v>116</v>
      </c>
      <c r="AU896" t="s">
        <v>117</v>
      </c>
      <c r="AV896" t="s">
        <v>435</v>
      </c>
      <c r="AW896" t="s">
        <v>436</v>
      </c>
      <c r="AX896" t="s">
        <v>436</v>
      </c>
      <c r="AY896" s="23">
        <v>80111600</v>
      </c>
      <c r="AZ896" s="41" t="s">
        <v>6046</v>
      </c>
      <c r="BA896" s="23" t="s">
        <v>295</v>
      </c>
      <c r="BB896" s="20" t="s">
        <v>122</v>
      </c>
      <c r="BC896" s="42">
        <v>45749</v>
      </c>
      <c r="BD896" s="23" t="s">
        <v>123</v>
      </c>
      <c r="BE896" s="42">
        <v>45749</v>
      </c>
      <c r="BF896" s="42">
        <v>45749</v>
      </c>
      <c r="BG896" s="43">
        <v>46021</v>
      </c>
      <c r="BH896" s="35">
        <f>+Tabla3[[#This Row],[FECHA TERMINACION
(INICIAL)]]-Tabla3[[#This Row],[FECHA INICIO]]</f>
        <v>272</v>
      </c>
      <c r="BI896" s="35">
        <f>+Tabla3[[#This Row],[PLAZO DE EJECUCIÓN EN DÍAS (INICIAL)]]/30</f>
        <v>9.0666666666666664</v>
      </c>
      <c r="BJ896" t="s">
        <v>5397</v>
      </c>
      <c r="BK896" s="30">
        <f>+[1]BD_2!E919</f>
        <v>633333</v>
      </c>
      <c r="BL896" s="30">
        <f>+[1]BD_2!BA919</f>
        <v>0</v>
      </c>
      <c r="BM896" s="23">
        <f>+[1]BD_2!BZ919</f>
        <v>0</v>
      </c>
      <c r="BN896" s="23">
        <f>+COUNTIF(Tabla3[[#This Row],[VALOR REDUCIDO]:[TOTAL TIEMPO PRORROGADO EN DÍAS
]],"&lt;&gt;0")</f>
        <v>1</v>
      </c>
      <c r="BO896" s="23" t="str">
        <f>+[1]BD_2!CA919</f>
        <v>2 NO</v>
      </c>
      <c r="BP896" s="27" t="str">
        <f>+[1]BD_2!CF919</f>
        <v>2 NO</v>
      </c>
      <c r="BQ896" s="23" t="s">
        <v>106</v>
      </c>
      <c r="BR896">
        <f t="shared" si="190"/>
        <v>272</v>
      </c>
      <c r="BS896" s="36">
        <f t="shared" si="191"/>
        <v>45749</v>
      </c>
      <c r="BT896" s="36">
        <f t="shared" si="192"/>
        <v>46021</v>
      </c>
      <c r="BU896" s="37">
        <f t="shared" ca="1" si="193"/>
        <v>0.7279411764705882</v>
      </c>
      <c r="BV896" s="30">
        <f t="shared" si="194"/>
        <v>170366667</v>
      </c>
      <c r="BW896" s="23" t="str">
        <f t="shared" ca="1" si="196"/>
        <v>EJECUCIÓN</v>
      </c>
      <c r="BX896" s="23">
        <v>75366667</v>
      </c>
      <c r="BY896" s="23">
        <v>95000000</v>
      </c>
      <c r="BZ896" s="23" t="s">
        <v>106</v>
      </c>
      <c r="CA896" s="23" t="str">
        <f t="shared" si="195"/>
        <v>abril</v>
      </c>
      <c r="CB896" s="23" t="s">
        <v>121</v>
      </c>
      <c r="CC896" s="23" t="s">
        <v>121</v>
      </c>
      <c r="CD896" s="23" t="s">
        <v>121</v>
      </c>
      <c r="CE896" t="s">
        <v>125</v>
      </c>
      <c r="CF896" t="s">
        <v>126</v>
      </c>
    </row>
    <row r="897" spans="1:84" s="47" customFormat="1" x14ac:dyDescent="0.25">
      <c r="A897" s="23" t="str">
        <f t="shared" si="183"/>
        <v/>
      </c>
      <c r="B897" s="23" t="str">
        <f t="shared" si="184"/>
        <v/>
      </c>
      <c r="C897" s="24" t="str">
        <f t="shared" ca="1" si="185"/>
        <v>E</v>
      </c>
      <c r="D897" s="25" t="str">
        <f t="shared" ca="1" si="186"/>
        <v/>
      </c>
      <c r="E897" s="25" t="str">
        <f t="shared" si="187"/>
        <v/>
      </c>
      <c r="F897" s="23" t="str">
        <f t="shared" si="188"/>
        <v/>
      </c>
      <c r="G897" s="25" t="str">
        <f t="shared" si="189"/>
        <v/>
      </c>
      <c r="H897" s="23">
        <v>2025</v>
      </c>
      <c r="I897" s="26">
        <v>910</v>
      </c>
      <c r="J897" s="23" t="s">
        <v>95</v>
      </c>
      <c r="K897" t="s">
        <v>96</v>
      </c>
      <c r="L897" t="s">
        <v>97</v>
      </c>
      <c r="M897" t="s">
        <v>98</v>
      </c>
      <c r="N897" t="s">
        <v>99</v>
      </c>
      <c r="O897" s="23" t="s">
        <v>100</v>
      </c>
      <c r="P897" s="23" t="s">
        <v>138</v>
      </c>
      <c r="Q897" t="s">
        <v>6047</v>
      </c>
      <c r="R897" s="23" t="s">
        <v>103</v>
      </c>
      <c r="S897" s="20" t="s">
        <v>6048</v>
      </c>
      <c r="T897" s="29" t="s">
        <v>6049</v>
      </c>
      <c r="U897" s="23" t="s">
        <v>1436</v>
      </c>
      <c r="V897" s="23" t="s">
        <v>106</v>
      </c>
      <c r="W897" s="20" t="s">
        <v>888</v>
      </c>
      <c r="X897" s="20" t="s">
        <v>888</v>
      </c>
      <c r="Y897" t="s">
        <v>6050</v>
      </c>
      <c r="Z897" t="s">
        <v>6051</v>
      </c>
      <c r="AA897" t="s">
        <v>6052</v>
      </c>
      <c r="AB897" s="30">
        <v>102800000</v>
      </c>
      <c r="AC897" s="30">
        <v>102800000</v>
      </c>
      <c r="AD897" s="46">
        <v>12000000</v>
      </c>
      <c r="AE897" s="46">
        <v>0</v>
      </c>
      <c r="AF897" s="23" t="s">
        <v>112</v>
      </c>
      <c r="AG897" t="s">
        <v>106</v>
      </c>
      <c r="AH897" t="s">
        <v>113</v>
      </c>
      <c r="AI897" s="31">
        <f>+Tabla3[[#This Row],[VALOR DEL CONTRATO
(EN NUMEROS)]]-Tabla3[[#This Row],[VALOR RECURSOS (MADS/FONAM)]]</f>
        <v>0</v>
      </c>
      <c r="AJ897" s="25">
        <v>7625</v>
      </c>
      <c r="AK897" s="57">
        <v>45665</v>
      </c>
      <c r="AL897">
        <v>149925</v>
      </c>
      <c r="AM897" s="42">
        <v>45762</v>
      </c>
      <c r="AN897" s="33" t="s">
        <v>114</v>
      </c>
      <c r="AO897" t="s">
        <v>751</v>
      </c>
      <c r="AP897" s="39">
        <v>202400000000095</v>
      </c>
      <c r="AQ897" t="s">
        <v>106</v>
      </c>
      <c r="AR897" s="42">
        <v>45758</v>
      </c>
      <c r="AS897" s="23" t="s">
        <v>116</v>
      </c>
      <c r="AT897" s="23" t="s">
        <v>116</v>
      </c>
      <c r="AU897" t="s">
        <v>117</v>
      </c>
      <c r="AV897" t="s">
        <v>1237</v>
      </c>
      <c r="AW897" t="s">
        <v>1238</v>
      </c>
      <c r="AX897" t="s">
        <v>888</v>
      </c>
      <c r="AY897" s="23">
        <v>80111600</v>
      </c>
      <c r="AZ897" s="20" t="s">
        <v>6053</v>
      </c>
      <c r="BA897" s="23" t="s">
        <v>295</v>
      </c>
      <c r="BB897" s="20" t="s">
        <v>122</v>
      </c>
      <c r="BC897" s="42">
        <v>45761</v>
      </c>
      <c r="BD897" s="23" t="s">
        <v>123</v>
      </c>
      <c r="BE897" s="42">
        <v>45761</v>
      </c>
      <c r="BF897" s="27">
        <v>45762</v>
      </c>
      <c r="BG897" s="43">
        <v>46021</v>
      </c>
      <c r="BH897" s="35">
        <f>+Tabla3[[#This Row],[FECHA TERMINACION
(INICIAL)]]-Tabla3[[#This Row],[FECHA INICIO]]</f>
        <v>259</v>
      </c>
      <c r="BI897" s="35">
        <f>+Tabla3[[#This Row],[PLAZO DE EJECUCIÓN EN DÍAS (INICIAL)]]/30</f>
        <v>8.6333333333333329</v>
      </c>
      <c r="BJ897" t="s">
        <v>6035</v>
      </c>
      <c r="BK897" s="30">
        <f>+[1]BD_2!E920</f>
        <v>400000</v>
      </c>
      <c r="BL897" s="30">
        <f>+[1]BD_2!BA920</f>
        <v>0</v>
      </c>
      <c r="BM897" s="23">
        <f>+[1]BD_2!BZ920</f>
        <v>0</v>
      </c>
      <c r="BN897" s="23">
        <f>+COUNTIF(Tabla3[[#This Row],[VALOR REDUCIDO]:[TOTAL TIEMPO PRORROGADO EN DÍAS
]],"&lt;&gt;0")</f>
        <v>1</v>
      </c>
      <c r="BO897" s="23" t="str">
        <f>+[1]BD_2!CA920</f>
        <v>2 NO</v>
      </c>
      <c r="BP897" s="27" t="str">
        <f>+[1]BD_2!CF920</f>
        <v>2 NO</v>
      </c>
      <c r="BQ897" s="23" t="s">
        <v>106</v>
      </c>
      <c r="BR897">
        <f t="shared" si="190"/>
        <v>259</v>
      </c>
      <c r="BS897" s="36">
        <f t="shared" si="191"/>
        <v>45762</v>
      </c>
      <c r="BT897" s="36">
        <f t="shared" si="192"/>
        <v>46021</v>
      </c>
      <c r="BU897" s="37">
        <f t="shared" ca="1" si="193"/>
        <v>0.7142857142857143</v>
      </c>
      <c r="BV897" s="30">
        <f t="shared" si="194"/>
        <v>102400000</v>
      </c>
      <c r="BW897" s="23" t="str">
        <f t="shared" ca="1" si="196"/>
        <v>EJECUCIÓN</v>
      </c>
      <c r="BX897" s="23">
        <v>42400000</v>
      </c>
      <c r="BY897" s="23">
        <v>60000000</v>
      </c>
      <c r="BZ897" s="23" t="s">
        <v>106</v>
      </c>
      <c r="CA897" s="23" t="str">
        <f t="shared" si="195"/>
        <v>abril</v>
      </c>
      <c r="CB897" s="23" t="s">
        <v>121</v>
      </c>
      <c r="CC897" s="23" t="s">
        <v>121</v>
      </c>
      <c r="CD897" s="23" t="s">
        <v>121</v>
      </c>
      <c r="CE897" t="s">
        <v>125</v>
      </c>
      <c r="CF897" t="s">
        <v>126</v>
      </c>
    </row>
    <row r="898" spans="1:84" x14ac:dyDescent="0.25">
      <c r="A898" s="23" t="str">
        <f t="shared" si="183"/>
        <v/>
      </c>
      <c r="B898" s="23" t="str">
        <f t="shared" si="184"/>
        <v/>
      </c>
      <c r="C898" s="24" t="str">
        <f t="shared" ca="1" si="185"/>
        <v>E</v>
      </c>
      <c r="D898" s="25" t="str">
        <f t="shared" si="186"/>
        <v/>
      </c>
      <c r="E898" s="25" t="str">
        <f t="shared" si="187"/>
        <v/>
      </c>
      <c r="F898" s="23" t="str">
        <f t="shared" si="188"/>
        <v/>
      </c>
      <c r="G898" s="25" t="str">
        <f t="shared" si="189"/>
        <v/>
      </c>
      <c r="H898" s="23">
        <v>2025</v>
      </c>
      <c r="I898" s="26">
        <v>911</v>
      </c>
      <c r="J898" s="23" t="s">
        <v>95</v>
      </c>
      <c r="K898" t="s">
        <v>96</v>
      </c>
      <c r="L898" t="s">
        <v>97</v>
      </c>
      <c r="M898" t="s">
        <v>98</v>
      </c>
      <c r="N898" t="s">
        <v>99</v>
      </c>
      <c r="O898" s="23" t="s">
        <v>100</v>
      </c>
      <c r="P898" s="23" t="s">
        <v>138</v>
      </c>
      <c r="Q898" t="s">
        <v>6054</v>
      </c>
      <c r="R898" s="23" t="s">
        <v>103</v>
      </c>
      <c r="S898" s="20" t="s">
        <v>158</v>
      </c>
      <c r="T898" s="29" t="s">
        <v>6055</v>
      </c>
      <c r="U898" s="23" t="s">
        <v>1436</v>
      </c>
      <c r="V898" s="23" t="s">
        <v>106</v>
      </c>
      <c r="W898" s="20" t="s">
        <v>245</v>
      </c>
      <c r="X898" s="20" t="s">
        <v>245</v>
      </c>
      <c r="Y898" t="s">
        <v>6056</v>
      </c>
      <c r="Z898" t="s">
        <v>6057</v>
      </c>
      <c r="AA898" t="s">
        <v>6058</v>
      </c>
      <c r="AB898" s="30">
        <v>78540000</v>
      </c>
      <c r="AC898" s="30">
        <v>78540000</v>
      </c>
      <c r="AD898" s="46">
        <v>9240000</v>
      </c>
      <c r="AE898" s="46">
        <v>0</v>
      </c>
      <c r="AF898" s="23" t="s">
        <v>112</v>
      </c>
      <c r="AG898" t="s">
        <v>106</v>
      </c>
      <c r="AH898" t="s">
        <v>113</v>
      </c>
      <c r="AI898" s="31">
        <f>+Tabla3[[#This Row],[VALOR DEL CONTRATO
(EN NUMEROS)]]-Tabla3[[#This Row],[VALOR RECURSOS (MADS/FONAM)]]</f>
        <v>0</v>
      </c>
      <c r="AJ898" s="25">
        <v>6525</v>
      </c>
      <c r="AK898" s="57">
        <v>45665</v>
      </c>
      <c r="AL898">
        <v>151325</v>
      </c>
      <c r="AM898" s="42">
        <v>45763</v>
      </c>
      <c r="AN898" s="33" t="s">
        <v>114</v>
      </c>
      <c r="AO898" t="s">
        <v>248</v>
      </c>
      <c r="AP898" s="39">
        <v>202400000000095</v>
      </c>
      <c r="AQ898" t="s">
        <v>106</v>
      </c>
      <c r="AR898" s="42">
        <v>45762</v>
      </c>
      <c r="AS898" s="23" t="s">
        <v>116</v>
      </c>
      <c r="AT898" s="23" t="s">
        <v>116</v>
      </c>
      <c r="AU898" t="s">
        <v>117</v>
      </c>
      <c r="AV898" t="s">
        <v>249</v>
      </c>
      <c r="AW898" t="s">
        <v>250</v>
      </c>
      <c r="AX898" t="s">
        <v>245</v>
      </c>
      <c r="AY898" s="23">
        <v>80111600</v>
      </c>
      <c r="AZ898" t="s">
        <v>6059</v>
      </c>
      <c r="BA898" s="23" t="s">
        <v>295</v>
      </c>
      <c r="BB898" s="20" t="s">
        <v>122</v>
      </c>
      <c r="BC898" s="42">
        <v>45763</v>
      </c>
      <c r="BD898" s="23" t="s">
        <v>136</v>
      </c>
      <c r="BE898" s="42">
        <v>45763</v>
      </c>
      <c r="BF898" s="27">
        <v>45763</v>
      </c>
      <c r="BG898" s="43">
        <v>46021</v>
      </c>
      <c r="BH898" s="35">
        <f>+Tabla3[[#This Row],[FECHA TERMINACION
(INICIAL)]]-Tabla3[[#This Row],[FECHA INICIO]]</f>
        <v>258</v>
      </c>
      <c r="BI898" s="35">
        <f>+Tabla3[[#This Row],[PLAZO DE EJECUCIÓN EN DÍAS (INICIAL)]]/30</f>
        <v>8.6</v>
      </c>
      <c r="BJ898" t="s">
        <v>6060</v>
      </c>
      <c r="BK898" s="30">
        <f>+[1]BD_2!E921</f>
        <v>0</v>
      </c>
      <c r="BL898" s="30">
        <f>+[1]BD_2!BA921</f>
        <v>0</v>
      </c>
      <c r="BM898" s="23">
        <f>+[1]BD_2!BZ921</f>
        <v>0</v>
      </c>
      <c r="BN898" s="23">
        <f>+COUNTIF(Tabla3[[#This Row],[VALOR REDUCIDO]:[TOTAL TIEMPO PRORROGADO EN DÍAS
]],"&lt;&gt;0")</f>
        <v>0</v>
      </c>
      <c r="BO898" s="23" t="str">
        <f>+[1]BD_2!CA921</f>
        <v>2 NO</v>
      </c>
      <c r="BP898" s="27" t="str">
        <f>+[1]BD_2!CF921</f>
        <v>1 SI</v>
      </c>
      <c r="BQ898" s="23" t="s">
        <v>106</v>
      </c>
      <c r="BR898">
        <f t="shared" si="190"/>
        <v>258</v>
      </c>
      <c r="BS898" s="36">
        <f t="shared" si="191"/>
        <v>45763</v>
      </c>
      <c r="BT898" s="36">
        <f t="shared" si="192"/>
        <v>46021</v>
      </c>
      <c r="BU898" s="37">
        <f t="shared" ca="1" si="193"/>
        <v>0.71317829457364346</v>
      </c>
      <c r="BV898" s="30">
        <f t="shared" si="194"/>
        <v>78540000</v>
      </c>
      <c r="BW898" s="23" t="str">
        <f t="shared" si="196"/>
        <v>FINALIZADO</v>
      </c>
      <c r="BX898" s="23">
        <v>32340000</v>
      </c>
      <c r="BY898" s="23">
        <v>46200000</v>
      </c>
      <c r="BZ898" s="23" t="s">
        <v>106</v>
      </c>
      <c r="CA898" s="23" t="str">
        <f t="shared" si="195"/>
        <v>abril</v>
      </c>
      <c r="CB898" s="23" t="s">
        <v>121</v>
      </c>
      <c r="CC898" s="23" t="s">
        <v>121</v>
      </c>
      <c r="CD898" s="23" t="s">
        <v>121</v>
      </c>
      <c r="CE898" t="s">
        <v>125</v>
      </c>
      <c r="CF898" t="s">
        <v>126</v>
      </c>
    </row>
    <row r="899" spans="1:84" x14ac:dyDescent="0.25">
      <c r="A899" s="23" t="str">
        <f t="shared" si="183"/>
        <v/>
      </c>
      <c r="B899" s="23" t="str">
        <f t="shared" si="184"/>
        <v/>
      </c>
      <c r="C899" s="24" t="str">
        <f t="shared" ca="1" si="185"/>
        <v>E</v>
      </c>
      <c r="D899" s="25" t="str">
        <f t="shared" ca="1" si="186"/>
        <v/>
      </c>
      <c r="E899" s="25" t="str">
        <f t="shared" si="187"/>
        <v/>
      </c>
      <c r="F899" s="23" t="str">
        <f t="shared" si="188"/>
        <v/>
      </c>
      <c r="G899" s="25" t="str">
        <f t="shared" si="189"/>
        <v/>
      </c>
      <c r="H899" s="23">
        <v>2025</v>
      </c>
      <c r="I899" s="26">
        <v>912</v>
      </c>
      <c r="J899" s="23" t="s">
        <v>95</v>
      </c>
      <c r="K899" t="s">
        <v>96</v>
      </c>
      <c r="L899" t="s">
        <v>97</v>
      </c>
      <c r="M899" t="s">
        <v>98</v>
      </c>
      <c r="N899" t="s">
        <v>99</v>
      </c>
      <c r="O899" s="23" t="s">
        <v>100</v>
      </c>
      <c r="P899" s="23" t="s">
        <v>138</v>
      </c>
      <c r="Q899" t="s">
        <v>6061</v>
      </c>
      <c r="R899" s="23" t="s">
        <v>103</v>
      </c>
      <c r="S899" s="56" t="s">
        <v>6062</v>
      </c>
      <c r="T899" s="29" t="s">
        <v>6063</v>
      </c>
      <c r="U899" s="23" t="s">
        <v>1436</v>
      </c>
      <c r="V899" s="23" t="s">
        <v>106</v>
      </c>
      <c r="W899" s="20" t="s">
        <v>821</v>
      </c>
      <c r="X899" s="20" t="s">
        <v>108</v>
      </c>
      <c r="Y899" t="s">
        <v>6064</v>
      </c>
      <c r="Z899" t="s">
        <v>6065</v>
      </c>
      <c r="AA899" t="s">
        <v>6066</v>
      </c>
      <c r="AB899" s="30">
        <v>47116667</v>
      </c>
      <c r="AC899" s="30">
        <v>47116667</v>
      </c>
      <c r="AD899" s="46">
        <v>5500000</v>
      </c>
      <c r="AE899" s="46">
        <v>0</v>
      </c>
      <c r="AF899" s="23" t="s">
        <v>112</v>
      </c>
      <c r="AG899" t="s">
        <v>106</v>
      </c>
      <c r="AH899" t="s">
        <v>113</v>
      </c>
      <c r="AI899" s="31">
        <f>+Tabla3[[#This Row],[VALOR DEL CONTRATO
(EN NUMEROS)]]-Tabla3[[#This Row],[VALOR RECURSOS (MADS/FONAM)]]</f>
        <v>0</v>
      </c>
      <c r="AJ899" s="25">
        <v>1625</v>
      </c>
      <c r="AK899" s="32">
        <v>45664</v>
      </c>
      <c r="AL899">
        <v>149825</v>
      </c>
      <c r="AM899" s="27">
        <v>45762</v>
      </c>
      <c r="AN899" s="33" t="s">
        <v>114</v>
      </c>
      <c r="AO899" t="s">
        <v>115</v>
      </c>
      <c r="AP899" s="39">
        <v>202400000000095</v>
      </c>
      <c r="AQ899" t="s">
        <v>106</v>
      </c>
      <c r="AR899" s="42">
        <v>45758</v>
      </c>
      <c r="AS899" s="23" t="s">
        <v>116</v>
      </c>
      <c r="AT899" s="23" t="s">
        <v>1291</v>
      </c>
      <c r="AU899" t="s">
        <v>117</v>
      </c>
      <c r="AV899" t="s">
        <v>133</v>
      </c>
      <c r="AW899" t="s">
        <v>134</v>
      </c>
      <c r="AX899" t="s">
        <v>108</v>
      </c>
      <c r="AY899" s="23">
        <v>80111600</v>
      </c>
      <c r="AZ899" s="20" t="s">
        <v>6067</v>
      </c>
      <c r="BA899" s="23" t="s">
        <v>295</v>
      </c>
      <c r="BB899" s="20" t="s">
        <v>122</v>
      </c>
      <c r="BC899" s="42">
        <v>45761</v>
      </c>
      <c r="BD899" s="23" t="s">
        <v>136</v>
      </c>
      <c r="BE899" s="42">
        <v>45761</v>
      </c>
      <c r="BF899" s="42">
        <v>45762</v>
      </c>
      <c r="BG899" s="43">
        <v>46022</v>
      </c>
      <c r="BH899" s="35">
        <f>+Tabla3[[#This Row],[FECHA TERMINACION
(INICIAL)]]-Tabla3[[#This Row],[FECHA INICIO]]</f>
        <v>260</v>
      </c>
      <c r="BI899" s="35">
        <f>+Tabla3[[#This Row],[PLAZO DE EJECUCIÓN EN DÍAS (INICIAL)]]/30</f>
        <v>8.6666666666666661</v>
      </c>
      <c r="BJ899" t="s">
        <v>6068</v>
      </c>
      <c r="BK899" s="30">
        <f>+[1]BD_2!E922</f>
        <v>183334</v>
      </c>
      <c r="BL899" s="30">
        <f>+[1]BD_2!BA922</f>
        <v>0</v>
      </c>
      <c r="BM899" s="23">
        <f>+[1]BD_2!BZ922</f>
        <v>0</v>
      </c>
      <c r="BN899" s="23">
        <f>+COUNTIF(Tabla3[[#This Row],[VALOR REDUCIDO]:[TOTAL TIEMPO PRORROGADO EN DÍAS
]],"&lt;&gt;0")</f>
        <v>1</v>
      </c>
      <c r="BO899" s="23" t="str">
        <f>+[1]BD_2!CA922</f>
        <v>2 NO</v>
      </c>
      <c r="BP899" s="27" t="str">
        <f>+[1]BD_2!CF922</f>
        <v>2 NO</v>
      </c>
      <c r="BQ899" s="23" t="s">
        <v>106</v>
      </c>
      <c r="BR899">
        <f t="shared" si="190"/>
        <v>260</v>
      </c>
      <c r="BS899" s="36">
        <f t="shared" si="191"/>
        <v>45762</v>
      </c>
      <c r="BT899" s="36">
        <f t="shared" si="192"/>
        <v>46022</v>
      </c>
      <c r="BU899" s="37">
        <f t="shared" ca="1" si="193"/>
        <v>0.71153846153846156</v>
      </c>
      <c r="BV899" s="30">
        <f t="shared" si="194"/>
        <v>46933333</v>
      </c>
      <c r="BW899" s="23" t="str">
        <f t="shared" ca="1" si="196"/>
        <v>EJECUCIÓN</v>
      </c>
      <c r="BX899" s="23">
        <v>19433333</v>
      </c>
      <c r="BY899" s="23">
        <v>27500000</v>
      </c>
      <c r="BZ899" s="23" t="s">
        <v>106</v>
      </c>
      <c r="CA899" s="23" t="str">
        <f t="shared" si="195"/>
        <v>abril</v>
      </c>
      <c r="CB899" s="23" t="s">
        <v>121</v>
      </c>
      <c r="CC899" s="23" t="s">
        <v>121</v>
      </c>
      <c r="CD899" s="23" t="s">
        <v>121</v>
      </c>
      <c r="CE899" t="s">
        <v>125</v>
      </c>
      <c r="CF899" t="s">
        <v>126</v>
      </c>
    </row>
    <row r="900" spans="1:84" s="47" customFormat="1" x14ac:dyDescent="0.25">
      <c r="A900" s="23" t="str">
        <f t="shared" ref="A900:A963" si="197">+IF($BO900="1 SI","S","")</f>
        <v/>
      </c>
      <c r="B900" s="23" t="str">
        <f t="shared" ref="B900:B963" si="198">+IF(BQ900="1 SI","C","")</f>
        <v/>
      </c>
      <c r="C900" s="24" t="str">
        <f t="shared" ref="C900:C963" ca="1" si="199">+IF($BT900&lt;=$C$1,"F","E")</f>
        <v>E</v>
      </c>
      <c r="D900" s="25" t="str">
        <f t="shared" ref="D900:D963" si="200">+IF($BW900="MUTUO ACUERDO", "L","")</f>
        <v/>
      </c>
      <c r="E900" s="25" t="str">
        <f t="shared" ref="E900:E963" si="201">IF($CB900="1 SI","","NE")</f>
        <v/>
      </c>
      <c r="F900" s="23" t="str">
        <f t="shared" ref="F900:F963" si="202">IF(BZ900="1. SI","ANU","")</f>
        <v/>
      </c>
      <c r="G900" s="25" t="str">
        <f t="shared" ref="G900:G963" si="203">IF($CC900="1 SI","","NE")</f>
        <v/>
      </c>
      <c r="H900" s="23">
        <v>2025</v>
      </c>
      <c r="I900" s="26">
        <v>913</v>
      </c>
      <c r="J900" s="23" t="s">
        <v>95</v>
      </c>
      <c r="K900" t="s">
        <v>96</v>
      </c>
      <c r="L900" t="s">
        <v>97</v>
      </c>
      <c r="M900" t="s">
        <v>98</v>
      </c>
      <c r="N900" t="s">
        <v>99</v>
      </c>
      <c r="O900" s="23" t="s">
        <v>100</v>
      </c>
      <c r="P900" s="23" t="s">
        <v>138</v>
      </c>
      <c r="Q900" t="s">
        <v>6069</v>
      </c>
      <c r="R900" s="23" t="s">
        <v>103</v>
      </c>
      <c r="S900" s="20" t="s">
        <v>158</v>
      </c>
      <c r="T900" s="29" t="s">
        <v>6070</v>
      </c>
      <c r="U900" s="23" t="s">
        <v>1436</v>
      </c>
      <c r="V900" s="23" t="s">
        <v>106</v>
      </c>
      <c r="W900" s="20" t="s">
        <v>245</v>
      </c>
      <c r="X900" s="20" t="s">
        <v>245</v>
      </c>
      <c r="Y900" t="s">
        <v>6071</v>
      </c>
      <c r="Z900" t="s">
        <v>6072</v>
      </c>
      <c r="AA900" t="s">
        <v>6073</v>
      </c>
      <c r="AB900" s="30">
        <v>78540000</v>
      </c>
      <c r="AC900" s="30">
        <v>78540000</v>
      </c>
      <c r="AD900" s="46">
        <v>9240000</v>
      </c>
      <c r="AE900" s="46">
        <v>0</v>
      </c>
      <c r="AF900" s="23" t="s">
        <v>112</v>
      </c>
      <c r="AG900" t="s">
        <v>106</v>
      </c>
      <c r="AH900" t="s">
        <v>113</v>
      </c>
      <c r="AI900" s="31">
        <f>+Tabla3[[#This Row],[VALOR DEL CONTRATO
(EN NUMEROS)]]-Tabla3[[#This Row],[VALOR RECURSOS (MADS/FONAM)]]</f>
        <v>0</v>
      </c>
      <c r="AJ900" s="25">
        <v>6525</v>
      </c>
      <c r="AK900" s="57">
        <v>45665</v>
      </c>
      <c r="AL900">
        <v>151225</v>
      </c>
      <c r="AM900" s="42">
        <v>45763</v>
      </c>
      <c r="AN900" s="33" t="s">
        <v>114</v>
      </c>
      <c r="AO900" t="s">
        <v>248</v>
      </c>
      <c r="AP900" s="39">
        <v>202400000000095</v>
      </c>
      <c r="AQ900" t="s">
        <v>106</v>
      </c>
      <c r="AR900" s="42">
        <v>45762</v>
      </c>
      <c r="AS900" s="23" t="s">
        <v>116</v>
      </c>
      <c r="AT900" s="23" t="s">
        <v>116</v>
      </c>
      <c r="AU900" t="s">
        <v>117</v>
      </c>
      <c r="AV900" t="s">
        <v>249</v>
      </c>
      <c r="AW900" t="s">
        <v>250</v>
      </c>
      <c r="AX900" t="s">
        <v>245</v>
      </c>
      <c r="AY900" s="23">
        <v>80111600</v>
      </c>
      <c r="AZ900" t="s">
        <v>6074</v>
      </c>
      <c r="BA900" s="23" t="s">
        <v>295</v>
      </c>
      <c r="BB900" s="20" t="s">
        <v>122</v>
      </c>
      <c r="BC900" s="42">
        <v>45761</v>
      </c>
      <c r="BD900" s="23" t="s">
        <v>136</v>
      </c>
      <c r="BE900" s="42">
        <v>45761</v>
      </c>
      <c r="BF900" s="27">
        <v>45763</v>
      </c>
      <c r="BG900" s="43">
        <v>46021</v>
      </c>
      <c r="BH900" s="35">
        <f>+Tabla3[[#This Row],[FECHA TERMINACION
(INICIAL)]]-Tabla3[[#This Row],[FECHA INICIO]]</f>
        <v>258</v>
      </c>
      <c r="BI900" s="35">
        <f>+Tabla3[[#This Row],[PLAZO DE EJECUCIÓN EN DÍAS (INICIAL)]]/30</f>
        <v>8.6</v>
      </c>
      <c r="BJ900" t="s">
        <v>6075</v>
      </c>
      <c r="BK900" s="30">
        <f>+[1]BD_2!E923</f>
        <v>0</v>
      </c>
      <c r="BL900" s="30">
        <f>+[1]BD_2!BA923</f>
        <v>0</v>
      </c>
      <c r="BM900" s="23">
        <f>+[1]BD_2!BZ923</f>
        <v>0</v>
      </c>
      <c r="BN900" s="23">
        <f>+COUNTIF(Tabla3[[#This Row],[VALOR REDUCIDO]:[TOTAL TIEMPO PRORROGADO EN DÍAS
]],"&lt;&gt;0")</f>
        <v>0</v>
      </c>
      <c r="BO900" s="23" t="str">
        <f>+[1]BD_2!CA923</f>
        <v>2 NO</v>
      </c>
      <c r="BP900" s="27" t="str">
        <f>+[1]BD_2!CF923</f>
        <v>1 SI</v>
      </c>
      <c r="BQ900" s="23" t="s">
        <v>106</v>
      </c>
      <c r="BR900">
        <f t="shared" ref="BR900:BR963" si="204">$BT900-$BS900</f>
        <v>258</v>
      </c>
      <c r="BS900" s="36">
        <f t="shared" ref="BS900:BS963" si="205">$BF900</f>
        <v>45763</v>
      </c>
      <c r="BT900" s="36">
        <f t="shared" ref="BT900:BT963" si="206">$BG900+$BM900</f>
        <v>46021</v>
      </c>
      <c r="BU900" s="37">
        <f t="shared" ref="BU900:BU963" ca="1" si="207">IF((($C$1-$BS900)/($BT900-$BS900))&gt;=100%,100%,(($C$1-$BS900)/($BT900-$BS900)))</f>
        <v>0.71317829457364346</v>
      </c>
      <c r="BV900" s="30">
        <f t="shared" ref="BV900:BV963" si="208">$AC900+$BL900-$BK900</f>
        <v>78540000</v>
      </c>
      <c r="BW900" s="23" t="str">
        <f t="shared" si="196"/>
        <v>FINALIZADO</v>
      </c>
      <c r="BX900" s="23">
        <v>32340000</v>
      </c>
      <c r="BY900" s="23">
        <v>46200000</v>
      </c>
      <c r="BZ900" s="23" t="s">
        <v>106</v>
      </c>
      <c r="CA900" s="23" t="str">
        <f t="shared" ref="CA900:CA915" si="209">TEXT(AR900,"MMMM")</f>
        <v>abril</v>
      </c>
      <c r="CB900" s="23" t="s">
        <v>121</v>
      </c>
      <c r="CC900" s="23" t="s">
        <v>121</v>
      </c>
      <c r="CD900" s="23" t="s">
        <v>121</v>
      </c>
      <c r="CE900" t="s">
        <v>125</v>
      </c>
      <c r="CF900" t="s">
        <v>126</v>
      </c>
    </row>
    <row r="901" spans="1:84" x14ac:dyDescent="0.25">
      <c r="A901" s="23" t="str">
        <f t="shared" si="197"/>
        <v/>
      </c>
      <c r="B901" s="23" t="str">
        <f t="shared" si="198"/>
        <v/>
      </c>
      <c r="C901" s="24" t="str">
        <f t="shared" ca="1" si="199"/>
        <v>E</v>
      </c>
      <c r="D901" s="25" t="str">
        <f t="shared" ca="1" si="200"/>
        <v/>
      </c>
      <c r="E901" s="25" t="str">
        <f t="shared" si="201"/>
        <v/>
      </c>
      <c r="F901" s="23" t="str">
        <f t="shared" si="202"/>
        <v/>
      </c>
      <c r="G901" s="25" t="str">
        <f t="shared" si="203"/>
        <v/>
      </c>
      <c r="H901" s="23">
        <v>2025</v>
      </c>
      <c r="I901" s="26">
        <v>915</v>
      </c>
      <c r="J901" s="23" t="s">
        <v>95</v>
      </c>
      <c r="K901" t="s">
        <v>96</v>
      </c>
      <c r="L901" t="s">
        <v>97</v>
      </c>
      <c r="M901" t="s">
        <v>98</v>
      </c>
      <c r="N901" t="s">
        <v>99</v>
      </c>
      <c r="O901" s="23" t="s">
        <v>100</v>
      </c>
      <c r="P901" s="23" t="s">
        <v>138</v>
      </c>
      <c r="Q901" t="s">
        <v>6076</v>
      </c>
      <c r="R901" s="23" t="s">
        <v>103</v>
      </c>
      <c r="S901" s="20" t="s">
        <v>440</v>
      </c>
      <c r="T901" s="29" t="s">
        <v>6077</v>
      </c>
      <c r="U901" s="23" t="s">
        <v>1436</v>
      </c>
      <c r="V901" s="23" t="s">
        <v>106</v>
      </c>
      <c r="W901" s="20" t="s">
        <v>430</v>
      </c>
      <c r="X901" s="20" t="s">
        <v>430</v>
      </c>
      <c r="Y901" t="s">
        <v>6078</v>
      </c>
      <c r="Z901" t="s">
        <v>6079</v>
      </c>
      <c r="AA901" s="30" t="s">
        <v>6080</v>
      </c>
      <c r="AB901" s="30">
        <v>98333333</v>
      </c>
      <c r="AC901" s="30">
        <v>98333333</v>
      </c>
      <c r="AD901" s="46">
        <v>12500000</v>
      </c>
      <c r="AE901" s="46">
        <v>0</v>
      </c>
      <c r="AF901" s="23" t="s">
        <v>112</v>
      </c>
      <c r="AG901" t="s">
        <v>106</v>
      </c>
      <c r="AH901" t="s">
        <v>113</v>
      </c>
      <c r="AI901" s="31">
        <f>+Tabla3[[#This Row],[VALOR DEL CONTRATO
(EN NUMEROS)]]-Tabla3[[#This Row],[VALOR RECURSOS (MADS/FONAM)]]</f>
        <v>0</v>
      </c>
      <c r="AJ901" s="25">
        <v>4425</v>
      </c>
      <c r="AK901" s="32">
        <v>45664</v>
      </c>
      <c r="AL901">
        <v>162525</v>
      </c>
      <c r="AM901" s="27">
        <v>45782</v>
      </c>
      <c r="AN901" s="33" t="s">
        <v>114</v>
      </c>
      <c r="AO901" t="s">
        <v>434</v>
      </c>
      <c r="AP901" s="39">
        <v>202400000000074</v>
      </c>
      <c r="AQ901" t="s">
        <v>106</v>
      </c>
      <c r="AR901" s="42">
        <v>45782</v>
      </c>
      <c r="AS901" s="23" t="s">
        <v>116</v>
      </c>
      <c r="AT901" s="23" t="s">
        <v>116</v>
      </c>
      <c r="AU901" t="s">
        <v>117</v>
      </c>
      <c r="AV901" t="s">
        <v>435</v>
      </c>
      <c r="AW901" t="s">
        <v>436</v>
      </c>
      <c r="AX901" t="s">
        <v>436</v>
      </c>
      <c r="AY901" s="23">
        <v>80111600</v>
      </c>
      <c r="AZ901" t="s">
        <v>6081</v>
      </c>
      <c r="BA901" s="23" t="s">
        <v>295</v>
      </c>
      <c r="BB901" s="20" t="s">
        <v>122</v>
      </c>
      <c r="BC901" s="27">
        <v>45782</v>
      </c>
      <c r="BD901" s="23" t="s">
        <v>123</v>
      </c>
      <c r="BE901" s="27">
        <v>45782</v>
      </c>
      <c r="BF901" s="27">
        <v>45782</v>
      </c>
      <c r="BG901" s="43">
        <v>46021</v>
      </c>
      <c r="BH901" s="35">
        <f>+Tabla3[[#This Row],[FECHA TERMINACION
(INICIAL)]]-Tabla3[[#This Row],[FECHA INICIO]]</f>
        <v>239</v>
      </c>
      <c r="BI901" s="35">
        <f>+Tabla3[[#This Row],[PLAZO DE EJECUCIÓN EN DÍAS (INICIAL)]]/30</f>
        <v>7.9666666666666668</v>
      </c>
      <c r="BJ901" t="s">
        <v>6082</v>
      </c>
      <c r="BK901" s="30">
        <f>+[1]BD_2!E925</f>
        <v>0</v>
      </c>
      <c r="BL901" s="30">
        <f>+[1]BD_2!BA925</f>
        <v>0</v>
      </c>
      <c r="BM901" s="23">
        <f>+[1]BD_2!BZ925</f>
        <v>0</v>
      </c>
      <c r="BN901" s="23">
        <f>+COUNTIF(Tabla3[[#This Row],[VALOR REDUCIDO]:[TOTAL TIEMPO PRORROGADO EN DÍAS
]],"&lt;&gt;0")</f>
        <v>0</v>
      </c>
      <c r="BO901" s="23" t="str">
        <f>+[1]BD_2!CA925</f>
        <v>2 NO</v>
      </c>
      <c r="BP901" s="27" t="str">
        <f>+[1]BD_2!CF925</f>
        <v>2 NO</v>
      </c>
      <c r="BQ901" s="23" t="s">
        <v>106</v>
      </c>
      <c r="BR901">
        <f t="shared" si="204"/>
        <v>239</v>
      </c>
      <c r="BS901" s="36">
        <f t="shared" si="205"/>
        <v>45782</v>
      </c>
      <c r="BT901" s="36">
        <f t="shared" si="206"/>
        <v>46021</v>
      </c>
      <c r="BU901" s="37">
        <f t="shared" ca="1" si="207"/>
        <v>0.69037656903765687</v>
      </c>
      <c r="BV901" s="30">
        <f t="shared" si="208"/>
        <v>98333333</v>
      </c>
      <c r="BW901" s="23" t="str">
        <f t="shared" ca="1" si="196"/>
        <v>EJECUCIÓN</v>
      </c>
      <c r="BX901" s="23">
        <v>35833333</v>
      </c>
      <c r="BY901" s="23">
        <v>62500000</v>
      </c>
      <c r="BZ901" s="23" t="s">
        <v>106</v>
      </c>
      <c r="CA901" s="23" t="str">
        <f t="shared" si="209"/>
        <v>mayo</v>
      </c>
      <c r="CB901" s="23" t="s">
        <v>121</v>
      </c>
      <c r="CC901" s="23" t="s">
        <v>121</v>
      </c>
      <c r="CD901" s="23" t="s">
        <v>121</v>
      </c>
      <c r="CE901" t="s">
        <v>125</v>
      </c>
      <c r="CF901" t="s">
        <v>126</v>
      </c>
    </row>
    <row r="902" spans="1:84" x14ac:dyDescent="0.25">
      <c r="A902" s="23" t="str">
        <f t="shared" si="197"/>
        <v/>
      </c>
      <c r="B902" s="23" t="str">
        <f t="shared" si="198"/>
        <v/>
      </c>
      <c r="C902" s="24" t="str">
        <f t="shared" ca="1" si="199"/>
        <v>E</v>
      </c>
      <c r="D902" s="25" t="str">
        <f t="shared" ca="1" si="200"/>
        <v/>
      </c>
      <c r="E902" s="25" t="str">
        <f t="shared" si="201"/>
        <v/>
      </c>
      <c r="F902" s="23" t="str">
        <f t="shared" si="202"/>
        <v/>
      </c>
      <c r="G902" s="25" t="str">
        <f t="shared" si="203"/>
        <v/>
      </c>
      <c r="H902" s="23">
        <v>2025</v>
      </c>
      <c r="I902" s="26">
        <v>916</v>
      </c>
      <c r="J902" s="23" t="s">
        <v>95</v>
      </c>
      <c r="K902" t="s">
        <v>96</v>
      </c>
      <c r="L902" t="s">
        <v>97</v>
      </c>
      <c r="M902" t="s">
        <v>98</v>
      </c>
      <c r="N902" t="s">
        <v>99</v>
      </c>
      <c r="O902" s="23" t="s">
        <v>100</v>
      </c>
      <c r="P902" s="23" t="s">
        <v>138</v>
      </c>
      <c r="Q902" t="s">
        <v>6083</v>
      </c>
      <c r="R902" s="23" t="s">
        <v>103</v>
      </c>
      <c r="S902" s="20" t="s">
        <v>6084</v>
      </c>
      <c r="T902" s="29" t="s">
        <v>6085</v>
      </c>
      <c r="U902" s="23" t="s">
        <v>1436</v>
      </c>
      <c r="V902" s="23" t="s">
        <v>106</v>
      </c>
      <c r="W902" s="20" t="s">
        <v>2325</v>
      </c>
      <c r="X902" s="20" t="s">
        <v>108</v>
      </c>
      <c r="Y902" t="s">
        <v>6086</v>
      </c>
      <c r="Z902" t="s">
        <v>6087</v>
      </c>
      <c r="AA902" t="s">
        <v>6088</v>
      </c>
      <c r="AB902" s="30">
        <v>40103333</v>
      </c>
      <c r="AC902" s="30">
        <v>40103333</v>
      </c>
      <c r="AD902" s="46">
        <v>5300000</v>
      </c>
      <c r="AE902" s="46">
        <v>0</v>
      </c>
      <c r="AF902" s="23" t="s">
        <v>112</v>
      </c>
      <c r="AG902" t="s">
        <v>106</v>
      </c>
      <c r="AH902" t="s">
        <v>113</v>
      </c>
      <c r="AI902" s="31">
        <f>+Tabla3[[#This Row],[VALOR DEL CONTRATO
(EN NUMEROS)]]-Tabla3[[#This Row],[VALOR RECURSOS (MADS/FONAM)]]</f>
        <v>0</v>
      </c>
      <c r="AJ902" s="25">
        <v>1925</v>
      </c>
      <c r="AK902" s="57">
        <v>45664</v>
      </c>
      <c r="AL902">
        <v>185228</v>
      </c>
      <c r="AM902" s="42">
        <v>45792</v>
      </c>
      <c r="AN902" s="33" t="s">
        <v>114</v>
      </c>
      <c r="AO902" t="s">
        <v>115</v>
      </c>
      <c r="AP902" s="39">
        <v>202400000000095</v>
      </c>
      <c r="AQ902" t="s">
        <v>106</v>
      </c>
      <c r="AR902" s="42">
        <v>45791</v>
      </c>
      <c r="AS902" s="23" t="s">
        <v>116</v>
      </c>
      <c r="AT902" s="23" t="s">
        <v>116</v>
      </c>
      <c r="AU902" t="s">
        <v>117</v>
      </c>
      <c r="AV902" t="s">
        <v>6089</v>
      </c>
      <c r="AW902" t="s">
        <v>6012</v>
      </c>
      <c r="AX902" t="s">
        <v>108</v>
      </c>
      <c r="AY902" s="23">
        <v>80111600</v>
      </c>
      <c r="AZ902" t="s">
        <v>6090</v>
      </c>
      <c r="BA902" s="23" t="s">
        <v>272</v>
      </c>
      <c r="BB902" s="20" t="s">
        <v>273</v>
      </c>
      <c r="BC902" s="42" t="s">
        <v>113</v>
      </c>
      <c r="BD902" s="23" t="s">
        <v>274</v>
      </c>
      <c r="BE902" s="27">
        <v>45792</v>
      </c>
      <c r="BF902" s="27">
        <v>45792</v>
      </c>
      <c r="BG902" s="43">
        <v>46022</v>
      </c>
      <c r="BH902" s="35">
        <f>+Tabla3[[#This Row],[FECHA TERMINACION
(INICIAL)]]-Tabla3[[#This Row],[FECHA INICIO]]</f>
        <v>230</v>
      </c>
      <c r="BI902" s="35">
        <f>+Tabla3[[#This Row],[PLAZO DE EJECUCIÓN EN DÍAS (INICIAL)]]/30</f>
        <v>7.666666666666667</v>
      </c>
      <c r="BJ902" t="s">
        <v>6091</v>
      </c>
      <c r="BK902" s="30">
        <f>+[1]BD_2!E926</f>
        <v>0</v>
      </c>
      <c r="BL902" s="30">
        <f>+[1]BD_2!BA926</f>
        <v>0</v>
      </c>
      <c r="BM902" s="23">
        <f>+[1]BD_2!BZ926</f>
        <v>0</v>
      </c>
      <c r="BN902" s="23">
        <f>+COUNTIF(Tabla3[[#This Row],[VALOR REDUCIDO]:[TOTAL TIEMPO PRORROGADO EN DÍAS
]],"&lt;&gt;0")</f>
        <v>0</v>
      </c>
      <c r="BO902" s="23" t="str">
        <f>+[1]BD_2!CA926</f>
        <v>2 NO</v>
      </c>
      <c r="BP902" s="27" t="str">
        <f>+[1]BD_2!CF926</f>
        <v>2 NO</v>
      </c>
      <c r="BQ902" s="23" t="s">
        <v>106</v>
      </c>
      <c r="BR902">
        <f t="shared" si="204"/>
        <v>230</v>
      </c>
      <c r="BS902" s="36">
        <f t="shared" si="205"/>
        <v>45792</v>
      </c>
      <c r="BT902" s="36">
        <f t="shared" si="206"/>
        <v>46022</v>
      </c>
      <c r="BU902" s="37">
        <f t="shared" ca="1" si="207"/>
        <v>0.67391304347826086</v>
      </c>
      <c r="BV902" s="30">
        <f t="shared" si="208"/>
        <v>40103333</v>
      </c>
      <c r="BW902" s="23" t="str">
        <f t="shared" ca="1" si="196"/>
        <v>EJECUCIÓN</v>
      </c>
      <c r="BX902" s="23">
        <v>13426667</v>
      </c>
      <c r="BY902" s="23">
        <v>26676666</v>
      </c>
      <c r="BZ902" s="23" t="s">
        <v>106</v>
      </c>
      <c r="CA902" s="23" t="str">
        <f t="shared" si="209"/>
        <v>mayo</v>
      </c>
      <c r="CB902" s="23" t="s">
        <v>121</v>
      </c>
      <c r="CC902" s="23" t="s">
        <v>121</v>
      </c>
      <c r="CD902" s="23" t="s">
        <v>121</v>
      </c>
      <c r="CE902" t="s">
        <v>125</v>
      </c>
      <c r="CF902" t="s">
        <v>126</v>
      </c>
    </row>
    <row r="903" spans="1:84" x14ac:dyDescent="0.25">
      <c r="A903" s="23" t="str">
        <f t="shared" si="197"/>
        <v/>
      </c>
      <c r="B903" s="23" t="str">
        <f t="shared" si="198"/>
        <v/>
      </c>
      <c r="C903" s="24" t="str">
        <f t="shared" ca="1" si="199"/>
        <v>E</v>
      </c>
      <c r="D903" s="25" t="str">
        <f t="shared" ca="1" si="200"/>
        <v/>
      </c>
      <c r="E903" s="25" t="str">
        <f t="shared" si="201"/>
        <v/>
      </c>
      <c r="F903" s="23" t="str">
        <f t="shared" si="202"/>
        <v/>
      </c>
      <c r="G903" s="25" t="str">
        <f t="shared" si="203"/>
        <v/>
      </c>
      <c r="H903" s="23">
        <v>2025</v>
      </c>
      <c r="I903" s="26">
        <v>919</v>
      </c>
      <c r="J903" s="23" t="s">
        <v>95</v>
      </c>
      <c r="K903" t="s">
        <v>96</v>
      </c>
      <c r="L903" t="s">
        <v>97</v>
      </c>
      <c r="M903" t="s">
        <v>98</v>
      </c>
      <c r="N903" t="s">
        <v>99</v>
      </c>
      <c r="O903" s="23" t="s">
        <v>100</v>
      </c>
      <c r="P903" s="23" t="s">
        <v>101</v>
      </c>
      <c r="Q903" t="s">
        <v>6092</v>
      </c>
      <c r="R903" s="23" t="s">
        <v>103</v>
      </c>
      <c r="S903" s="20" t="s">
        <v>6093</v>
      </c>
      <c r="T903" s="29" t="s">
        <v>6094</v>
      </c>
      <c r="U903" s="23" t="s">
        <v>1436</v>
      </c>
      <c r="V903" s="23" t="s">
        <v>106</v>
      </c>
      <c r="W903" s="20" t="s">
        <v>821</v>
      </c>
      <c r="X903" s="20" t="s">
        <v>108</v>
      </c>
      <c r="Y903" t="s">
        <v>1208</v>
      </c>
      <c r="Z903" t="s">
        <v>6095</v>
      </c>
      <c r="AA903" t="s">
        <v>6096</v>
      </c>
      <c r="AB903" s="30">
        <v>28983333</v>
      </c>
      <c r="AC903" s="30">
        <v>28983333</v>
      </c>
      <c r="AD903" s="46">
        <v>3700000</v>
      </c>
      <c r="AE903" s="46">
        <v>0</v>
      </c>
      <c r="AF903" s="23" t="s">
        <v>112</v>
      </c>
      <c r="AG903" t="s">
        <v>106</v>
      </c>
      <c r="AH903" t="s">
        <v>113</v>
      </c>
      <c r="AI903" s="31">
        <f>+Tabla3[[#This Row],[VALOR DEL CONTRATO
(EN NUMEROS)]]-Tabla3[[#This Row],[VALOR RECURSOS (MADS/FONAM)]]</f>
        <v>0</v>
      </c>
      <c r="AJ903" s="25">
        <v>9425</v>
      </c>
      <c r="AK903" s="57">
        <v>45665</v>
      </c>
      <c r="AL903">
        <v>168825</v>
      </c>
      <c r="AM903" s="42">
        <v>45784</v>
      </c>
      <c r="AN903" s="33" t="s">
        <v>114</v>
      </c>
      <c r="AO903" t="s">
        <v>1192</v>
      </c>
      <c r="AP903" s="39">
        <v>202400000000095</v>
      </c>
      <c r="AQ903" t="s">
        <v>106</v>
      </c>
      <c r="AR903" s="42">
        <v>45782</v>
      </c>
      <c r="AS903" s="23" t="s">
        <v>116</v>
      </c>
      <c r="AT903" s="23" t="s">
        <v>116</v>
      </c>
      <c r="AU903" t="s">
        <v>117</v>
      </c>
      <c r="AV903" t="s">
        <v>1193</v>
      </c>
      <c r="AW903" t="s">
        <v>1194</v>
      </c>
      <c r="AX903" t="s">
        <v>543</v>
      </c>
      <c r="AY903" s="23">
        <v>80111600</v>
      </c>
      <c r="AZ903" t="s">
        <v>6097</v>
      </c>
      <c r="BA903" s="23" t="s">
        <v>295</v>
      </c>
      <c r="BB903" s="20" t="s">
        <v>122</v>
      </c>
      <c r="BC903" s="42">
        <v>45784</v>
      </c>
      <c r="BD903" s="23" t="s">
        <v>136</v>
      </c>
      <c r="BE903" s="42">
        <v>45784</v>
      </c>
      <c r="BF903" s="42">
        <v>45784</v>
      </c>
      <c r="BG903" s="43">
        <v>46022</v>
      </c>
      <c r="BH903" s="35">
        <f>+Tabla3[[#This Row],[FECHA TERMINACION
(INICIAL)]]-Tabla3[[#This Row],[FECHA INICIO]]</f>
        <v>238</v>
      </c>
      <c r="BI903" s="35">
        <f>+Tabla3[[#This Row],[PLAZO DE EJECUCIÓN EN DÍAS (INICIAL)]]/30</f>
        <v>7.9333333333333336</v>
      </c>
      <c r="BJ903" t="s">
        <v>6098</v>
      </c>
      <c r="BK903" s="30">
        <f>+[1]BD_2!E929</f>
        <v>123333</v>
      </c>
      <c r="BL903" s="30">
        <f>+[1]BD_2!BA929</f>
        <v>0</v>
      </c>
      <c r="BM903" s="23">
        <f>+[1]BD_2!BZ929</f>
        <v>0</v>
      </c>
      <c r="BN903" s="23">
        <f>+COUNTIF(Tabla3[[#This Row],[VALOR REDUCIDO]:[TOTAL TIEMPO PRORROGADO EN DÍAS
]],"&lt;&gt;0")</f>
        <v>1</v>
      </c>
      <c r="BO903" s="23" t="str">
        <f>+[1]BD_2!CA929</f>
        <v>2 NO</v>
      </c>
      <c r="BP903" s="27" t="str">
        <f>+[1]BD_2!CF929</f>
        <v>2 NO</v>
      </c>
      <c r="BQ903" s="23" t="s">
        <v>106</v>
      </c>
      <c r="BR903">
        <f t="shared" si="204"/>
        <v>238</v>
      </c>
      <c r="BS903" s="36">
        <f t="shared" si="205"/>
        <v>45784</v>
      </c>
      <c r="BT903" s="36">
        <f t="shared" si="206"/>
        <v>46022</v>
      </c>
      <c r="BU903" s="37">
        <f t="shared" ca="1" si="207"/>
        <v>0.68487394957983194</v>
      </c>
      <c r="BV903" s="30">
        <f t="shared" si="208"/>
        <v>28860000</v>
      </c>
      <c r="BW903" s="23" t="str">
        <f t="shared" ca="1" si="196"/>
        <v>EJECUCIÓN</v>
      </c>
      <c r="BX903" s="23">
        <v>10360000</v>
      </c>
      <c r="BY903" s="23">
        <v>18500000</v>
      </c>
      <c r="BZ903" s="23" t="s">
        <v>106</v>
      </c>
      <c r="CA903" s="23" t="str">
        <f t="shared" si="209"/>
        <v>mayo</v>
      </c>
      <c r="CB903" s="23" t="s">
        <v>121</v>
      </c>
      <c r="CC903" s="23" t="s">
        <v>121</v>
      </c>
      <c r="CD903" s="23" t="s">
        <v>121</v>
      </c>
      <c r="CE903" t="s">
        <v>125</v>
      </c>
      <c r="CF903" t="s">
        <v>126</v>
      </c>
    </row>
    <row r="904" spans="1:84" x14ac:dyDescent="0.25">
      <c r="A904" s="23" t="str">
        <f t="shared" si="197"/>
        <v/>
      </c>
      <c r="B904" s="23" t="str">
        <f t="shared" si="198"/>
        <v/>
      </c>
      <c r="C904" s="24" t="str">
        <f t="shared" ca="1" si="199"/>
        <v>E</v>
      </c>
      <c r="D904" s="25" t="str">
        <f t="shared" ca="1" si="200"/>
        <v/>
      </c>
      <c r="E904" s="25" t="str">
        <f t="shared" si="201"/>
        <v/>
      </c>
      <c r="F904" s="23" t="str">
        <f t="shared" si="202"/>
        <v/>
      </c>
      <c r="G904" s="25" t="str">
        <f t="shared" si="203"/>
        <v/>
      </c>
      <c r="H904" s="23">
        <v>2025</v>
      </c>
      <c r="I904" s="26">
        <v>920</v>
      </c>
      <c r="J904" s="23" t="s">
        <v>95</v>
      </c>
      <c r="K904" t="s">
        <v>96</v>
      </c>
      <c r="L904" t="s">
        <v>97</v>
      </c>
      <c r="M904" t="s">
        <v>98</v>
      </c>
      <c r="N904" t="s">
        <v>99</v>
      </c>
      <c r="O904" s="23" t="s">
        <v>100</v>
      </c>
      <c r="P904" s="23" t="s">
        <v>101</v>
      </c>
      <c r="Q904" t="s">
        <v>6099</v>
      </c>
      <c r="R904" s="23" t="s">
        <v>103</v>
      </c>
      <c r="S904" s="20" t="s">
        <v>6100</v>
      </c>
      <c r="T904" s="29" t="s">
        <v>6101</v>
      </c>
      <c r="U904" s="23" t="s">
        <v>1436</v>
      </c>
      <c r="V904" s="23" t="s">
        <v>106</v>
      </c>
      <c r="W904" s="20" t="s">
        <v>888</v>
      </c>
      <c r="X904" s="20" t="s">
        <v>888</v>
      </c>
      <c r="Y904" t="s">
        <v>6102</v>
      </c>
      <c r="Z904" t="s">
        <v>6103</v>
      </c>
      <c r="AA904" t="s">
        <v>6104</v>
      </c>
      <c r="AB904" s="30">
        <v>39468000</v>
      </c>
      <c r="AC904" s="30">
        <v>39468000</v>
      </c>
      <c r="AD904" s="46">
        <v>5060000</v>
      </c>
      <c r="AE904" s="46">
        <v>0</v>
      </c>
      <c r="AF904" s="23" t="s">
        <v>112</v>
      </c>
      <c r="AG904" t="s">
        <v>106</v>
      </c>
      <c r="AH904" t="s">
        <v>113</v>
      </c>
      <c r="AI904" s="31">
        <f>+Tabla3[[#This Row],[VALOR DEL CONTRATO
(EN NUMEROS)]]-Tabla3[[#This Row],[VALOR RECURSOS (MADS/FONAM)]]</f>
        <v>0</v>
      </c>
      <c r="AJ904" s="25">
        <v>7625</v>
      </c>
      <c r="AK904" s="57">
        <v>45665</v>
      </c>
      <c r="AL904">
        <v>171725</v>
      </c>
      <c r="AM904" s="42">
        <v>45784</v>
      </c>
      <c r="AN904" s="33" t="s">
        <v>114</v>
      </c>
      <c r="AO904" t="s">
        <v>751</v>
      </c>
      <c r="AP904" s="39">
        <v>202400000000095</v>
      </c>
      <c r="AQ904" t="s">
        <v>106</v>
      </c>
      <c r="AR904" s="42">
        <v>45782</v>
      </c>
      <c r="AS904" s="23" t="s">
        <v>116</v>
      </c>
      <c r="AT904" s="23" t="s">
        <v>116</v>
      </c>
      <c r="AU904" t="s">
        <v>117</v>
      </c>
      <c r="AV904" t="s">
        <v>1237</v>
      </c>
      <c r="AW904" t="s">
        <v>1238</v>
      </c>
      <c r="AX904" t="s">
        <v>888</v>
      </c>
      <c r="AY904" s="23">
        <v>80111600</v>
      </c>
      <c r="AZ904" t="s">
        <v>6105</v>
      </c>
      <c r="BA904" s="23" t="s">
        <v>272</v>
      </c>
      <c r="BB904" s="20" t="s">
        <v>273</v>
      </c>
      <c r="BC904" s="42" t="s">
        <v>113</v>
      </c>
      <c r="BD904" s="23" t="s">
        <v>274</v>
      </c>
      <c r="BE904" s="27">
        <v>45784</v>
      </c>
      <c r="BF904" s="27">
        <v>45784</v>
      </c>
      <c r="BG904" s="43">
        <v>46021</v>
      </c>
      <c r="BH904" s="35">
        <f>+Tabla3[[#This Row],[FECHA TERMINACION
(INICIAL)]]-Tabla3[[#This Row],[FECHA INICIO]]</f>
        <v>237</v>
      </c>
      <c r="BI904" s="35">
        <f>+Tabla3[[#This Row],[PLAZO DE EJECUCIÓN EN DÍAS (INICIAL)]]/30</f>
        <v>7.9</v>
      </c>
      <c r="BJ904" t="s">
        <v>6106</v>
      </c>
      <c r="BK904" s="30">
        <f>+[1]BD_2!E930</f>
        <v>0</v>
      </c>
      <c r="BL904" s="30">
        <f>+[1]BD_2!BA930</f>
        <v>0</v>
      </c>
      <c r="BM904" s="23">
        <f>+[1]BD_2!BZ930</f>
        <v>0</v>
      </c>
      <c r="BN904" s="23">
        <f>+COUNTIF(Tabla3[[#This Row],[VALOR REDUCIDO]:[TOTAL TIEMPO PRORROGADO EN DÍAS
]],"&lt;&gt;0")</f>
        <v>0</v>
      </c>
      <c r="BO904" s="23" t="str">
        <f>+[1]BD_2!CA930</f>
        <v>2 NO</v>
      </c>
      <c r="BP904" s="27" t="str">
        <f>+[1]BD_2!CF930</f>
        <v>2 NO</v>
      </c>
      <c r="BQ904" s="23" t="s">
        <v>106</v>
      </c>
      <c r="BR904">
        <f t="shared" si="204"/>
        <v>237</v>
      </c>
      <c r="BS904" s="36">
        <f t="shared" si="205"/>
        <v>45784</v>
      </c>
      <c r="BT904" s="36">
        <f t="shared" si="206"/>
        <v>46021</v>
      </c>
      <c r="BU904" s="37">
        <f t="shared" ca="1" si="207"/>
        <v>0.68776371308016881</v>
      </c>
      <c r="BV904" s="30">
        <f t="shared" si="208"/>
        <v>39468000</v>
      </c>
      <c r="BW904" s="23" t="str">
        <f t="shared" ca="1" si="196"/>
        <v>EJECUCIÓN</v>
      </c>
      <c r="BX904" s="23">
        <v>14168000</v>
      </c>
      <c r="BY904" s="23">
        <v>25300000</v>
      </c>
      <c r="BZ904" s="23" t="s">
        <v>106</v>
      </c>
      <c r="CA904" s="23" t="str">
        <f t="shared" si="209"/>
        <v>mayo</v>
      </c>
      <c r="CB904" s="23" t="s">
        <v>121</v>
      </c>
      <c r="CC904" s="23" t="s">
        <v>121</v>
      </c>
      <c r="CD904" s="23" t="s">
        <v>121</v>
      </c>
      <c r="CE904" t="s">
        <v>125</v>
      </c>
      <c r="CF904" t="s">
        <v>126</v>
      </c>
    </row>
    <row r="905" spans="1:84" x14ac:dyDescent="0.25">
      <c r="A905" s="23" t="str">
        <f t="shared" si="197"/>
        <v/>
      </c>
      <c r="B905" s="23" t="str">
        <f t="shared" si="198"/>
        <v/>
      </c>
      <c r="C905" s="24" t="str">
        <f t="shared" ca="1" si="199"/>
        <v>E</v>
      </c>
      <c r="D905" s="25" t="str">
        <f t="shared" ca="1" si="200"/>
        <v/>
      </c>
      <c r="E905" s="25" t="str">
        <f t="shared" si="201"/>
        <v/>
      </c>
      <c r="F905" s="23" t="str">
        <f t="shared" si="202"/>
        <v/>
      </c>
      <c r="G905" s="25" t="str">
        <f t="shared" si="203"/>
        <v/>
      </c>
      <c r="H905" s="23">
        <v>2025</v>
      </c>
      <c r="I905" s="26">
        <v>921</v>
      </c>
      <c r="J905" s="23" t="s">
        <v>95</v>
      </c>
      <c r="K905" t="s">
        <v>96</v>
      </c>
      <c r="L905" t="s">
        <v>97</v>
      </c>
      <c r="M905" t="s">
        <v>98</v>
      </c>
      <c r="N905" t="s">
        <v>99</v>
      </c>
      <c r="O905" s="23" t="s">
        <v>100</v>
      </c>
      <c r="P905" s="23" t="s">
        <v>138</v>
      </c>
      <c r="Q905" t="s">
        <v>6107</v>
      </c>
      <c r="R905" s="23" t="s">
        <v>103</v>
      </c>
      <c r="S905" s="20" t="s">
        <v>440</v>
      </c>
      <c r="T905"/>
      <c r="U905" s="23" t="s">
        <v>1436</v>
      </c>
      <c r="V905" s="23" t="s">
        <v>106</v>
      </c>
      <c r="W905" s="20" t="s">
        <v>711</v>
      </c>
      <c r="X905" s="20" t="s">
        <v>108</v>
      </c>
      <c r="Y905" t="s">
        <v>6108</v>
      </c>
      <c r="Z905" t="s">
        <v>6109</v>
      </c>
      <c r="AA905" t="s">
        <v>6110</v>
      </c>
      <c r="AB905" s="30">
        <v>52500000</v>
      </c>
      <c r="AC905" s="30">
        <v>52500000</v>
      </c>
      <c r="AD905" s="46">
        <v>7000000</v>
      </c>
      <c r="AE905" s="46">
        <v>0</v>
      </c>
      <c r="AF905" s="23" t="s">
        <v>112</v>
      </c>
      <c r="AG905" t="s">
        <v>106</v>
      </c>
      <c r="AH905" t="s">
        <v>113</v>
      </c>
      <c r="AI905" s="31">
        <f>+Tabla3[[#This Row],[VALOR DEL CONTRATO
(EN NUMEROS)]]-Tabla3[[#This Row],[VALOR RECURSOS (MADS/FONAM)]]</f>
        <v>0</v>
      </c>
      <c r="AJ905" s="25">
        <v>9525</v>
      </c>
      <c r="AK905" s="57">
        <v>45665</v>
      </c>
      <c r="AL905">
        <v>176425</v>
      </c>
      <c r="AM905" s="42">
        <v>45786</v>
      </c>
      <c r="AN905" s="33" t="s">
        <v>114</v>
      </c>
      <c r="AO905" t="s">
        <v>115</v>
      </c>
      <c r="AP905" s="39">
        <v>202400000000095</v>
      </c>
      <c r="AQ905" t="s">
        <v>106</v>
      </c>
      <c r="AR905" s="42">
        <v>45785</v>
      </c>
      <c r="AS905" s="23" t="s">
        <v>116</v>
      </c>
      <c r="AT905" s="23" t="s">
        <v>116</v>
      </c>
      <c r="AU905" t="s">
        <v>117</v>
      </c>
      <c r="AV905" t="s">
        <v>6111</v>
      </c>
      <c r="AW905" t="s">
        <v>620</v>
      </c>
      <c r="AX905" t="s">
        <v>108</v>
      </c>
      <c r="AY905" s="23">
        <v>80111600</v>
      </c>
      <c r="AZ905" t="s">
        <v>6112</v>
      </c>
      <c r="BA905" s="23" t="s">
        <v>295</v>
      </c>
      <c r="BB905" s="20" t="s">
        <v>122</v>
      </c>
      <c r="BC905" s="42">
        <v>45785</v>
      </c>
      <c r="BD905" s="23" t="s">
        <v>123</v>
      </c>
      <c r="BE905" s="42">
        <v>45785</v>
      </c>
      <c r="BF905" s="27">
        <v>45786</v>
      </c>
      <c r="BG905" s="43">
        <v>46014</v>
      </c>
      <c r="BH905" s="35">
        <f>+Tabla3[[#This Row],[FECHA TERMINACION
(INICIAL)]]-Tabla3[[#This Row],[FECHA INICIO]]</f>
        <v>228</v>
      </c>
      <c r="BI905" s="35">
        <f>+Tabla3[[#This Row],[PLAZO DE EJECUCIÓN EN DÍAS (INICIAL)]]/30</f>
        <v>7.6</v>
      </c>
      <c r="BJ905" t="s">
        <v>6113</v>
      </c>
      <c r="BK905" s="30">
        <f>+[1]BD_2!E931</f>
        <v>0</v>
      </c>
      <c r="BL905" s="30">
        <f>+[1]BD_2!BA931</f>
        <v>0</v>
      </c>
      <c r="BM905" s="23">
        <f>+[1]BD_2!BZ931</f>
        <v>0</v>
      </c>
      <c r="BN905" s="23">
        <f>+COUNTIF(Tabla3[[#This Row],[VALOR REDUCIDO]:[TOTAL TIEMPO PRORROGADO EN DÍAS
]],"&lt;&gt;0")</f>
        <v>0</v>
      </c>
      <c r="BO905" s="23" t="str">
        <f>+[1]BD_2!CA931</f>
        <v>2 NO</v>
      </c>
      <c r="BP905" s="27" t="str">
        <f>+[1]BD_2!CF931</f>
        <v>2 NO</v>
      </c>
      <c r="BQ905" s="23" t="s">
        <v>106</v>
      </c>
      <c r="BR905">
        <f t="shared" si="204"/>
        <v>228</v>
      </c>
      <c r="BS905" s="36">
        <f t="shared" si="205"/>
        <v>45786</v>
      </c>
      <c r="BT905" s="36">
        <f t="shared" si="206"/>
        <v>46014</v>
      </c>
      <c r="BU905" s="37">
        <f t="shared" ca="1" si="207"/>
        <v>0.70614035087719296</v>
      </c>
      <c r="BV905" s="30">
        <f t="shared" si="208"/>
        <v>52500000</v>
      </c>
      <c r="BW905" s="23" t="str">
        <f t="shared" ca="1" si="196"/>
        <v>EJECUCIÓN</v>
      </c>
      <c r="BX905" s="23">
        <v>19133333</v>
      </c>
      <c r="BY905" s="23">
        <v>33366667</v>
      </c>
      <c r="BZ905" s="23" t="s">
        <v>106</v>
      </c>
      <c r="CA905" s="23" t="str">
        <f t="shared" si="209"/>
        <v>mayo</v>
      </c>
      <c r="CB905" s="23" t="s">
        <v>121</v>
      </c>
      <c r="CC905" s="23" t="s">
        <v>121</v>
      </c>
      <c r="CD905" s="23" t="s">
        <v>121</v>
      </c>
      <c r="CE905" t="s">
        <v>125</v>
      </c>
      <c r="CF905" t="s">
        <v>126</v>
      </c>
    </row>
    <row r="906" spans="1:84" x14ac:dyDescent="0.25">
      <c r="A906" s="23" t="str">
        <f t="shared" si="197"/>
        <v/>
      </c>
      <c r="B906" s="24" t="str">
        <f t="shared" si="198"/>
        <v/>
      </c>
      <c r="C906" s="24" t="str">
        <f t="shared" ca="1" si="199"/>
        <v>E</v>
      </c>
      <c r="D906" s="25" t="str">
        <f t="shared" ca="1" si="200"/>
        <v/>
      </c>
      <c r="E906" s="25" t="str">
        <f t="shared" si="201"/>
        <v/>
      </c>
      <c r="F906" s="25" t="str">
        <f t="shared" si="202"/>
        <v/>
      </c>
      <c r="G906" s="25" t="str">
        <f t="shared" si="203"/>
        <v/>
      </c>
      <c r="H906" s="23">
        <v>2025</v>
      </c>
      <c r="I906" s="26">
        <v>922</v>
      </c>
      <c r="J906" s="23" t="s">
        <v>95</v>
      </c>
      <c r="K906" t="s">
        <v>96</v>
      </c>
      <c r="L906" t="s">
        <v>97</v>
      </c>
      <c r="M906" t="s">
        <v>98</v>
      </c>
      <c r="N906" t="s">
        <v>99</v>
      </c>
      <c r="O906" s="23" t="s">
        <v>100</v>
      </c>
      <c r="P906" s="23" t="s">
        <v>138</v>
      </c>
      <c r="Q906" t="s">
        <v>6114</v>
      </c>
      <c r="R906" s="23" t="s">
        <v>103</v>
      </c>
      <c r="S906" s="20" t="s">
        <v>2129</v>
      </c>
      <c r="T906" s="29" t="s">
        <v>6115</v>
      </c>
      <c r="U906" s="23" t="s">
        <v>1436</v>
      </c>
      <c r="V906" s="23" t="s">
        <v>106</v>
      </c>
      <c r="W906" s="20" t="s">
        <v>430</v>
      </c>
      <c r="X906" s="20" t="s">
        <v>430</v>
      </c>
      <c r="Y906" t="s">
        <v>6116</v>
      </c>
      <c r="Z906" t="s">
        <v>6117</v>
      </c>
      <c r="AA906" s="30" t="s">
        <v>6118</v>
      </c>
      <c r="AB906" s="30">
        <v>41250000</v>
      </c>
      <c r="AC906" s="30">
        <v>41250000</v>
      </c>
      <c r="AD906" s="46">
        <v>5500000</v>
      </c>
      <c r="AE906" s="46">
        <v>0</v>
      </c>
      <c r="AF906" s="23" t="s">
        <v>112</v>
      </c>
      <c r="AG906" t="s">
        <v>106</v>
      </c>
      <c r="AH906" t="s">
        <v>113</v>
      </c>
      <c r="AI906" s="31">
        <f>+Tabla3[[#This Row],[VALOR DEL CONTRATO
(EN NUMEROS)]]-Tabla3[[#This Row],[VALOR RECURSOS (MADS/FONAM)]]</f>
        <v>0</v>
      </c>
      <c r="AJ906" s="25">
        <v>4825</v>
      </c>
      <c r="AK906" s="57">
        <v>45664</v>
      </c>
      <c r="AL906">
        <v>182525</v>
      </c>
      <c r="AM906" s="42">
        <v>45791</v>
      </c>
      <c r="AN906" s="33" t="s">
        <v>114</v>
      </c>
      <c r="AO906" t="s">
        <v>1265</v>
      </c>
      <c r="AP906" s="39">
        <v>202400000000074</v>
      </c>
      <c r="AQ906" t="s">
        <v>106</v>
      </c>
      <c r="AR906" s="42">
        <v>45789</v>
      </c>
      <c r="AS906" s="23" t="s">
        <v>116</v>
      </c>
      <c r="AT906" s="23" t="s">
        <v>116</v>
      </c>
      <c r="AU906" t="s">
        <v>117</v>
      </c>
      <c r="AV906" t="s">
        <v>435</v>
      </c>
      <c r="AW906" t="s">
        <v>436</v>
      </c>
      <c r="AX906" t="s">
        <v>436</v>
      </c>
      <c r="AY906" s="23">
        <v>80111600</v>
      </c>
      <c r="AZ906" t="s">
        <v>6119</v>
      </c>
      <c r="BA906" s="23" t="s">
        <v>295</v>
      </c>
      <c r="BB906" s="20" t="s">
        <v>122</v>
      </c>
      <c r="BC906" s="42">
        <v>45790</v>
      </c>
      <c r="BD906" s="23" t="s">
        <v>123</v>
      </c>
      <c r="BE906" s="42">
        <v>45790</v>
      </c>
      <c r="BF906" s="27">
        <v>45791</v>
      </c>
      <c r="BG906" s="43">
        <v>46019</v>
      </c>
      <c r="BH906" s="35">
        <f>+Tabla3[[#This Row],[FECHA TERMINACION
(INICIAL)]]-Tabla3[[#This Row],[FECHA INICIO]]</f>
        <v>228</v>
      </c>
      <c r="BI906" s="67">
        <f>+Tabla3[[#This Row],[PLAZO DE EJECUCIÓN EN DÍAS (INICIAL)]]/30</f>
        <v>7.6</v>
      </c>
      <c r="BJ906" t="s">
        <v>6120</v>
      </c>
      <c r="BK906" s="30">
        <f>+[1]BD_2!E932</f>
        <v>0</v>
      </c>
      <c r="BL906" s="30">
        <f>+[1]BD_2!BA932</f>
        <v>0</v>
      </c>
      <c r="BM906" s="23">
        <f>+[1]BD_2!BZ932</f>
        <v>0</v>
      </c>
      <c r="BN906" s="23">
        <f>+COUNTIF(Tabla3[[#This Row],[VALOR REDUCIDO]:[TOTAL TIEMPO PRORROGADO EN DÍAS
]],"&lt;&gt;0")</f>
        <v>0</v>
      </c>
      <c r="BO906" s="23" t="str">
        <f>+[1]BD_2!CA932</f>
        <v>2 NO</v>
      </c>
      <c r="BP906" s="27" t="str">
        <f>+[1]BD_2!CF932</f>
        <v>2 NO</v>
      </c>
      <c r="BQ906" s="23" t="s">
        <v>106</v>
      </c>
      <c r="BR906">
        <f t="shared" si="204"/>
        <v>228</v>
      </c>
      <c r="BS906" s="36">
        <f t="shared" si="205"/>
        <v>45791</v>
      </c>
      <c r="BT906" s="36">
        <f t="shared" si="206"/>
        <v>46019</v>
      </c>
      <c r="BU906" s="37">
        <f t="shared" ca="1" si="207"/>
        <v>0.68421052631578949</v>
      </c>
      <c r="BV906" s="30">
        <f t="shared" si="208"/>
        <v>41250000</v>
      </c>
      <c r="BW906" s="23" t="str">
        <f t="shared" ca="1" si="196"/>
        <v>EJECUCIÓN</v>
      </c>
      <c r="BX906" s="23">
        <v>14116667</v>
      </c>
      <c r="BY906" s="23">
        <v>27133333</v>
      </c>
      <c r="BZ906" s="23" t="s">
        <v>106</v>
      </c>
      <c r="CA906" s="23" t="str">
        <f t="shared" si="209"/>
        <v>mayo</v>
      </c>
      <c r="CB906" s="23" t="s">
        <v>121</v>
      </c>
      <c r="CC906" s="23" t="s">
        <v>121</v>
      </c>
      <c r="CD906" s="23" t="s">
        <v>121</v>
      </c>
      <c r="CE906" t="s">
        <v>125</v>
      </c>
      <c r="CF906" t="s">
        <v>126</v>
      </c>
    </row>
    <row r="907" spans="1:84" x14ac:dyDescent="0.25">
      <c r="A907" s="23" t="str">
        <f t="shared" si="197"/>
        <v/>
      </c>
      <c r="B907" s="24" t="str">
        <f t="shared" si="198"/>
        <v/>
      </c>
      <c r="C907" s="24" t="str">
        <f t="shared" ca="1" si="199"/>
        <v>E</v>
      </c>
      <c r="D907" s="25" t="str">
        <f t="shared" ca="1" si="200"/>
        <v/>
      </c>
      <c r="E907" s="25" t="str">
        <f t="shared" si="201"/>
        <v/>
      </c>
      <c r="F907" s="25" t="str">
        <f t="shared" si="202"/>
        <v/>
      </c>
      <c r="G907" s="25" t="str">
        <f t="shared" si="203"/>
        <v/>
      </c>
      <c r="H907" s="23">
        <v>2025</v>
      </c>
      <c r="I907" s="26">
        <v>923</v>
      </c>
      <c r="J907" s="23" t="s">
        <v>95</v>
      </c>
      <c r="K907" t="s">
        <v>96</v>
      </c>
      <c r="L907" t="s">
        <v>97</v>
      </c>
      <c r="M907" t="s">
        <v>98</v>
      </c>
      <c r="N907" t="s">
        <v>99</v>
      </c>
      <c r="O907" s="23" t="s">
        <v>100</v>
      </c>
      <c r="P907" s="23" t="s">
        <v>138</v>
      </c>
      <c r="Q907" t="s">
        <v>6121</v>
      </c>
      <c r="R907" s="23" t="s">
        <v>103</v>
      </c>
      <c r="S907" s="56" t="s">
        <v>6122</v>
      </c>
      <c r="T907" s="29" t="s">
        <v>6123</v>
      </c>
      <c r="U907" s="23" t="s">
        <v>1436</v>
      </c>
      <c r="V907" s="23" t="s">
        <v>106</v>
      </c>
      <c r="W907" s="20" t="s">
        <v>543</v>
      </c>
      <c r="X907" s="20" t="s">
        <v>108</v>
      </c>
      <c r="Y907" t="s">
        <v>6124</v>
      </c>
      <c r="Z907" t="s">
        <v>6125</v>
      </c>
      <c r="AA907" t="s">
        <v>6126</v>
      </c>
      <c r="AB907" s="30">
        <v>77666667</v>
      </c>
      <c r="AC907" s="30">
        <v>77666667</v>
      </c>
      <c r="AD907" s="46">
        <v>10000000</v>
      </c>
      <c r="AE907" s="46">
        <v>0</v>
      </c>
      <c r="AF907" s="23" t="s">
        <v>112</v>
      </c>
      <c r="AG907" t="s">
        <v>106</v>
      </c>
      <c r="AH907" t="s">
        <v>113</v>
      </c>
      <c r="AI907" s="31">
        <f>+Tabla3[[#This Row],[VALOR DEL CONTRATO
(EN NUMEROS)]]-Tabla3[[#This Row],[VALOR RECURSOS (MADS/FONAM)]]</f>
        <v>0</v>
      </c>
      <c r="AJ907" s="25">
        <v>1225</v>
      </c>
      <c r="AK907" s="57">
        <v>45660</v>
      </c>
      <c r="AL907">
        <v>173425</v>
      </c>
      <c r="AM907" s="42">
        <v>45785</v>
      </c>
      <c r="AN907" s="33" t="s">
        <v>114</v>
      </c>
      <c r="AO907" t="s">
        <v>115</v>
      </c>
      <c r="AP907" s="39">
        <v>202400000000095</v>
      </c>
      <c r="AQ907" t="s">
        <v>106</v>
      </c>
      <c r="AR907" s="42">
        <v>45784</v>
      </c>
      <c r="AS907" s="23" t="s">
        <v>116</v>
      </c>
      <c r="AT907" s="23" t="s">
        <v>116</v>
      </c>
      <c r="AU907" t="s">
        <v>117</v>
      </c>
      <c r="AV907" t="s">
        <v>6011</v>
      </c>
      <c r="AW907" t="s">
        <v>6127</v>
      </c>
      <c r="AX907" t="s">
        <v>108</v>
      </c>
      <c r="AY907" s="23">
        <v>80111600</v>
      </c>
      <c r="AZ907" t="s">
        <v>6128</v>
      </c>
      <c r="BA907" s="23" t="s">
        <v>295</v>
      </c>
      <c r="BB907" s="20" t="s">
        <v>122</v>
      </c>
      <c r="BC907" s="42">
        <v>45784</v>
      </c>
      <c r="BD907" s="23" t="s">
        <v>123</v>
      </c>
      <c r="BE907" s="42">
        <v>45784</v>
      </c>
      <c r="BF907" s="27">
        <v>45785</v>
      </c>
      <c r="BG907" s="43">
        <v>46022</v>
      </c>
      <c r="BH907" s="35">
        <f>+Tabla3[[#This Row],[FECHA TERMINACION
(INICIAL)]]-Tabla3[[#This Row],[FECHA INICIO]]</f>
        <v>237</v>
      </c>
      <c r="BI907" s="67">
        <f>+Tabla3[[#This Row],[PLAZO DE EJECUCIÓN EN DÍAS (INICIAL)]]/30</f>
        <v>7.9</v>
      </c>
      <c r="BJ907" t="s">
        <v>6129</v>
      </c>
      <c r="BK907" s="30">
        <f>+[1]BD_2!E933</f>
        <v>0</v>
      </c>
      <c r="BL907" s="30">
        <f>+[1]BD_2!BA933</f>
        <v>0</v>
      </c>
      <c r="BM907" s="23">
        <f>+[1]BD_2!BZ933</f>
        <v>0</v>
      </c>
      <c r="BN907" s="23">
        <f>+COUNTIF(Tabla3[[#This Row],[VALOR REDUCIDO]:[TOTAL TIEMPO PRORROGADO EN DÍAS
]],"&lt;&gt;0")</f>
        <v>0</v>
      </c>
      <c r="BO907" s="23" t="str">
        <f>+[1]BD_2!CA933</f>
        <v>2 NO</v>
      </c>
      <c r="BP907" s="27" t="str">
        <f>+[1]BD_2!CF933</f>
        <v>2 NO</v>
      </c>
      <c r="BQ907" s="23" t="s">
        <v>106</v>
      </c>
      <c r="BR907">
        <f t="shared" si="204"/>
        <v>237</v>
      </c>
      <c r="BS907" s="36">
        <f t="shared" si="205"/>
        <v>45785</v>
      </c>
      <c r="BT907" s="36">
        <f t="shared" si="206"/>
        <v>46022</v>
      </c>
      <c r="BU907" s="37">
        <f t="shared" ca="1" si="207"/>
        <v>0.68354430379746833</v>
      </c>
      <c r="BV907" s="30">
        <f t="shared" si="208"/>
        <v>77666667</v>
      </c>
      <c r="BW907" s="23" t="str">
        <f t="shared" ca="1" si="196"/>
        <v>EJECUCIÓN</v>
      </c>
      <c r="BX907" s="23">
        <v>27666667</v>
      </c>
      <c r="BY907" s="23">
        <v>50000000</v>
      </c>
      <c r="BZ907" s="23" t="s">
        <v>106</v>
      </c>
      <c r="CA907" s="23" t="str">
        <f t="shared" si="209"/>
        <v>mayo</v>
      </c>
      <c r="CB907" s="23" t="s">
        <v>121</v>
      </c>
      <c r="CC907" s="23" t="s">
        <v>121</v>
      </c>
      <c r="CD907" s="23" t="s">
        <v>121</v>
      </c>
      <c r="CE907" t="s">
        <v>125</v>
      </c>
      <c r="CF907" t="s">
        <v>126</v>
      </c>
    </row>
    <row r="908" spans="1:84" x14ac:dyDescent="0.25">
      <c r="A908" s="23" t="str">
        <f t="shared" si="197"/>
        <v/>
      </c>
      <c r="B908" s="24" t="str">
        <f t="shared" si="198"/>
        <v/>
      </c>
      <c r="C908" s="24" t="str">
        <f t="shared" ca="1" si="199"/>
        <v>E</v>
      </c>
      <c r="D908" s="25" t="str">
        <f t="shared" ca="1" si="200"/>
        <v/>
      </c>
      <c r="E908" s="25" t="str">
        <f t="shared" si="201"/>
        <v/>
      </c>
      <c r="F908" s="25" t="str">
        <f t="shared" si="202"/>
        <v/>
      </c>
      <c r="G908" s="25" t="str">
        <f t="shared" si="203"/>
        <v/>
      </c>
      <c r="H908" s="23">
        <v>2025</v>
      </c>
      <c r="I908" s="26">
        <v>924</v>
      </c>
      <c r="J908" s="23" t="s">
        <v>95</v>
      </c>
      <c r="K908" t="s">
        <v>96</v>
      </c>
      <c r="L908" t="s">
        <v>97</v>
      </c>
      <c r="M908" t="s">
        <v>98</v>
      </c>
      <c r="N908" t="s">
        <v>99</v>
      </c>
      <c r="O908" s="23" t="s">
        <v>100</v>
      </c>
      <c r="P908" s="23" t="s">
        <v>101</v>
      </c>
      <c r="Q908" t="s">
        <v>6130</v>
      </c>
      <c r="R908" s="23" t="s">
        <v>103</v>
      </c>
      <c r="S908" s="20" t="s">
        <v>104</v>
      </c>
      <c r="T908" s="29" t="s">
        <v>6131</v>
      </c>
      <c r="U908" s="23" t="s">
        <v>1436</v>
      </c>
      <c r="V908" s="23" t="s">
        <v>106</v>
      </c>
      <c r="W908" s="20" t="s">
        <v>2325</v>
      </c>
      <c r="X908" s="20" t="s">
        <v>108</v>
      </c>
      <c r="Y908" t="s">
        <v>6132</v>
      </c>
      <c r="Z908" t="s">
        <v>6133</v>
      </c>
      <c r="AA908" t="s">
        <v>6134</v>
      </c>
      <c r="AB908" s="30">
        <v>25210667</v>
      </c>
      <c r="AC908" s="30">
        <v>25210667</v>
      </c>
      <c r="AD908" s="46">
        <v>3260000</v>
      </c>
      <c r="AE908" s="46">
        <v>0</v>
      </c>
      <c r="AF908" s="23" t="s">
        <v>112</v>
      </c>
      <c r="AG908" t="s">
        <v>106</v>
      </c>
      <c r="AH908" t="s">
        <v>113</v>
      </c>
      <c r="AI908" s="31">
        <f>+Tabla3[[#This Row],[VALOR DEL CONTRATO
(EN NUMEROS)]]-Tabla3[[#This Row],[VALOR RECURSOS (MADS/FONAM)]]</f>
        <v>0</v>
      </c>
      <c r="AJ908" s="25">
        <v>1925</v>
      </c>
      <c r="AK908" s="57">
        <v>45664</v>
      </c>
      <c r="AL908">
        <v>173325</v>
      </c>
      <c r="AM908" s="42">
        <v>45785</v>
      </c>
      <c r="AN908" s="33" t="s">
        <v>114</v>
      </c>
      <c r="AO908" t="s">
        <v>115</v>
      </c>
      <c r="AP908" s="39">
        <v>202400000000095</v>
      </c>
      <c r="AQ908" t="s">
        <v>106</v>
      </c>
      <c r="AR908" s="42">
        <v>45784</v>
      </c>
      <c r="AS908" s="23" t="s">
        <v>116</v>
      </c>
      <c r="AT908" s="23" t="s">
        <v>116</v>
      </c>
      <c r="AU908" t="s">
        <v>117</v>
      </c>
      <c r="AV908" t="s">
        <v>6089</v>
      </c>
      <c r="AW908" t="s">
        <v>6012</v>
      </c>
      <c r="AX908" t="s">
        <v>108</v>
      </c>
      <c r="AY908" s="23">
        <v>80111600</v>
      </c>
      <c r="AZ908" t="s">
        <v>6135</v>
      </c>
      <c r="BA908" s="23" t="s">
        <v>295</v>
      </c>
      <c r="BB908" s="20" t="s">
        <v>122</v>
      </c>
      <c r="BC908" s="42">
        <v>45785</v>
      </c>
      <c r="BD908" s="23" t="s">
        <v>136</v>
      </c>
      <c r="BE908" s="42">
        <v>45785</v>
      </c>
      <c r="BF908" s="42">
        <v>45785</v>
      </c>
      <c r="BG908" s="43">
        <v>46020</v>
      </c>
      <c r="BH908" s="35">
        <f>+Tabla3[[#This Row],[FECHA TERMINACION
(INICIAL)]]-Tabla3[[#This Row],[FECHA INICIO]]</f>
        <v>235</v>
      </c>
      <c r="BI908" s="67">
        <f>+Tabla3[[#This Row],[PLAZO DE EJECUCIÓN EN DÍAS (INICIAL)]]/30</f>
        <v>7.833333333333333</v>
      </c>
      <c r="BJ908" t="s">
        <v>6136</v>
      </c>
      <c r="BK908" s="30">
        <f>+[1]BD_2!E934</f>
        <v>0</v>
      </c>
      <c r="BL908" s="30">
        <f>+[1]BD_2!BA934</f>
        <v>0</v>
      </c>
      <c r="BM908" s="23">
        <f>+[1]BD_2!BZ934</f>
        <v>0</v>
      </c>
      <c r="BN908" s="23">
        <f>+COUNTIF(Tabla3[[#This Row],[VALOR REDUCIDO]:[TOTAL TIEMPO PRORROGADO EN DÍAS
]],"&lt;&gt;0")</f>
        <v>0</v>
      </c>
      <c r="BO908" s="23" t="str">
        <f>+[1]BD_2!CA934</f>
        <v>2 NO</v>
      </c>
      <c r="BP908" s="27" t="str">
        <f>+[1]BD_2!CF934</f>
        <v>2 NO</v>
      </c>
      <c r="BQ908" s="23" t="s">
        <v>106</v>
      </c>
      <c r="BR908">
        <f t="shared" si="204"/>
        <v>235</v>
      </c>
      <c r="BS908" s="36">
        <f t="shared" si="205"/>
        <v>45785</v>
      </c>
      <c r="BT908" s="36">
        <f t="shared" si="206"/>
        <v>46020</v>
      </c>
      <c r="BU908" s="37">
        <f t="shared" ca="1" si="207"/>
        <v>0.68936170212765957</v>
      </c>
      <c r="BV908" s="30">
        <f t="shared" si="208"/>
        <v>25210667</v>
      </c>
      <c r="BW908" s="23" t="str">
        <f t="shared" ca="1" si="196"/>
        <v>EJECUCIÓN</v>
      </c>
      <c r="BX908" s="23">
        <v>9019333</v>
      </c>
      <c r="BY908" s="23">
        <v>16191334</v>
      </c>
      <c r="BZ908" s="23" t="s">
        <v>106</v>
      </c>
      <c r="CA908" s="23" t="str">
        <f t="shared" si="209"/>
        <v>mayo</v>
      </c>
      <c r="CB908" s="23" t="s">
        <v>121</v>
      </c>
      <c r="CC908" s="23" t="s">
        <v>121</v>
      </c>
      <c r="CD908" s="23" t="s">
        <v>121</v>
      </c>
      <c r="CE908" t="s">
        <v>125</v>
      </c>
      <c r="CF908" t="s">
        <v>126</v>
      </c>
    </row>
    <row r="909" spans="1:84" x14ac:dyDescent="0.25">
      <c r="A909" s="23" t="str">
        <f t="shared" si="197"/>
        <v/>
      </c>
      <c r="B909" s="24" t="str">
        <f t="shared" si="198"/>
        <v/>
      </c>
      <c r="C909" s="24" t="str">
        <f t="shared" ca="1" si="199"/>
        <v>E</v>
      </c>
      <c r="D909" s="25" t="str">
        <f t="shared" ca="1" si="200"/>
        <v/>
      </c>
      <c r="E909" s="25" t="str">
        <f t="shared" si="201"/>
        <v/>
      </c>
      <c r="F909" s="25" t="str">
        <f t="shared" si="202"/>
        <v/>
      </c>
      <c r="G909" s="25" t="str">
        <f t="shared" si="203"/>
        <v/>
      </c>
      <c r="H909" s="23">
        <v>2025</v>
      </c>
      <c r="I909" s="26">
        <v>925</v>
      </c>
      <c r="J909" s="23" t="s">
        <v>95</v>
      </c>
      <c r="K909" t="s">
        <v>96</v>
      </c>
      <c r="L909" t="s">
        <v>97</v>
      </c>
      <c r="M909" t="s">
        <v>98</v>
      </c>
      <c r="N909" t="s">
        <v>99</v>
      </c>
      <c r="O909" s="23" t="s">
        <v>100</v>
      </c>
      <c r="P909" s="23" t="s">
        <v>138</v>
      </c>
      <c r="Q909" t="s">
        <v>6137</v>
      </c>
      <c r="R909" s="23" t="s">
        <v>103</v>
      </c>
      <c r="S909" s="56" t="s">
        <v>2347</v>
      </c>
      <c r="T909" s="29" t="s">
        <v>6138</v>
      </c>
      <c r="U909" s="23" t="s">
        <v>1436</v>
      </c>
      <c r="V909" s="23" t="s">
        <v>106</v>
      </c>
      <c r="W909" s="20" t="s">
        <v>183</v>
      </c>
      <c r="X909" s="20" t="s">
        <v>183</v>
      </c>
      <c r="Y909" t="s">
        <v>6139</v>
      </c>
      <c r="Z909" t="s">
        <v>6140</v>
      </c>
      <c r="AA909" t="s">
        <v>6141</v>
      </c>
      <c r="AB909" s="30">
        <v>60000000</v>
      </c>
      <c r="AC909" s="30">
        <v>60000000</v>
      </c>
      <c r="AD909" s="46">
        <v>8000000</v>
      </c>
      <c r="AE909" s="46">
        <v>0</v>
      </c>
      <c r="AF909" s="23" t="s">
        <v>112</v>
      </c>
      <c r="AG909" t="s">
        <v>106</v>
      </c>
      <c r="AH909" t="s">
        <v>113</v>
      </c>
      <c r="AI909" s="31">
        <f>+Tabla3[[#This Row],[VALOR DEL CONTRATO
(EN NUMEROS)]]-Tabla3[[#This Row],[VALOR RECURSOS (MADS/FONAM)]]</f>
        <v>0</v>
      </c>
      <c r="AJ909" s="25">
        <v>3625</v>
      </c>
      <c r="AK909" s="32">
        <v>45664</v>
      </c>
      <c r="AL909">
        <v>180425</v>
      </c>
      <c r="AM909" s="42">
        <v>45790</v>
      </c>
      <c r="AN909" s="33" t="s">
        <v>114</v>
      </c>
      <c r="AO909" t="s">
        <v>302</v>
      </c>
      <c r="AP909" s="39">
        <v>202400000000071</v>
      </c>
      <c r="AQ909" t="s">
        <v>106</v>
      </c>
      <c r="AR909" s="42">
        <v>45789</v>
      </c>
      <c r="AS909" s="23" t="s">
        <v>116</v>
      </c>
      <c r="AT909" s="23" t="s">
        <v>116</v>
      </c>
      <c r="AU909" t="s">
        <v>117</v>
      </c>
      <c r="AV909" t="s">
        <v>1193</v>
      </c>
      <c r="AW909" t="s">
        <v>1194</v>
      </c>
      <c r="AX909" t="s">
        <v>543</v>
      </c>
      <c r="AY909" s="23">
        <v>80111600</v>
      </c>
      <c r="AZ909" s="40" t="s">
        <v>6142</v>
      </c>
      <c r="BA909" s="23" t="s">
        <v>295</v>
      </c>
      <c r="BB909" s="20" t="s">
        <v>122</v>
      </c>
      <c r="BC909" s="42">
        <v>45789</v>
      </c>
      <c r="BD909" s="23" t="s">
        <v>123</v>
      </c>
      <c r="BE909" s="42">
        <v>45789</v>
      </c>
      <c r="BF909" s="27">
        <v>45790</v>
      </c>
      <c r="BG909" s="43">
        <v>46018</v>
      </c>
      <c r="BH909" s="35">
        <f>+Tabla3[[#This Row],[FECHA TERMINACION
(INICIAL)]]-Tabla3[[#This Row],[FECHA INICIO]]</f>
        <v>228</v>
      </c>
      <c r="BI909" s="67">
        <f>+Tabla3[[#This Row],[PLAZO DE EJECUCIÓN EN DÍAS (INICIAL)]]/30</f>
        <v>7.6</v>
      </c>
      <c r="BJ909" t="s">
        <v>6143</v>
      </c>
      <c r="BK909" s="30">
        <f>+[1]BD_2!E935</f>
        <v>0</v>
      </c>
      <c r="BL909" s="30">
        <f>+[1]BD_2!BA935</f>
        <v>0</v>
      </c>
      <c r="BM909" s="23">
        <f>+[1]BD_2!BZ935</f>
        <v>0</v>
      </c>
      <c r="BN909" s="23">
        <f>+COUNTIF(Tabla3[[#This Row],[VALOR REDUCIDO]:[TOTAL TIEMPO PRORROGADO EN DÍAS
]],"&lt;&gt;0")</f>
        <v>0</v>
      </c>
      <c r="BO909" s="23" t="str">
        <f>+[1]BD_2!CA935</f>
        <v>2 NO</v>
      </c>
      <c r="BP909" s="27" t="str">
        <f>+[1]BD_2!CF935</f>
        <v>2 NO</v>
      </c>
      <c r="BQ909" s="23" t="s">
        <v>106</v>
      </c>
      <c r="BR909">
        <f t="shared" si="204"/>
        <v>228</v>
      </c>
      <c r="BS909" s="36">
        <f t="shared" si="205"/>
        <v>45790</v>
      </c>
      <c r="BT909" s="36">
        <f t="shared" si="206"/>
        <v>46018</v>
      </c>
      <c r="BU909" s="37">
        <f t="shared" ca="1" si="207"/>
        <v>0.68859649122807021</v>
      </c>
      <c r="BV909" s="30">
        <f t="shared" si="208"/>
        <v>60000000</v>
      </c>
      <c r="BW909" s="23" t="str">
        <f t="shared" ca="1" si="196"/>
        <v>EJECUCIÓN</v>
      </c>
      <c r="BX909" s="23">
        <v>20800000</v>
      </c>
      <c r="BY909" s="23">
        <v>39200000</v>
      </c>
      <c r="BZ909" s="23" t="s">
        <v>106</v>
      </c>
      <c r="CA909" s="23" t="str">
        <f t="shared" si="209"/>
        <v>mayo</v>
      </c>
      <c r="CB909" s="23" t="s">
        <v>121</v>
      </c>
      <c r="CC909" s="23" t="s">
        <v>121</v>
      </c>
      <c r="CD909" s="23" t="s">
        <v>121</v>
      </c>
      <c r="CE909" t="s">
        <v>125</v>
      </c>
      <c r="CF909" t="s">
        <v>126</v>
      </c>
    </row>
    <row r="910" spans="1:84" x14ac:dyDescent="0.25">
      <c r="A910" s="23" t="str">
        <f t="shared" si="197"/>
        <v/>
      </c>
      <c r="B910" s="24" t="str">
        <f t="shared" si="198"/>
        <v/>
      </c>
      <c r="C910" s="24" t="str">
        <f t="shared" ca="1" si="199"/>
        <v>E</v>
      </c>
      <c r="D910" s="25" t="str">
        <f t="shared" ca="1" si="200"/>
        <v/>
      </c>
      <c r="E910" s="25" t="str">
        <f t="shared" si="201"/>
        <v/>
      </c>
      <c r="F910" s="25" t="str">
        <f t="shared" si="202"/>
        <v/>
      </c>
      <c r="G910" s="25" t="str">
        <f t="shared" si="203"/>
        <v/>
      </c>
      <c r="H910" s="23">
        <v>2025</v>
      </c>
      <c r="I910" s="26">
        <v>926</v>
      </c>
      <c r="J910" s="23" t="s">
        <v>95</v>
      </c>
      <c r="K910" t="s">
        <v>96</v>
      </c>
      <c r="L910" t="s">
        <v>97</v>
      </c>
      <c r="M910" t="s">
        <v>98</v>
      </c>
      <c r="N910" t="s">
        <v>99</v>
      </c>
      <c r="O910" s="23" t="s">
        <v>100</v>
      </c>
      <c r="P910" s="23" t="s">
        <v>138</v>
      </c>
      <c r="Q910" t="s">
        <v>6144</v>
      </c>
      <c r="R910" s="23" t="s">
        <v>103</v>
      </c>
      <c r="S910" s="20" t="s">
        <v>158</v>
      </c>
      <c r="T910" s="29" t="s">
        <v>6145</v>
      </c>
      <c r="U910" s="23" t="s">
        <v>1436</v>
      </c>
      <c r="V910" s="23" t="s">
        <v>106</v>
      </c>
      <c r="W910" s="20" t="s">
        <v>543</v>
      </c>
      <c r="X910" s="20" t="s">
        <v>108</v>
      </c>
      <c r="Y910" t="s">
        <v>6146</v>
      </c>
      <c r="Z910" t="s">
        <v>6147</v>
      </c>
      <c r="AA910" t="s">
        <v>6148</v>
      </c>
      <c r="AB910" s="30">
        <v>53433333</v>
      </c>
      <c r="AC910" s="30">
        <v>53433333</v>
      </c>
      <c r="AD910" s="46">
        <v>7000000</v>
      </c>
      <c r="AE910" s="46">
        <v>0</v>
      </c>
      <c r="AF910" s="23" t="s">
        <v>112</v>
      </c>
      <c r="AG910" t="s">
        <v>106</v>
      </c>
      <c r="AH910" t="s">
        <v>113</v>
      </c>
      <c r="AI910" s="31">
        <f>+Tabla3[[#This Row],[VALOR DEL CONTRATO
(EN NUMEROS)]]-Tabla3[[#This Row],[VALOR RECURSOS (MADS/FONAM)]]</f>
        <v>0</v>
      </c>
      <c r="AJ910" s="25">
        <v>1225</v>
      </c>
      <c r="AK910" s="57">
        <v>45660</v>
      </c>
      <c r="AL910">
        <v>178425</v>
      </c>
      <c r="AM910" s="42">
        <v>45789</v>
      </c>
      <c r="AN910" s="33" t="s">
        <v>114</v>
      </c>
      <c r="AO910" t="s">
        <v>115</v>
      </c>
      <c r="AP910" s="39">
        <v>202400000000095</v>
      </c>
      <c r="AQ910" t="s">
        <v>106</v>
      </c>
      <c r="AR910" s="42">
        <v>45786</v>
      </c>
      <c r="AS910" s="23" t="s">
        <v>116</v>
      </c>
      <c r="AT910" s="23" t="s">
        <v>116</v>
      </c>
      <c r="AU910" t="s">
        <v>117</v>
      </c>
      <c r="AV910" t="s">
        <v>6011</v>
      </c>
      <c r="AW910" t="s">
        <v>6127</v>
      </c>
      <c r="AX910" t="s">
        <v>108</v>
      </c>
      <c r="AY910" s="23">
        <v>80111600</v>
      </c>
      <c r="AZ910" t="s">
        <v>6149</v>
      </c>
      <c r="BA910" s="23" t="s">
        <v>295</v>
      </c>
      <c r="BB910" s="20" t="s">
        <v>122</v>
      </c>
      <c r="BC910" s="42">
        <v>45789</v>
      </c>
      <c r="BD910" s="23" t="s">
        <v>123</v>
      </c>
      <c r="BE910" s="42">
        <v>45789</v>
      </c>
      <c r="BF910" s="27">
        <v>45789</v>
      </c>
      <c r="BG910" s="43">
        <v>46021</v>
      </c>
      <c r="BH910" s="35">
        <f>+Tabla3[[#This Row],[FECHA TERMINACION
(INICIAL)]]-Tabla3[[#This Row],[FECHA INICIO]]</f>
        <v>232</v>
      </c>
      <c r="BI910" s="67">
        <f>+Tabla3[[#This Row],[PLAZO DE EJECUCIÓN EN DÍAS (INICIAL)]]/30</f>
        <v>7.7333333333333334</v>
      </c>
      <c r="BJ910" t="s">
        <v>6150</v>
      </c>
      <c r="BK910" s="30">
        <f>+[1]BD_2!E936</f>
        <v>0</v>
      </c>
      <c r="BL910" s="30">
        <f>+[1]BD_2!BA936</f>
        <v>0</v>
      </c>
      <c r="BM910" s="23">
        <f>+[1]BD_2!BZ936</f>
        <v>0</v>
      </c>
      <c r="BN910" s="23">
        <f>+COUNTIF(Tabla3[[#This Row],[VALOR REDUCIDO]:[TOTAL TIEMPO PRORROGADO EN DÍAS
]],"&lt;&gt;0")</f>
        <v>0</v>
      </c>
      <c r="BO910" s="23" t="str">
        <f>+[1]BD_2!CA936</f>
        <v>2 NO</v>
      </c>
      <c r="BP910" s="27" t="str">
        <f>+[1]BD_2!CF936</f>
        <v>2 NO</v>
      </c>
      <c r="BQ910" s="23" t="s">
        <v>106</v>
      </c>
      <c r="BR910">
        <f t="shared" si="204"/>
        <v>232</v>
      </c>
      <c r="BS910" s="36">
        <f t="shared" si="205"/>
        <v>45789</v>
      </c>
      <c r="BT910" s="36">
        <f t="shared" si="206"/>
        <v>46021</v>
      </c>
      <c r="BU910" s="37">
        <f t="shared" ca="1" si="207"/>
        <v>0.68103448275862066</v>
      </c>
      <c r="BV910" s="30">
        <f t="shared" si="208"/>
        <v>53433333</v>
      </c>
      <c r="BW910" s="23" t="str">
        <f t="shared" ca="1" si="196"/>
        <v>EJECUCIÓN</v>
      </c>
      <c r="BX910" s="23">
        <v>18433333</v>
      </c>
      <c r="BY910" s="23">
        <v>35000000</v>
      </c>
      <c r="BZ910" s="23" t="s">
        <v>106</v>
      </c>
      <c r="CA910" s="23" t="str">
        <f t="shared" si="209"/>
        <v>mayo</v>
      </c>
      <c r="CB910" s="23" t="s">
        <v>121</v>
      </c>
      <c r="CC910" s="23" t="s">
        <v>121</v>
      </c>
      <c r="CD910" s="23" t="s">
        <v>121</v>
      </c>
      <c r="CE910" t="s">
        <v>125</v>
      </c>
      <c r="CF910" t="s">
        <v>126</v>
      </c>
    </row>
    <row r="911" spans="1:84" x14ac:dyDescent="0.25">
      <c r="A911" s="23" t="str">
        <f t="shared" si="197"/>
        <v/>
      </c>
      <c r="B911" s="24" t="str">
        <f t="shared" si="198"/>
        <v/>
      </c>
      <c r="C911" s="24" t="str">
        <f t="shared" ca="1" si="199"/>
        <v>E</v>
      </c>
      <c r="D911" s="25" t="str">
        <f t="shared" ca="1" si="200"/>
        <v/>
      </c>
      <c r="E911" s="25" t="str">
        <f t="shared" si="201"/>
        <v/>
      </c>
      <c r="F911" s="25" t="str">
        <f t="shared" si="202"/>
        <v/>
      </c>
      <c r="G911" s="25" t="str">
        <f t="shared" si="203"/>
        <v/>
      </c>
      <c r="H911" s="23">
        <v>2025</v>
      </c>
      <c r="I911" s="26">
        <v>927</v>
      </c>
      <c r="J911" s="23" t="s">
        <v>95</v>
      </c>
      <c r="K911" t="s">
        <v>96</v>
      </c>
      <c r="L911" t="s">
        <v>97</v>
      </c>
      <c r="M911" t="s">
        <v>98</v>
      </c>
      <c r="N911" t="s">
        <v>99</v>
      </c>
      <c r="O911" s="23" t="s">
        <v>100</v>
      </c>
      <c r="P911" s="23" t="s">
        <v>138</v>
      </c>
      <c r="Q911" t="s">
        <v>6151</v>
      </c>
      <c r="R911" s="23" t="s">
        <v>103</v>
      </c>
      <c r="S911" s="20" t="s">
        <v>158</v>
      </c>
      <c r="T911" s="29" t="s">
        <v>6152</v>
      </c>
      <c r="U911" s="23" t="s">
        <v>1436</v>
      </c>
      <c r="V911" s="23" t="s">
        <v>106</v>
      </c>
      <c r="W911" s="20" t="s">
        <v>418</v>
      </c>
      <c r="X911" s="20" t="s">
        <v>418</v>
      </c>
      <c r="Y911" t="s">
        <v>6153</v>
      </c>
      <c r="Z911" t="s">
        <v>6154</v>
      </c>
      <c r="AA911" t="s">
        <v>6155</v>
      </c>
      <c r="AB911" s="30">
        <v>51333333</v>
      </c>
      <c r="AC911" s="30">
        <v>51333333</v>
      </c>
      <c r="AD911" s="46">
        <v>7000000</v>
      </c>
      <c r="AE911" s="46">
        <v>0</v>
      </c>
      <c r="AF911" s="23" t="s">
        <v>112</v>
      </c>
      <c r="AG911" t="s">
        <v>106</v>
      </c>
      <c r="AH911" t="s">
        <v>113</v>
      </c>
      <c r="AI911" s="31">
        <f>+Tabla3[[#This Row],[VALOR DEL CONTRATO
(EN NUMEROS)]]-Tabla3[[#This Row],[VALOR RECURSOS (MADS/FONAM)]]</f>
        <v>0</v>
      </c>
      <c r="AJ911" s="25">
        <v>8725</v>
      </c>
      <c r="AK911" s="57">
        <v>45665</v>
      </c>
      <c r="AL911">
        <v>192825</v>
      </c>
      <c r="AM911" s="42">
        <v>45798</v>
      </c>
      <c r="AN911" s="33" t="s">
        <v>114</v>
      </c>
      <c r="AO911" t="s">
        <v>3144</v>
      </c>
      <c r="AP911" s="39">
        <v>202300000000267</v>
      </c>
      <c r="AQ911" t="s">
        <v>106</v>
      </c>
      <c r="AR911" s="42">
        <v>45796</v>
      </c>
      <c r="AS911" s="23" t="s">
        <v>116</v>
      </c>
      <c r="AT911" s="23" t="s">
        <v>116</v>
      </c>
      <c r="AU911" t="s">
        <v>117</v>
      </c>
      <c r="AV911" t="s">
        <v>6156</v>
      </c>
      <c r="AW911" t="s">
        <v>6157</v>
      </c>
      <c r="AX911" t="s">
        <v>6158</v>
      </c>
      <c r="AY911" s="23">
        <v>80111600</v>
      </c>
      <c r="AZ911" t="s">
        <v>6159</v>
      </c>
      <c r="BA911" s="23" t="s">
        <v>295</v>
      </c>
      <c r="BB911" s="20" t="s">
        <v>122</v>
      </c>
      <c r="BC911" s="42">
        <v>45796</v>
      </c>
      <c r="BD911" s="23" t="s">
        <v>123</v>
      </c>
      <c r="BE911" s="42">
        <v>45796</v>
      </c>
      <c r="BF911" s="27">
        <v>45798</v>
      </c>
      <c r="BG911" s="43">
        <v>46021</v>
      </c>
      <c r="BH911" s="35">
        <f>+Tabla3[[#This Row],[FECHA TERMINACION
(INICIAL)]]-Tabla3[[#This Row],[FECHA INICIO]]</f>
        <v>223</v>
      </c>
      <c r="BI911" s="67">
        <f>+Tabla3[[#This Row],[PLAZO DE EJECUCIÓN EN DÍAS (INICIAL)]]/30</f>
        <v>7.4333333333333336</v>
      </c>
      <c r="BJ911" t="s">
        <v>6160</v>
      </c>
      <c r="BK911" s="30">
        <f>+[1]BD_2!E937</f>
        <v>0</v>
      </c>
      <c r="BL911" s="30">
        <f>+[1]BD_2!BA937</f>
        <v>0</v>
      </c>
      <c r="BM911" s="23">
        <f>+[1]BD_2!BZ937</f>
        <v>0</v>
      </c>
      <c r="BN911" s="23">
        <f>+COUNTIF(Tabla3[[#This Row],[VALOR REDUCIDO]:[TOTAL TIEMPO PRORROGADO EN DÍAS
]],"&lt;&gt;0")</f>
        <v>0</v>
      </c>
      <c r="BO911" s="23" t="str">
        <f>+[1]BD_2!CA937</f>
        <v>2 NO</v>
      </c>
      <c r="BP911" s="27" t="str">
        <f>+[1]BD_2!CF937</f>
        <v>2 NO</v>
      </c>
      <c r="BQ911" s="23" t="s">
        <v>106</v>
      </c>
      <c r="BR911">
        <f t="shared" si="204"/>
        <v>223</v>
      </c>
      <c r="BS911" s="36">
        <f t="shared" si="205"/>
        <v>45798</v>
      </c>
      <c r="BT911" s="36">
        <f t="shared" si="206"/>
        <v>46021</v>
      </c>
      <c r="BU911" s="37">
        <f t="shared" ca="1" si="207"/>
        <v>0.66816143497757852</v>
      </c>
      <c r="BV911" s="30">
        <f t="shared" si="208"/>
        <v>51333333</v>
      </c>
      <c r="BW911" s="23" t="str">
        <f t="shared" ca="1" si="196"/>
        <v>EJECUCIÓN</v>
      </c>
      <c r="BX911" s="23">
        <v>23333333</v>
      </c>
      <c r="BY911" s="23">
        <v>28000000</v>
      </c>
      <c r="BZ911" s="23" t="s">
        <v>106</v>
      </c>
      <c r="CA911" s="23" t="str">
        <f t="shared" si="209"/>
        <v>mayo</v>
      </c>
      <c r="CB911" s="23" t="s">
        <v>121</v>
      </c>
      <c r="CC911" s="23" t="s">
        <v>121</v>
      </c>
      <c r="CD911" s="23" t="s">
        <v>121</v>
      </c>
      <c r="CE911" t="s">
        <v>125</v>
      </c>
      <c r="CF911" t="s">
        <v>126</v>
      </c>
    </row>
    <row r="912" spans="1:84" x14ac:dyDescent="0.25">
      <c r="A912" s="23" t="str">
        <f t="shared" si="197"/>
        <v/>
      </c>
      <c r="B912" s="24" t="str">
        <f t="shared" si="198"/>
        <v/>
      </c>
      <c r="C912" s="24" t="str">
        <f t="shared" ca="1" si="199"/>
        <v>E</v>
      </c>
      <c r="D912" s="25" t="str">
        <f t="shared" ca="1" si="200"/>
        <v/>
      </c>
      <c r="E912" s="25" t="str">
        <f t="shared" si="201"/>
        <v/>
      </c>
      <c r="F912" s="25" t="str">
        <f t="shared" si="202"/>
        <v/>
      </c>
      <c r="G912" s="25" t="str">
        <f t="shared" si="203"/>
        <v/>
      </c>
      <c r="H912" s="23">
        <v>2025</v>
      </c>
      <c r="I912" s="26">
        <v>928</v>
      </c>
      <c r="J912" s="23" t="s">
        <v>95</v>
      </c>
      <c r="K912" t="s">
        <v>96</v>
      </c>
      <c r="L912" t="s">
        <v>97</v>
      </c>
      <c r="M912" t="s">
        <v>98</v>
      </c>
      <c r="N912" t="s">
        <v>99</v>
      </c>
      <c r="O912" s="23" t="s">
        <v>100</v>
      </c>
      <c r="P912" s="23" t="s">
        <v>101</v>
      </c>
      <c r="Q912" t="s">
        <v>6161</v>
      </c>
      <c r="R912" s="23" t="s">
        <v>103</v>
      </c>
      <c r="S912" s="20" t="s">
        <v>6162</v>
      </c>
      <c r="T912" s="29" t="s">
        <v>7152</v>
      </c>
      <c r="U912" s="23" t="s">
        <v>1436</v>
      </c>
      <c r="V912" s="23" t="s">
        <v>106</v>
      </c>
      <c r="W912" s="20" t="s">
        <v>6163</v>
      </c>
      <c r="X912" s="20" t="s">
        <v>6163</v>
      </c>
      <c r="Y912" t="s">
        <v>6164</v>
      </c>
      <c r="Z912" t="s">
        <v>6165</v>
      </c>
      <c r="AA912" t="s">
        <v>6166</v>
      </c>
      <c r="AB912" s="30">
        <v>23593667</v>
      </c>
      <c r="AC912" s="30">
        <v>23593667</v>
      </c>
      <c r="AD912" s="46">
        <v>3826000</v>
      </c>
      <c r="AE912" s="46">
        <v>0</v>
      </c>
      <c r="AF912" s="23" t="s">
        <v>112</v>
      </c>
      <c r="AG912" t="s">
        <v>106</v>
      </c>
      <c r="AH912" t="s">
        <v>113</v>
      </c>
      <c r="AI912" s="31">
        <f>+Tabla3[[#This Row],[VALOR DEL CONTRATO
(EN NUMEROS)]]-Tabla3[[#This Row],[VALOR RECURSOS (MADS/FONAM)]]</f>
        <v>0</v>
      </c>
      <c r="AJ912" s="25">
        <v>9225</v>
      </c>
      <c r="AK912" s="57">
        <v>45665</v>
      </c>
      <c r="AL912">
        <v>190525</v>
      </c>
      <c r="AM912" s="42">
        <v>45797</v>
      </c>
      <c r="AN912" s="33" t="s">
        <v>114</v>
      </c>
      <c r="AO912" t="s">
        <v>115</v>
      </c>
      <c r="AP912" s="39">
        <v>202400000000095</v>
      </c>
      <c r="AQ912" t="s">
        <v>106</v>
      </c>
      <c r="AR912" s="42">
        <v>45832</v>
      </c>
      <c r="AS912" s="23" t="s">
        <v>116</v>
      </c>
      <c r="AT912" s="23" t="s">
        <v>116</v>
      </c>
      <c r="AU912" t="s">
        <v>117</v>
      </c>
      <c r="AV912" t="s">
        <v>6167</v>
      </c>
      <c r="AW912" t="s">
        <v>6168</v>
      </c>
      <c r="AX912" t="s">
        <v>2219</v>
      </c>
      <c r="AY912" s="23">
        <v>80111600</v>
      </c>
      <c r="AZ912" t="s">
        <v>6169</v>
      </c>
      <c r="BA912" s="23" t="s">
        <v>295</v>
      </c>
      <c r="BB912" s="20" t="s">
        <v>122</v>
      </c>
      <c r="BC912" s="42">
        <v>45832</v>
      </c>
      <c r="BD912" s="23" t="s">
        <v>123</v>
      </c>
      <c r="BE912" s="42">
        <v>45832</v>
      </c>
      <c r="BF912" s="27">
        <v>45797</v>
      </c>
      <c r="BG912" s="43">
        <v>46021</v>
      </c>
      <c r="BH912" s="35">
        <f>+Tabla3[[#This Row],[FECHA TERMINACION
(INICIAL)]]-Tabla3[[#This Row],[FECHA INICIO]]</f>
        <v>224</v>
      </c>
      <c r="BI912" s="67">
        <f>+Tabla3[[#This Row],[PLAZO DE EJECUCIÓN EN DÍAS (INICIAL)]]/30</f>
        <v>7.4666666666666668</v>
      </c>
      <c r="BJ912" t="s">
        <v>6170</v>
      </c>
      <c r="BK912" s="30">
        <f>+[1]BD_2!E938</f>
        <v>0</v>
      </c>
      <c r="BL912" s="30">
        <f>+[1]BD_2!BA938</f>
        <v>0</v>
      </c>
      <c r="BM912" s="23">
        <f>+[1]BD_2!BZ938</f>
        <v>0</v>
      </c>
      <c r="BN912" s="23">
        <f>+COUNTIF(Tabla3[[#This Row],[VALOR REDUCIDO]:[TOTAL TIEMPO PRORROGADO EN DÍAS
]],"&lt;&gt;0")</f>
        <v>0</v>
      </c>
      <c r="BO912" s="23" t="str">
        <f>+[1]BD_2!CA938</f>
        <v>2 NO</v>
      </c>
      <c r="BP912" s="27" t="str">
        <f>+[1]BD_2!CF938</f>
        <v>2 NO</v>
      </c>
      <c r="BQ912" s="23" t="s">
        <v>106</v>
      </c>
      <c r="BR912">
        <f t="shared" si="204"/>
        <v>224</v>
      </c>
      <c r="BS912" s="36">
        <f t="shared" si="205"/>
        <v>45797</v>
      </c>
      <c r="BT912" s="36">
        <f t="shared" si="206"/>
        <v>46021</v>
      </c>
      <c r="BU912" s="37">
        <f t="shared" ca="1" si="207"/>
        <v>0.6696428571428571</v>
      </c>
      <c r="BV912" s="30">
        <f t="shared" si="208"/>
        <v>23593667</v>
      </c>
      <c r="BW912" s="23" t="str">
        <f t="shared" ca="1" si="196"/>
        <v>EJECUCIÓN</v>
      </c>
      <c r="BX912" s="23">
        <v>0</v>
      </c>
      <c r="BY912" s="23">
        <v>23593667</v>
      </c>
      <c r="BZ912" s="23" t="s">
        <v>106</v>
      </c>
      <c r="CA912" s="23" t="str">
        <f t="shared" si="209"/>
        <v>junio</v>
      </c>
      <c r="CB912" s="23" t="s">
        <v>121</v>
      </c>
      <c r="CC912" s="23" t="s">
        <v>121</v>
      </c>
      <c r="CD912" s="23" t="s">
        <v>121</v>
      </c>
      <c r="CE912" t="s">
        <v>125</v>
      </c>
      <c r="CF912" t="s">
        <v>126</v>
      </c>
    </row>
    <row r="913" spans="1:84" x14ac:dyDescent="0.25">
      <c r="A913" s="23" t="str">
        <f t="shared" si="197"/>
        <v/>
      </c>
      <c r="B913" s="24" t="str">
        <f t="shared" si="198"/>
        <v/>
      </c>
      <c r="C913" s="24" t="str">
        <f t="shared" ca="1" si="199"/>
        <v>E</v>
      </c>
      <c r="D913" s="25" t="str">
        <f t="shared" ca="1" si="200"/>
        <v/>
      </c>
      <c r="E913" s="25" t="str">
        <f t="shared" si="201"/>
        <v/>
      </c>
      <c r="F913" s="25" t="str">
        <f t="shared" si="202"/>
        <v/>
      </c>
      <c r="G913" s="25" t="str">
        <f t="shared" si="203"/>
        <v/>
      </c>
      <c r="H913" s="23">
        <v>2025</v>
      </c>
      <c r="I913" s="26">
        <v>929</v>
      </c>
      <c r="J913" s="23" t="s">
        <v>95</v>
      </c>
      <c r="K913" t="s">
        <v>96</v>
      </c>
      <c r="L913" t="s">
        <v>97</v>
      </c>
      <c r="M913" t="s">
        <v>98</v>
      </c>
      <c r="N913" t="s">
        <v>99</v>
      </c>
      <c r="O913" s="23" t="s">
        <v>100</v>
      </c>
      <c r="P913" s="23" t="s">
        <v>138</v>
      </c>
      <c r="Q913" t="s">
        <v>6171</v>
      </c>
      <c r="R913" s="23" t="s">
        <v>103</v>
      </c>
      <c r="S913" s="20" t="s">
        <v>1066</v>
      </c>
      <c r="T913" s="29" t="s">
        <v>6172</v>
      </c>
      <c r="U913" s="23" t="s">
        <v>1436</v>
      </c>
      <c r="V913" s="23" t="s">
        <v>106</v>
      </c>
      <c r="W913" s="20" t="s">
        <v>595</v>
      </c>
      <c r="X913" s="20" t="s">
        <v>595</v>
      </c>
      <c r="Y913" t="s">
        <v>6173</v>
      </c>
      <c r="Z913" t="s">
        <v>6174</v>
      </c>
      <c r="AA913" t="s">
        <v>6175</v>
      </c>
      <c r="AB913" s="30">
        <v>39600000</v>
      </c>
      <c r="AC913" s="30">
        <v>39600000</v>
      </c>
      <c r="AD913" s="46">
        <v>5400000</v>
      </c>
      <c r="AE913" s="46">
        <v>0</v>
      </c>
      <c r="AF913" s="23" t="s">
        <v>112</v>
      </c>
      <c r="AG913" t="s">
        <v>106</v>
      </c>
      <c r="AH913" t="s">
        <v>113</v>
      </c>
      <c r="AI913" s="31">
        <f>+Tabla3[[#This Row],[VALOR DEL CONTRATO
(EN NUMEROS)]]-Tabla3[[#This Row],[VALOR RECURSOS (MADS/FONAM)]]</f>
        <v>0</v>
      </c>
      <c r="AJ913" s="25">
        <v>4925</v>
      </c>
      <c r="AK913" s="57">
        <v>45664</v>
      </c>
      <c r="AL913">
        <v>180325</v>
      </c>
      <c r="AM913" s="42">
        <v>45790</v>
      </c>
      <c r="AN913" s="33" t="s">
        <v>114</v>
      </c>
      <c r="AO913" t="s">
        <v>599</v>
      </c>
      <c r="AP913" s="39">
        <v>202400000000095</v>
      </c>
      <c r="AQ913" t="s">
        <v>106</v>
      </c>
      <c r="AR913" s="42">
        <v>45789</v>
      </c>
      <c r="AS913" s="23" t="s">
        <v>116</v>
      </c>
      <c r="AT913" s="23" t="s">
        <v>116</v>
      </c>
      <c r="AU913" t="s">
        <v>117</v>
      </c>
      <c r="AV913" t="s">
        <v>6176</v>
      </c>
      <c r="AW913" t="s">
        <v>601</v>
      </c>
      <c r="AX913" t="s">
        <v>602</v>
      </c>
      <c r="AY913" s="23">
        <v>80111600</v>
      </c>
      <c r="AZ913" t="s">
        <v>6177</v>
      </c>
      <c r="BA913" s="23" t="s">
        <v>106</v>
      </c>
      <c r="BB913" s="20" t="s">
        <v>273</v>
      </c>
      <c r="BC913" s="42" t="s">
        <v>113</v>
      </c>
      <c r="BD913" s="23" t="s">
        <v>274</v>
      </c>
      <c r="BE913" s="42">
        <v>45790</v>
      </c>
      <c r="BF913" s="42">
        <v>45790</v>
      </c>
      <c r="BG913" s="43">
        <v>46013</v>
      </c>
      <c r="BH913" s="35">
        <f>+Tabla3[[#This Row],[FECHA TERMINACION
(INICIAL)]]-Tabla3[[#This Row],[FECHA INICIO]]</f>
        <v>223</v>
      </c>
      <c r="BI913" s="67">
        <f>+Tabla3[[#This Row],[PLAZO DE EJECUCIÓN EN DÍAS (INICIAL)]]/30</f>
        <v>7.4333333333333336</v>
      </c>
      <c r="BJ913" t="s">
        <v>6178</v>
      </c>
      <c r="BK913" s="30">
        <f>+[1]BD_2!E939</f>
        <v>0</v>
      </c>
      <c r="BL913" s="30">
        <f>+[1]BD_2!BA939</f>
        <v>0</v>
      </c>
      <c r="BM913" s="23">
        <f>+[1]BD_2!BZ939</f>
        <v>0</v>
      </c>
      <c r="BN913" s="23">
        <f>+COUNTIF(Tabla3[[#This Row],[VALOR REDUCIDO]:[TOTAL TIEMPO PRORROGADO EN DÍAS
]],"&lt;&gt;0")</f>
        <v>0</v>
      </c>
      <c r="BO913" s="23" t="str">
        <f>+[1]BD_2!CA939</f>
        <v>2 NO</v>
      </c>
      <c r="BP913" s="27" t="str">
        <f>+[1]BD_2!CF939</f>
        <v>2 NO</v>
      </c>
      <c r="BQ913" s="23" t="s">
        <v>106</v>
      </c>
      <c r="BR913">
        <f t="shared" si="204"/>
        <v>223</v>
      </c>
      <c r="BS913" s="36">
        <f t="shared" si="205"/>
        <v>45790</v>
      </c>
      <c r="BT913" s="36">
        <f t="shared" si="206"/>
        <v>46013</v>
      </c>
      <c r="BU913" s="37">
        <f t="shared" ca="1" si="207"/>
        <v>0.70403587443946192</v>
      </c>
      <c r="BV913" s="30">
        <f t="shared" si="208"/>
        <v>39600000</v>
      </c>
      <c r="BW913" s="23" t="str">
        <f t="shared" ca="1" si="196"/>
        <v>EJECUCIÓN</v>
      </c>
      <c r="BX913" s="23">
        <v>14040000</v>
      </c>
      <c r="BY913" s="23">
        <v>25560000</v>
      </c>
      <c r="BZ913" s="23" t="s">
        <v>106</v>
      </c>
      <c r="CA913" s="23" t="str">
        <f t="shared" si="209"/>
        <v>mayo</v>
      </c>
      <c r="CB913" s="23" t="s">
        <v>121</v>
      </c>
      <c r="CC913" s="23" t="s">
        <v>121</v>
      </c>
      <c r="CD913" s="23" t="s">
        <v>121</v>
      </c>
      <c r="CE913" t="s">
        <v>125</v>
      </c>
      <c r="CF913" t="s">
        <v>126</v>
      </c>
    </row>
    <row r="914" spans="1:84" x14ac:dyDescent="0.25">
      <c r="A914" s="23" t="str">
        <f t="shared" si="197"/>
        <v/>
      </c>
      <c r="B914" s="24" t="str">
        <f t="shared" si="198"/>
        <v/>
      </c>
      <c r="C914" s="24" t="str">
        <f t="shared" ca="1" si="199"/>
        <v>E</v>
      </c>
      <c r="D914" s="25" t="str">
        <f t="shared" si="200"/>
        <v/>
      </c>
      <c r="E914" s="25" t="str">
        <f t="shared" si="201"/>
        <v/>
      </c>
      <c r="F914" s="25" t="str">
        <f t="shared" si="202"/>
        <v/>
      </c>
      <c r="G914" s="25" t="str">
        <f t="shared" si="203"/>
        <v/>
      </c>
      <c r="H914" s="23">
        <v>2025</v>
      </c>
      <c r="I914" s="26">
        <v>930</v>
      </c>
      <c r="J914" s="23" t="s">
        <v>95</v>
      </c>
      <c r="K914" t="s">
        <v>96</v>
      </c>
      <c r="L914" t="s">
        <v>97</v>
      </c>
      <c r="M914" t="s">
        <v>98</v>
      </c>
      <c r="N914" t="s">
        <v>99</v>
      </c>
      <c r="O914" s="23" t="s">
        <v>100</v>
      </c>
      <c r="P914" s="23" t="s">
        <v>138</v>
      </c>
      <c r="Q914" t="s">
        <v>6179</v>
      </c>
      <c r="R914" s="23" t="s">
        <v>103</v>
      </c>
      <c r="S914" s="20" t="s">
        <v>3009</v>
      </c>
      <c r="T914" s="29" t="s">
        <v>6180</v>
      </c>
      <c r="U914" s="23" t="s">
        <v>1436</v>
      </c>
      <c r="V914" s="23" t="s">
        <v>106</v>
      </c>
      <c r="W914" s="20" t="s">
        <v>183</v>
      </c>
      <c r="X914" s="20" t="s">
        <v>183</v>
      </c>
      <c r="Y914" t="s">
        <v>6181</v>
      </c>
      <c r="Z914" t="s">
        <v>6182</v>
      </c>
      <c r="AA914" t="s">
        <v>6183</v>
      </c>
      <c r="AB914" s="30">
        <v>24500000</v>
      </c>
      <c r="AC914" s="30">
        <v>24500000</v>
      </c>
      <c r="AD914" s="46">
        <v>3500000</v>
      </c>
      <c r="AE914" s="46">
        <v>0</v>
      </c>
      <c r="AF914" s="23" t="s">
        <v>112</v>
      </c>
      <c r="AG914" t="s">
        <v>106</v>
      </c>
      <c r="AH914" t="s">
        <v>113</v>
      </c>
      <c r="AI914" s="31">
        <f>+Tabla3[[#This Row],[VALOR DEL CONTRATO
(EN NUMEROS)]]-Tabla3[[#This Row],[VALOR RECURSOS (MADS/FONAM)]]</f>
        <v>0</v>
      </c>
      <c r="AJ914" s="25">
        <v>2425</v>
      </c>
      <c r="AK914" s="32">
        <v>45664</v>
      </c>
      <c r="AL914">
        <v>204625</v>
      </c>
      <c r="AM914" s="42">
        <v>45805</v>
      </c>
      <c r="AN914" s="33" t="s">
        <v>114</v>
      </c>
      <c r="AO914" t="s">
        <v>186</v>
      </c>
      <c r="AP914" s="39">
        <v>202400000000054</v>
      </c>
      <c r="AQ914" t="s">
        <v>106</v>
      </c>
      <c r="AR914" s="42">
        <v>45803</v>
      </c>
      <c r="AS914" s="23" t="s">
        <v>116</v>
      </c>
      <c r="AT914" s="23" t="s">
        <v>116</v>
      </c>
      <c r="AU914" t="s">
        <v>117</v>
      </c>
      <c r="AV914" t="s">
        <v>187</v>
      </c>
      <c r="AW914" t="s">
        <v>188</v>
      </c>
      <c r="AX914" t="s">
        <v>189</v>
      </c>
      <c r="AY914" s="23">
        <v>80111600</v>
      </c>
      <c r="AZ914" t="s">
        <v>6184</v>
      </c>
      <c r="BA914" s="23" t="s">
        <v>121</v>
      </c>
      <c r="BB914" s="20" t="s">
        <v>122</v>
      </c>
      <c r="BC914" s="42">
        <v>45804</v>
      </c>
      <c r="BD914" s="23" t="s">
        <v>123</v>
      </c>
      <c r="BE914" s="42">
        <v>45804</v>
      </c>
      <c r="BF914" s="42">
        <v>45805</v>
      </c>
      <c r="BG914" s="43">
        <v>46018</v>
      </c>
      <c r="BH914" s="35">
        <f>+Tabla3[[#This Row],[FECHA TERMINACION
(INICIAL)]]-Tabla3[[#This Row],[FECHA INICIO]]</f>
        <v>213</v>
      </c>
      <c r="BI914" s="67">
        <f>+Tabla3[[#This Row],[PLAZO DE EJECUCIÓN EN DÍAS (INICIAL)]]/30</f>
        <v>7.1</v>
      </c>
      <c r="BJ914" t="s">
        <v>5928</v>
      </c>
      <c r="BK914" s="30">
        <f>+[1]BD_2!E940</f>
        <v>0</v>
      </c>
      <c r="BL914" s="30">
        <f>+[1]BD_2!BA940</f>
        <v>0</v>
      </c>
      <c r="BM914" s="23">
        <f>+[1]BD_2!BZ940</f>
        <v>0</v>
      </c>
      <c r="BN914" s="23">
        <f>+COUNTIF(Tabla3[[#This Row],[VALOR REDUCIDO]:[TOTAL TIEMPO PRORROGADO EN DÍAS
]],"&lt;&gt;0")</f>
        <v>0</v>
      </c>
      <c r="BO914" s="23" t="str">
        <f>+[1]BD_2!CA940</f>
        <v>2 NO</v>
      </c>
      <c r="BP914" s="27" t="str">
        <f>+[1]BD_2!CF940</f>
        <v>1 SI</v>
      </c>
      <c r="BQ914" s="23" t="s">
        <v>106</v>
      </c>
      <c r="BR914">
        <f t="shared" si="204"/>
        <v>213</v>
      </c>
      <c r="BS914" s="36">
        <f t="shared" si="205"/>
        <v>45805</v>
      </c>
      <c r="BT914" s="36">
        <f t="shared" si="206"/>
        <v>46018</v>
      </c>
      <c r="BU914" s="37">
        <f t="shared" ca="1" si="207"/>
        <v>0.66666666666666663</v>
      </c>
      <c r="BV914" s="30">
        <f t="shared" si="208"/>
        <v>24500000</v>
      </c>
      <c r="BW914" s="23" t="str">
        <f t="shared" si="196"/>
        <v>FINALIZADO</v>
      </c>
      <c r="BX914" s="23">
        <v>3850000</v>
      </c>
      <c r="BY914" s="23">
        <v>20650000</v>
      </c>
      <c r="BZ914" s="23" t="s">
        <v>106</v>
      </c>
      <c r="CA914" s="23" t="str">
        <f t="shared" si="209"/>
        <v>mayo</v>
      </c>
      <c r="CB914" s="23" t="s">
        <v>121</v>
      </c>
      <c r="CC914" s="23" t="s">
        <v>121</v>
      </c>
      <c r="CD914" s="23" t="s">
        <v>121</v>
      </c>
      <c r="CE914" t="s">
        <v>125</v>
      </c>
      <c r="CF914" t="s">
        <v>126</v>
      </c>
    </row>
    <row r="915" spans="1:84" x14ac:dyDescent="0.25">
      <c r="A915" s="23" t="str">
        <f t="shared" si="197"/>
        <v/>
      </c>
      <c r="B915" s="24" t="str">
        <f t="shared" si="198"/>
        <v/>
      </c>
      <c r="C915" s="24" t="str">
        <f t="shared" ca="1" si="199"/>
        <v>E</v>
      </c>
      <c r="D915" s="25" t="str">
        <f t="shared" ca="1" si="200"/>
        <v/>
      </c>
      <c r="E915" s="25" t="str">
        <f t="shared" si="201"/>
        <v/>
      </c>
      <c r="F915" s="25" t="str">
        <f t="shared" si="202"/>
        <v/>
      </c>
      <c r="G915" s="25" t="str">
        <f t="shared" si="203"/>
        <v/>
      </c>
      <c r="H915" s="23">
        <v>2025</v>
      </c>
      <c r="I915" s="26">
        <v>931</v>
      </c>
      <c r="J915" s="23" t="s">
        <v>95</v>
      </c>
      <c r="K915" t="s">
        <v>96</v>
      </c>
      <c r="L915" t="s">
        <v>97</v>
      </c>
      <c r="M915" t="s">
        <v>98</v>
      </c>
      <c r="N915" t="s">
        <v>99</v>
      </c>
      <c r="O915" s="23" t="s">
        <v>100</v>
      </c>
      <c r="P915" s="23" t="s">
        <v>138</v>
      </c>
      <c r="Q915" t="s">
        <v>6185</v>
      </c>
      <c r="R915" s="23" t="s">
        <v>103</v>
      </c>
      <c r="S915" s="56" t="s">
        <v>727</v>
      </c>
      <c r="T915" s="29" t="s">
        <v>6186</v>
      </c>
      <c r="U915" s="23" t="s">
        <v>1436</v>
      </c>
      <c r="V915" s="23" t="s">
        <v>106</v>
      </c>
      <c r="W915" s="20" t="s">
        <v>543</v>
      </c>
      <c r="X915" s="20" t="s">
        <v>108</v>
      </c>
      <c r="Y915" t="s">
        <v>6187</v>
      </c>
      <c r="Z915" t="s">
        <v>6188</v>
      </c>
      <c r="AA915" t="s">
        <v>6189</v>
      </c>
      <c r="AB915" s="30">
        <v>34666667</v>
      </c>
      <c r="AC915" s="30">
        <v>34666667</v>
      </c>
      <c r="AD915" s="46">
        <v>5200000</v>
      </c>
      <c r="AE915" s="46">
        <v>0</v>
      </c>
      <c r="AF915" s="23" t="s">
        <v>112</v>
      </c>
      <c r="AG915" t="s">
        <v>106</v>
      </c>
      <c r="AH915" t="s">
        <v>113</v>
      </c>
      <c r="AI915" s="31">
        <f>+Tabla3[[#This Row],[VALOR DEL CONTRATO
(EN NUMEROS)]]-Tabla3[[#This Row],[VALOR RECURSOS (MADS/FONAM)]]</f>
        <v>0</v>
      </c>
      <c r="AJ915" s="25">
        <v>1225</v>
      </c>
      <c r="AK915" s="57">
        <v>45660</v>
      </c>
      <c r="AL915">
        <v>226625</v>
      </c>
      <c r="AM915" s="42">
        <v>45819</v>
      </c>
      <c r="AN915" s="33" t="s">
        <v>114</v>
      </c>
      <c r="AO915" t="s">
        <v>115</v>
      </c>
      <c r="AP915" s="39">
        <v>202400000000095</v>
      </c>
      <c r="AQ915" t="s">
        <v>106</v>
      </c>
      <c r="AR915" s="42">
        <v>45818</v>
      </c>
      <c r="AS915" s="23" t="s">
        <v>116</v>
      </c>
      <c r="AT915" s="23" t="s">
        <v>116</v>
      </c>
      <c r="AU915" t="s">
        <v>117</v>
      </c>
      <c r="AV915" t="s">
        <v>6190</v>
      </c>
      <c r="AW915" t="s">
        <v>6168</v>
      </c>
      <c r="AX915" t="s">
        <v>2219</v>
      </c>
      <c r="AY915" s="23">
        <v>80111600</v>
      </c>
      <c r="AZ915" t="s">
        <v>6191</v>
      </c>
      <c r="BA915" s="23" t="s">
        <v>272</v>
      </c>
      <c r="BB915" s="20" t="s">
        <v>273</v>
      </c>
      <c r="BC915" s="42" t="s">
        <v>113</v>
      </c>
      <c r="BD915" s="23" t="s">
        <v>274</v>
      </c>
      <c r="BE915" s="42">
        <v>45819</v>
      </c>
      <c r="BF915" s="42">
        <v>45819</v>
      </c>
      <c r="BG915" s="43">
        <v>46021</v>
      </c>
      <c r="BH915" s="35">
        <f>+Tabla3[[#This Row],[FECHA TERMINACION
(INICIAL)]]-Tabla3[[#This Row],[FECHA INICIO]]</f>
        <v>202</v>
      </c>
      <c r="BI915" s="67">
        <f>+Tabla3[[#This Row],[PLAZO DE EJECUCIÓN EN DÍAS (INICIAL)]]/30</f>
        <v>6.7333333333333334</v>
      </c>
      <c r="BJ915" t="s">
        <v>6192</v>
      </c>
      <c r="BK915" s="30">
        <f>+[1]BD_2!E941</f>
        <v>0</v>
      </c>
      <c r="BL915" s="30">
        <f>+[1]BD_2!BA941</f>
        <v>0</v>
      </c>
      <c r="BM915" s="23">
        <f>+[1]BD_2!BZ941</f>
        <v>0</v>
      </c>
      <c r="BN915" s="23">
        <f>+COUNTIF(Tabla3[[#This Row],[VALOR REDUCIDO]:[TOTAL TIEMPO PRORROGADO EN DÍAS
]],"&lt;&gt;0")</f>
        <v>0</v>
      </c>
      <c r="BO915" s="23" t="str">
        <f>+[1]BD_2!CA941</f>
        <v>2 NO</v>
      </c>
      <c r="BP915" s="27" t="str">
        <f>+[1]BD_2!CF941</f>
        <v>2 NO</v>
      </c>
      <c r="BQ915" s="23" t="s">
        <v>106</v>
      </c>
      <c r="BR915">
        <f t="shared" si="204"/>
        <v>202</v>
      </c>
      <c r="BS915" s="36">
        <f t="shared" si="205"/>
        <v>45819</v>
      </c>
      <c r="BT915" s="36">
        <f t="shared" si="206"/>
        <v>46021</v>
      </c>
      <c r="BU915" s="37">
        <f t="shared" ca="1" si="207"/>
        <v>0.63366336633663367</v>
      </c>
      <c r="BV915" s="30">
        <f t="shared" si="208"/>
        <v>34666667</v>
      </c>
      <c r="BW915" s="23" t="str">
        <f t="shared" ca="1" si="196"/>
        <v>EJECUCIÓN</v>
      </c>
      <c r="BX915" s="23">
        <v>8666667</v>
      </c>
      <c r="BY915" s="23">
        <v>26000000</v>
      </c>
      <c r="BZ915" s="23" t="s">
        <v>106</v>
      </c>
      <c r="CA915" s="23" t="str">
        <f t="shared" si="209"/>
        <v>junio</v>
      </c>
      <c r="CB915" s="23" t="s">
        <v>121</v>
      </c>
      <c r="CC915" s="23" t="s">
        <v>121</v>
      </c>
      <c r="CD915" s="23" t="s">
        <v>121</v>
      </c>
      <c r="CE915" t="s">
        <v>125</v>
      </c>
      <c r="CF915" t="s">
        <v>126</v>
      </c>
    </row>
    <row r="916" spans="1:84" s="47" customFormat="1" x14ac:dyDescent="0.25">
      <c r="A916" s="23" t="str">
        <f t="shared" si="197"/>
        <v/>
      </c>
      <c r="B916" s="24" t="str">
        <f t="shared" si="198"/>
        <v/>
      </c>
      <c r="C916" s="24" t="str">
        <f t="shared" ca="1" si="199"/>
        <v>E</v>
      </c>
      <c r="D916" s="25" t="str">
        <f t="shared" ca="1" si="200"/>
        <v/>
      </c>
      <c r="E916" s="25" t="str">
        <f t="shared" si="201"/>
        <v/>
      </c>
      <c r="F916" s="25" t="str">
        <f t="shared" si="202"/>
        <v/>
      </c>
      <c r="G916" s="25" t="str">
        <f t="shared" si="203"/>
        <v/>
      </c>
      <c r="H916" s="23">
        <v>2025</v>
      </c>
      <c r="I916" s="26">
        <v>932</v>
      </c>
      <c r="J916" s="23" t="s">
        <v>95</v>
      </c>
      <c r="K916" t="s">
        <v>96</v>
      </c>
      <c r="L916" t="s">
        <v>97</v>
      </c>
      <c r="M916" t="s">
        <v>98</v>
      </c>
      <c r="N916" t="s">
        <v>99</v>
      </c>
      <c r="O916" s="23" t="s">
        <v>100</v>
      </c>
      <c r="P916" s="23" t="s">
        <v>101</v>
      </c>
      <c r="Q916" t="s">
        <v>6193</v>
      </c>
      <c r="R916" s="23" t="s">
        <v>103</v>
      </c>
      <c r="S916" s="56" t="s">
        <v>6194</v>
      </c>
      <c r="T916" s="29" t="s">
        <v>6195</v>
      </c>
      <c r="U916" s="23" t="s">
        <v>1436</v>
      </c>
      <c r="V916" s="23" t="s">
        <v>106</v>
      </c>
      <c r="W916" s="20" t="s">
        <v>543</v>
      </c>
      <c r="X916" s="20" t="s">
        <v>108</v>
      </c>
      <c r="Y916" t="s">
        <v>6196</v>
      </c>
      <c r="Z916" t="s">
        <v>6197</v>
      </c>
      <c r="AA916" s="30" t="s">
        <v>6198</v>
      </c>
      <c r="AB916" s="30">
        <v>28600000</v>
      </c>
      <c r="AC916" s="30">
        <v>28600000</v>
      </c>
      <c r="AD916" s="46">
        <v>4400000</v>
      </c>
      <c r="AE916" s="46">
        <v>0</v>
      </c>
      <c r="AF916" s="23" t="s">
        <v>112</v>
      </c>
      <c r="AG916" t="s">
        <v>106</v>
      </c>
      <c r="AH916" t="s">
        <v>113</v>
      </c>
      <c r="AI916" s="31"/>
      <c r="AJ916" s="25">
        <v>1225</v>
      </c>
      <c r="AK916" s="57">
        <v>45660</v>
      </c>
      <c r="AL916">
        <v>236425</v>
      </c>
      <c r="AM916" s="42">
        <v>45825</v>
      </c>
      <c r="AN916" s="33" t="s">
        <v>114</v>
      </c>
      <c r="AO916" t="s">
        <v>115</v>
      </c>
      <c r="AP916" s="39">
        <v>202400000000095</v>
      </c>
      <c r="AQ916" t="s">
        <v>106</v>
      </c>
      <c r="AR916" s="42">
        <v>45821</v>
      </c>
      <c r="AS916" s="23" t="s">
        <v>116</v>
      </c>
      <c r="AT916" s="23" t="s">
        <v>116</v>
      </c>
      <c r="AU916" t="s">
        <v>117</v>
      </c>
      <c r="AV916" t="s">
        <v>6190</v>
      </c>
      <c r="AW916" t="s">
        <v>6168</v>
      </c>
      <c r="AX916" t="s">
        <v>2219</v>
      </c>
      <c r="AY916" s="23">
        <v>80111600</v>
      </c>
      <c r="AZ916" t="s">
        <v>6199</v>
      </c>
      <c r="BA916" s="23" t="s">
        <v>272</v>
      </c>
      <c r="BB916" s="20" t="s">
        <v>273</v>
      </c>
      <c r="BC916" s="42" t="s">
        <v>113</v>
      </c>
      <c r="BD916" s="23" t="s">
        <v>274</v>
      </c>
      <c r="BE916" s="42"/>
      <c r="BF916" s="27">
        <v>45825</v>
      </c>
      <c r="BG916" s="43">
        <v>46021</v>
      </c>
      <c r="BH916" s="35">
        <f>+Tabla3[[#This Row],[FECHA TERMINACION
(INICIAL)]]-Tabla3[[#This Row],[FECHA INICIO]]</f>
        <v>196</v>
      </c>
      <c r="BI916" s="67">
        <f>+Tabla3[[#This Row],[PLAZO DE EJECUCIÓN EN DÍAS (INICIAL)]]/30</f>
        <v>6.5333333333333332</v>
      </c>
      <c r="BJ916" t="s">
        <v>6200</v>
      </c>
      <c r="BK916" s="30">
        <f>+[1]BD_2!E942</f>
        <v>146667</v>
      </c>
      <c r="BL916" s="30">
        <f>+[1]BD_2!BA942</f>
        <v>0</v>
      </c>
      <c r="BM916" s="23">
        <f>+[1]BD_2!BZ942</f>
        <v>0</v>
      </c>
      <c r="BN916" s="23">
        <f>+COUNTIF(Tabla3[[#This Row],[VALOR REDUCIDO]:[TOTAL TIEMPO PRORROGADO EN DÍAS
]],"&lt;&gt;0")</f>
        <v>1</v>
      </c>
      <c r="BO916" s="23" t="str">
        <f>+[1]BD_2!CA942</f>
        <v>2 NO</v>
      </c>
      <c r="BP916" s="27" t="str">
        <f>+[1]BD_2!CF942</f>
        <v>2 NO</v>
      </c>
      <c r="BQ916" s="23" t="s">
        <v>106</v>
      </c>
      <c r="BR916">
        <f t="shared" si="204"/>
        <v>196</v>
      </c>
      <c r="BS916" s="36">
        <f t="shared" si="205"/>
        <v>45825</v>
      </c>
      <c r="BT916" s="36">
        <f t="shared" si="206"/>
        <v>46021</v>
      </c>
      <c r="BU916" s="37">
        <f t="shared" ca="1" si="207"/>
        <v>0.62244897959183676</v>
      </c>
      <c r="BV916" s="30">
        <f t="shared" si="208"/>
        <v>28453333</v>
      </c>
      <c r="BW916" s="23" t="str">
        <f t="shared" ca="1" si="196"/>
        <v>EJECUCIÓN</v>
      </c>
      <c r="BX916" s="23">
        <v>6453333</v>
      </c>
      <c r="BY916" s="23">
        <v>22000000</v>
      </c>
      <c r="BZ916" s="23" t="s">
        <v>106</v>
      </c>
      <c r="CA916" s="23" t="str">
        <f>TEXT(AR918,"MMMM")</f>
        <v>mayo</v>
      </c>
      <c r="CB916" s="23" t="s">
        <v>121</v>
      </c>
      <c r="CC916" s="23" t="s">
        <v>121</v>
      </c>
      <c r="CD916" s="23" t="s">
        <v>121</v>
      </c>
      <c r="CE916" t="s">
        <v>125</v>
      </c>
      <c r="CF916" t="s">
        <v>126</v>
      </c>
    </row>
    <row r="917" spans="1:84" x14ac:dyDescent="0.25">
      <c r="A917" s="23" t="str">
        <f t="shared" si="197"/>
        <v/>
      </c>
      <c r="B917" s="24" t="str">
        <f t="shared" si="198"/>
        <v/>
      </c>
      <c r="C917" s="24" t="str">
        <f t="shared" ca="1" si="199"/>
        <v>E</v>
      </c>
      <c r="D917" s="25" t="str">
        <f t="shared" ca="1" si="200"/>
        <v/>
      </c>
      <c r="E917" s="25" t="str">
        <f t="shared" si="201"/>
        <v/>
      </c>
      <c r="F917" s="25" t="str">
        <f t="shared" si="202"/>
        <v/>
      </c>
      <c r="G917" s="25" t="str">
        <f t="shared" si="203"/>
        <v/>
      </c>
      <c r="H917" s="23">
        <v>2025</v>
      </c>
      <c r="I917" s="26">
        <v>933</v>
      </c>
      <c r="J917" s="23" t="s">
        <v>95</v>
      </c>
      <c r="K917" t="s">
        <v>96</v>
      </c>
      <c r="L917" t="s">
        <v>97</v>
      </c>
      <c r="M917" t="s">
        <v>98</v>
      </c>
      <c r="N917" t="s">
        <v>99</v>
      </c>
      <c r="O917" s="23" t="s">
        <v>100</v>
      </c>
      <c r="P917" s="23" t="s">
        <v>138</v>
      </c>
      <c r="Q917" t="s">
        <v>6201</v>
      </c>
      <c r="R917" s="23" t="s">
        <v>103</v>
      </c>
      <c r="S917" s="20" t="s">
        <v>2058</v>
      </c>
      <c r="T917" s="29" t="s">
        <v>6202</v>
      </c>
      <c r="U917" s="23" t="s">
        <v>1436</v>
      </c>
      <c r="V917" s="23" t="s">
        <v>106</v>
      </c>
      <c r="W917" s="20" t="s">
        <v>490</v>
      </c>
      <c r="X917" s="20" t="s">
        <v>490</v>
      </c>
      <c r="Y917" t="s">
        <v>6203</v>
      </c>
      <c r="Z917" t="s">
        <v>6204</v>
      </c>
      <c r="AA917" t="s">
        <v>6205</v>
      </c>
      <c r="AB917" s="30">
        <v>69000000</v>
      </c>
      <c r="AC917" s="30">
        <v>69000000</v>
      </c>
      <c r="AD917" s="46">
        <v>10000000</v>
      </c>
      <c r="AE917" s="46">
        <v>0</v>
      </c>
      <c r="AF917" s="23" t="s">
        <v>112</v>
      </c>
      <c r="AG917" t="s">
        <v>106</v>
      </c>
      <c r="AH917" t="s">
        <v>113</v>
      </c>
      <c r="AI917" s="31">
        <f>+Tabla3[[#This Row],[VALOR DEL CONTRATO
(EN NUMEROS)]]-Tabla3[[#This Row],[VALOR RECURSOS (MADS/FONAM)]]</f>
        <v>0</v>
      </c>
      <c r="AJ917" s="25">
        <v>9025</v>
      </c>
      <c r="AK917" s="57">
        <v>45665</v>
      </c>
      <c r="AL917">
        <v>215225</v>
      </c>
      <c r="AM917" s="42">
        <v>45812</v>
      </c>
      <c r="AN917" s="33" t="s">
        <v>114</v>
      </c>
      <c r="AO917" t="s">
        <v>986</v>
      </c>
      <c r="AP917" s="39">
        <v>202300000000041</v>
      </c>
      <c r="AQ917" t="s">
        <v>106</v>
      </c>
      <c r="AR917" s="42">
        <v>45807</v>
      </c>
      <c r="AS917" s="23" t="s">
        <v>116</v>
      </c>
      <c r="AT917" s="23" t="s">
        <v>116</v>
      </c>
      <c r="AU917" t="s">
        <v>117</v>
      </c>
      <c r="AV917" t="s">
        <v>995</v>
      </c>
      <c r="AW917" t="s">
        <v>496</v>
      </c>
      <c r="AX917" t="s">
        <v>490</v>
      </c>
      <c r="AY917" s="23">
        <v>80111600</v>
      </c>
      <c r="AZ917" t="s">
        <v>6206</v>
      </c>
      <c r="BA917" s="23" t="s">
        <v>295</v>
      </c>
      <c r="BB917" s="20" t="s">
        <v>122</v>
      </c>
      <c r="BC917" s="42">
        <v>45807</v>
      </c>
      <c r="BD917" s="23" t="s">
        <v>123</v>
      </c>
      <c r="BE917" s="42">
        <v>45807</v>
      </c>
      <c r="BF917" s="27">
        <v>45812</v>
      </c>
      <c r="BG917" s="43">
        <v>46021</v>
      </c>
      <c r="BH917" s="35">
        <f>+Tabla3[[#This Row],[FECHA TERMINACION
(INICIAL)]]-Tabla3[[#This Row],[FECHA INICIO]]</f>
        <v>209</v>
      </c>
      <c r="BI917" s="67">
        <f>+Tabla3[[#This Row],[PLAZO DE EJECUCIÓN EN DÍAS (INICIAL)]]/30</f>
        <v>6.9666666666666668</v>
      </c>
      <c r="BJ917" t="s">
        <v>6207</v>
      </c>
      <c r="BK917" s="30">
        <f>+[1]BD_2!E943</f>
        <v>0</v>
      </c>
      <c r="BL917" s="30">
        <f>+[1]BD_2!BA943</f>
        <v>0</v>
      </c>
      <c r="BM917" s="23">
        <f>+[1]BD_2!BZ943</f>
        <v>0</v>
      </c>
      <c r="BN917" s="23">
        <f>+COUNTIF(Tabla3[[#This Row],[VALOR REDUCIDO]:[TOTAL TIEMPO PRORROGADO EN DÍAS
]],"&lt;&gt;0")</f>
        <v>0</v>
      </c>
      <c r="BO917" s="23" t="str">
        <f>+[1]BD_2!CA943</f>
        <v>2 NO</v>
      </c>
      <c r="BP917" s="27" t="str">
        <f>+[1]BD_2!CF943</f>
        <v>2 NO</v>
      </c>
      <c r="BQ917" s="23" t="s">
        <v>106</v>
      </c>
      <c r="BR917">
        <f t="shared" si="204"/>
        <v>209</v>
      </c>
      <c r="BS917" s="36">
        <f t="shared" si="205"/>
        <v>45812</v>
      </c>
      <c r="BT917" s="36">
        <f t="shared" si="206"/>
        <v>46021</v>
      </c>
      <c r="BU917" s="37">
        <f t="shared" ca="1" si="207"/>
        <v>0.64593301435406703</v>
      </c>
      <c r="BV917" s="30">
        <f t="shared" si="208"/>
        <v>69000000</v>
      </c>
      <c r="BW917" s="23" t="str">
        <f t="shared" ca="1" si="196"/>
        <v>EJECUCIÓN</v>
      </c>
      <c r="BX917" s="23">
        <v>19000000</v>
      </c>
      <c r="BY917" s="23">
        <v>50000000</v>
      </c>
      <c r="BZ917" s="23" t="s">
        <v>106</v>
      </c>
      <c r="CA917" s="23" t="str">
        <f>TEXT(AR917,"MMMM")</f>
        <v>mayo</v>
      </c>
      <c r="CB917" s="23" t="s">
        <v>121</v>
      </c>
      <c r="CC917" s="23" t="s">
        <v>121</v>
      </c>
      <c r="CD917" s="23" t="s">
        <v>121</v>
      </c>
      <c r="CE917" t="s">
        <v>125</v>
      </c>
      <c r="CF917" t="s">
        <v>126</v>
      </c>
    </row>
    <row r="918" spans="1:84" x14ac:dyDescent="0.25">
      <c r="A918" s="23" t="str">
        <f t="shared" si="197"/>
        <v/>
      </c>
      <c r="B918" s="24" t="str">
        <f t="shared" si="198"/>
        <v/>
      </c>
      <c r="C918" s="24" t="str">
        <f t="shared" ca="1" si="199"/>
        <v>E</v>
      </c>
      <c r="D918" s="25" t="str">
        <f t="shared" si="200"/>
        <v/>
      </c>
      <c r="E918" s="25" t="str">
        <f t="shared" si="201"/>
        <v/>
      </c>
      <c r="F918" s="25" t="str">
        <f t="shared" si="202"/>
        <v/>
      </c>
      <c r="G918" s="25" t="str">
        <f t="shared" si="203"/>
        <v/>
      </c>
      <c r="H918" s="23">
        <v>2025</v>
      </c>
      <c r="I918" s="26">
        <v>934</v>
      </c>
      <c r="J918" s="23" t="s">
        <v>95</v>
      </c>
      <c r="K918" t="s">
        <v>96</v>
      </c>
      <c r="L918" t="s">
        <v>97</v>
      </c>
      <c r="M918" t="s">
        <v>98</v>
      </c>
      <c r="N918" t="s">
        <v>99</v>
      </c>
      <c r="O918" s="23" t="s">
        <v>100</v>
      </c>
      <c r="P918" s="23" t="s">
        <v>138</v>
      </c>
      <c r="Q918" t="s">
        <v>6208</v>
      </c>
      <c r="R918" s="23" t="s">
        <v>103</v>
      </c>
      <c r="S918" s="20" t="s">
        <v>6209</v>
      </c>
      <c r="T918" s="29" t="s">
        <v>6210</v>
      </c>
      <c r="U918" s="23" t="s">
        <v>1436</v>
      </c>
      <c r="V918" s="23" t="s">
        <v>106</v>
      </c>
      <c r="W918" s="20" t="s">
        <v>430</v>
      </c>
      <c r="X918" s="20" t="s">
        <v>430</v>
      </c>
      <c r="Y918" t="s">
        <v>6211</v>
      </c>
      <c r="Z918" t="s">
        <v>6212</v>
      </c>
      <c r="AA918" t="s">
        <v>6213</v>
      </c>
      <c r="AB918" s="30">
        <v>37200000</v>
      </c>
      <c r="AC918" s="30">
        <v>37200000</v>
      </c>
      <c r="AD918" s="46">
        <v>4960000</v>
      </c>
      <c r="AE918" s="46">
        <v>0</v>
      </c>
      <c r="AF918" s="23" t="s">
        <v>112</v>
      </c>
      <c r="AG918" t="s">
        <v>106</v>
      </c>
      <c r="AH918" t="s">
        <v>113</v>
      </c>
      <c r="AI918" s="31">
        <f>+Tabla3[[#This Row],[VALOR DEL CONTRATO
(EN NUMEROS)]]-Tabla3[[#This Row],[VALOR RECURSOS (MADS/FONAM)]]</f>
        <v>0</v>
      </c>
      <c r="AJ918" s="25">
        <v>4625</v>
      </c>
      <c r="AK918" s="32">
        <v>45664</v>
      </c>
      <c r="AL918">
        <v>193225</v>
      </c>
      <c r="AM918" s="42">
        <v>45798</v>
      </c>
      <c r="AN918" s="33" t="s">
        <v>114</v>
      </c>
      <c r="AO918" t="s">
        <v>453</v>
      </c>
      <c r="AP918" s="39">
        <v>202400000000074</v>
      </c>
      <c r="AQ918" t="s">
        <v>106</v>
      </c>
      <c r="AR918" s="42">
        <v>45797</v>
      </c>
      <c r="AS918" s="23" t="s">
        <v>116</v>
      </c>
      <c r="AT918" s="23" t="s">
        <v>116</v>
      </c>
      <c r="AU918" t="s">
        <v>117</v>
      </c>
      <c r="AV918" t="s">
        <v>435</v>
      </c>
      <c r="AW918" t="s">
        <v>436</v>
      </c>
      <c r="AX918" t="s">
        <v>436</v>
      </c>
      <c r="AY918" s="23">
        <v>80111600</v>
      </c>
      <c r="AZ918" t="s">
        <v>6214</v>
      </c>
      <c r="BA918" s="23" t="s">
        <v>121</v>
      </c>
      <c r="BB918" s="20" t="s">
        <v>122</v>
      </c>
      <c r="BC918" s="42">
        <v>45797</v>
      </c>
      <c r="BD918" s="23" t="s">
        <v>123</v>
      </c>
      <c r="BE918" s="42">
        <v>45797</v>
      </c>
      <c r="BF918" s="27">
        <v>45798</v>
      </c>
      <c r="BG918" s="43">
        <v>46021</v>
      </c>
      <c r="BH918" s="35">
        <f>+Tabla3[[#This Row],[FECHA TERMINACION
(INICIAL)]]-Tabla3[[#This Row],[FECHA INICIO]]</f>
        <v>223</v>
      </c>
      <c r="BI918" s="67">
        <f>+Tabla3[[#This Row],[PLAZO DE EJECUCIÓN EN DÍAS (INICIAL)]]/30</f>
        <v>7.4333333333333336</v>
      </c>
      <c r="BJ918" t="s">
        <v>6215</v>
      </c>
      <c r="BK918" s="30">
        <f>+[1]BD_2!E944</f>
        <v>826667</v>
      </c>
      <c r="BL918" s="30">
        <f>+[1]BD_2!BA944</f>
        <v>0</v>
      </c>
      <c r="BM918" s="23">
        <f>+[1]BD_2!BZ944</f>
        <v>0</v>
      </c>
      <c r="BN918" s="23">
        <f>+COUNTIF(Tabla3[[#This Row],[VALOR REDUCIDO]:[TOTAL TIEMPO PRORROGADO EN DÍAS
]],"&lt;&gt;0")</f>
        <v>1</v>
      </c>
      <c r="BO918" s="23" t="str">
        <f>+[1]BD_2!CA944</f>
        <v>2 NO</v>
      </c>
      <c r="BP918" s="27" t="str">
        <f>+[1]BD_2!CF944</f>
        <v>1 SI</v>
      </c>
      <c r="BQ918" s="23" t="s">
        <v>106</v>
      </c>
      <c r="BR918">
        <f t="shared" si="204"/>
        <v>223</v>
      </c>
      <c r="BS918" s="36">
        <f t="shared" si="205"/>
        <v>45798</v>
      </c>
      <c r="BT918" s="36">
        <f t="shared" si="206"/>
        <v>46021</v>
      </c>
      <c r="BU918" s="37">
        <f t="shared" ca="1" si="207"/>
        <v>0.66816143497757852</v>
      </c>
      <c r="BV918" s="30">
        <f t="shared" si="208"/>
        <v>36373333</v>
      </c>
      <c r="BW918" s="23" t="str">
        <f t="shared" si="196"/>
        <v>FINALIZADO</v>
      </c>
      <c r="BX918" s="23">
        <v>0</v>
      </c>
      <c r="BY918" s="23">
        <v>36373333</v>
      </c>
      <c r="BZ918" s="23" t="s">
        <v>106</v>
      </c>
      <c r="CA918" s="23" t="e">
        <f>TEXT(#REF!,"MMMM")</f>
        <v>#REF!</v>
      </c>
      <c r="CB918" s="23" t="s">
        <v>121</v>
      </c>
      <c r="CC918" s="23" t="s">
        <v>121</v>
      </c>
      <c r="CD918" s="23" t="s">
        <v>121</v>
      </c>
      <c r="CE918" t="s">
        <v>125</v>
      </c>
      <c r="CF918" t="s">
        <v>126</v>
      </c>
    </row>
    <row r="919" spans="1:84" x14ac:dyDescent="0.25">
      <c r="A919" s="23" t="str">
        <f t="shared" si="197"/>
        <v/>
      </c>
      <c r="B919" s="24" t="str">
        <f t="shared" si="198"/>
        <v/>
      </c>
      <c r="C919" s="24" t="str">
        <f t="shared" ca="1" si="199"/>
        <v>E</v>
      </c>
      <c r="D919" s="25" t="str">
        <f t="shared" ca="1" si="200"/>
        <v/>
      </c>
      <c r="E919" s="25" t="str">
        <f t="shared" si="201"/>
        <v/>
      </c>
      <c r="F919" s="25" t="str">
        <f t="shared" si="202"/>
        <v/>
      </c>
      <c r="G919" s="25" t="str">
        <f t="shared" si="203"/>
        <v/>
      </c>
      <c r="H919" s="23">
        <v>2025</v>
      </c>
      <c r="I919" s="26">
        <v>935</v>
      </c>
      <c r="J919" s="23" t="s">
        <v>95</v>
      </c>
      <c r="K919" t="s">
        <v>96</v>
      </c>
      <c r="L919" t="s">
        <v>97</v>
      </c>
      <c r="M919" t="s">
        <v>6216</v>
      </c>
      <c r="N919" t="s">
        <v>99</v>
      </c>
      <c r="O919" s="23" t="s">
        <v>100</v>
      </c>
      <c r="P919" s="23" t="s">
        <v>113</v>
      </c>
      <c r="Q919" t="s">
        <v>6217</v>
      </c>
      <c r="R919" s="23" t="s">
        <v>1435</v>
      </c>
      <c r="S919" s="20" t="s">
        <v>1436</v>
      </c>
      <c r="T919" s="23" t="s">
        <v>1436</v>
      </c>
      <c r="U919" s="23" t="s">
        <v>6218</v>
      </c>
      <c r="V919" s="23" t="s">
        <v>106</v>
      </c>
      <c r="W919" s="20" t="s">
        <v>821</v>
      </c>
      <c r="X919" s="20" t="s">
        <v>108</v>
      </c>
      <c r="Y919" t="s">
        <v>6219</v>
      </c>
      <c r="Z919" t="s">
        <v>6220</v>
      </c>
      <c r="AA919" t="s">
        <v>6221</v>
      </c>
      <c r="AB919" s="30">
        <v>59604640</v>
      </c>
      <c r="AC919" s="30">
        <v>59604640</v>
      </c>
      <c r="AD919" s="46">
        <v>0</v>
      </c>
      <c r="AE919" s="46">
        <v>0</v>
      </c>
      <c r="AF919" s="23" t="s">
        <v>112</v>
      </c>
      <c r="AG919" t="s">
        <v>106</v>
      </c>
      <c r="AH919" t="s">
        <v>113</v>
      </c>
      <c r="AI919" s="31">
        <f>+Tabla3[[#This Row],[VALOR DEL CONTRATO
(EN NUMEROS)]]-Tabla3[[#This Row],[VALOR RECURSOS (MADS/FONAM)]]</f>
        <v>0</v>
      </c>
      <c r="AJ919" s="25">
        <v>17625</v>
      </c>
      <c r="AK919" s="57">
        <v>45757</v>
      </c>
      <c r="AL919">
        <v>236525</v>
      </c>
      <c r="AM919" s="42">
        <v>45825</v>
      </c>
      <c r="AN919" s="25" t="s">
        <v>825</v>
      </c>
      <c r="AO919" t="s">
        <v>6222</v>
      </c>
      <c r="AP919" s="39" t="s">
        <v>113</v>
      </c>
      <c r="AQ919" t="s">
        <v>106</v>
      </c>
      <c r="AR919" s="42">
        <v>45824</v>
      </c>
      <c r="AS919" s="23" t="s">
        <v>116</v>
      </c>
      <c r="AT919" s="23" t="s">
        <v>116</v>
      </c>
      <c r="AU919" t="s">
        <v>117</v>
      </c>
      <c r="AV919" t="s">
        <v>1193</v>
      </c>
      <c r="AW919" t="s">
        <v>1194</v>
      </c>
      <c r="AX919" t="s">
        <v>543</v>
      </c>
      <c r="AY919" s="23">
        <v>80111600</v>
      </c>
      <c r="AZ919" t="s">
        <v>6223</v>
      </c>
      <c r="BA919" s="23" t="s">
        <v>295</v>
      </c>
      <c r="BB919" s="20" t="s">
        <v>122</v>
      </c>
      <c r="BC919" s="42">
        <v>45825</v>
      </c>
      <c r="BD919" s="23" t="s">
        <v>6224</v>
      </c>
      <c r="BE919" s="42">
        <v>45825</v>
      </c>
      <c r="BF919" s="27">
        <v>45848</v>
      </c>
      <c r="BG919" s="43">
        <v>46022</v>
      </c>
      <c r="BH919" s="35">
        <f>+Tabla3[[#This Row],[FECHA TERMINACION
(INICIAL)]]-Tabla3[[#This Row],[FECHA INICIO]]</f>
        <v>174</v>
      </c>
      <c r="BI919" s="67">
        <f>+Tabla3[[#This Row],[PLAZO DE EJECUCIÓN EN DÍAS (INICIAL)]]/30</f>
        <v>5.8</v>
      </c>
      <c r="BJ919" t="s">
        <v>6225</v>
      </c>
      <c r="BK919" s="30">
        <f>+[1]BD_2!E945</f>
        <v>0</v>
      </c>
      <c r="BL919" s="30">
        <f>+[1]BD_2!BA945</f>
        <v>0</v>
      </c>
      <c r="BM919" s="23">
        <f>+[1]BD_2!BZ945</f>
        <v>0</v>
      </c>
      <c r="BN919" s="23">
        <f>+COUNTIF(Tabla3[[#This Row],[VALOR REDUCIDO]:[TOTAL TIEMPO PRORROGADO EN DÍAS
]],"&lt;&gt;0")</f>
        <v>0</v>
      </c>
      <c r="BO919" s="23" t="str">
        <f>+[1]BD_2!CA945</f>
        <v>2 NO</v>
      </c>
      <c r="BP919" s="27" t="str">
        <f>+[1]BD_2!CF945</f>
        <v>2 NO</v>
      </c>
      <c r="BQ919" s="23" t="s">
        <v>106</v>
      </c>
      <c r="BR919">
        <f t="shared" si="204"/>
        <v>174</v>
      </c>
      <c r="BS919" s="36">
        <f t="shared" si="205"/>
        <v>45848</v>
      </c>
      <c r="BT919" s="27">
        <f t="shared" si="206"/>
        <v>46022</v>
      </c>
      <c r="BU919" s="37">
        <f t="shared" ca="1" si="207"/>
        <v>0.56896551724137934</v>
      </c>
      <c r="BV919" s="30">
        <f t="shared" si="208"/>
        <v>59604640</v>
      </c>
      <c r="BW919" s="23" t="str">
        <f t="shared" ca="1" si="196"/>
        <v>EJECUCIÓN</v>
      </c>
      <c r="BX919" s="23">
        <v>0</v>
      </c>
      <c r="BY919" s="23">
        <v>59604640</v>
      </c>
      <c r="BZ919" s="23" t="s">
        <v>106</v>
      </c>
      <c r="CA919" s="23" t="str">
        <f t="shared" ref="CA919:CA949" si="210">TEXT(AR919,"MMMM")</f>
        <v>junio</v>
      </c>
      <c r="CB919" s="23" t="s">
        <v>121</v>
      </c>
      <c r="CC919" s="23" t="s">
        <v>121</v>
      </c>
      <c r="CD919" s="23" t="s">
        <v>121</v>
      </c>
      <c r="CE919" t="s">
        <v>125</v>
      </c>
      <c r="CF919" t="s">
        <v>126</v>
      </c>
    </row>
    <row r="920" spans="1:84" x14ac:dyDescent="0.25">
      <c r="A920" s="23" t="str">
        <f t="shared" si="197"/>
        <v/>
      </c>
      <c r="B920" s="24" t="str">
        <f t="shared" si="198"/>
        <v/>
      </c>
      <c r="C920" s="24" t="str">
        <f t="shared" ca="1" si="199"/>
        <v>E</v>
      </c>
      <c r="D920" s="25" t="str">
        <f t="shared" ca="1" si="200"/>
        <v/>
      </c>
      <c r="E920" s="25" t="str">
        <f t="shared" si="201"/>
        <v/>
      </c>
      <c r="F920" s="25" t="str">
        <f t="shared" si="202"/>
        <v/>
      </c>
      <c r="G920" s="25" t="str">
        <f t="shared" si="203"/>
        <v/>
      </c>
      <c r="H920" s="23">
        <v>2025</v>
      </c>
      <c r="I920" s="26">
        <v>936</v>
      </c>
      <c r="J920" s="23" t="s">
        <v>95</v>
      </c>
      <c r="K920" t="s">
        <v>96</v>
      </c>
      <c r="L920" t="s">
        <v>97</v>
      </c>
      <c r="M920" t="s">
        <v>98</v>
      </c>
      <c r="N920" t="s">
        <v>99</v>
      </c>
      <c r="O920" s="23" t="s">
        <v>100</v>
      </c>
      <c r="P920" s="23" t="s">
        <v>138</v>
      </c>
      <c r="Q920" t="s">
        <v>6226</v>
      </c>
      <c r="R920" s="23" t="s">
        <v>103</v>
      </c>
      <c r="S920" s="20" t="s">
        <v>467</v>
      </c>
      <c r="T920" s="29" t="s">
        <v>6227</v>
      </c>
      <c r="U920" s="23" t="s">
        <v>1436</v>
      </c>
      <c r="V920" s="23" t="s">
        <v>106</v>
      </c>
      <c r="W920" s="20" t="s">
        <v>418</v>
      </c>
      <c r="X920" s="20" t="s">
        <v>418</v>
      </c>
      <c r="Y920" t="s">
        <v>6228</v>
      </c>
      <c r="Z920" t="s">
        <v>6229</v>
      </c>
      <c r="AA920" t="s">
        <v>6230</v>
      </c>
      <c r="AB920" s="30">
        <v>66000000</v>
      </c>
      <c r="AC920" s="30">
        <v>66000000</v>
      </c>
      <c r="AD920" s="46">
        <v>11000000</v>
      </c>
      <c r="AE920" s="46">
        <v>0</v>
      </c>
      <c r="AF920" s="23" t="s">
        <v>112</v>
      </c>
      <c r="AG920" t="s">
        <v>106</v>
      </c>
      <c r="AH920" t="s">
        <v>113</v>
      </c>
      <c r="AI920" s="31">
        <f>+Tabla3[[#This Row],[VALOR DEL CONTRATO
(EN NUMEROS)]]-Tabla3[[#This Row],[VALOR RECURSOS (MADS/FONAM)]]</f>
        <v>0</v>
      </c>
      <c r="AJ920" s="25">
        <v>8425</v>
      </c>
      <c r="AK920" s="32">
        <v>45665</v>
      </c>
      <c r="AL920">
        <v>236625</v>
      </c>
      <c r="AM920" s="42">
        <v>45825</v>
      </c>
      <c r="AN920" s="33" t="s">
        <v>114</v>
      </c>
      <c r="AO920" t="s">
        <v>3144</v>
      </c>
      <c r="AP920" s="39">
        <v>202300000000267</v>
      </c>
      <c r="AQ920" t="s">
        <v>106</v>
      </c>
      <c r="AR920" s="42">
        <v>45821</v>
      </c>
      <c r="AS920" s="23" t="s">
        <v>116</v>
      </c>
      <c r="AT920" s="23" t="s">
        <v>116</v>
      </c>
      <c r="AU920" t="s">
        <v>117</v>
      </c>
      <c r="AV920" t="s">
        <v>6231</v>
      </c>
      <c r="AW920" t="s">
        <v>424</v>
      </c>
      <c r="AX920" t="s">
        <v>425</v>
      </c>
      <c r="AY920" s="23">
        <v>80111600</v>
      </c>
      <c r="AZ920" t="s">
        <v>6232</v>
      </c>
      <c r="BA920" s="23" t="s">
        <v>121</v>
      </c>
      <c r="BB920" s="20" t="s">
        <v>122</v>
      </c>
      <c r="BC920" s="42">
        <v>45824</v>
      </c>
      <c r="BD920" s="23" t="s">
        <v>123</v>
      </c>
      <c r="BE920" s="42">
        <v>45824</v>
      </c>
      <c r="BF920" s="27">
        <v>45825</v>
      </c>
      <c r="BG920" s="43">
        <v>46007</v>
      </c>
      <c r="BH920" s="35">
        <f>+Tabla3[[#This Row],[FECHA TERMINACION
(INICIAL)]]-Tabla3[[#This Row],[FECHA INICIO]]</f>
        <v>182</v>
      </c>
      <c r="BI920" s="67">
        <f>+Tabla3[[#This Row],[PLAZO DE EJECUCIÓN EN DÍAS (INICIAL)]]/30</f>
        <v>6.0666666666666664</v>
      </c>
      <c r="BJ920" t="s">
        <v>6233</v>
      </c>
      <c r="BK920" s="30">
        <f>+[1]BD_2!E946</f>
        <v>0</v>
      </c>
      <c r="BL920" s="30">
        <f>+[1]BD_2!BA946</f>
        <v>0</v>
      </c>
      <c r="BM920" s="23">
        <f>+[1]BD_2!BZ946</f>
        <v>0</v>
      </c>
      <c r="BN920" s="23">
        <f>+COUNTIF(Tabla3[[#This Row],[VALOR REDUCIDO]:[TOTAL TIEMPO PRORROGADO EN DÍAS
]],"&lt;&gt;0")</f>
        <v>0</v>
      </c>
      <c r="BO920" s="23" t="str">
        <f>+[1]BD_2!CA946</f>
        <v>2 NO</v>
      </c>
      <c r="BP920" s="27" t="str">
        <f>+[1]BD_2!CF946</f>
        <v>2 NO</v>
      </c>
      <c r="BQ920" s="23" t="s">
        <v>106</v>
      </c>
      <c r="BR920">
        <f t="shared" si="204"/>
        <v>182</v>
      </c>
      <c r="BS920" s="36">
        <f t="shared" si="205"/>
        <v>45825</v>
      </c>
      <c r="BT920" s="36">
        <f t="shared" si="206"/>
        <v>46007</v>
      </c>
      <c r="BU920" s="37">
        <f t="shared" ca="1" si="207"/>
        <v>0.67032967032967028</v>
      </c>
      <c r="BV920" s="30">
        <f t="shared" si="208"/>
        <v>66000000</v>
      </c>
      <c r="BW920" s="23" t="str">
        <f t="shared" ca="1" si="196"/>
        <v>EJECUCIÓN</v>
      </c>
      <c r="BX920" s="23">
        <v>16133333</v>
      </c>
      <c r="BY920" s="23">
        <v>49866667</v>
      </c>
      <c r="BZ920" s="23" t="s">
        <v>106</v>
      </c>
      <c r="CA920" s="23" t="str">
        <f t="shared" si="210"/>
        <v>junio</v>
      </c>
      <c r="CB920" s="23" t="s">
        <v>121</v>
      </c>
      <c r="CC920" s="23" t="s">
        <v>121</v>
      </c>
      <c r="CD920" s="23" t="s">
        <v>121</v>
      </c>
      <c r="CE920" t="s">
        <v>125</v>
      </c>
      <c r="CF920" t="s">
        <v>126</v>
      </c>
    </row>
    <row r="921" spans="1:84" x14ac:dyDescent="0.25">
      <c r="A921" s="23" t="str">
        <f t="shared" si="197"/>
        <v/>
      </c>
      <c r="B921" s="24" t="str">
        <f t="shared" si="198"/>
        <v/>
      </c>
      <c r="C921" s="24" t="str">
        <f t="shared" ca="1" si="199"/>
        <v>E</v>
      </c>
      <c r="D921" s="25" t="str">
        <f t="shared" ca="1" si="200"/>
        <v/>
      </c>
      <c r="E921" s="25" t="str">
        <f t="shared" si="201"/>
        <v/>
      </c>
      <c r="F921" s="25" t="str">
        <f t="shared" si="202"/>
        <v/>
      </c>
      <c r="G921" s="25" t="str">
        <f t="shared" si="203"/>
        <v/>
      </c>
      <c r="H921" s="23">
        <v>2025</v>
      </c>
      <c r="I921" s="26">
        <v>937</v>
      </c>
      <c r="J921" s="23" t="s">
        <v>95</v>
      </c>
      <c r="K921" t="s">
        <v>96</v>
      </c>
      <c r="L921" t="s">
        <v>97</v>
      </c>
      <c r="M921" t="s">
        <v>98</v>
      </c>
      <c r="N921" t="s">
        <v>99</v>
      </c>
      <c r="O921" s="23" t="s">
        <v>100</v>
      </c>
      <c r="P921" s="23" t="s">
        <v>138</v>
      </c>
      <c r="Q921" t="s">
        <v>6234</v>
      </c>
      <c r="R921" s="23" t="s">
        <v>103</v>
      </c>
      <c r="S921" s="20" t="s">
        <v>3093</v>
      </c>
      <c r="T921" s="29" t="s">
        <v>6235</v>
      </c>
      <c r="U921" s="23" t="s">
        <v>1436</v>
      </c>
      <c r="V921" s="23" t="s">
        <v>106</v>
      </c>
      <c r="W921" s="20" t="s">
        <v>430</v>
      </c>
      <c r="X921" s="20" t="s">
        <v>430</v>
      </c>
      <c r="Y921" t="s">
        <v>6236</v>
      </c>
      <c r="Z921" t="s">
        <v>6237</v>
      </c>
      <c r="AA921" s="30" t="s">
        <v>6118</v>
      </c>
      <c r="AB921" s="30">
        <v>41250000</v>
      </c>
      <c r="AC921" s="30">
        <v>41250000</v>
      </c>
      <c r="AD921" s="46">
        <v>5500000</v>
      </c>
      <c r="AE921" s="46">
        <v>0</v>
      </c>
      <c r="AF921" s="23" t="s">
        <v>112</v>
      </c>
      <c r="AG921" t="s">
        <v>106</v>
      </c>
      <c r="AH921" t="s">
        <v>113</v>
      </c>
      <c r="AI921" s="31">
        <f>+Tabla3[[#This Row],[VALOR DEL CONTRATO
(EN NUMEROS)]]-Tabla3[[#This Row],[VALOR RECURSOS (MADS/FONAM)]]</f>
        <v>0</v>
      </c>
      <c r="AJ921" s="25">
        <v>4825</v>
      </c>
      <c r="AK921" s="57">
        <v>45664</v>
      </c>
      <c r="AL921">
        <v>186225</v>
      </c>
      <c r="AM921" s="42">
        <v>45793</v>
      </c>
      <c r="AN921" s="33" t="s">
        <v>114</v>
      </c>
      <c r="AO921" t="s">
        <v>1265</v>
      </c>
      <c r="AP921" s="39">
        <v>202400000000074</v>
      </c>
      <c r="AQ921" t="s">
        <v>106</v>
      </c>
      <c r="AR921" s="42">
        <v>45791</v>
      </c>
      <c r="AS921" s="23" t="s">
        <v>116</v>
      </c>
      <c r="AT921" s="23" t="s">
        <v>116</v>
      </c>
      <c r="AU921" t="s">
        <v>117</v>
      </c>
      <c r="AV921" t="s">
        <v>435</v>
      </c>
      <c r="AW921" t="s">
        <v>436</v>
      </c>
      <c r="AX921" t="s">
        <v>436</v>
      </c>
      <c r="AY921" s="23">
        <v>80111600</v>
      </c>
      <c r="AZ921" t="s">
        <v>6238</v>
      </c>
      <c r="BA921" s="23" t="s">
        <v>121</v>
      </c>
      <c r="BB921" s="20" t="s">
        <v>122</v>
      </c>
      <c r="BC921" s="42">
        <v>45792</v>
      </c>
      <c r="BD921" s="23" t="s">
        <v>123</v>
      </c>
      <c r="BE921" s="42">
        <v>45792</v>
      </c>
      <c r="BF921" s="27">
        <v>45793</v>
      </c>
      <c r="BG921" s="43">
        <v>46022</v>
      </c>
      <c r="BH921" s="35">
        <f>+Tabla3[[#This Row],[FECHA TERMINACION
(INICIAL)]]-Tabla3[[#This Row],[FECHA INICIO]]</f>
        <v>229</v>
      </c>
      <c r="BI921" s="67">
        <f>+Tabla3[[#This Row],[PLAZO DE EJECUCIÓN EN DÍAS (INICIAL)]]/30</f>
        <v>7.6333333333333337</v>
      </c>
      <c r="BJ921" t="s">
        <v>6120</v>
      </c>
      <c r="BK921" s="30">
        <f>+[1]BD_2!E947</f>
        <v>0</v>
      </c>
      <c r="BL921" s="30">
        <f>+[1]BD_2!BA947</f>
        <v>0</v>
      </c>
      <c r="BM921" s="23">
        <f>+[1]BD_2!BZ947</f>
        <v>0</v>
      </c>
      <c r="BN921" s="23">
        <f>+COUNTIF(Tabla3[[#This Row],[VALOR REDUCIDO]:[TOTAL TIEMPO PRORROGADO EN DÍAS
]],"&lt;&gt;0")</f>
        <v>0</v>
      </c>
      <c r="BO921" s="23" t="str">
        <f>+[1]BD_2!CA947</f>
        <v>2 NO</v>
      </c>
      <c r="BP921" s="27" t="str">
        <f>+[1]BD_2!CF947</f>
        <v>2 NO</v>
      </c>
      <c r="BQ921" s="23" t="s">
        <v>106</v>
      </c>
      <c r="BR921">
        <f t="shared" si="204"/>
        <v>229</v>
      </c>
      <c r="BS921" s="36">
        <f t="shared" si="205"/>
        <v>45793</v>
      </c>
      <c r="BT921" s="36">
        <f t="shared" si="206"/>
        <v>46022</v>
      </c>
      <c r="BU921" s="37">
        <f t="shared" ca="1" si="207"/>
        <v>0.67248908296943233</v>
      </c>
      <c r="BV921" s="30">
        <f t="shared" si="208"/>
        <v>41250000</v>
      </c>
      <c r="BW921" s="23" t="str">
        <f t="shared" ca="1" si="196"/>
        <v>EJECUCIÓN</v>
      </c>
      <c r="BX921" s="23">
        <v>13750000</v>
      </c>
      <c r="BY921" s="23">
        <v>27500000</v>
      </c>
      <c r="BZ921" s="23" t="s">
        <v>106</v>
      </c>
      <c r="CA921" s="23" t="str">
        <f t="shared" si="210"/>
        <v>mayo</v>
      </c>
      <c r="CB921" s="23" t="s">
        <v>121</v>
      </c>
      <c r="CC921" s="23" t="s">
        <v>121</v>
      </c>
      <c r="CD921" s="23" t="s">
        <v>121</v>
      </c>
      <c r="CE921" t="s">
        <v>125</v>
      </c>
      <c r="CF921" t="s">
        <v>126</v>
      </c>
    </row>
    <row r="922" spans="1:84" x14ac:dyDescent="0.25">
      <c r="A922" s="23" t="str">
        <f t="shared" si="197"/>
        <v/>
      </c>
      <c r="B922" s="24" t="str">
        <f t="shared" si="198"/>
        <v/>
      </c>
      <c r="C922" s="24" t="str">
        <f t="shared" ca="1" si="199"/>
        <v>E</v>
      </c>
      <c r="D922" s="25" t="str">
        <f t="shared" ca="1" si="200"/>
        <v/>
      </c>
      <c r="E922" s="25" t="str">
        <f t="shared" si="201"/>
        <v/>
      </c>
      <c r="F922" s="25" t="str">
        <f t="shared" si="202"/>
        <v/>
      </c>
      <c r="G922" s="25" t="str">
        <f t="shared" si="203"/>
        <v/>
      </c>
      <c r="H922" s="23">
        <v>2025</v>
      </c>
      <c r="I922" s="26">
        <v>938</v>
      </c>
      <c r="J922" s="23" t="s">
        <v>95</v>
      </c>
      <c r="K922" t="s">
        <v>96</v>
      </c>
      <c r="L922" t="s">
        <v>97</v>
      </c>
      <c r="M922" t="s">
        <v>98</v>
      </c>
      <c r="N922" t="s">
        <v>99</v>
      </c>
      <c r="O922" s="23" t="s">
        <v>100</v>
      </c>
      <c r="P922" s="23" t="s">
        <v>138</v>
      </c>
      <c r="Q922" t="s">
        <v>6239</v>
      </c>
      <c r="R922" s="23" t="s">
        <v>103</v>
      </c>
      <c r="S922" s="20" t="s">
        <v>1652</v>
      </c>
      <c r="T922" s="29" t="s">
        <v>6240</v>
      </c>
      <c r="U922" s="23" t="s">
        <v>1436</v>
      </c>
      <c r="V922" s="23" t="s">
        <v>106</v>
      </c>
      <c r="W922" s="20" t="s">
        <v>430</v>
      </c>
      <c r="X922" s="20" t="s">
        <v>430</v>
      </c>
      <c r="Y922" t="s">
        <v>6241</v>
      </c>
      <c r="Z922" t="s">
        <v>6242</v>
      </c>
      <c r="AA922" t="s">
        <v>6243</v>
      </c>
      <c r="AB922" s="30">
        <v>46875000</v>
      </c>
      <c r="AC922" s="30">
        <v>46875000</v>
      </c>
      <c r="AD922" s="46">
        <v>6250000</v>
      </c>
      <c r="AE922" s="46">
        <v>0</v>
      </c>
      <c r="AF922" s="23" t="s">
        <v>112</v>
      </c>
      <c r="AG922" t="s">
        <v>106</v>
      </c>
      <c r="AH922" t="s">
        <v>113</v>
      </c>
      <c r="AI922" s="31">
        <f>+Tabla3[[#This Row],[VALOR DEL CONTRATO
(EN NUMEROS)]]-Tabla3[[#This Row],[VALOR RECURSOS (MADS/FONAM)]]</f>
        <v>0</v>
      </c>
      <c r="AJ922" s="25">
        <v>4725</v>
      </c>
      <c r="AK922" s="57">
        <v>45664</v>
      </c>
      <c r="AL922">
        <v>190525</v>
      </c>
      <c r="AM922" s="42">
        <v>45797</v>
      </c>
      <c r="AN922" s="25" t="s">
        <v>114</v>
      </c>
      <c r="AO922" t="s">
        <v>485</v>
      </c>
      <c r="AP922" s="39">
        <v>202400000000074</v>
      </c>
      <c r="AQ922" t="s">
        <v>106</v>
      </c>
      <c r="AR922" s="42">
        <v>45792</v>
      </c>
      <c r="AS922" s="23" t="s">
        <v>116</v>
      </c>
      <c r="AT922" s="23" t="s">
        <v>116</v>
      </c>
      <c r="AU922" t="s">
        <v>117</v>
      </c>
      <c r="AV922" t="s">
        <v>435</v>
      </c>
      <c r="AW922" t="s">
        <v>436</v>
      </c>
      <c r="AX922" t="s">
        <v>436</v>
      </c>
      <c r="AY922" s="23">
        <v>80111600</v>
      </c>
      <c r="AZ922" t="s">
        <v>6244</v>
      </c>
      <c r="BA922" s="23" t="s">
        <v>121</v>
      </c>
      <c r="BB922" s="20" t="s">
        <v>122</v>
      </c>
      <c r="BC922" s="42">
        <v>45793</v>
      </c>
      <c r="BD922" s="23" t="s">
        <v>123</v>
      </c>
      <c r="BE922" s="42">
        <v>45793</v>
      </c>
      <c r="BF922" s="27">
        <v>45797</v>
      </c>
      <c r="BG922" s="43">
        <v>46021</v>
      </c>
      <c r="BH922" s="35">
        <f>+Tabla3[[#This Row],[FECHA TERMINACION
(INICIAL)]]-Tabla3[[#This Row],[FECHA INICIO]]</f>
        <v>224</v>
      </c>
      <c r="BI922" s="67">
        <f>+Tabla3[[#This Row],[PLAZO DE EJECUCIÓN EN DÍAS (INICIAL)]]/30</f>
        <v>7.4666666666666668</v>
      </c>
      <c r="BJ922" t="s">
        <v>6245</v>
      </c>
      <c r="BK922" s="30">
        <f>+[1]BD_2!E948</f>
        <v>833333</v>
      </c>
      <c r="BL922" s="30">
        <f>+[1]BD_2!BA948</f>
        <v>0</v>
      </c>
      <c r="BM922" s="23">
        <f>+[1]BD_2!BZ948</f>
        <v>0</v>
      </c>
      <c r="BN922" s="23">
        <f>+COUNTIF(Tabla3[[#This Row],[VALOR REDUCIDO]:[TOTAL TIEMPO PRORROGADO EN DÍAS
]],"&lt;&gt;0")</f>
        <v>1</v>
      </c>
      <c r="BO922" s="23" t="str">
        <f>+[1]BD_2!CA948</f>
        <v>2 NO</v>
      </c>
      <c r="BP922" s="27" t="str">
        <f>+[1]BD_2!CF948</f>
        <v>2 NO</v>
      </c>
      <c r="BQ922" s="23" t="s">
        <v>106</v>
      </c>
      <c r="BR922">
        <f t="shared" si="204"/>
        <v>224</v>
      </c>
      <c r="BS922" s="36">
        <f t="shared" si="205"/>
        <v>45797</v>
      </c>
      <c r="BT922" s="36">
        <f t="shared" si="206"/>
        <v>46021</v>
      </c>
      <c r="BU922" s="37">
        <f t="shared" ca="1" si="207"/>
        <v>0.6696428571428571</v>
      </c>
      <c r="BV922" s="30">
        <f t="shared" si="208"/>
        <v>46041667</v>
      </c>
      <c r="BW922" s="23" t="str">
        <f t="shared" ca="1" si="196"/>
        <v>EJECUCIÓN</v>
      </c>
      <c r="BX922" s="23">
        <v>14791667</v>
      </c>
      <c r="BY922" s="23">
        <v>31250000</v>
      </c>
      <c r="BZ922" s="23" t="s">
        <v>106</v>
      </c>
      <c r="CA922" s="23" t="str">
        <f t="shared" si="210"/>
        <v>mayo</v>
      </c>
      <c r="CB922" s="23" t="s">
        <v>121</v>
      </c>
      <c r="CC922" s="23" t="s">
        <v>121</v>
      </c>
      <c r="CD922" s="23" t="s">
        <v>121</v>
      </c>
      <c r="CE922" t="s">
        <v>125</v>
      </c>
      <c r="CF922" t="s">
        <v>126</v>
      </c>
    </row>
    <row r="923" spans="1:84" x14ac:dyDescent="0.25">
      <c r="A923" s="23" t="str">
        <f t="shared" si="197"/>
        <v/>
      </c>
      <c r="B923" s="24" t="str">
        <f t="shared" si="198"/>
        <v/>
      </c>
      <c r="C923" s="24" t="str">
        <f t="shared" ca="1" si="199"/>
        <v>E</v>
      </c>
      <c r="D923" s="25" t="str">
        <f t="shared" ca="1" si="200"/>
        <v/>
      </c>
      <c r="E923" s="25" t="str">
        <f t="shared" si="201"/>
        <v/>
      </c>
      <c r="F923" s="25" t="str">
        <f t="shared" si="202"/>
        <v/>
      </c>
      <c r="G923" s="25" t="str">
        <f t="shared" si="203"/>
        <v/>
      </c>
      <c r="H923" s="23">
        <v>2025</v>
      </c>
      <c r="I923" s="26">
        <v>939</v>
      </c>
      <c r="J923" s="23" t="s">
        <v>95</v>
      </c>
      <c r="K923" t="s">
        <v>96</v>
      </c>
      <c r="L923" t="s">
        <v>97</v>
      </c>
      <c r="M923" t="s">
        <v>98</v>
      </c>
      <c r="N923" t="s">
        <v>99</v>
      </c>
      <c r="O923" s="23" t="s">
        <v>100</v>
      </c>
      <c r="P923" s="23" t="s">
        <v>101</v>
      </c>
      <c r="Q923" t="s">
        <v>6246</v>
      </c>
      <c r="R923" s="23" t="s">
        <v>103</v>
      </c>
      <c r="S923" s="56" t="s">
        <v>6194</v>
      </c>
      <c r="T923" s="29" t="s">
        <v>6247</v>
      </c>
      <c r="U923" s="23" t="s">
        <v>1436</v>
      </c>
      <c r="V923" s="23" t="s">
        <v>106</v>
      </c>
      <c r="W923" s="20" t="s">
        <v>430</v>
      </c>
      <c r="X923" s="20" t="s">
        <v>430</v>
      </c>
      <c r="Y923" t="s">
        <v>6248</v>
      </c>
      <c r="Z923" t="s">
        <v>6249</v>
      </c>
      <c r="AA923" t="s">
        <v>6250</v>
      </c>
      <c r="AB923" s="30">
        <v>27375000</v>
      </c>
      <c r="AC923" s="30">
        <v>27375000</v>
      </c>
      <c r="AD923" s="46">
        <v>3650000</v>
      </c>
      <c r="AE923" s="46">
        <v>0</v>
      </c>
      <c r="AF923" s="23" t="s">
        <v>112</v>
      </c>
      <c r="AG923" t="s">
        <v>106</v>
      </c>
      <c r="AH923" t="s">
        <v>113</v>
      </c>
      <c r="AI923" s="31">
        <f>+Tabla3[[#This Row],[VALOR DEL CONTRATO
(EN NUMEROS)]]-Tabla3[[#This Row],[VALOR RECURSOS (MADS/FONAM)]]</f>
        <v>0</v>
      </c>
      <c r="AJ923" s="25">
        <v>4425</v>
      </c>
      <c r="AK923" s="32">
        <v>45664</v>
      </c>
      <c r="AL923">
        <v>186325</v>
      </c>
      <c r="AM923" s="27">
        <v>45793</v>
      </c>
      <c r="AN923" s="33" t="s">
        <v>114</v>
      </c>
      <c r="AO923" t="s">
        <v>434</v>
      </c>
      <c r="AP923" s="39">
        <v>202400000000074</v>
      </c>
      <c r="AQ923" t="s">
        <v>106</v>
      </c>
      <c r="AR923" s="42">
        <v>45792</v>
      </c>
      <c r="AS923" s="23" t="s">
        <v>116</v>
      </c>
      <c r="AT923" s="23" t="s">
        <v>116</v>
      </c>
      <c r="AU923" t="s">
        <v>117</v>
      </c>
      <c r="AV923" t="s">
        <v>435</v>
      </c>
      <c r="AW923" t="s">
        <v>436</v>
      </c>
      <c r="AX923" t="s">
        <v>436</v>
      </c>
      <c r="AY923" s="23">
        <v>80111600</v>
      </c>
      <c r="AZ923" t="s">
        <v>6251</v>
      </c>
      <c r="BA923" s="23" t="s">
        <v>121</v>
      </c>
      <c r="BB923" s="20" t="s">
        <v>122</v>
      </c>
      <c r="BC923" s="42">
        <v>45792</v>
      </c>
      <c r="BD923" s="23" t="s">
        <v>123</v>
      </c>
      <c r="BE923" s="42">
        <v>45792</v>
      </c>
      <c r="BF923" s="27">
        <v>45793</v>
      </c>
      <c r="BG923" s="43">
        <v>46021</v>
      </c>
      <c r="BH923" s="35">
        <f>+Tabla3[[#This Row],[FECHA TERMINACION
(INICIAL)]]-Tabla3[[#This Row],[FECHA INICIO]]</f>
        <v>228</v>
      </c>
      <c r="BI923" s="67">
        <f>+Tabla3[[#This Row],[PLAZO DE EJECUCIÓN EN DÍAS (INICIAL)]]/30</f>
        <v>7.6</v>
      </c>
      <c r="BJ923" t="s">
        <v>6120</v>
      </c>
      <c r="BK923" s="30">
        <f>+[1]BD_2!E949</f>
        <v>0</v>
      </c>
      <c r="BL923" s="30">
        <f>+[1]BD_2!BA949</f>
        <v>0</v>
      </c>
      <c r="BM923" s="23">
        <f>+[1]BD_2!BZ949</f>
        <v>0</v>
      </c>
      <c r="BN923" s="23">
        <f>+COUNTIF(Tabla3[[#This Row],[VALOR REDUCIDO]:[TOTAL TIEMPO PRORROGADO EN DÍAS
]],"&lt;&gt;0")</f>
        <v>0</v>
      </c>
      <c r="BO923" s="23" t="str">
        <f>+[1]BD_2!CA949</f>
        <v>2 NO</v>
      </c>
      <c r="BP923" s="27" t="str">
        <f>+[1]BD_2!CF949</f>
        <v>2 NO</v>
      </c>
      <c r="BQ923" s="23" t="s">
        <v>106</v>
      </c>
      <c r="BR923">
        <f t="shared" si="204"/>
        <v>228</v>
      </c>
      <c r="BS923" s="36">
        <f t="shared" si="205"/>
        <v>45793</v>
      </c>
      <c r="BT923" s="36">
        <f t="shared" si="206"/>
        <v>46021</v>
      </c>
      <c r="BU923" s="37">
        <f t="shared" ca="1" si="207"/>
        <v>0.67543859649122806</v>
      </c>
      <c r="BV923" s="30">
        <f t="shared" si="208"/>
        <v>27375000</v>
      </c>
      <c r="BW923" s="23" t="str">
        <f t="shared" ca="1" si="196"/>
        <v>EJECUCIÓN</v>
      </c>
      <c r="BX923" s="23">
        <v>9125000</v>
      </c>
      <c r="BY923" s="23">
        <v>18250000</v>
      </c>
      <c r="BZ923" s="23" t="s">
        <v>106</v>
      </c>
      <c r="CA923" s="23" t="str">
        <f t="shared" si="210"/>
        <v>mayo</v>
      </c>
      <c r="CB923" s="23" t="s">
        <v>121</v>
      </c>
      <c r="CC923" s="23" t="s">
        <v>121</v>
      </c>
      <c r="CD923" s="23" t="s">
        <v>121</v>
      </c>
      <c r="CE923" t="s">
        <v>125</v>
      </c>
      <c r="CF923" t="s">
        <v>126</v>
      </c>
    </row>
    <row r="924" spans="1:84" x14ac:dyDescent="0.25">
      <c r="A924" s="23" t="str">
        <f t="shared" si="197"/>
        <v/>
      </c>
      <c r="B924" s="24" t="str">
        <f t="shared" si="198"/>
        <v/>
      </c>
      <c r="C924" s="24" t="str">
        <f t="shared" ca="1" si="199"/>
        <v>E</v>
      </c>
      <c r="D924" s="25" t="str">
        <f t="shared" ca="1" si="200"/>
        <v/>
      </c>
      <c r="E924" s="25" t="str">
        <f t="shared" si="201"/>
        <v/>
      </c>
      <c r="F924" s="25" t="str">
        <f t="shared" si="202"/>
        <v/>
      </c>
      <c r="G924" s="25" t="str">
        <f t="shared" si="203"/>
        <v/>
      </c>
      <c r="H924" s="23">
        <v>2025</v>
      </c>
      <c r="I924" s="26">
        <v>940</v>
      </c>
      <c r="J924" s="23" t="s">
        <v>95</v>
      </c>
      <c r="K924" t="s">
        <v>96</v>
      </c>
      <c r="L924" t="s">
        <v>97</v>
      </c>
      <c r="M924" t="s">
        <v>98</v>
      </c>
      <c r="N924" t="s">
        <v>99</v>
      </c>
      <c r="O924" s="23" t="s">
        <v>100</v>
      </c>
      <c r="P924" s="23" t="s">
        <v>138</v>
      </c>
      <c r="Q924" t="s">
        <v>6252</v>
      </c>
      <c r="R924" s="23" t="s">
        <v>103</v>
      </c>
      <c r="S924" s="20" t="s">
        <v>1325</v>
      </c>
      <c r="T924" s="29" t="s">
        <v>6253</v>
      </c>
      <c r="U924" s="23" t="s">
        <v>1436</v>
      </c>
      <c r="V924" s="23" t="s">
        <v>106</v>
      </c>
      <c r="W924" s="20" t="s">
        <v>516</v>
      </c>
      <c r="X924" s="20" t="s">
        <v>516</v>
      </c>
      <c r="Y924" t="s">
        <v>6254</v>
      </c>
      <c r="Z924" t="s">
        <v>6255</v>
      </c>
      <c r="AA924" t="s">
        <v>6256</v>
      </c>
      <c r="AB924" s="30">
        <v>67237500</v>
      </c>
      <c r="AC924" s="30">
        <v>67237500</v>
      </c>
      <c r="AD924" s="46">
        <v>8965000</v>
      </c>
      <c r="AE924" s="46">
        <v>0</v>
      </c>
      <c r="AF924" s="23" t="s">
        <v>112</v>
      </c>
      <c r="AG924" t="s">
        <v>106</v>
      </c>
      <c r="AH924" t="s">
        <v>113</v>
      </c>
      <c r="AI924" s="31">
        <f>+Tabla3[[#This Row],[VALOR DEL CONTRATO
(EN NUMEROS)]]-Tabla3[[#This Row],[VALOR RECURSOS (MADS/FONAM)]]</f>
        <v>0</v>
      </c>
      <c r="AJ924" s="25">
        <v>8825</v>
      </c>
      <c r="AK924" s="57">
        <v>45665</v>
      </c>
      <c r="AL924">
        <v>186425</v>
      </c>
      <c r="AM924" s="27">
        <v>45793</v>
      </c>
      <c r="AN924" s="33" t="s">
        <v>114</v>
      </c>
      <c r="AO924" t="s">
        <v>1574</v>
      </c>
      <c r="AP924" s="39">
        <v>202300000000177</v>
      </c>
      <c r="AQ924" t="s">
        <v>106</v>
      </c>
      <c r="AR924" s="42">
        <v>45791</v>
      </c>
      <c r="AS924" s="23" t="s">
        <v>116</v>
      </c>
      <c r="AT924" s="23" t="s">
        <v>116</v>
      </c>
      <c r="AU924" t="s">
        <v>117</v>
      </c>
      <c r="AV924" t="s">
        <v>2550</v>
      </c>
      <c r="AW924" t="s">
        <v>2551</v>
      </c>
      <c r="AX924" t="s">
        <v>516</v>
      </c>
      <c r="AY924" s="23">
        <v>80111600</v>
      </c>
      <c r="AZ924" t="s">
        <v>6257</v>
      </c>
      <c r="BA924" s="23" t="s">
        <v>121</v>
      </c>
      <c r="BB924" s="20" t="s">
        <v>122</v>
      </c>
      <c r="BC924" s="42">
        <v>45791</v>
      </c>
      <c r="BD924" s="23" t="s">
        <v>136</v>
      </c>
      <c r="BE924" s="42">
        <v>45791</v>
      </c>
      <c r="BF924" s="27">
        <v>45793</v>
      </c>
      <c r="BG924" s="43">
        <v>46021</v>
      </c>
      <c r="BH924" s="35">
        <f>+Tabla3[[#This Row],[FECHA TERMINACION
(INICIAL)]]-Tabla3[[#This Row],[FECHA INICIO]]</f>
        <v>228</v>
      </c>
      <c r="BI924" s="67">
        <f>+Tabla3[[#This Row],[PLAZO DE EJECUCIÓN EN DÍAS (INICIAL)]]/30</f>
        <v>7.6</v>
      </c>
      <c r="BJ924" t="s">
        <v>6258</v>
      </c>
      <c r="BK924" s="30">
        <f>+[1]BD_2!E950</f>
        <v>0</v>
      </c>
      <c r="BL924" s="30">
        <f>+[1]BD_2!BA950</f>
        <v>0</v>
      </c>
      <c r="BM924" s="23">
        <f>+[1]BD_2!BZ950</f>
        <v>0</v>
      </c>
      <c r="BN924" s="23">
        <f>+COUNTIF(Tabla3[[#This Row],[VALOR REDUCIDO]:[TOTAL TIEMPO PRORROGADO EN DÍAS
]],"&lt;&gt;0")</f>
        <v>0</v>
      </c>
      <c r="BO924" s="23" t="str">
        <f>+[1]BD_2!CA950</f>
        <v>2 NO</v>
      </c>
      <c r="BP924" s="27" t="str">
        <f>+[1]BD_2!CF950</f>
        <v>2 NO</v>
      </c>
      <c r="BQ924" s="23" t="s">
        <v>106</v>
      </c>
      <c r="BR924">
        <f t="shared" si="204"/>
        <v>228</v>
      </c>
      <c r="BS924" s="36">
        <f t="shared" si="205"/>
        <v>45793</v>
      </c>
      <c r="BT924" s="36">
        <f t="shared" si="206"/>
        <v>46021</v>
      </c>
      <c r="BU924" s="37">
        <f t="shared" ca="1" si="207"/>
        <v>0.67543859649122806</v>
      </c>
      <c r="BV924" s="30">
        <f t="shared" si="208"/>
        <v>67237500</v>
      </c>
      <c r="BW924" s="23" t="str">
        <f t="shared" ca="1" si="196"/>
        <v>EJECUCIÓN</v>
      </c>
      <c r="BX924" s="23">
        <v>22412500</v>
      </c>
      <c r="BY924" s="23">
        <v>44825000</v>
      </c>
      <c r="BZ924" s="23" t="s">
        <v>106</v>
      </c>
      <c r="CA924" s="23" t="str">
        <f t="shared" si="210"/>
        <v>mayo</v>
      </c>
      <c r="CB924" s="23" t="s">
        <v>121</v>
      </c>
      <c r="CC924" s="23" t="s">
        <v>121</v>
      </c>
      <c r="CD924" s="23" t="s">
        <v>121</v>
      </c>
      <c r="CE924" t="s">
        <v>125</v>
      </c>
      <c r="CF924" t="s">
        <v>126</v>
      </c>
    </row>
    <row r="925" spans="1:84" x14ac:dyDescent="0.25">
      <c r="A925" s="23" t="str">
        <f t="shared" si="197"/>
        <v/>
      </c>
      <c r="B925" s="24" t="str">
        <f t="shared" si="198"/>
        <v/>
      </c>
      <c r="C925" s="24" t="str">
        <f t="shared" ca="1" si="199"/>
        <v>E</v>
      </c>
      <c r="D925" s="25" t="str">
        <f t="shared" ca="1" si="200"/>
        <v/>
      </c>
      <c r="E925" s="25" t="str">
        <f t="shared" si="201"/>
        <v/>
      </c>
      <c r="F925" s="25" t="str">
        <f t="shared" si="202"/>
        <v/>
      </c>
      <c r="G925" s="25" t="str">
        <f t="shared" si="203"/>
        <v/>
      </c>
      <c r="H925" s="23">
        <v>2025</v>
      </c>
      <c r="I925" s="26">
        <v>941</v>
      </c>
      <c r="J925" s="23" t="s">
        <v>95</v>
      </c>
      <c r="K925" t="s">
        <v>96</v>
      </c>
      <c r="L925" t="s">
        <v>97</v>
      </c>
      <c r="M925" t="s">
        <v>98</v>
      </c>
      <c r="N925" t="s">
        <v>99</v>
      </c>
      <c r="O925" s="23" t="s">
        <v>100</v>
      </c>
      <c r="P925" s="23" t="s">
        <v>138</v>
      </c>
      <c r="Q925" t="s">
        <v>6259</v>
      </c>
      <c r="R925" s="23" t="s">
        <v>103</v>
      </c>
      <c r="S925" s="20" t="s">
        <v>6260</v>
      </c>
      <c r="T925" s="29" t="s">
        <v>6261</v>
      </c>
      <c r="U925" s="23" t="s">
        <v>1436</v>
      </c>
      <c r="V925" s="23" t="s">
        <v>106</v>
      </c>
      <c r="W925" s="20" t="s">
        <v>418</v>
      </c>
      <c r="X925" s="20" t="s">
        <v>418</v>
      </c>
      <c r="Y925" t="s">
        <v>6262</v>
      </c>
      <c r="Z925" t="s">
        <v>6263</v>
      </c>
      <c r="AA925" s="30" t="s">
        <v>6264</v>
      </c>
      <c r="AB925" s="30">
        <v>52500000</v>
      </c>
      <c r="AC925" s="30">
        <v>52500000</v>
      </c>
      <c r="AD925" s="46">
        <v>7000000</v>
      </c>
      <c r="AE925" s="46">
        <v>0</v>
      </c>
      <c r="AF925" s="23" t="s">
        <v>112</v>
      </c>
      <c r="AG925" t="s">
        <v>106</v>
      </c>
      <c r="AH925" t="s">
        <v>113</v>
      </c>
      <c r="AI925" s="31">
        <f>+Tabla3[[#This Row],[VALOR DEL CONTRATO
(EN NUMEROS)]]-Tabla3[[#This Row],[VALOR RECURSOS (MADS/FONAM)]]</f>
        <v>0</v>
      </c>
      <c r="AJ925" s="25">
        <v>8725</v>
      </c>
      <c r="AK925" s="57">
        <v>45665</v>
      </c>
      <c r="AL925">
        <v>187925</v>
      </c>
      <c r="AM925" s="42">
        <v>45793</v>
      </c>
      <c r="AN925" s="33" t="s">
        <v>114</v>
      </c>
      <c r="AO925" t="s">
        <v>3144</v>
      </c>
      <c r="AP925" s="39">
        <v>202300000000267</v>
      </c>
      <c r="AQ925" t="s">
        <v>106</v>
      </c>
      <c r="AR925" s="42">
        <v>45792</v>
      </c>
      <c r="AS925" s="23" t="s">
        <v>116</v>
      </c>
      <c r="AT925" s="23" t="s">
        <v>116</v>
      </c>
      <c r="AU925" t="s">
        <v>117</v>
      </c>
      <c r="AV925" t="s">
        <v>6231</v>
      </c>
      <c r="AW925" t="s">
        <v>424</v>
      </c>
      <c r="AX925" s="23" t="s">
        <v>425</v>
      </c>
      <c r="AY925" s="23">
        <v>80111600</v>
      </c>
      <c r="AZ925" t="s">
        <v>6265</v>
      </c>
      <c r="BA925" s="23" t="s">
        <v>121</v>
      </c>
      <c r="BB925" s="20" t="s">
        <v>122</v>
      </c>
      <c r="BC925" s="42">
        <v>45792</v>
      </c>
      <c r="BD925" s="23" t="s">
        <v>123</v>
      </c>
      <c r="BE925" s="42">
        <v>45792</v>
      </c>
      <c r="BF925" s="27">
        <v>45793</v>
      </c>
      <c r="BG925" s="43">
        <v>46021</v>
      </c>
      <c r="BH925" s="35">
        <f>+Tabla3[[#This Row],[FECHA TERMINACION
(INICIAL)]]-Tabla3[[#This Row],[FECHA INICIO]]</f>
        <v>228</v>
      </c>
      <c r="BI925" s="67">
        <f>+Tabla3[[#This Row],[PLAZO DE EJECUCIÓN EN DÍAS (INICIAL)]]/30</f>
        <v>7.6</v>
      </c>
      <c r="BJ925" t="s">
        <v>6266</v>
      </c>
      <c r="BK925" s="30">
        <f>+[1]BD_2!E951</f>
        <v>0</v>
      </c>
      <c r="BL925" s="30">
        <f>+[1]BD_2!BA951</f>
        <v>0</v>
      </c>
      <c r="BM925" s="23">
        <f>+[1]BD_2!BZ951</f>
        <v>0</v>
      </c>
      <c r="BN925" s="23">
        <f>+COUNTIF(Tabla3[[#This Row],[VALOR REDUCIDO]:[TOTAL TIEMPO PRORROGADO EN DÍAS
]],"&lt;&gt;0")</f>
        <v>0</v>
      </c>
      <c r="BO925" s="23" t="str">
        <f>+[1]BD_2!CA951</f>
        <v>2 NO</v>
      </c>
      <c r="BP925" s="27" t="str">
        <f>+[1]BD_2!CF951</f>
        <v>2 NO</v>
      </c>
      <c r="BQ925" s="23" t="s">
        <v>106</v>
      </c>
      <c r="BR925">
        <f t="shared" si="204"/>
        <v>228</v>
      </c>
      <c r="BS925" s="36">
        <f t="shared" si="205"/>
        <v>45793</v>
      </c>
      <c r="BT925" s="36">
        <f t="shared" si="206"/>
        <v>46021</v>
      </c>
      <c r="BU925" s="37">
        <f t="shared" ca="1" si="207"/>
        <v>0.67543859649122806</v>
      </c>
      <c r="BV925" s="30">
        <f t="shared" si="208"/>
        <v>52500000</v>
      </c>
      <c r="BW925" s="23" t="str">
        <f t="shared" ca="1" si="196"/>
        <v>EJECUCIÓN</v>
      </c>
      <c r="BX925" s="23">
        <v>17500000</v>
      </c>
      <c r="BY925" s="23">
        <v>35000000</v>
      </c>
      <c r="BZ925" s="23" t="s">
        <v>106</v>
      </c>
      <c r="CA925" s="23" t="str">
        <f t="shared" si="210"/>
        <v>mayo</v>
      </c>
      <c r="CB925" s="23" t="s">
        <v>121</v>
      </c>
      <c r="CC925" s="23" t="s">
        <v>121</v>
      </c>
      <c r="CD925" s="23" t="s">
        <v>121</v>
      </c>
      <c r="CE925" t="s">
        <v>125</v>
      </c>
      <c r="CF925" t="s">
        <v>126</v>
      </c>
    </row>
    <row r="926" spans="1:84" x14ac:dyDescent="0.25">
      <c r="A926" s="23" t="str">
        <f t="shared" si="197"/>
        <v/>
      </c>
      <c r="B926" s="24" t="str">
        <f t="shared" si="198"/>
        <v/>
      </c>
      <c r="C926" s="24" t="str">
        <f t="shared" ca="1" si="199"/>
        <v>E</v>
      </c>
      <c r="D926" s="25" t="str">
        <f t="shared" ca="1" si="200"/>
        <v/>
      </c>
      <c r="E926" s="25" t="str">
        <f t="shared" si="201"/>
        <v/>
      </c>
      <c r="F926" s="25" t="str">
        <f t="shared" si="202"/>
        <v/>
      </c>
      <c r="G926" s="25" t="str">
        <f t="shared" si="203"/>
        <v/>
      </c>
      <c r="H926" s="23">
        <v>2025</v>
      </c>
      <c r="I926" s="26">
        <v>942</v>
      </c>
      <c r="J926" s="23" t="s">
        <v>95</v>
      </c>
      <c r="K926" t="s">
        <v>96</v>
      </c>
      <c r="L926" t="s">
        <v>97</v>
      </c>
      <c r="M926" t="s">
        <v>98</v>
      </c>
      <c r="N926" t="s">
        <v>99</v>
      </c>
      <c r="O926" s="23" t="s">
        <v>100</v>
      </c>
      <c r="P926" s="23" t="s">
        <v>138</v>
      </c>
      <c r="Q926" t="s">
        <v>6267</v>
      </c>
      <c r="R926" s="23" t="s">
        <v>103</v>
      </c>
      <c r="S926" s="20" t="s">
        <v>165</v>
      </c>
      <c r="T926" s="29" t="s">
        <v>6268</v>
      </c>
      <c r="U926" s="23" t="s">
        <v>1436</v>
      </c>
      <c r="V926" s="23" t="s">
        <v>106</v>
      </c>
      <c r="W926" s="20" t="s">
        <v>516</v>
      </c>
      <c r="X926" s="20" t="s">
        <v>516</v>
      </c>
      <c r="Y926" t="s">
        <v>6269</v>
      </c>
      <c r="Z926" t="s">
        <v>6270</v>
      </c>
      <c r="AA926" t="s">
        <v>6271</v>
      </c>
      <c r="AB926" s="30">
        <v>36015000</v>
      </c>
      <c r="AC926" s="30">
        <v>36015000</v>
      </c>
      <c r="AD926" s="46">
        <v>5145000</v>
      </c>
      <c r="AE926" s="46">
        <v>0</v>
      </c>
      <c r="AF926" s="23" t="s">
        <v>112</v>
      </c>
      <c r="AG926" t="s">
        <v>106</v>
      </c>
      <c r="AH926" t="s">
        <v>113</v>
      </c>
      <c r="AI926" s="31">
        <f>+Tabla3[[#This Row],[VALOR DEL CONTRATO
(EN NUMEROS)]]-Tabla3[[#This Row],[VALOR RECURSOS (MADS/FONAM)]]</f>
        <v>0</v>
      </c>
      <c r="AJ926" s="25">
        <v>8825</v>
      </c>
      <c r="AK926" s="57">
        <v>45665</v>
      </c>
      <c r="AL926">
        <v>186525</v>
      </c>
      <c r="AM926" s="42">
        <v>45793</v>
      </c>
      <c r="AN926" s="33" t="s">
        <v>114</v>
      </c>
      <c r="AO926" t="s">
        <v>1574</v>
      </c>
      <c r="AP926" s="39">
        <v>202300000000177</v>
      </c>
      <c r="AQ926" t="s">
        <v>106</v>
      </c>
      <c r="AR926" s="42">
        <v>45791</v>
      </c>
      <c r="AS926" s="23" t="s">
        <v>116</v>
      </c>
      <c r="AT926" s="23" t="s">
        <v>116</v>
      </c>
      <c r="AU926" t="s">
        <v>117</v>
      </c>
      <c r="AV926" t="s">
        <v>6272</v>
      </c>
      <c r="AW926" t="s">
        <v>6273</v>
      </c>
      <c r="AX926" t="s">
        <v>6274</v>
      </c>
      <c r="AY926" s="23">
        <v>80111600</v>
      </c>
      <c r="AZ926" t="s">
        <v>6275</v>
      </c>
      <c r="BA926" s="23" t="s">
        <v>121</v>
      </c>
      <c r="BB926" s="20" t="s">
        <v>122</v>
      </c>
      <c r="BC926" s="42">
        <v>45791</v>
      </c>
      <c r="BD926" s="23" t="s">
        <v>136</v>
      </c>
      <c r="BE926" s="42">
        <v>45791</v>
      </c>
      <c r="BF926" s="27">
        <v>45793</v>
      </c>
      <c r="BG926" s="43">
        <v>46006</v>
      </c>
      <c r="BH926" s="35">
        <f>+Tabla3[[#This Row],[FECHA TERMINACION
(INICIAL)]]-Tabla3[[#This Row],[FECHA INICIO]]</f>
        <v>213</v>
      </c>
      <c r="BI926" s="67">
        <f>+Tabla3[[#This Row],[PLAZO DE EJECUCIÓN EN DÍAS (INICIAL)]]/30</f>
        <v>7.1</v>
      </c>
      <c r="BJ926" t="s">
        <v>6258</v>
      </c>
      <c r="BK926" s="30">
        <f>+[1]BD_2!E952</f>
        <v>0</v>
      </c>
      <c r="BL926" s="30">
        <f>+[1]BD_2!BA952</f>
        <v>0</v>
      </c>
      <c r="BM926" s="23">
        <f>+[1]BD_2!BZ952</f>
        <v>0</v>
      </c>
      <c r="BN926" s="23">
        <f>+COUNTIF(Tabla3[[#This Row],[VALOR REDUCIDO]:[TOTAL TIEMPO PRORROGADO EN DÍAS
]],"&lt;&gt;0")</f>
        <v>0</v>
      </c>
      <c r="BO926" s="23" t="str">
        <f>+[1]BD_2!CA952</f>
        <v>2 NO</v>
      </c>
      <c r="BP926" s="27" t="str">
        <f>+[1]BD_2!CF952</f>
        <v>2 NO</v>
      </c>
      <c r="BQ926" s="23" t="s">
        <v>106</v>
      </c>
      <c r="BR926">
        <f t="shared" si="204"/>
        <v>213</v>
      </c>
      <c r="BS926" s="36">
        <f t="shared" si="205"/>
        <v>45793</v>
      </c>
      <c r="BT926" s="36">
        <f t="shared" si="206"/>
        <v>46006</v>
      </c>
      <c r="BU926" s="37">
        <f t="shared" ca="1" si="207"/>
        <v>0.72300469483568075</v>
      </c>
      <c r="BV926" s="30">
        <f t="shared" si="208"/>
        <v>36015000</v>
      </c>
      <c r="BW926" s="23" t="str">
        <f t="shared" ca="1" si="196"/>
        <v>EJECUCIÓN</v>
      </c>
      <c r="BX926" s="23">
        <v>12862500</v>
      </c>
      <c r="BY926" s="23">
        <v>23152500</v>
      </c>
      <c r="BZ926" s="23" t="s">
        <v>106</v>
      </c>
      <c r="CA926" s="23" t="str">
        <f t="shared" si="210"/>
        <v>mayo</v>
      </c>
      <c r="CB926" s="23" t="s">
        <v>121</v>
      </c>
      <c r="CC926" s="23" t="s">
        <v>121</v>
      </c>
      <c r="CD926" s="23" t="s">
        <v>121</v>
      </c>
      <c r="CE926" t="s">
        <v>125</v>
      </c>
      <c r="CF926" t="s">
        <v>126</v>
      </c>
    </row>
    <row r="927" spans="1:84" x14ac:dyDescent="0.25">
      <c r="A927" s="23" t="str">
        <f t="shared" si="197"/>
        <v/>
      </c>
      <c r="B927" s="24" t="str">
        <f t="shared" si="198"/>
        <v/>
      </c>
      <c r="C927" s="24" t="str">
        <f t="shared" ca="1" si="199"/>
        <v>E</v>
      </c>
      <c r="D927" s="25" t="str">
        <f t="shared" si="200"/>
        <v/>
      </c>
      <c r="E927" s="25" t="str">
        <f t="shared" si="201"/>
        <v/>
      </c>
      <c r="F927" s="25" t="str">
        <f t="shared" si="202"/>
        <v/>
      </c>
      <c r="G927" s="25" t="str">
        <f t="shared" si="203"/>
        <v/>
      </c>
      <c r="H927" s="23">
        <v>2025</v>
      </c>
      <c r="I927" s="26">
        <v>943</v>
      </c>
      <c r="J927" s="23" t="s">
        <v>95</v>
      </c>
      <c r="K927" t="s">
        <v>96</v>
      </c>
      <c r="L927" t="s">
        <v>97</v>
      </c>
      <c r="M927" t="s">
        <v>98</v>
      </c>
      <c r="N927" t="s">
        <v>99</v>
      </c>
      <c r="O927" s="23" t="s">
        <v>100</v>
      </c>
      <c r="P927" s="23" t="s">
        <v>138</v>
      </c>
      <c r="Q927" t="s">
        <v>6276</v>
      </c>
      <c r="R927" s="23" t="s">
        <v>103</v>
      </c>
      <c r="S927" s="20" t="s">
        <v>1386</v>
      </c>
      <c r="T927" s="29" t="s">
        <v>6277</v>
      </c>
      <c r="U927" s="23" t="s">
        <v>1436</v>
      </c>
      <c r="V927" s="23" t="s">
        <v>106</v>
      </c>
      <c r="W927" s="20" t="s">
        <v>516</v>
      </c>
      <c r="X927" s="20" t="s">
        <v>516</v>
      </c>
      <c r="Y927" t="s">
        <v>6278</v>
      </c>
      <c r="Z927" t="s">
        <v>6279</v>
      </c>
      <c r="AA927" t="s">
        <v>6280</v>
      </c>
      <c r="AB927" s="30">
        <v>36000000</v>
      </c>
      <c r="AC927" s="30">
        <v>36000000</v>
      </c>
      <c r="AD927" s="46">
        <v>6000000</v>
      </c>
      <c r="AE927" s="46">
        <v>0</v>
      </c>
      <c r="AF927" s="23" t="s">
        <v>112</v>
      </c>
      <c r="AG927" t="s">
        <v>106</v>
      </c>
      <c r="AH927" t="s">
        <v>113</v>
      </c>
      <c r="AI927" s="31">
        <f>+Tabla3[[#This Row],[VALOR DEL CONTRATO
(EN NUMEROS)]]-Tabla3[[#This Row],[VALOR RECURSOS (MADS/FONAM)]]</f>
        <v>0</v>
      </c>
      <c r="AJ927" s="25">
        <v>8825</v>
      </c>
      <c r="AK927" s="57">
        <v>45665</v>
      </c>
      <c r="AL927">
        <v>186625</v>
      </c>
      <c r="AM927" s="42">
        <v>45793</v>
      </c>
      <c r="AN927" s="33" t="s">
        <v>114</v>
      </c>
      <c r="AO927" t="s">
        <v>1574</v>
      </c>
      <c r="AP927" s="39">
        <v>202300000000177</v>
      </c>
      <c r="AQ927" t="s">
        <v>106</v>
      </c>
      <c r="AR927" s="42">
        <v>45791</v>
      </c>
      <c r="AS927" s="23" t="s">
        <v>116</v>
      </c>
      <c r="AT927" s="23" t="s">
        <v>116</v>
      </c>
      <c r="AU927" t="s">
        <v>117</v>
      </c>
      <c r="AV927" t="s">
        <v>1133</v>
      </c>
      <c r="AW927" t="s">
        <v>1134</v>
      </c>
      <c r="AX927" t="s">
        <v>516</v>
      </c>
      <c r="AY927" s="23">
        <v>80111600</v>
      </c>
      <c r="AZ927" t="s">
        <v>6281</v>
      </c>
      <c r="BA927" s="23" t="s">
        <v>121</v>
      </c>
      <c r="BB927" s="20" t="s">
        <v>122</v>
      </c>
      <c r="BC927" s="42">
        <v>45792</v>
      </c>
      <c r="BD927" s="23" t="s">
        <v>136</v>
      </c>
      <c r="BE927" s="42">
        <v>45792</v>
      </c>
      <c r="BF927" s="27">
        <v>45793</v>
      </c>
      <c r="BG927" s="43">
        <v>45976</v>
      </c>
      <c r="BH927" s="35">
        <f>+Tabla3[[#This Row],[FECHA TERMINACION
(INICIAL)]]-Tabla3[[#This Row],[FECHA INICIO]]</f>
        <v>183</v>
      </c>
      <c r="BI927" s="67">
        <f>+Tabla3[[#This Row],[PLAZO DE EJECUCIÓN EN DÍAS (INICIAL)]]/30</f>
        <v>6.1</v>
      </c>
      <c r="BJ927" t="s">
        <v>6282</v>
      </c>
      <c r="BK927" s="30">
        <f>+[1]BD_2!E953</f>
        <v>0</v>
      </c>
      <c r="BL927" s="30">
        <f>+[1]BD_2!BA953</f>
        <v>0</v>
      </c>
      <c r="BM927" s="23">
        <f>+[1]BD_2!BZ953</f>
        <v>0</v>
      </c>
      <c r="BN927" s="23">
        <f>+COUNTIF(Tabla3[[#This Row],[VALOR REDUCIDO]:[TOTAL TIEMPO PRORROGADO EN DÍAS
]],"&lt;&gt;0")</f>
        <v>0</v>
      </c>
      <c r="BO927" s="23" t="str">
        <f>+[1]BD_2!CA953</f>
        <v>2 NO</v>
      </c>
      <c r="BP927" s="27" t="str">
        <f>+[1]BD_2!CF953</f>
        <v>1 SI</v>
      </c>
      <c r="BQ927" s="23" t="s">
        <v>106</v>
      </c>
      <c r="BR927">
        <f t="shared" si="204"/>
        <v>183</v>
      </c>
      <c r="BS927" s="36">
        <f t="shared" si="205"/>
        <v>45793</v>
      </c>
      <c r="BT927" s="36">
        <f t="shared" si="206"/>
        <v>45976</v>
      </c>
      <c r="BU927" s="37">
        <f t="shared" ca="1" si="207"/>
        <v>0.84153005464480879</v>
      </c>
      <c r="BV927" s="30">
        <f t="shared" si="208"/>
        <v>36000000</v>
      </c>
      <c r="BW927" s="23" t="str">
        <f t="shared" si="196"/>
        <v>FINALIZADO</v>
      </c>
      <c r="BX927" s="23">
        <v>6400000</v>
      </c>
      <c r="BY927" s="23">
        <v>29600000</v>
      </c>
      <c r="BZ927" s="23" t="s">
        <v>106</v>
      </c>
      <c r="CA927" s="23" t="str">
        <f t="shared" si="210"/>
        <v>mayo</v>
      </c>
      <c r="CB927" s="23" t="s">
        <v>121</v>
      </c>
      <c r="CC927" s="23" t="s">
        <v>121</v>
      </c>
      <c r="CD927" s="23" t="s">
        <v>121</v>
      </c>
      <c r="CE927" t="s">
        <v>125</v>
      </c>
      <c r="CF927" t="s">
        <v>126</v>
      </c>
    </row>
    <row r="928" spans="1:84" x14ac:dyDescent="0.25">
      <c r="A928" s="23" t="str">
        <f t="shared" si="197"/>
        <v/>
      </c>
      <c r="B928" s="24" t="str">
        <f t="shared" si="198"/>
        <v/>
      </c>
      <c r="C928" s="24" t="str">
        <f t="shared" ca="1" si="199"/>
        <v>E</v>
      </c>
      <c r="D928" s="25" t="str">
        <f t="shared" ca="1" si="200"/>
        <v/>
      </c>
      <c r="E928" s="25" t="str">
        <f t="shared" si="201"/>
        <v/>
      </c>
      <c r="F928" s="25" t="str">
        <f t="shared" si="202"/>
        <v/>
      </c>
      <c r="G928" s="25" t="str">
        <f t="shared" si="203"/>
        <v/>
      </c>
      <c r="H928" s="23">
        <v>2025</v>
      </c>
      <c r="I928" s="26">
        <v>944</v>
      </c>
      <c r="J928" s="23" t="s">
        <v>95</v>
      </c>
      <c r="K928" t="s">
        <v>96</v>
      </c>
      <c r="L928" t="s">
        <v>97</v>
      </c>
      <c r="M928" t="s">
        <v>98</v>
      </c>
      <c r="N928" t="s">
        <v>99</v>
      </c>
      <c r="O928" s="23" t="s">
        <v>100</v>
      </c>
      <c r="P928" s="23" t="s">
        <v>101</v>
      </c>
      <c r="Q928" t="s">
        <v>6283</v>
      </c>
      <c r="R928" s="23" t="s">
        <v>103</v>
      </c>
      <c r="S928" s="20" t="s">
        <v>6284</v>
      </c>
      <c r="T928" s="29" t="s">
        <v>6285</v>
      </c>
      <c r="U928" s="23" t="s">
        <v>1436</v>
      </c>
      <c r="V928" s="23" t="s">
        <v>106</v>
      </c>
      <c r="W928" s="20" t="s">
        <v>418</v>
      </c>
      <c r="X928" s="20" t="s">
        <v>418</v>
      </c>
      <c r="Y928" t="s">
        <v>6286</v>
      </c>
      <c r="Z928" t="s">
        <v>6287</v>
      </c>
      <c r="AA928" t="s">
        <v>6288</v>
      </c>
      <c r="AB928" s="30">
        <v>14882000</v>
      </c>
      <c r="AC928" s="30">
        <v>14882000</v>
      </c>
      <c r="AD928" s="46">
        <v>2126000</v>
      </c>
      <c r="AE928" s="46">
        <v>0</v>
      </c>
      <c r="AF928" s="23" t="s">
        <v>112</v>
      </c>
      <c r="AG928" t="s">
        <v>106</v>
      </c>
      <c r="AH928" t="s">
        <v>113</v>
      </c>
      <c r="AI928" s="31">
        <f>+Tabla3[[#This Row],[VALOR DEL CONTRATO
(EN NUMEROS)]]-Tabla3[[#This Row],[VALOR RECURSOS (MADS/FONAM)]]</f>
        <v>0</v>
      </c>
      <c r="AJ928" s="25">
        <v>8525</v>
      </c>
      <c r="AK928" s="32">
        <v>45665</v>
      </c>
      <c r="AL928">
        <v>193125</v>
      </c>
      <c r="AM928" s="42">
        <v>45798</v>
      </c>
      <c r="AN928" s="33" t="s">
        <v>114</v>
      </c>
      <c r="AO928" t="s">
        <v>3144</v>
      </c>
      <c r="AP928" s="39">
        <v>202300000000267</v>
      </c>
      <c r="AQ928" t="s">
        <v>106</v>
      </c>
      <c r="AR928" s="42">
        <v>45797</v>
      </c>
      <c r="AS928" s="23" t="s">
        <v>116</v>
      </c>
      <c r="AT928" s="23" t="s">
        <v>116</v>
      </c>
      <c r="AU928" t="s">
        <v>117</v>
      </c>
      <c r="AV928" t="s">
        <v>6231</v>
      </c>
      <c r="AW928" t="s">
        <v>424</v>
      </c>
      <c r="AX928" t="s">
        <v>425</v>
      </c>
      <c r="AY928" s="23">
        <v>80111600</v>
      </c>
      <c r="AZ928" t="s">
        <v>6289</v>
      </c>
      <c r="BA928" s="23" t="s">
        <v>295</v>
      </c>
      <c r="BB928" s="20" t="s">
        <v>122</v>
      </c>
      <c r="BC928" s="42">
        <v>45797</v>
      </c>
      <c r="BD928" s="23" t="s">
        <v>123</v>
      </c>
      <c r="BE928" s="42">
        <v>45797</v>
      </c>
      <c r="BF928" s="27">
        <v>45798</v>
      </c>
      <c r="BG928" s="43">
        <v>46011</v>
      </c>
      <c r="BH928" s="35">
        <f>+Tabla3[[#This Row],[FECHA TERMINACION
(INICIAL)]]-Tabla3[[#This Row],[FECHA INICIO]]</f>
        <v>213</v>
      </c>
      <c r="BI928" s="67">
        <f>+Tabla3[[#This Row],[PLAZO DE EJECUCIÓN EN DÍAS (INICIAL)]]/30</f>
        <v>7.1</v>
      </c>
      <c r="BJ928" t="s">
        <v>6290</v>
      </c>
      <c r="BK928" s="30">
        <f>+[1]BD_2!E954</f>
        <v>0</v>
      </c>
      <c r="BL928" s="30">
        <f>+[1]BD_2!BA954</f>
        <v>0</v>
      </c>
      <c r="BM928" s="23">
        <f>+[1]BD_2!BZ954</f>
        <v>0</v>
      </c>
      <c r="BN928" s="23">
        <f>+COUNTIF(Tabla3[[#This Row],[VALOR REDUCIDO]:[TOTAL TIEMPO PRORROGADO EN DÍAS
]],"&lt;&gt;0")</f>
        <v>0</v>
      </c>
      <c r="BO928" s="23" t="str">
        <f>+[1]BD_2!CA954</f>
        <v>2 NO</v>
      </c>
      <c r="BP928" s="27" t="str">
        <f>+[1]BD_2!CF954</f>
        <v>2 NO</v>
      </c>
      <c r="BQ928" s="23" t="s">
        <v>106</v>
      </c>
      <c r="BR928">
        <f t="shared" si="204"/>
        <v>213</v>
      </c>
      <c r="BS928" s="36">
        <f t="shared" si="205"/>
        <v>45798</v>
      </c>
      <c r="BT928" s="36">
        <f t="shared" si="206"/>
        <v>46011</v>
      </c>
      <c r="BU928" s="37">
        <f t="shared" ca="1" si="207"/>
        <v>0.69953051643192488</v>
      </c>
      <c r="BV928" s="30">
        <f t="shared" si="208"/>
        <v>14882000</v>
      </c>
      <c r="BW928" s="23" t="str">
        <f t="shared" ca="1" si="196"/>
        <v>EJECUCIÓN</v>
      </c>
      <c r="BX928" s="23">
        <v>4960667</v>
      </c>
      <c r="BY928" s="23">
        <v>9921333</v>
      </c>
      <c r="BZ928" s="23" t="s">
        <v>106</v>
      </c>
      <c r="CA928" s="23" t="str">
        <f t="shared" si="210"/>
        <v>mayo</v>
      </c>
      <c r="CB928" s="23" t="s">
        <v>121</v>
      </c>
      <c r="CC928" s="23" t="s">
        <v>121</v>
      </c>
      <c r="CD928" s="23" t="s">
        <v>121</v>
      </c>
      <c r="CE928" t="s">
        <v>125</v>
      </c>
      <c r="CF928" t="s">
        <v>126</v>
      </c>
    </row>
    <row r="929" spans="1:84" x14ac:dyDescent="0.25">
      <c r="A929" s="23" t="str">
        <f t="shared" si="197"/>
        <v/>
      </c>
      <c r="B929" s="24" t="str">
        <f t="shared" si="198"/>
        <v/>
      </c>
      <c r="C929" s="24" t="str">
        <f t="shared" ca="1" si="199"/>
        <v>E</v>
      </c>
      <c r="D929" s="25" t="str">
        <f t="shared" ca="1" si="200"/>
        <v/>
      </c>
      <c r="E929" s="25" t="str">
        <f t="shared" si="201"/>
        <v/>
      </c>
      <c r="F929" s="25" t="str">
        <f t="shared" si="202"/>
        <v/>
      </c>
      <c r="G929" s="25" t="str">
        <f t="shared" si="203"/>
        <v/>
      </c>
      <c r="H929" s="23">
        <v>2025</v>
      </c>
      <c r="I929" s="26">
        <v>945</v>
      </c>
      <c r="J929" s="23" t="s">
        <v>95</v>
      </c>
      <c r="K929" t="s">
        <v>96</v>
      </c>
      <c r="L929" t="s">
        <v>97</v>
      </c>
      <c r="M929" t="s">
        <v>98</v>
      </c>
      <c r="N929" t="s">
        <v>99</v>
      </c>
      <c r="O929" s="23" t="s">
        <v>100</v>
      </c>
      <c r="P929" s="23" t="s">
        <v>101</v>
      </c>
      <c r="Q929" t="s">
        <v>6291</v>
      </c>
      <c r="R929" s="23" t="s">
        <v>103</v>
      </c>
      <c r="S929" t="s">
        <v>6292</v>
      </c>
      <c r="T929" s="29" t="s">
        <v>6293</v>
      </c>
      <c r="U929" s="23" t="s">
        <v>1436</v>
      </c>
      <c r="V929" s="23" t="s">
        <v>106</v>
      </c>
      <c r="W929" s="20" t="s">
        <v>418</v>
      </c>
      <c r="X929" s="20" t="s">
        <v>418</v>
      </c>
      <c r="Y929" t="s">
        <v>6294</v>
      </c>
      <c r="Z929" t="s">
        <v>6295</v>
      </c>
      <c r="AA929" t="s">
        <v>6296</v>
      </c>
      <c r="AB929" s="30">
        <v>37106667</v>
      </c>
      <c r="AC929" s="30">
        <v>37106667</v>
      </c>
      <c r="AD929" s="46">
        <v>5060000</v>
      </c>
      <c r="AE929" s="46">
        <v>0</v>
      </c>
      <c r="AF929" s="23" t="s">
        <v>112</v>
      </c>
      <c r="AG929" t="s">
        <v>106</v>
      </c>
      <c r="AH929" t="s">
        <v>113</v>
      </c>
      <c r="AI929" s="31">
        <f>+Tabla3[[#This Row],[VALOR DEL CONTRATO
(EN NUMEROS)]]-Tabla3[[#This Row],[VALOR RECURSOS (MADS/FONAM)]]</f>
        <v>0</v>
      </c>
      <c r="AJ929" s="25">
        <v>8025</v>
      </c>
      <c r="AK929" s="32">
        <v>45665</v>
      </c>
      <c r="AL929">
        <v>193325</v>
      </c>
      <c r="AM929" s="42">
        <v>45798</v>
      </c>
      <c r="AN929" s="33" t="s">
        <v>114</v>
      </c>
      <c r="AO929" t="s">
        <v>2393</v>
      </c>
      <c r="AP929" s="39">
        <v>202300000000267</v>
      </c>
      <c r="AQ929" t="s">
        <v>106</v>
      </c>
      <c r="AR929" s="42">
        <v>45796</v>
      </c>
      <c r="AS929" s="23" t="s">
        <v>116</v>
      </c>
      <c r="AT929" s="23" t="s">
        <v>116</v>
      </c>
      <c r="AU929" t="s">
        <v>117</v>
      </c>
      <c r="AV929" t="s">
        <v>6231</v>
      </c>
      <c r="AW929" t="s">
        <v>424</v>
      </c>
      <c r="AX929" t="s">
        <v>425</v>
      </c>
      <c r="AY929" s="23">
        <v>80111600</v>
      </c>
      <c r="AZ929" t="s">
        <v>6297</v>
      </c>
      <c r="BA929" s="23" t="s">
        <v>121</v>
      </c>
      <c r="BB929" s="20" t="s">
        <v>122</v>
      </c>
      <c r="BC929" s="42">
        <v>45797</v>
      </c>
      <c r="BD929" s="23" t="s">
        <v>123</v>
      </c>
      <c r="BE929" s="42">
        <v>45797</v>
      </c>
      <c r="BF929" s="27">
        <v>45798</v>
      </c>
      <c r="BG929" s="43">
        <v>46021</v>
      </c>
      <c r="BH929" s="35">
        <f>+Tabla3[[#This Row],[FECHA TERMINACION
(INICIAL)]]-Tabla3[[#This Row],[FECHA INICIO]]</f>
        <v>223</v>
      </c>
      <c r="BI929" s="67">
        <f>+Tabla3[[#This Row],[PLAZO DE EJECUCIÓN EN DÍAS (INICIAL)]]/30</f>
        <v>7.4333333333333336</v>
      </c>
      <c r="BJ929" t="s">
        <v>6298</v>
      </c>
      <c r="BK929" s="30">
        <f>+[1]BD_2!E955</f>
        <v>0</v>
      </c>
      <c r="BL929" s="30">
        <f>+[1]BD_2!BA955</f>
        <v>0</v>
      </c>
      <c r="BM929" s="23">
        <f>+[1]BD_2!BZ955</f>
        <v>0</v>
      </c>
      <c r="BN929" s="23">
        <f>+COUNTIF(Tabla3[[#This Row],[VALOR REDUCIDO]:[TOTAL TIEMPO PRORROGADO EN DÍAS
]],"&lt;&gt;0")</f>
        <v>0</v>
      </c>
      <c r="BO929" s="23" t="str">
        <f>+[1]BD_2!CA955</f>
        <v>2 NO</v>
      </c>
      <c r="BP929" s="27" t="str">
        <f>+[1]BD_2!CF955</f>
        <v>2 NO</v>
      </c>
      <c r="BQ929" s="23" t="s">
        <v>106</v>
      </c>
      <c r="BR929">
        <f t="shared" si="204"/>
        <v>223</v>
      </c>
      <c r="BS929" s="36">
        <f t="shared" si="205"/>
        <v>45798</v>
      </c>
      <c r="BT929" s="36">
        <f t="shared" si="206"/>
        <v>46021</v>
      </c>
      <c r="BU929" s="37">
        <f t="shared" ca="1" si="207"/>
        <v>0.66816143497757852</v>
      </c>
      <c r="BV929" s="30">
        <f t="shared" si="208"/>
        <v>37106667</v>
      </c>
      <c r="BW929" s="23" t="str">
        <f t="shared" ca="1" si="196"/>
        <v>EJECUCIÓN</v>
      </c>
      <c r="BX929" s="23">
        <v>11806667</v>
      </c>
      <c r="BY929" s="23">
        <v>25300000</v>
      </c>
      <c r="BZ929" s="23" t="s">
        <v>106</v>
      </c>
      <c r="CA929" s="23" t="str">
        <f t="shared" si="210"/>
        <v>mayo</v>
      </c>
      <c r="CB929" s="23" t="s">
        <v>121</v>
      </c>
      <c r="CC929" s="23" t="s">
        <v>121</v>
      </c>
      <c r="CD929" s="23" t="s">
        <v>121</v>
      </c>
      <c r="CE929" t="s">
        <v>125</v>
      </c>
      <c r="CF929" t="s">
        <v>126</v>
      </c>
    </row>
    <row r="930" spans="1:84" x14ac:dyDescent="0.25">
      <c r="A930" s="23" t="str">
        <f t="shared" si="197"/>
        <v/>
      </c>
      <c r="B930" s="24" t="str">
        <f t="shared" si="198"/>
        <v/>
      </c>
      <c r="C930" s="24" t="str">
        <f t="shared" ca="1" si="199"/>
        <v>E</v>
      </c>
      <c r="D930" s="25" t="str">
        <f t="shared" ca="1" si="200"/>
        <v/>
      </c>
      <c r="E930" s="25" t="str">
        <f t="shared" si="201"/>
        <v/>
      </c>
      <c r="F930" s="25" t="str">
        <f t="shared" si="202"/>
        <v/>
      </c>
      <c r="G930" s="25" t="str">
        <f t="shared" si="203"/>
        <v/>
      </c>
      <c r="H930" s="23">
        <v>2025</v>
      </c>
      <c r="I930" s="26">
        <v>947</v>
      </c>
      <c r="J930" s="23" t="s">
        <v>95</v>
      </c>
      <c r="K930" t="s">
        <v>96</v>
      </c>
      <c r="L930" t="s">
        <v>97</v>
      </c>
      <c r="M930" t="s">
        <v>98</v>
      </c>
      <c r="N930" t="s">
        <v>99</v>
      </c>
      <c r="O930" s="23" t="s">
        <v>100</v>
      </c>
      <c r="P930" s="23" t="s">
        <v>138</v>
      </c>
      <c r="Q930" t="s">
        <v>6299</v>
      </c>
      <c r="R930" s="23" t="s">
        <v>103</v>
      </c>
      <c r="S930" s="20" t="s">
        <v>982</v>
      </c>
      <c r="T930" s="29" t="s">
        <v>6300</v>
      </c>
      <c r="U930" s="23" t="s">
        <v>1436</v>
      </c>
      <c r="V930" s="23" t="s">
        <v>106</v>
      </c>
      <c r="W930" s="20" t="s">
        <v>1369</v>
      </c>
      <c r="X930" s="20" t="s">
        <v>1369</v>
      </c>
      <c r="Y930" t="s">
        <v>6301</v>
      </c>
      <c r="Z930" t="s">
        <v>6302</v>
      </c>
      <c r="AA930" t="s">
        <v>6303</v>
      </c>
      <c r="AB930" s="30">
        <v>49000000</v>
      </c>
      <c r="AC930" s="30">
        <v>49000000</v>
      </c>
      <c r="AD930" s="46">
        <v>7000000</v>
      </c>
      <c r="AE930" s="46">
        <v>0</v>
      </c>
      <c r="AF930" s="23" t="s">
        <v>112</v>
      </c>
      <c r="AG930" t="s">
        <v>106</v>
      </c>
      <c r="AH930" t="s">
        <v>113</v>
      </c>
      <c r="AI930" s="31">
        <f>+Tabla3[[#This Row],[VALOR DEL CONTRATO
(EN NUMEROS)]]-Tabla3[[#This Row],[VALOR RECURSOS (MADS/FONAM)]]</f>
        <v>0</v>
      </c>
      <c r="AJ930" s="25">
        <v>11125</v>
      </c>
      <c r="AK930" s="57">
        <v>45665</v>
      </c>
      <c r="AL930">
        <v>190625</v>
      </c>
      <c r="AM930" s="42">
        <v>45797</v>
      </c>
      <c r="AN930" s="33" t="s">
        <v>114</v>
      </c>
      <c r="AO930" t="s">
        <v>931</v>
      </c>
      <c r="AP930" s="39">
        <v>202400000000078</v>
      </c>
      <c r="AQ930" t="s">
        <v>106</v>
      </c>
      <c r="AR930" s="42">
        <v>45793</v>
      </c>
      <c r="AS930" s="23" t="s">
        <v>116</v>
      </c>
      <c r="AT930" s="23" t="s">
        <v>116</v>
      </c>
      <c r="AU930" t="s">
        <v>117</v>
      </c>
      <c r="AV930" t="s">
        <v>3771</v>
      </c>
      <c r="AW930" t="s">
        <v>801</v>
      </c>
      <c r="AX930" t="s">
        <v>1375</v>
      </c>
      <c r="AY930" s="23">
        <v>80111600</v>
      </c>
      <c r="AZ930" t="s">
        <v>6304</v>
      </c>
      <c r="BA930" s="23" t="s">
        <v>121</v>
      </c>
      <c r="BB930" s="20" t="s">
        <v>122</v>
      </c>
      <c r="BC930" s="42">
        <v>45796</v>
      </c>
      <c r="BD930" s="23" t="s">
        <v>123</v>
      </c>
      <c r="BE930" s="42">
        <v>45796</v>
      </c>
      <c r="BF930" s="27">
        <v>45797</v>
      </c>
      <c r="BG930" s="43">
        <v>46010</v>
      </c>
      <c r="BH930" s="35">
        <f>+Tabla3[[#This Row],[FECHA TERMINACION
(INICIAL)]]-Tabla3[[#This Row],[FECHA INICIO]]</f>
        <v>213</v>
      </c>
      <c r="BI930" s="67">
        <f>+Tabla3[[#This Row],[PLAZO DE EJECUCIÓN EN DÍAS (INICIAL)]]/30</f>
        <v>7.1</v>
      </c>
      <c r="BJ930" t="s">
        <v>6305</v>
      </c>
      <c r="BK930" s="30">
        <f>+[1]BD_2!E957</f>
        <v>0</v>
      </c>
      <c r="BL930" s="30">
        <f>+[1]BD_2!BA957</f>
        <v>0</v>
      </c>
      <c r="BM930" s="23">
        <f>+[1]BD_2!BZ957</f>
        <v>0</v>
      </c>
      <c r="BN930" s="23">
        <f>+COUNTIF(Tabla3[[#This Row],[VALOR REDUCIDO]:[TOTAL TIEMPO PRORROGADO EN DÍAS
]],"&lt;&gt;0")</f>
        <v>0</v>
      </c>
      <c r="BO930" s="23" t="str">
        <f>+[1]BD_2!CA957</f>
        <v>2 NO</v>
      </c>
      <c r="BP930" s="27" t="str">
        <f>+[1]BD_2!CF957</f>
        <v>2 NO</v>
      </c>
      <c r="BQ930" s="23" t="s">
        <v>106</v>
      </c>
      <c r="BR930">
        <f t="shared" si="204"/>
        <v>213</v>
      </c>
      <c r="BS930" s="36">
        <f t="shared" si="205"/>
        <v>45797</v>
      </c>
      <c r="BT930" s="36">
        <f t="shared" si="206"/>
        <v>46010</v>
      </c>
      <c r="BU930" s="37">
        <f t="shared" ca="1" si="207"/>
        <v>0.70422535211267601</v>
      </c>
      <c r="BV930" s="30">
        <f t="shared" si="208"/>
        <v>49000000</v>
      </c>
      <c r="BW930" s="23" t="str">
        <f t="shared" ca="1" si="196"/>
        <v>EJECUCIÓN</v>
      </c>
      <c r="BX930" s="23">
        <v>16566667</v>
      </c>
      <c r="BY930" s="23">
        <v>32433333</v>
      </c>
      <c r="BZ930" s="23" t="s">
        <v>106</v>
      </c>
      <c r="CA930" s="23" t="str">
        <f t="shared" si="210"/>
        <v>mayo</v>
      </c>
      <c r="CB930" s="23" t="s">
        <v>121</v>
      </c>
      <c r="CC930" s="23" t="s">
        <v>121</v>
      </c>
      <c r="CD930" s="23" t="s">
        <v>121</v>
      </c>
      <c r="CE930" t="s">
        <v>125</v>
      </c>
      <c r="CF930" t="s">
        <v>126</v>
      </c>
    </row>
    <row r="931" spans="1:84" x14ac:dyDescent="0.25">
      <c r="A931" s="23" t="str">
        <f t="shared" si="197"/>
        <v/>
      </c>
      <c r="B931" s="24" t="str">
        <f t="shared" si="198"/>
        <v/>
      </c>
      <c r="C931" s="24" t="str">
        <f t="shared" ca="1" si="199"/>
        <v>E</v>
      </c>
      <c r="D931" s="25" t="str">
        <f t="shared" ca="1" si="200"/>
        <v/>
      </c>
      <c r="E931" s="25" t="str">
        <f t="shared" si="201"/>
        <v/>
      </c>
      <c r="F931" s="25" t="str">
        <f t="shared" si="202"/>
        <v/>
      </c>
      <c r="G931" s="25" t="str">
        <f t="shared" si="203"/>
        <v/>
      </c>
      <c r="H931" s="23">
        <v>2025</v>
      </c>
      <c r="I931" s="26">
        <v>948</v>
      </c>
      <c r="J931" s="23" t="s">
        <v>95</v>
      </c>
      <c r="K931" t="s">
        <v>96</v>
      </c>
      <c r="L931" t="s">
        <v>97</v>
      </c>
      <c r="M931" t="s">
        <v>98</v>
      </c>
      <c r="N931" t="s">
        <v>99</v>
      </c>
      <c r="O931" s="23" t="s">
        <v>100</v>
      </c>
      <c r="P931" s="23" t="s">
        <v>101</v>
      </c>
      <c r="Q931" t="s">
        <v>6306</v>
      </c>
      <c r="R931" s="23" t="s">
        <v>103</v>
      </c>
      <c r="S931" s="20" t="s">
        <v>6307</v>
      </c>
      <c r="T931" s="29" t="s">
        <v>6308</v>
      </c>
      <c r="U931" s="23" t="s">
        <v>1436</v>
      </c>
      <c r="V931" s="23" t="s">
        <v>106</v>
      </c>
      <c r="W931" s="20" t="s">
        <v>490</v>
      </c>
      <c r="X931" s="20" t="s">
        <v>490</v>
      </c>
      <c r="Y931" t="s">
        <v>6309</v>
      </c>
      <c r="Z931" t="s">
        <v>6310</v>
      </c>
      <c r="AA931" t="s">
        <v>6311</v>
      </c>
      <c r="AB931" s="30">
        <v>33564667</v>
      </c>
      <c r="AC931" s="30">
        <v>33564667</v>
      </c>
      <c r="AD931" s="46">
        <v>5060000</v>
      </c>
      <c r="AE931" s="46">
        <v>0</v>
      </c>
      <c r="AF931" s="23" t="s">
        <v>112</v>
      </c>
      <c r="AG931" t="s">
        <v>106</v>
      </c>
      <c r="AH931" t="s">
        <v>113</v>
      </c>
      <c r="AI931" s="31">
        <f>+Tabla3[[#This Row],[VALOR DEL CONTRATO
(EN NUMEROS)]]-Tabla3[[#This Row],[VALOR RECURSOS (MADS/FONAM)]]</f>
        <v>0</v>
      </c>
      <c r="AJ931" s="25">
        <v>9025</v>
      </c>
      <c r="AK931" s="57">
        <v>45665</v>
      </c>
      <c r="AL931">
        <v>226925</v>
      </c>
      <c r="AM931" s="42">
        <v>45819</v>
      </c>
      <c r="AN931" s="33" t="s">
        <v>114</v>
      </c>
      <c r="AO931" t="s">
        <v>986</v>
      </c>
      <c r="AP931" s="39">
        <v>202300000000041</v>
      </c>
      <c r="AQ931" t="s">
        <v>106</v>
      </c>
      <c r="AR931" s="42">
        <v>45818</v>
      </c>
      <c r="AS931" s="23" t="s">
        <v>116</v>
      </c>
      <c r="AT931" s="23" t="s">
        <v>116</v>
      </c>
      <c r="AU931" t="s">
        <v>117</v>
      </c>
      <c r="AV931" t="s">
        <v>6312</v>
      </c>
      <c r="AW931" t="s">
        <v>6313</v>
      </c>
      <c r="AX931" t="s">
        <v>490</v>
      </c>
      <c r="AY931" s="23">
        <v>80111600</v>
      </c>
      <c r="AZ931" t="s">
        <v>6314</v>
      </c>
      <c r="BA931" s="23" t="s">
        <v>295</v>
      </c>
      <c r="BB931" s="20" t="s">
        <v>122</v>
      </c>
      <c r="BC931" s="42">
        <v>45818</v>
      </c>
      <c r="BD931" s="23" t="s">
        <v>123</v>
      </c>
      <c r="BE931" s="42">
        <v>45818</v>
      </c>
      <c r="BF931" s="27">
        <v>45819</v>
      </c>
      <c r="BG931" s="43">
        <v>46020</v>
      </c>
      <c r="BH931" s="35">
        <f>+Tabla3[[#This Row],[FECHA TERMINACION
(INICIAL)]]-Tabla3[[#This Row],[FECHA INICIO]]</f>
        <v>201</v>
      </c>
      <c r="BI931" s="67">
        <f>+Tabla3[[#This Row],[PLAZO DE EJECUCIÓN EN DÍAS (INICIAL)]]/30</f>
        <v>6.7</v>
      </c>
      <c r="BJ931" t="s">
        <v>6315</v>
      </c>
      <c r="BK931" s="30">
        <f>+[1]BD_2!E958</f>
        <v>0</v>
      </c>
      <c r="BL931" s="30">
        <f>+[1]BD_2!BA958</f>
        <v>0</v>
      </c>
      <c r="BM931" s="23">
        <f>+[1]BD_2!BZ958</f>
        <v>0</v>
      </c>
      <c r="BN931" s="23">
        <f>+COUNTIF(Tabla3[[#This Row],[VALOR REDUCIDO]:[TOTAL TIEMPO PRORROGADO EN DÍAS
]],"&lt;&gt;0")</f>
        <v>0</v>
      </c>
      <c r="BO931" s="23" t="str">
        <f>+[1]BD_2!CA958</f>
        <v>2 NO</v>
      </c>
      <c r="BP931" s="27" t="str">
        <f>+[1]BD_2!CF958</f>
        <v>2 NO</v>
      </c>
      <c r="BQ931" s="23" t="s">
        <v>106</v>
      </c>
      <c r="BR931">
        <f t="shared" si="204"/>
        <v>201</v>
      </c>
      <c r="BS931" s="36">
        <f t="shared" si="205"/>
        <v>45819</v>
      </c>
      <c r="BT931" s="36">
        <f t="shared" si="206"/>
        <v>46020</v>
      </c>
      <c r="BU931" s="37">
        <f t="shared" ca="1" si="207"/>
        <v>0.63681592039800994</v>
      </c>
      <c r="BV931" s="30">
        <f t="shared" si="208"/>
        <v>33564667</v>
      </c>
      <c r="BW931" s="23" t="str">
        <f t="shared" ca="1" si="196"/>
        <v>EJECUCIÓN</v>
      </c>
      <c r="BX931" s="23">
        <v>8433333</v>
      </c>
      <c r="BY931" s="23">
        <v>25131334</v>
      </c>
      <c r="BZ931" s="23" t="s">
        <v>106</v>
      </c>
      <c r="CA931" s="23" t="str">
        <f t="shared" si="210"/>
        <v>junio</v>
      </c>
      <c r="CB931" s="23" t="s">
        <v>121</v>
      </c>
      <c r="CC931" s="23" t="s">
        <v>121</v>
      </c>
      <c r="CD931" s="23" t="s">
        <v>121</v>
      </c>
      <c r="CE931" t="s">
        <v>125</v>
      </c>
      <c r="CF931" t="s">
        <v>126</v>
      </c>
    </row>
    <row r="932" spans="1:84" x14ac:dyDescent="0.25">
      <c r="A932" s="23" t="str">
        <f t="shared" si="197"/>
        <v/>
      </c>
      <c r="B932" s="24" t="str">
        <f t="shared" si="198"/>
        <v/>
      </c>
      <c r="C932" s="24" t="str">
        <f t="shared" ca="1" si="199"/>
        <v>E</v>
      </c>
      <c r="D932" s="25" t="str">
        <f t="shared" ca="1" si="200"/>
        <v/>
      </c>
      <c r="E932" s="25" t="str">
        <f t="shared" si="201"/>
        <v/>
      </c>
      <c r="F932" s="25" t="str">
        <f t="shared" si="202"/>
        <v/>
      </c>
      <c r="G932" s="25" t="str">
        <f t="shared" si="203"/>
        <v/>
      </c>
      <c r="H932" s="23">
        <v>2025</v>
      </c>
      <c r="I932" s="26">
        <v>949</v>
      </c>
      <c r="J932" s="23" t="s">
        <v>95</v>
      </c>
      <c r="K932" t="s">
        <v>96</v>
      </c>
      <c r="L932" t="s">
        <v>97</v>
      </c>
      <c r="M932" t="s">
        <v>98</v>
      </c>
      <c r="N932" t="s">
        <v>99</v>
      </c>
      <c r="O932" s="23" t="s">
        <v>100</v>
      </c>
      <c r="P932" s="23" t="s">
        <v>138</v>
      </c>
      <c r="Q932" t="s">
        <v>6316</v>
      </c>
      <c r="R932" s="23" t="s">
        <v>103</v>
      </c>
      <c r="S932" s="20" t="s">
        <v>158</v>
      </c>
      <c r="T932" s="29" t="s">
        <v>6317</v>
      </c>
      <c r="U932" s="23" t="s">
        <v>1436</v>
      </c>
      <c r="V932" s="23" t="s">
        <v>106</v>
      </c>
      <c r="W932" s="20" t="s">
        <v>776</v>
      </c>
      <c r="X932" s="20" t="s">
        <v>776</v>
      </c>
      <c r="Y932" t="s">
        <v>6318</v>
      </c>
      <c r="Z932" t="s">
        <v>6319</v>
      </c>
      <c r="AA932" t="s">
        <v>6320</v>
      </c>
      <c r="AB932" s="30">
        <v>39600000</v>
      </c>
      <c r="AC932" s="30">
        <v>39600000</v>
      </c>
      <c r="AD932" s="46">
        <v>5400000</v>
      </c>
      <c r="AE932" s="46">
        <v>0</v>
      </c>
      <c r="AF932" s="23" t="s">
        <v>112</v>
      </c>
      <c r="AG932" t="s">
        <v>106</v>
      </c>
      <c r="AH932" t="s">
        <v>113</v>
      </c>
      <c r="AI932" s="31">
        <f>+Tabla3[[#This Row],[VALOR DEL CONTRATO
(EN NUMEROS)]]-Tabla3[[#This Row],[VALOR RECURSOS (MADS/FONAM)]]</f>
        <v>0</v>
      </c>
      <c r="AJ932" s="25">
        <v>7325</v>
      </c>
      <c r="AK932" s="32">
        <v>45665</v>
      </c>
      <c r="AL932">
        <v>190725</v>
      </c>
      <c r="AM932" s="42">
        <v>45797</v>
      </c>
      <c r="AN932" s="33" t="s">
        <v>114</v>
      </c>
      <c r="AO932" t="s">
        <v>911</v>
      </c>
      <c r="AP932" s="39">
        <v>202400000000078</v>
      </c>
      <c r="AQ932" t="s">
        <v>106</v>
      </c>
      <c r="AR932" s="42">
        <v>45792</v>
      </c>
      <c r="AS932" s="23" t="s">
        <v>116</v>
      </c>
      <c r="AT932" s="23" t="s">
        <v>116</v>
      </c>
      <c r="AU932" t="s">
        <v>117</v>
      </c>
      <c r="AV932" t="s">
        <v>6321</v>
      </c>
      <c r="AW932" t="s">
        <v>782</v>
      </c>
      <c r="AX932" t="s">
        <v>783</v>
      </c>
      <c r="AY932" s="23">
        <v>80111600</v>
      </c>
      <c r="AZ932" t="s">
        <v>6322</v>
      </c>
      <c r="BA932" s="23" t="s">
        <v>295</v>
      </c>
      <c r="BB932" s="20" t="s">
        <v>122</v>
      </c>
      <c r="BC932" s="42">
        <v>45793</v>
      </c>
      <c r="BD932" s="23" t="s">
        <v>123</v>
      </c>
      <c r="BE932" s="42">
        <v>45793</v>
      </c>
      <c r="BF932" s="27">
        <v>45797</v>
      </c>
      <c r="BG932" s="43">
        <v>46020</v>
      </c>
      <c r="BH932" s="35">
        <f>+Tabla3[[#This Row],[FECHA TERMINACION
(INICIAL)]]-Tabla3[[#This Row],[FECHA INICIO]]</f>
        <v>223</v>
      </c>
      <c r="BI932" s="67">
        <f>+Tabla3[[#This Row],[PLAZO DE EJECUCIÓN EN DÍAS (INICIAL)]]/30</f>
        <v>7.4333333333333336</v>
      </c>
      <c r="BJ932" t="s">
        <v>6323</v>
      </c>
      <c r="BK932" s="30">
        <f>+[1]BD_2!E959</f>
        <v>0</v>
      </c>
      <c r="BL932" s="30">
        <f>+[1]BD_2!BA959</f>
        <v>0</v>
      </c>
      <c r="BM932" s="23">
        <f>+[1]BD_2!BZ959</f>
        <v>0</v>
      </c>
      <c r="BN932" s="23">
        <f>+COUNTIF(Tabla3[[#This Row],[VALOR REDUCIDO]:[TOTAL TIEMPO PRORROGADO EN DÍAS
]],"&lt;&gt;0")</f>
        <v>0</v>
      </c>
      <c r="BO932" s="23" t="str">
        <f>+[1]BD_2!CA959</f>
        <v>2 NO</v>
      </c>
      <c r="BP932" s="27" t="str">
        <f>+[1]BD_2!CF959</f>
        <v>2 NO</v>
      </c>
      <c r="BQ932" s="23" t="s">
        <v>106</v>
      </c>
      <c r="BR932">
        <f t="shared" si="204"/>
        <v>223</v>
      </c>
      <c r="BS932" s="36">
        <f t="shared" si="205"/>
        <v>45797</v>
      </c>
      <c r="BT932" s="36">
        <f t="shared" si="206"/>
        <v>46020</v>
      </c>
      <c r="BU932" s="37">
        <f t="shared" ca="1" si="207"/>
        <v>0.67264573991031396</v>
      </c>
      <c r="BV932" s="30">
        <f t="shared" si="208"/>
        <v>39600000</v>
      </c>
      <c r="BW932" s="23" t="str">
        <f t="shared" ca="1" si="196"/>
        <v>EJECUCIÓN</v>
      </c>
      <c r="BX932" s="23">
        <v>7380000</v>
      </c>
      <c r="BY932" s="23">
        <v>32220000</v>
      </c>
      <c r="BZ932" s="23" t="s">
        <v>106</v>
      </c>
      <c r="CA932" s="23" t="str">
        <f t="shared" si="210"/>
        <v>mayo</v>
      </c>
      <c r="CB932" s="23" t="s">
        <v>121</v>
      </c>
      <c r="CC932" s="23" t="s">
        <v>121</v>
      </c>
      <c r="CD932" s="23" t="s">
        <v>121</v>
      </c>
      <c r="CE932" t="s">
        <v>125</v>
      </c>
      <c r="CF932" t="s">
        <v>126</v>
      </c>
    </row>
    <row r="933" spans="1:84" x14ac:dyDescent="0.25">
      <c r="A933" s="23" t="str">
        <f t="shared" si="197"/>
        <v>S</v>
      </c>
      <c r="B933" s="24" t="str">
        <f t="shared" si="198"/>
        <v/>
      </c>
      <c r="C933" s="24" t="str">
        <f t="shared" ca="1" si="199"/>
        <v>E</v>
      </c>
      <c r="D933" s="25" t="str">
        <f t="shared" si="200"/>
        <v/>
      </c>
      <c r="E933" s="25" t="str">
        <f t="shared" si="201"/>
        <v/>
      </c>
      <c r="F933" s="25" t="str">
        <f t="shared" si="202"/>
        <v/>
      </c>
      <c r="G933" s="25" t="str">
        <f t="shared" si="203"/>
        <v/>
      </c>
      <c r="H933" s="23">
        <v>2025</v>
      </c>
      <c r="I933" s="26">
        <v>950</v>
      </c>
      <c r="J933" s="23" t="s">
        <v>95</v>
      </c>
      <c r="K933" t="s">
        <v>96</v>
      </c>
      <c r="L933" t="s">
        <v>97</v>
      </c>
      <c r="M933" t="s">
        <v>98</v>
      </c>
      <c r="N933" t="s">
        <v>99</v>
      </c>
      <c r="O933" s="23" t="s">
        <v>100</v>
      </c>
      <c r="P933" s="23" t="s">
        <v>138</v>
      </c>
      <c r="Q933" t="s">
        <v>6324</v>
      </c>
      <c r="R933" s="23" t="s">
        <v>103</v>
      </c>
      <c r="S933" s="20" t="s">
        <v>165</v>
      </c>
      <c r="T933" s="29" t="s">
        <v>6325</v>
      </c>
      <c r="U933" s="23" t="s">
        <v>1436</v>
      </c>
      <c r="V933" s="23" t="s">
        <v>106</v>
      </c>
      <c r="W933" s="20" t="s">
        <v>516</v>
      </c>
      <c r="X933" s="20" t="s">
        <v>516</v>
      </c>
      <c r="Y933" t="s">
        <v>6326</v>
      </c>
      <c r="Z933" t="s">
        <v>6327</v>
      </c>
      <c r="AA933" s="30" t="s">
        <v>6328</v>
      </c>
      <c r="AB933" s="30">
        <v>62250000</v>
      </c>
      <c r="AC933" s="30">
        <v>62250000</v>
      </c>
      <c r="AD933" s="46">
        <v>8300000</v>
      </c>
      <c r="AE933" s="46">
        <v>0</v>
      </c>
      <c r="AF933" s="23" t="s">
        <v>112</v>
      </c>
      <c r="AG933" t="s">
        <v>106</v>
      </c>
      <c r="AH933" t="s">
        <v>113</v>
      </c>
      <c r="AI933" s="31">
        <f>+Tabla3[[#This Row],[VALOR DEL CONTRATO
(EN NUMEROS)]]-Tabla3[[#This Row],[VALOR RECURSOS (MADS/FONAM)]]</f>
        <v>0</v>
      </c>
      <c r="AJ933" s="25">
        <v>8825</v>
      </c>
      <c r="AK933" s="57">
        <v>45665</v>
      </c>
      <c r="AL933">
        <v>187325</v>
      </c>
      <c r="AM933" s="42">
        <v>45793</v>
      </c>
      <c r="AN933" s="33" t="s">
        <v>114</v>
      </c>
      <c r="AO933" t="s">
        <v>1574</v>
      </c>
      <c r="AP933" s="39">
        <v>202300000000177</v>
      </c>
      <c r="AQ933" t="s">
        <v>106</v>
      </c>
      <c r="AR933" s="42">
        <v>45792</v>
      </c>
      <c r="AS933" s="23" t="s">
        <v>116</v>
      </c>
      <c r="AT933" s="23" t="s">
        <v>116</v>
      </c>
      <c r="AU933" t="s">
        <v>117</v>
      </c>
      <c r="AV933" t="s">
        <v>2550</v>
      </c>
      <c r="AW933" t="s">
        <v>2551</v>
      </c>
      <c r="AX933" t="s">
        <v>516</v>
      </c>
      <c r="AY933" s="23">
        <v>80111600</v>
      </c>
      <c r="AZ933" t="s">
        <v>6329</v>
      </c>
      <c r="BA933" s="23" t="s">
        <v>121</v>
      </c>
      <c r="BB933" s="20" t="s">
        <v>122</v>
      </c>
      <c r="BC933" s="27">
        <v>45792</v>
      </c>
      <c r="BD933" s="23" t="s">
        <v>136</v>
      </c>
      <c r="BE933" s="27">
        <v>45792</v>
      </c>
      <c r="BF933" s="27">
        <v>45793</v>
      </c>
      <c r="BG933" s="43">
        <v>46021</v>
      </c>
      <c r="BH933" s="35">
        <f>+Tabla3[[#This Row],[FECHA TERMINACION
(INICIAL)]]-Tabla3[[#This Row],[FECHA INICIO]]</f>
        <v>228</v>
      </c>
      <c r="BI933" s="67">
        <f>+Tabla3[[#This Row],[PLAZO DE EJECUCIÓN EN DÍAS (INICIAL)]]/30</f>
        <v>7.6</v>
      </c>
      <c r="BJ933" t="s">
        <v>6258</v>
      </c>
      <c r="BK933" s="30">
        <f>+[1]BD_2!E960</f>
        <v>0</v>
      </c>
      <c r="BL933" s="30">
        <f>+[1]BD_2!BA960</f>
        <v>0</v>
      </c>
      <c r="BM933" s="23">
        <f>+[1]BD_2!BZ960</f>
        <v>0</v>
      </c>
      <c r="BN933" s="23">
        <f>+COUNTIF(Tabla3[[#This Row],[VALOR REDUCIDO]:[TOTAL TIEMPO PRORROGADO EN DÍAS
]],"&lt;&gt;0")</f>
        <v>0</v>
      </c>
      <c r="BO933" s="23" t="str">
        <f>+[1]BD_2!CA960</f>
        <v>1 SI</v>
      </c>
      <c r="BP933" s="27" t="str">
        <f>+[1]BD_2!CF960</f>
        <v>1 SI</v>
      </c>
      <c r="BQ933" s="23" t="s">
        <v>106</v>
      </c>
      <c r="BR933">
        <f t="shared" si="204"/>
        <v>228</v>
      </c>
      <c r="BS933" s="36">
        <f t="shared" si="205"/>
        <v>45793</v>
      </c>
      <c r="BT933" s="36">
        <f t="shared" si="206"/>
        <v>46021</v>
      </c>
      <c r="BU933" s="37">
        <f t="shared" ca="1" si="207"/>
        <v>0.67543859649122806</v>
      </c>
      <c r="BV933" s="30">
        <f t="shared" si="208"/>
        <v>62250000</v>
      </c>
      <c r="BW933" s="23" t="str">
        <f t="shared" si="196"/>
        <v>FINALIZADO</v>
      </c>
      <c r="BX933" s="23">
        <v>3873333</v>
      </c>
      <c r="BY933" s="23">
        <v>58376667</v>
      </c>
      <c r="BZ933" s="23" t="s">
        <v>106</v>
      </c>
      <c r="CA933" s="23" t="str">
        <f t="shared" si="210"/>
        <v>mayo</v>
      </c>
      <c r="CB933" s="23" t="s">
        <v>121</v>
      </c>
      <c r="CC933" s="23" t="s">
        <v>121</v>
      </c>
      <c r="CD933" s="23" t="s">
        <v>121</v>
      </c>
      <c r="CE933" t="s">
        <v>125</v>
      </c>
      <c r="CF933" t="s">
        <v>126</v>
      </c>
    </row>
    <row r="934" spans="1:84" x14ac:dyDescent="0.25">
      <c r="A934" s="23" t="str">
        <f t="shared" si="197"/>
        <v/>
      </c>
      <c r="B934" s="24" t="str">
        <f t="shared" si="198"/>
        <v/>
      </c>
      <c r="C934" s="24" t="str">
        <f t="shared" ca="1" si="199"/>
        <v>E</v>
      </c>
      <c r="D934" s="25" t="str">
        <f t="shared" ca="1" si="200"/>
        <v/>
      </c>
      <c r="E934" s="25" t="str">
        <f t="shared" si="201"/>
        <v/>
      </c>
      <c r="F934" s="25" t="str">
        <f t="shared" si="202"/>
        <v/>
      </c>
      <c r="G934" s="25" t="str">
        <f t="shared" si="203"/>
        <v/>
      </c>
      <c r="H934" s="23">
        <v>2025</v>
      </c>
      <c r="I934" s="26">
        <v>951</v>
      </c>
      <c r="J934" s="23" t="s">
        <v>95</v>
      </c>
      <c r="K934" t="s">
        <v>96</v>
      </c>
      <c r="L934" t="s">
        <v>97</v>
      </c>
      <c r="M934" t="s">
        <v>98</v>
      </c>
      <c r="N934" t="s">
        <v>99</v>
      </c>
      <c r="O934" s="23" t="s">
        <v>100</v>
      </c>
      <c r="P934" s="23" t="s">
        <v>138</v>
      </c>
      <c r="Q934" t="s">
        <v>6330</v>
      </c>
      <c r="R934" s="23" t="s">
        <v>103</v>
      </c>
      <c r="S934" s="20" t="s">
        <v>2129</v>
      </c>
      <c r="T934" s="29" t="s">
        <v>6331</v>
      </c>
      <c r="U934" s="23" t="s">
        <v>1436</v>
      </c>
      <c r="V934" s="23" t="s">
        <v>106</v>
      </c>
      <c r="W934" s="20" t="s">
        <v>776</v>
      </c>
      <c r="X934" s="20" t="s">
        <v>776</v>
      </c>
      <c r="Y934" t="s">
        <v>6332</v>
      </c>
      <c r="Z934" t="s">
        <v>6333</v>
      </c>
      <c r="AA934" t="s">
        <v>6334</v>
      </c>
      <c r="AB934" s="30">
        <v>88000000</v>
      </c>
      <c r="AC934" s="30">
        <v>88000000</v>
      </c>
      <c r="AD934" s="46">
        <v>12000000</v>
      </c>
      <c r="AE934" s="46">
        <v>0</v>
      </c>
      <c r="AF934" s="23" t="s">
        <v>112</v>
      </c>
      <c r="AG934" t="s">
        <v>106</v>
      </c>
      <c r="AH934" t="s">
        <v>113</v>
      </c>
      <c r="AI934" s="31">
        <f>+Tabla3[[#This Row],[VALOR DEL CONTRATO
(EN NUMEROS)]]-Tabla3[[#This Row],[VALOR RECURSOS (MADS/FONAM)]]</f>
        <v>0</v>
      </c>
      <c r="AJ934" s="25">
        <v>6825</v>
      </c>
      <c r="AK934" s="57">
        <v>45665</v>
      </c>
      <c r="AL934">
        <v>190425</v>
      </c>
      <c r="AM934" s="42">
        <v>45797</v>
      </c>
      <c r="AN934" s="33" t="s">
        <v>114</v>
      </c>
      <c r="AO934" t="s">
        <v>780</v>
      </c>
      <c r="AP934" s="39">
        <v>202400000000078</v>
      </c>
      <c r="AQ934" t="s">
        <v>106</v>
      </c>
      <c r="AR934" s="42">
        <v>45793</v>
      </c>
      <c r="AS934" s="23" t="s">
        <v>116</v>
      </c>
      <c r="AT934" s="23" t="s">
        <v>116</v>
      </c>
      <c r="AU934" t="s">
        <v>117</v>
      </c>
      <c r="AV934" t="s">
        <v>6321</v>
      </c>
      <c r="AW934" t="s">
        <v>782</v>
      </c>
      <c r="AX934" t="s">
        <v>783</v>
      </c>
      <c r="AY934" s="23">
        <v>80111600</v>
      </c>
      <c r="AZ934" t="s">
        <v>6335</v>
      </c>
      <c r="BA934" s="23" t="s">
        <v>121</v>
      </c>
      <c r="BB934" s="20" t="s">
        <v>122</v>
      </c>
      <c r="BC934" s="27">
        <v>45796</v>
      </c>
      <c r="BD934" s="23" t="s">
        <v>123</v>
      </c>
      <c r="BE934" s="27">
        <v>45796</v>
      </c>
      <c r="BF934" s="27">
        <v>45797</v>
      </c>
      <c r="BG934" s="27">
        <v>46020</v>
      </c>
      <c r="BH934" s="35">
        <f>+Tabla3[[#This Row],[FECHA TERMINACION
(INICIAL)]]-Tabla3[[#This Row],[FECHA INICIO]]</f>
        <v>223</v>
      </c>
      <c r="BI934" s="67">
        <f>+Tabla3[[#This Row],[PLAZO DE EJECUCIÓN EN DÍAS (INICIAL)]]/30</f>
        <v>7.4333333333333336</v>
      </c>
      <c r="BJ934" t="s">
        <v>6323</v>
      </c>
      <c r="BK934" s="30">
        <f>+[1]BD_2!E961</f>
        <v>0</v>
      </c>
      <c r="BL934" s="30">
        <f>+[1]BD_2!BA961</f>
        <v>0</v>
      </c>
      <c r="BM934" s="23">
        <f>+[1]BD_2!BZ961</f>
        <v>0</v>
      </c>
      <c r="BN934" s="23">
        <f>+COUNTIF(Tabla3[[#This Row],[VALOR REDUCIDO]:[TOTAL TIEMPO PRORROGADO EN DÍAS
]],"&lt;&gt;0")</f>
        <v>0</v>
      </c>
      <c r="BO934" s="23" t="str">
        <f>+[1]BD_2!CA961</f>
        <v>2 NO</v>
      </c>
      <c r="BP934" s="27" t="str">
        <f>+[1]BD_2!CF961</f>
        <v>2 NO</v>
      </c>
      <c r="BQ934" s="23" t="s">
        <v>106</v>
      </c>
      <c r="BR934">
        <f t="shared" si="204"/>
        <v>223</v>
      </c>
      <c r="BS934" s="36">
        <f t="shared" si="205"/>
        <v>45797</v>
      </c>
      <c r="BT934" s="36">
        <f t="shared" si="206"/>
        <v>46020</v>
      </c>
      <c r="BU934" s="37">
        <f t="shared" ca="1" si="207"/>
        <v>0.67264573991031396</v>
      </c>
      <c r="BV934" s="30">
        <f t="shared" si="208"/>
        <v>88000000</v>
      </c>
      <c r="BW934" s="23" t="str">
        <f t="shared" ref="BW934:BW997" ca="1" si="211">+IF(BP934="1 SI","FINALIZADO",IF($BT934&lt;=$C$1,"FINALIZADO","EJECUCIÓN"))</f>
        <v>EJECUCIÓN</v>
      </c>
      <c r="BX934" s="23">
        <v>16400000</v>
      </c>
      <c r="BY934" s="23">
        <v>71600000</v>
      </c>
      <c r="BZ934" s="23" t="s">
        <v>106</v>
      </c>
      <c r="CA934" s="23" t="str">
        <f t="shared" si="210"/>
        <v>mayo</v>
      </c>
      <c r="CB934" s="23" t="s">
        <v>121</v>
      </c>
      <c r="CC934" s="23" t="s">
        <v>121</v>
      </c>
      <c r="CD934" s="23" t="s">
        <v>121</v>
      </c>
      <c r="CE934" t="s">
        <v>125</v>
      </c>
      <c r="CF934" t="s">
        <v>126</v>
      </c>
    </row>
    <row r="935" spans="1:84" x14ac:dyDescent="0.25">
      <c r="A935" s="23" t="str">
        <f t="shared" si="197"/>
        <v/>
      </c>
      <c r="B935" s="24" t="str">
        <f t="shared" si="198"/>
        <v/>
      </c>
      <c r="C935" s="24" t="str">
        <f t="shared" ca="1" si="199"/>
        <v>E</v>
      </c>
      <c r="D935" s="25" t="str">
        <f t="shared" ca="1" si="200"/>
        <v/>
      </c>
      <c r="E935" s="25" t="str">
        <f t="shared" si="201"/>
        <v/>
      </c>
      <c r="F935" s="25" t="str">
        <f t="shared" si="202"/>
        <v/>
      </c>
      <c r="G935" s="25" t="str">
        <f t="shared" si="203"/>
        <v/>
      </c>
      <c r="H935" s="23">
        <v>2025</v>
      </c>
      <c r="I935" s="26">
        <v>952</v>
      </c>
      <c r="J935" s="23" t="s">
        <v>95</v>
      </c>
      <c r="K935" t="s">
        <v>96</v>
      </c>
      <c r="L935" t="s">
        <v>97</v>
      </c>
      <c r="M935" t="s">
        <v>98</v>
      </c>
      <c r="N935" t="s">
        <v>99</v>
      </c>
      <c r="O935" s="23" t="s">
        <v>100</v>
      </c>
      <c r="P935" s="23" t="s">
        <v>138</v>
      </c>
      <c r="Q935" t="s">
        <v>6336</v>
      </c>
      <c r="R935" s="23" t="s">
        <v>103</v>
      </c>
      <c r="S935" s="20" t="s">
        <v>1325</v>
      </c>
      <c r="T935" s="29" t="s">
        <v>6337</v>
      </c>
      <c r="U935" s="23" t="s">
        <v>1436</v>
      </c>
      <c r="V935" s="23" t="s">
        <v>106</v>
      </c>
      <c r="W935" s="20" t="s">
        <v>543</v>
      </c>
      <c r="X935" s="20" t="s">
        <v>108</v>
      </c>
      <c r="Y935" t="s">
        <v>6338</v>
      </c>
      <c r="Z935" t="s">
        <v>6339</v>
      </c>
      <c r="AA935" t="s">
        <v>6340</v>
      </c>
      <c r="AB935" s="30">
        <v>76000000</v>
      </c>
      <c r="AC935" s="30">
        <v>76000000</v>
      </c>
      <c r="AD935" s="46">
        <v>12000000</v>
      </c>
      <c r="AE935" s="46">
        <v>0</v>
      </c>
      <c r="AF935" s="23" t="s">
        <v>112</v>
      </c>
      <c r="AG935" t="s">
        <v>106</v>
      </c>
      <c r="AH935" t="s">
        <v>113</v>
      </c>
      <c r="AI935" s="31">
        <f>+Tabla3[[#This Row],[VALOR DEL CONTRATO
(EN NUMEROS)]]-Tabla3[[#This Row],[VALOR RECURSOS (MADS/FONAM)]]</f>
        <v>0</v>
      </c>
      <c r="AJ935" s="25">
        <v>1225</v>
      </c>
      <c r="AK935" s="57">
        <v>45660</v>
      </c>
      <c r="AL935">
        <v>245725</v>
      </c>
      <c r="AM935" s="42">
        <v>45828</v>
      </c>
      <c r="AN935" s="33" t="s">
        <v>114</v>
      </c>
      <c r="AO935" t="s">
        <v>115</v>
      </c>
      <c r="AP935" s="39">
        <v>202400000000095</v>
      </c>
      <c r="AQ935" t="s">
        <v>106</v>
      </c>
      <c r="AR935" s="42">
        <v>45826</v>
      </c>
      <c r="AS935" s="23" t="s">
        <v>116</v>
      </c>
      <c r="AT935" s="23" t="s">
        <v>116</v>
      </c>
      <c r="AU935" t="s">
        <v>117</v>
      </c>
      <c r="AV935" t="s">
        <v>6011</v>
      </c>
      <c r="AW935" t="s">
        <v>6127</v>
      </c>
      <c r="AX935" t="s">
        <v>108</v>
      </c>
      <c r="AY935" s="23">
        <v>80111600</v>
      </c>
      <c r="AZ935" t="s">
        <v>6341</v>
      </c>
      <c r="BA935" s="23" t="s">
        <v>295</v>
      </c>
      <c r="BB935" s="20" t="s">
        <v>122</v>
      </c>
      <c r="BC935" s="42">
        <v>45827</v>
      </c>
      <c r="BD935" s="23" t="s">
        <v>123</v>
      </c>
      <c r="BE935" s="42">
        <v>45827</v>
      </c>
      <c r="BF935" s="27">
        <v>45828</v>
      </c>
      <c r="BG935" s="43">
        <v>46020</v>
      </c>
      <c r="BH935" s="35">
        <f>+Tabla3[[#This Row],[FECHA TERMINACION
(INICIAL)]]-Tabla3[[#This Row],[FECHA INICIO]]</f>
        <v>192</v>
      </c>
      <c r="BI935" s="67">
        <f>+Tabla3[[#This Row],[PLAZO DE EJECUCIÓN EN DÍAS (INICIAL)]]/30</f>
        <v>6.4</v>
      </c>
      <c r="BJ935" t="s">
        <v>6342</v>
      </c>
      <c r="BK935" s="30">
        <f>+[1]BD_2!E962</f>
        <v>0</v>
      </c>
      <c r="BL935" s="30">
        <f>+[1]BD_2!BA962</f>
        <v>0</v>
      </c>
      <c r="BM935" s="23">
        <f>+[1]BD_2!BZ962</f>
        <v>0</v>
      </c>
      <c r="BN935" s="23">
        <f>+COUNTIF(Tabla3[[#This Row],[VALOR REDUCIDO]:[TOTAL TIEMPO PRORROGADO EN DÍAS
]],"&lt;&gt;0")</f>
        <v>0</v>
      </c>
      <c r="BO935" s="23" t="str">
        <f>+[1]BD_2!CA962</f>
        <v>2 NO</v>
      </c>
      <c r="BP935" s="27" t="str">
        <f>+[1]BD_2!CF962</f>
        <v>2 NO</v>
      </c>
      <c r="BQ935" s="23" t="s">
        <v>106</v>
      </c>
      <c r="BR935">
        <f t="shared" si="204"/>
        <v>192</v>
      </c>
      <c r="BS935" s="36">
        <f t="shared" si="205"/>
        <v>45828</v>
      </c>
      <c r="BT935" s="36">
        <f t="shared" si="206"/>
        <v>46020</v>
      </c>
      <c r="BU935" s="37">
        <f t="shared" ca="1" si="207"/>
        <v>0.61979166666666663</v>
      </c>
      <c r="BV935" s="30">
        <f t="shared" si="208"/>
        <v>76000000</v>
      </c>
      <c r="BW935" s="23" t="str">
        <f t="shared" ca="1" si="211"/>
        <v>EJECUCIÓN</v>
      </c>
      <c r="BX935" s="23">
        <v>16400000</v>
      </c>
      <c r="BY935" s="23">
        <v>59600000</v>
      </c>
      <c r="BZ935" s="23" t="s">
        <v>106</v>
      </c>
      <c r="CA935" s="23" t="str">
        <f t="shared" si="210"/>
        <v>junio</v>
      </c>
      <c r="CB935" s="23" t="s">
        <v>121</v>
      </c>
      <c r="CC935" s="23" t="s">
        <v>121</v>
      </c>
      <c r="CD935" s="23" t="s">
        <v>121</v>
      </c>
      <c r="CE935" t="s">
        <v>125</v>
      </c>
      <c r="CF935" t="s">
        <v>126</v>
      </c>
    </row>
    <row r="936" spans="1:84" x14ac:dyDescent="0.25">
      <c r="A936" s="23" t="str">
        <f t="shared" si="197"/>
        <v/>
      </c>
      <c r="B936" s="24" t="str">
        <f t="shared" si="198"/>
        <v/>
      </c>
      <c r="C936" s="24" t="str">
        <f t="shared" ca="1" si="199"/>
        <v>E</v>
      </c>
      <c r="D936" s="25" t="str">
        <f t="shared" ca="1" si="200"/>
        <v/>
      </c>
      <c r="E936" s="25" t="str">
        <f t="shared" si="201"/>
        <v/>
      </c>
      <c r="F936" s="25" t="str">
        <f t="shared" si="202"/>
        <v/>
      </c>
      <c r="G936" s="25" t="str">
        <f t="shared" si="203"/>
        <v/>
      </c>
      <c r="H936" s="23">
        <v>2025</v>
      </c>
      <c r="I936" s="26">
        <v>953</v>
      </c>
      <c r="J936" s="23" t="s">
        <v>95</v>
      </c>
      <c r="K936" t="s">
        <v>96</v>
      </c>
      <c r="L936" t="s">
        <v>97</v>
      </c>
      <c r="M936" t="s">
        <v>98</v>
      </c>
      <c r="N936" t="s">
        <v>99</v>
      </c>
      <c r="O936" s="23" t="s">
        <v>100</v>
      </c>
      <c r="P936" s="23" t="s">
        <v>138</v>
      </c>
      <c r="Q936" t="s">
        <v>6343</v>
      </c>
      <c r="R936" s="23" t="s">
        <v>103</v>
      </c>
      <c r="S936" s="20" t="s">
        <v>440</v>
      </c>
      <c r="T936" s="29" t="s">
        <v>6344</v>
      </c>
      <c r="U936" s="23" t="s">
        <v>1436</v>
      </c>
      <c r="V936" s="23" t="s">
        <v>106</v>
      </c>
      <c r="W936" s="20" t="s">
        <v>747</v>
      </c>
      <c r="X936" s="20" t="s">
        <v>747</v>
      </c>
      <c r="Y936" t="s">
        <v>6345</v>
      </c>
      <c r="Z936" t="s">
        <v>6346</v>
      </c>
      <c r="AA936" t="s">
        <v>6347</v>
      </c>
      <c r="AB936" s="30">
        <v>56980000</v>
      </c>
      <c r="AC936" s="30">
        <v>56980000</v>
      </c>
      <c r="AD936" s="46">
        <v>8140000</v>
      </c>
      <c r="AE936" s="46">
        <v>0</v>
      </c>
      <c r="AF936" s="23" t="s">
        <v>112</v>
      </c>
      <c r="AG936" t="s">
        <v>106</v>
      </c>
      <c r="AH936" t="s">
        <v>113</v>
      </c>
      <c r="AI936" s="31">
        <f>+Tabla3[[#This Row],[VALOR DEL CONTRATO
(EN NUMEROS)]]-Tabla3[[#This Row],[VALOR RECURSOS (MADS/FONAM)]]</f>
        <v>0</v>
      </c>
      <c r="AJ936" s="25">
        <v>3325</v>
      </c>
      <c r="AK936" s="57">
        <v>45664</v>
      </c>
      <c r="AL936">
        <v>193425</v>
      </c>
      <c r="AM936" s="42">
        <v>45798</v>
      </c>
      <c r="AN936" s="33" t="s">
        <v>114</v>
      </c>
      <c r="AO936" t="s">
        <v>751</v>
      </c>
      <c r="AP936" s="39">
        <v>202400000000095</v>
      </c>
      <c r="AQ936" t="s">
        <v>106</v>
      </c>
      <c r="AR936" s="42">
        <v>45796</v>
      </c>
      <c r="AS936" s="23" t="s">
        <v>116</v>
      </c>
      <c r="AT936" s="23" t="s">
        <v>116</v>
      </c>
      <c r="AU936" t="s">
        <v>117</v>
      </c>
      <c r="AV936" t="s">
        <v>2024</v>
      </c>
      <c r="AW936" t="s">
        <v>2025</v>
      </c>
      <c r="AX936" t="s">
        <v>747</v>
      </c>
      <c r="AY936" s="23">
        <v>80111600</v>
      </c>
      <c r="AZ936" t="s">
        <v>6348</v>
      </c>
      <c r="BA936" s="23" t="s">
        <v>295</v>
      </c>
      <c r="BB936" s="20" t="s">
        <v>122</v>
      </c>
      <c r="BC936" s="42">
        <v>45797</v>
      </c>
      <c r="BD936" s="23" t="s">
        <v>123</v>
      </c>
      <c r="BE936" s="42">
        <v>45797</v>
      </c>
      <c r="BF936" s="27">
        <v>45798</v>
      </c>
      <c r="BG936" s="43">
        <v>46011</v>
      </c>
      <c r="BH936" s="35">
        <f>+Tabla3[[#This Row],[FECHA TERMINACION
(INICIAL)]]-Tabla3[[#This Row],[FECHA INICIO]]</f>
        <v>213</v>
      </c>
      <c r="BI936" s="67">
        <f>+Tabla3[[#This Row],[PLAZO DE EJECUCIÓN EN DÍAS (INICIAL)]]/30</f>
        <v>7.1</v>
      </c>
      <c r="BJ936" t="s">
        <v>6349</v>
      </c>
      <c r="BK936" s="30">
        <f>+[1]BD_2!E963</f>
        <v>0</v>
      </c>
      <c r="BL936" s="30">
        <f>+[1]BD_2!BA963</f>
        <v>0</v>
      </c>
      <c r="BM936" s="23">
        <f>+[1]BD_2!BZ963</f>
        <v>0</v>
      </c>
      <c r="BN936" s="23">
        <f>+COUNTIF(Tabla3[[#This Row],[VALOR REDUCIDO]:[TOTAL TIEMPO PRORROGADO EN DÍAS
]],"&lt;&gt;0")</f>
        <v>0</v>
      </c>
      <c r="BO936" s="23" t="str">
        <f>+[1]BD_2!CA963</f>
        <v>2 NO</v>
      </c>
      <c r="BP936" s="27" t="str">
        <f>+[1]BD_2!CF963</f>
        <v>2 NO</v>
      </c>
      <c r="BQ936" s="23" t="s">
        <v>106</v>
      </c>
      <c r="BR936">
        <f t="shared" si="204"/>
        <v>213</v>
      </c>
      <c r="BS936" s="36">
        <f t="shared" si="205"/>
        <v>45798</v>
      </c>
      <c r="BT936" s="36">
        <f t="shared" si="206"/>
        <v>46011</v>
      </c>
      <c r="BU936" s="37">
        <f t="shared" ca="1" si="207"/>
        <v>0.69953051643192488</v>
      </c>
      <c r="BV936" s="30">
        <f t="shared" si="208"/>
        <v>56980000</v>
      </c>
      <c r="BW936" s="23" t="str">
        <f t="shared" ca="1" si="211"/>
        <v>EJECUCIÓN</v>
      </c>
      <c r="BX936" s="23">
        <v>18993333</v>
      </c>
      <c r="BY936" s="23">
        <v>37986667</v>
      </c>
      <c r="BZ936" s="23" t="s">
        <v>106</v>
      </c>
      <c r="CA936" s="23" t="str">
        <f t="shared" si="210"/>
        <v>mayo</v>
      </c>
      <c r="CB936" s="23" t="s">
        <v>121</v>
      </c>
      <c r="CC936" s="23" t="s">
        <v>121</v>
      </c>
      <c r="CD936" s="23" t="s">
        <v>121</v>
      </c>
      <c r="CE936" t="s">
        <v>125</v>
      </c>
      <c r="CF936" t="s">
        <v>126</v>
      </c>
    </row>
    <row r="937" spans="1:84" x14ac:dyDescent="0.25">
      <c r="A937" s="23" t="str">
        <f t="shared" si="197"/>
        <v/>
      </c>
      <c r="B937" s="24" t="str">
        <f t="shared" si="198"/>
        <v/>
      </c>
      <c r="C937" s="24" t="str">
        <f t="shared" ca="1" si="199"/>
        <v>E</v>
      </c>
      <c r="D937" s="25" t="str">
        <f t="shared" si="200"/>
        <v/>
      </c>
      <c r="E937" s="25" t="str">
        <f t="shared" si="201"/>
        <v/>
      </c>
      <c r="F937" s="25" t="str">
        <f t="shared" si="202"/>
        <v/>
      </c>
      <c r="G937" s="25" t="str">
        <f t="shared" si="203"/>
        <v/>
      </c>
      <c r="H937" s="23">
        <v>2025</v>
      </c>
      <c r="I937" s="26">
        <v>954</v>
      </c>
      <c r="J937" s="23" t="s">
        <v>95</v>
      </c>
      <c r="K937" t="s">
        <v>96</v>
      </c>
      <c r="L937" t="s">
        <v>97</v>
      </c>
      <c r="M937" t="s">
        <v>98</v>
      </c>
      <c r="N937" t="s">
        <v>99</v>
      </c>
      <c r="O937" s="23" t="s">
        <v>100</v>
      </c>
      <c r="P937" s="23" t="s">
        <v>101</v>
      </c>
      <c r="Q937" t="s">
        <v>6350</v>
      </c>
      <c r="R937" s="23" t="s">
        <v>103</v>
      </c>
      <c r="S937" s="20" t="s">
        <v>1777</v>
      </c>
      <c r="T937" s="29" t="s">
        <v>6351</v>
      </c>
      <c r="U937" s="23" t="s">
        <v>1436</v>
      </c>
      <c r="V937" s="23" t="s">
        <v>106</v>
      </c>
      <c r="W937" s="20" t="s">
        <v>6163</v>
      </c>
      <c r="X937" s="20" t="s">
        <v>6163</v>
      </c>
      <c r="Y937" t="s">
        <v>6352</v>
      </c>
      <c r="Z937" t="s">
        <v>6353</v>
      </c>
      <c r="AA937" t="s">
        <v>6354</v>
      </c>
      <c r="AB937" s="30">
        <v>36208000</v>
      </c>
      <c r="AC937" s="30">
        <v>36208000</v>
      </c>
      <c r="AD937" s="46">
        <v>4960000</v>
      </c>
      <c r="AE937" s="46">
        <v>0</v>
      </c>
      <c r="AF937" s="23" t="s">
        <v>112</v>
      </c>
      <c r="AG937" t="s">
        <v>106</v>
      </c>
      <c r="AH937" t="s">
        <v>113</v>
      </c>
      <c r="AI937" s="31">
        <f>+Tabla3[[#This Row],[VALOR DEL CONTRATO
(EN NUMEROS)]]-Tabla3[[#This Row],[VALOR RECURSOS (MADS/FONAM)]]</f>
        <v>0</v>
      </c>
      <c r="AJ937" s="25">
        <v>9225</v>
      </c>
      <c r="AK937" s="57">
        <v>45665</v>
      </c>
      <c r="AL937">
        <v>198925</v>
      </c>
      <c r="AM937" s="42">
        <v>45803</v>
      </c>
      <c r="AN937" s="33" t="s">
        <v>114</v>
      </c>
      <c r="AO937" t="s">
        <v>115</v>
      </c>
      <c r="AP937" s="39">
        <v>202400000000095</v>
      </c>
      <c r="AQ937" t="s">
        <v>106</v>
      </c>
      <c r="AR937" s="42">
        <v>45799</v>
      </c>
      <c r="AS937" s="23" t="s">
        <v>116</v>
      </c>
      <c r="AT937" s="23" t="s">
        <v>116</v>
      </c>
      <c r="AU937" t="s">
        <v>117</v>
      </c>
      <c r="AV937" t="s">
        <v>6190</v>
      </c>
      <c r="AW937" t="s">
        <v>6168</v>
      </c>
      <c r="AX937" t="s">
        <v>2219</v>
      </c>
      <c r="AY937" s="23">
        <v>80111600</v>
      </c>
      <c r="AZ937" t="s">
        <v>6355</v>
      </c>
      <c r="BA937" s="23" t="s">
        <v>272</v>
      </c>
      <c r="BB937" s="20" t="s">
        <v>273</v>
      </c>
      <c r="BC937" s="42" t="s">
        <v>113</v>
      </c>
      <c r="BD937" s="23" t="s">
        <v>274</v>
      </c>
      <c r="BE937" s="42"/>
      <c r="BF937" s="27">
        <v>45803</v>
      </c>
      <c r="BG937" s="43">
        <v>46022</v>
      </c>
      <c r="BH937" s="35">
        <f>+Tabla3[[#This Row],[FECHA TERMINACION
(INICIAL)]]-Tabla3[[#This Row],[FECHA INICIO]]</f>
        <v>219</v>
      </c>
      <c r="BI937" s="35">
        <f>+Tabla3[[#This Row],[PLAZO DE EJECUCIÓN EN DÍAS (INICIAL)]]/30</f>
        <v>7.3</v>
      </c>
      <c r="BJ937" t="s">
        <v>6356</v>
      </c>
      <c r="BK937" s="30">
        <f>+[1]BD_2!E964</f>
        <v>0</v>
      </c>
      <c r="BL937" s="30">
        <f>+[1]BD_2!BA964</f>
        <v>0</v>
      </c>
      <c r="BM937" s="23">
        <f>+[1]BD_2!BZ964</f>
        <v>0</v>
      </c>
      <c r="BN937" s="23">
        <f>+COUNTIF(Tabla3[[#This Row],[VALOR REDUCIDO]:[TOTAL TIEMPO PRORROGADO EN DÍAS
]],"&lt;&gt;0")</f>
        <v>0</v>
      </c>
      <c r="BO937" s="23" t="str">
        <f>+[1]BD_2!CA964</f>
        <v>2 NO</v>
      </c>
      <c r="BP937" s="27" t="str">
        <f>+[1]BD_2!CF964</f>
        <v>1 SI</v>
      </c>
      <c r="BQ937" s="23" t="s">
        <v>106</v>
      </c>
      <c r="BR937">
        <f t="shared" si="204"/>
        <v>219</v>
      </c>
      <c r="BS937" s="36">
        <f t="shared" si="205"/>
        <v>45803</v>
      </c>
      <c r="BT937" s="36">
        <f t="shared" si="206"/>
        <v>46022</v>
      </c>
      <c r="BU937" s="37">
        <f t="shared" ca="1" si="207"/>
        <v>0.65753424657534243</v>
      </c>
      <c r="BV937" s="30">
        <f t="shared" si="208"/>
        <v>36208000</v>
      </c>
      <c r="BW937" s="23" t="str">
        <f t="shared" si="211"/>
        <v>FINALIZADO</v>
      </c>
      <c r="BX937" s="23">
        <v>5786667</v>
      </c>
      <c r="BY937" s="23">
        <v>30421333</v>
      </c>
      <c r="BZ937" s="23" t="s">
        <v>106</v>
      </c>
      <c r="CA937" s="23" t="str">
        <f t="shared" si="210"/>
        <v>mayo</v>
      </c>
      <c r="CB937" s="23" t="s">
        <v>121</v>
      </c>
      <c r="CC937" s="23" t="s">
        <v>121</v>
      </c>
      <c r="CD937" s="23" t="s">
        <v>121</v>
      </c>
      <c r="CE937" t="s">
        <v>125</v>
      </c>
      <c r="CF937" t="s">
        <v>126</v>
      </c>
    </row>
    <row r="938" spans="1:84" x14ac:dyDescent="0.25">
      <c r="A938" s="23" t="str">
        <f t="shared" si="197"/>
        <v/>
      </c>
      <c r="B938" s="24" t="str">
        <f t="shared" si="198"/>
        <v/>
      </c>
      <c r="C938" s="24" t="str">
        <f t="shared" ca="1" si="199"/>
        <v>E</v>
      </c>
      <c r="D938" s="25" t="str">
        <f t="shared" ca="1" si="200"/>
        <v/>
      </c>
      <c r="E938" s="25" t="str">
        <f t="shared" si="201"/>
        <v/>
      </c>
      <c r="F938" s="25" t="str">
        <f t="shared" si="202"/>
        <v/>
      </c>
      <c r="G938" s="25" t="str">
        <f t="shared" si="203"/>
        <v/>
      </c>
      <c r="H938" s="23">
        <v>2025</v>
      </c>
      <c r="I938" s="26">
        <v>955</v>
      </c>
      <c r="J938" s="23" t="s">
        <v>95</v>
      </c>
      <c r="K938" t="s">
        <v>96</v>
      </c>
      <c r="L938" t="s">
        <v>97</v>
      </c>
      <c r="M938" t="s">
        <v>98</v>
      </c>
      <c r="N938" t="s">
        <v>99</v>
      </c>
      <c r="O938" s="23" t="s">
        <v>100</v>
      </c>
      <c r="P938" s="23" t="s">
        <v>138</v>
      </c>
      <c r="Q938" t="s">
        <v>6357</v>
      </c>
      <c r="R938" s="23" t="s">
        <v>103</v>
      </c>
      <c r="S938" s="20" t="s">
        <v>3699</v>
      </c>
      <c r="T938" s="29" t="s">
        <v>6358</v>
      </c>
      <c r="U938" s="23" t="s">
        <v>1436</v>
      </c>
      <c r="V938" s="23" t="s">
        <v>106</v>
      </c>
      <c r="W938" s="20" t="s">
        <v>418</v>
      </c>
      <c r="X938" s="20" t="s">
        <v>418</v>
      </c>
      <c r="Y938" t="s">
        <v>6359</v>
      </c>
      <c r="Z938" t="s">
        <v>6360</v>
      </c>
      <c r="AA938" t="s">
        <v>6361</v>
      </c>
      <c r="AB938" s="30">
        <v>51333333</v>
      </c>
      <c r="AC938" s="30">
        <v>51333333</v>
      </c>
      <c r="AD938" s="46">
        <v>7000000</v>
      </c>
      <c r="AE938" s="46">
        <v>0</v>
      </c>
      <c r="AF938" s="23" t="s">
        <v>112</v>
      </c>
      <c r="AG938" t="s">
        <v>106</v>
      </c>
      <c r="AH938" t="s">
        <v>113</v>
      </c>
      <c r="AI938" s="31">
        <f>+Tabla3[[#This Row],[VALOR DEL CONTRATO
(EN NUMEROS)]]-Tabla3[[#This Row],[VALOR RECURSOS (MADS/FONAM)]]</f>
        <v>0</v>
      </c>
      <c r="AJ938" s="25">
        <v>8725</v>
      </c>
      <c r="AK938" s="57">
        <v>45665</v>
      </c>
      <c r="AL938">
        <v>193025</v>
      </c>
      <c r="AM938" s="42">
        <v>45798</v>
      </c>
      <c r="AN938" s="33" t="s">
        <v>114</v>
      </c>
      <c r="AO938" t="s">
        <v>3144</v>
      </c>
      <c r="AP938" s="39">
        <v>202300000000267</v>
      </c>
      <c r="AQ938" t="s">
        <v>106</v>
      </c>
      <c r="AR938" s="42">
        <v>45796</v>
      </c>
      <c r="AS938" s="23" t="s">
        <v>116</v>
      </c>
      <c r="AT938" s="23" t="s">
        <v>116</v>
      </c>
      <c r="AU938" t="s">
        <v>117</v>
      </c>
      <c r="AV938" t="s">
        <v>6231</v>
      </c>
      <c r="AW938" t="s">
        <v>424</v>
      </c>
      <c r="AX938" t="s">
        <v>425</v>
      </c>
      <c r="AY938" s="23">
        <v>80111600</v>
      </c>
      <c r="AZ938" t="s">
        <v>6362</v>
      </c>
      <c r="BA938" s="23" t="s">
        <v>295</v>
      </c>
      <c r="BB938" s="20" t="s">
        <v>122</v>
      </c>
      <c r="BC938" s="42">
        <v>45796</v>
      </c>
      <c r="BD938" s="23" t="s">
        <v>123</v>
      </c>
      <c r="BE938" s="42">
        <v>45796</v>
      </c>
      <c r="BF938" s="27">
        <v>45799</v>
      </c>
      <c r="BG938" s="43">
        <v>46022</v>
      </c>
      <c r="BH938" s="35">
        <f>+Tabla3[[#This Row],[FECHA TERMINACION
(INICIAL)]]-Tabla3[[#This Row],[FECHA INICIO]]</f>
        <v>223</v>
      </c>
      <c r="BI938" s="67">
        <f>+Tabla3[[#This Row],[PLAZO DE EJECUCIÓN EN DÍAS (INICIAL)]]/30</f>
        <v>7.4333333333333336</v>
      </c>
      <c r="BJ938" t="s">
        <v>6298</v>
      </c>
      <c r="BK938" s="30">
        <f>+[1]BD_2!E965</f>
        <v>233333</v>
      </c>
      <c r="BL938" s="30">
        <f>+[1]BD_2!BA965</f>
        <v>0</v>
      </c>
      <c r="BM938" s="23">
        <f>+[1]BD_2!BZ965</f>
        <v>0</v>
      </c>
      <c r="BN938" s="23">
        <f>+COUNTIF(Tabla3[[#This Row],[VALOR REDUCIDO]:[TOTAL TIEMPO PRORROGADO EN DÍAS
]],"&lt;&gt;0")</f>
        <v>1</v>
      </c>
      <c r="BO938" s="23" t="str">
        <f>+[1]BD_2!CA965</f>
        <v>2 NO</v>
      </c>
      <c r="BP938" s="27" t="str">
        <f>+[1]BD_2!CF965</f>
        <v>2 NO</v>
      </c>
      <c r="BQ938" s="23" t="s">
        <v>106</v>
      </c>
      <c r="BR938">
        <f t="shared" si="204"/>
        <v>223</v>
      </c>
      <c r="BS938" s="36">
        <f t="shared" si="205"/>
        <v>45799</v>
      </c>
      <c r="BT938" s="36">
        <f t="shared" si="206"/>
        <v>46022</v>
      </c>
      <c r="BU938" s="37">
        <f t="shared" ca="1" si="207"/>
        <v>0.66367713004484308</v>
      </c>
      <c r="BV938" s="30">
        <f t="shared" si="208"/>
        <v>51100000</v>
      </c>
      <c r="BW938" s="23" t="str">
        <f t="shared" ca="1" si="211"/>
        <v>EJECUCIÓN</v>
      </c>
      <c r="BX938" s="23">
        <v>16100000</v>
      </c>
      <c r="BY938" s="23">
        <v>35000000</v>
      </c>
      <c r="BZ938" s="23" t="s">
        <v>106</v>
      </c>
      <c r="CA938" s="23" t="str">
        <f t="shared" si="210"/>
        <v>mayo</v>
      </c>
      <c r="CB938" s="23" t="s">
        <v>121</v>
      </c>
      <c r="CC938" s="23" t="s">
        <v>121</v>
      </c>
      <c r="CD938" s="23" t="s">
        <v>121</v>
      </c>
      <c r="CE938" t="s">
        <v>125</v>
      </c>
      <c r="CF938" t="s">
        <v>126</v>
      </c>
    </row>
    <row r="939" spans="1:84" x14ac:dyDescent="0.25">
      <c r="A939" s="23" t="str">
        <f t="shared" si="197"/>
        <v/>
      </c>
      <c r="B939" s="24" t="str">
        <f t="shared" si="198"/>
        <v/>
      </c>
      <c r="C939" s="24" t="str">
        <f t="shared" ca="1" si="199"/>
        <v>E</v>
      </c>
      <c r="D939" s="25" t="str">
        <f t="shared" ca="1" si="200"/>
        <v/>
      </c>
      <c r="E939" s="25" t="str">
        <f t="shared" si="201"/>
        <v/>
      </c>
      <c r="F939" s="25" t="str">
        <f t="shared" si="202"/>
        <v/>
      </c>
      <c r="G939" s="25" t="str">
        <f t="shared" si="203"/>
        <v/>
      </c>
      <c r="H939" s="23">
        <v>2025</v>
      </c>
      <c r="I939" s="26">
        <v>957</v>
      </c>
      <c r="J939" s="23" t="s">
        <v>95</v>
      </c>
      <c r="K939" t="s">
        <v>96</v>
      </c>
      <c r="L939" t="s">
        <v>97</v>
      </c>
      <c r="M939" t="s">
        <v>98</v>
      </c>
      <c r="N939" t="s">
        <v>99</v>
      </c>
      <c r="O939" s="23" t="s">
        <v>100</v>
      </c>
      <c r="P939" s="23" t="s">
        <v>138</v>
      </c>
      <c r="Q939" t="s">
        <v>6363</v>
      </c>
      <c r="R939" s="23" t="s">
        <v>103</v>
      </c>
      <c r="S939" s="20" t="s">
        <v>165</v>
      </c>
      <c r="T939" s="29" t="s">
        <v>6364</v>
      </c>
      <c r="U939" s="23" t="s">
        <v>1436</v>
      </c>
      <c r="V939" s="23" t="s">
        <v>106</v>
      </c>
      <c r="W939" s="20" t="s">
        <v>418</v>
      </c>
      <c r="X939" s="20" t="s">
        <v>418</v>
      </c>
      <c r="Y939" t="s">
        <v>6365</v>
      </c>
      <c r="Z939" t="s">
        <v>6366</v>
      </c>
      <c r="AA939" t="s">
        <v>6367</v>
      </c>
      <c r="AB939" s="30">
        <v>34666667</v>
      </c>
      <c r="AC939" s="30">
        <v>34666667</v>
      </c>
      <c r="AD939" s="46">
        <v>5200000</v>
      </c>
      <c r="AE939" s="46">
        <v>0</v>
      </c>
      <c r="AF939" s="23" t="s">
        <v>112</v>
      </c>
      <c r="AG939" t="s">
        <v>106</v>
      </c>
      <c r="AH939" t="s">
        <v>113</v>
      </c>
      <c r="AI939" s="31">
        <f>+Tabla3[[#This Row],[VALOR DEL CONTRATO
(EN NUMEROS)]]-Tabla3[[#This Row],[VALOR RECURSOS (MADS/FONAM)]]</f>
        <v>0</v>
      </c>
      <c r="AJ939" s="25">
        <v>8525</v>
      </c>
      <c r="AK939" s="32">
        <v>45665</v>
      </c>
      <c r="AL939">
        <v>226725</v>
      </c>
      <c r="AM939" s="42">
        <v>45819</v>
      </c>
      <c r="AN939" s="33" t="s">
        <v>114</v>
      </c>
      <c r="AO939" t="s">
        <v>3144</v>
      </c>
      <c r="AP939" s="39">
        <v>202300000000267</v>
      </c>
      <c r="AQ939" t="s">
        <v>106</v>
      </c>
      <c r="AR939" s="42">
        <v>45817</v>
      </c>
      <c r="AS939" s="23" t="s">
        <v>116</v>
      </c>
      <c r="AT939" s="23" t="s">
        <v>116</v>
      </c>
      <c r="AU939" t="s">
        <v>117</v>
      </c>
      <c r="AV939" t="s">
        <v>6231</v>
      </c>
      <c r="AW939" t="s">
        <v>424</v>
      </c>
      <c r="AX939" t="s">
        <v>425</v>
      </c>
      <c r="AY939" s="23">
        <v>80111600</v>
      </c>
      <c r="AZ939" t="s">
        <v>6368</v>
      </c>
      <c r="BA939" s="23" t="s">
        <v>295</v>
      </c>
      <c r="BB939" s="20" t="s">
        <v>122</v>
      </c>
      <c r="BC939" s="42">
        <v>45817</v>
      </c>
      <c r="BD939" s="23" t="s">
        <v>123</v>
      </c>
      <c r="BE939" s="42">
        <v>45817</v>
      </c>
      <c r="BF939" s="27">
        <v>45819</v>
      </c>
      <c r="BG939" s="43">
        <v>46021</v>
      </c>
      <c r="BH939" s="35">
        <f>+Tabla3[[#This Row],[FECHA TERMINACION
(INICIAL)]]-Tabla3[[#This Row],[FECHA INICIO]]</f>
        <v>202</v>
      </c>
      <c r="BI939" s="67">
        <f>+Tabla3[[#This Row],[PLAZO DE EJECUCIÓN EN DÍAS (INICIAL)]]/30</f>
        <v>6.7333333333333334</v>
      </c>
      <c r="BJ939" t="s">
        <v>6369</v>
      </c>
      <c r="BK939" s="30">
        <f>+[1]BD_2!E967</f>
        <v>0</v>
      </c>
      <c r="BL939" s="30">
        <f>+[1]BD_2!BA967</f>
        <v>0</v>
      </c>
      <c r="BM939" s="23">
        <f>+[1]BD_2!BZ967</f>
        <v>0</v>
      </c>
      <c r="BN939" s="23">
        <f>+COUNTIF(Tabla3[[#This Row],[VALOR REDUCIDO]:[TOTAL TIEMPO PRORROGADO EN DÍAS
]],"&lt;&gt;0")</f>
        <v>0</v>
      </c>
      <c r="BO939" s="23" t="str">
        <f>+[1]BD_2!CA967</f>
        <v>2 NO</v>
      </c>
      <c r="BP939" s="27" t="str">
        <f>+[1]BD_2!CF967</f>
        <v>2 NO</v>
      </c>
      <c r="BQ939" s="23" t="s">
        <v>106</v>
      </c>
      <c r="BR939">
        <f t="shared" si="204"/>
        <v>202</v>
      </c>
      <c r="BS939" s="36">
        <f t="shared" si="205"/>
        <v>45819</v>
      </c>
      <c r="BT939" s="36">
        <f t="shared" si="206"/>
        <v>46021</v>
      </c>
      <c r="BU939" s="37">
        <f t="shared" ca="1" si="207"/>
        <v>0.63366336633663367</v>
      </c>
      <c r="BV939" s="30">
        <f t="shared" si="208"/>
        <v>34666667</v>
      </c>
      <c r="BW939" s="23" t="str">
        <f t="shared" ca="1" si="211"/>
        <v>EJECUCIÓN</v>
      </c>
      <c r="BX939" s="23">
        <v>8666667</v>
      </c>
      <c r="BY939" s="23">
        <v>26000000</v>
      </c>
      <c r="BZ939" s="23" t="s">
        <v>106</v>
      </c>
      <c r="CA939" s="23" t="str">
        <f t="shared" si="210"/>
        <v>junio</v>
      </c>
      <c r="CB939" s="23" t="s">
        <v>121</v>
      </c>
      <c r="CC939" s="23" t="s">
        <v>121</v>
      </c>
      <c r="CD939" s="23" t="s">
        <v>121</v>
      </c>
      <c r="CE939" t="s">
        <v>125</v>
      </c>
      <c r="CF939" t="s">
        <v>126</v>
      </c>
    </row>
    <row r="940" spans="1:84" x14ac:dyDescent="0.25">
      <c r="A940" s="23" t="str">
        <f t="shared" si="197"/>
        <v/>
      </c>
      <c r="B940" s="24" t="str">
        <f t="shared" si="198"/>
        <v/>
      </c>
      <c r="C940" s="24" t="str">
        <f t="shared" ca="1" si="199"/>
        <v>E</v>
      </c>
      <c r="D940" s="25" t="str">
        <f t="shared" ca="1" si="200"/>
        <v/>
      </c>
      <c r="E940" s="25" t="str">
        <f t="shared" si="201"/>
        <v/>
      </c>
      <c r="F940" s="25" t="str">
        <f t="shared" si="202"/>
        <v/>
      </c>
      <c r="G940" s="25" t="str">
        <f t="shared" si="203"/>
        <v/>
      </c>
      <c r="H940" s="23">
        <v>2025</v>
      </c>
      <c r="I940" s="26">
        <v>958</v>
      </c>
      <c r="J940" s="23" t="s">
        <v>95</v>
      </c>
      <c r="K940" t="s">
        <v>96</v>
      </c>
      <c r="L940" t="s">
        <v>97</v>
      </c>
      <c r="M940" t="s">
        <v>98</v>
      </c>
      <c r="N940" t="s">
        <v>99</v>
      </c>
      <c r="O940" s="23" t="s">
        <v>100</v>
      </c>
      <c r="P940" s="23" t="s">
        <v>138</v>
      </c>
      <c r="Q940" t="s">
        <v>6370</v>
      </c>
      <c r="R940" s="23" t="s">
        <v>103</v>
      </c>
      <c r="S940" s="20" t="s">
        <v>727</v>
      </c>
      <c r="T940" s="29" t="s">
        <v>6371</v>
      </c>
      <c r="U940" s="23" t="s">
        <v>1436</v>
      </c>
      <c r="V940" s="23" t="s">
        <v>106</v>
      </c>
      <c r="W940" s="20" t="s">
        <v>516</v>
      </c>
      <c r="X940" s="20" t="s">
        <v>516</v>
      </c>
      <c r="Y940" t="s">
        <v>6372</v>
      </c>
      <c r="Z940" t="s">
        <v>6373</v>
      </c>
      <c r="AA940" t="s">
        <v>6374</v>
      </c>
      <c r="AB940" s="30">
        <v>35750000</v>
      </c>
      <c r="AC940" s="30">
        <v>35750000</v>
      </c>
      <c r="AD940" s="46">
        <v>5500000</v>
      </c>
      <c r="AE940" s="46">
        <v>0</v>
      </c>
      <c r="AF940" s="23" t="s">
        <v>112</v>
      </c>
      <c r="AG940" t="s">
        <v>106</v>
      </c>
      <c r="AH940" t="s">
        <v>113</v>
      </c>
      <c r="AI940" s="31">
        <f>+Tabla3[[#This Row],[VALOR DEL CONTRATO
(EN NUMEROS)]]-Tabla3[[#This Row],[VALOR RECURSOS (MADS/FONAM)]]</f>
        <v>0</v>
      </c>
      <c r="AJ940" s="25">
        <v>8825</v>
      </c>
      <c r="AK940" s="57">
        <v>45665</v>
      </c>
      <c r="AL940">
        <v>201325</v>
      </c>
      <c r="AM940" s="42">
        <v>45804</v>
      </c>
      <c r="AN940" s="33" t="s">
        <v>114</v>
      </c>
      <c r="AO940" t="s">
        <v>1574</v>
      </c>
      <c r="AP940" s="39">
        <v>202300000000177</v>
      </c>
      <c r="AQ940" t="s">
        <v>106</v>
      </c>
      <c r="AR940" s="42">
        <v>45799</v>
      </c>
      <c r="AS940" s="23" t="s">
        <v>116</v>
      </c>
      <c r="AT940" s="23" t="s">
        <v>116</v>
      </c>
      <c r="AU940" t="s">
        <v>117</v>
      </c>
      <c r="AV940" t="s">
        <v>1133</v>
      </c>
      <c r="AW940" t="s">
        <v>1134</v>
      </c>
      <c r="AX940" t="s">
        <v>516</v>
      </c>
      <c r="AY940" s="23">
        <v>80111600</v>
      </c>
      <c r="AZ940" t="s">
        <v>6375</v>
      </c>
      <c r="BA940" s="23" t="s">
        <v>121</v>
      </c>
      <c r="BB940" s="20" t="s">
        <v>122</v>
      </c>
      <c r="BC940" s="42">
        <v>45806</v>
      </c>
      <c r="BD940" s="23" t="s">
        <v>136</v>
      </c>
      <c r="BE940" s="42">
        <v>45806</v>
      </c>
      <c r="BF940" s="27">
        <v>45806</v>
      </c>
      <c r="BG940" s="43">
        <v>46004</v>
      </c>
      <c r="BH940" s="35">
        <f>+Tabla3[[#This Row],[FECHA TERMINACION
(INICIAL)]]-Tabla3[[#This Row],[FECHA INICIO]]</f>
        <v>198</v>
      </c>
      <c r="BI940" s="67">
        <f>+Tabla3[[#This Row],[PLAZO DE EJECUCIÓN EN DÍAS (INICIAL)]]/30</f>
        <v>6.6</v>
      </c>
      <c r="BJ940" t="s">
        <v>6376</v>
      </c>
      <c r="BK940" s="30">
        <f>+[1]BD_2!E968</f>
        <v>0</v>
      </c>
      <c r="BL940" s="30">
        <f>+[1]BD_2!BA968</f>
        <v>0</v>
      </c>
      <c r="BM940" s="23">
        <f>+[1]BD_2!BZ968</f>
        <v>0</v>
      </c>
      <c r="BN940" s="23">
        <f>+COUNTIF(Tabla3[[#This Row],[VALOR REDUCIDO]:[TOTAL TIEMPO PRORROGADO EN DÍAS
]],"&lt;&gt;0")</f>
        <v>0</v>
      </c>
      <c r="BO940" s="23" t="str">
        <f>+[1]BD_2!CA968</f>
        <v>2 NO</v>
      </c>
      <c r="BP940" s="27" t="str">
        <f>+[1]BD_2!CF968</f>
        <v>2 NO</v>
      </c>
      <c r="BQ940" s="23" t="s">
        <v>106</v>
      </c>
      <c r="BR940">
        <f t="shared" si="204"/>
        <v>198</v>
      </c>
      <c r="BS940" s="36">
        <f t="shared" si="205"/>
        <v>45806</v>
      </c>
      <c r="BT940" s="36">
        <f t="shared" si="206"/>
        <v>46004</v>
      </c>
      <c r="BU940" s="37">
        <f t="shared" ca="1" si="207"/>
        <v>0.71212121212121215</v>
      </c>
      <c r="BV940" s="30">
        <f t="shared" si="208"/>
        <v>35750000</v>
      </c>
      <c r="BW940" s="23" t="str">
        <f t="shared" ca="1" si="211"/>
        <v>EJECUCIÓN</v>
      </c>
      <c r="BX940" s="23">
        <v>11366667</v>
      </c>
      <c r="BY940" s="23">
        <v>24383333</v>
      </c>
      <c r="BZ940" s="23" t="s">
        <v>106</v>
      </c>
      <c r="CA940" s="23" t="str">
        <f t="shared" si="210"/>
        <v>mayo</v>
      </c>
      <c r="CB940" s="23" t="s">
        <v>121</v>
      </c>
      <c r="CC940" s="23" t="s">
        <v>121</v>
      </c>
      <c r="CD940" s="23" t="s">
        <v>121</v>
      </c>
      <c r="CE940" t="s">
        <v>125</v>
      </c>
      <c r="CF940" t="s">
        <v>126</v>
      </c>
    </row>
    <row r="941" spans="1:84" x14ac:dyDescent="0.25">
      <c r="A941" s="23" t="str">
        <f t="shared" si="197"/>
        <v/>
      </c>
      <c r="B941" s="24" t="str">
        <f t="shared" si="198"/>
        <v>C</v>
      </c>
      <c r="C941" s="24" t="str">
        <f t="shared" ca="1" si="199"/>
        <v>F</v>
      </c>
      <c r="D941" s="25" t="str">
        <f t="shared" ca="1" si="200"/>
        <v/>
      </c>
      <c r="E941" s="25" t="str">
        <f t="shared" si="201"/>
        <v/>
      </c>
      <c r="F941" s="25" t="str">
        <f t="shared" si="202"/>
        <v/>
      </c>
      <c r="G941" s="25" t="str">
        <f t="shared" si="203"/>
        <v/>
      </c>
      <c r="H941" s="23">
        <v>2025</v>
      </c>
      <c r="I941" s="26">
        <v>959</v>
      </c>
      <c r="J941" s="23" t="s">
        <v>95</v>
      </c>
      <c r="K941" t="s">
        <v>96</v>
      </c>
      <c r="L941" t="s">
        <v>97</v>
      </c>
      <c r="M941" t="s">
        <v>98</v>
      </c>
      <c r="N941" t="s">
        <v>99</v>
      </c>
      <c r="O941" s="23" t="s">
        <v>100</v>
      </c>
      <c r="P941" s="23" t="s">
        <v>138</v>
      </c>
      <c r="Q941" t="s">
        <v>6377</v>
      </c>
      <c r="R941" s="23" t="s">
        <v>103</v>
      </c>
      <c r="S941" s="20" t="s">
        <v>525</v>
      </c>
      <c r="T941" s="29" t="s">
        <v>6378</v>
      </c>
      <c r="U941" s="23" t="s">
        <v>1436</v>
      </c>
      <c r="V941" s="23" t="s">
        <v>106</v>
      </c>
      <c r="W941" s="20" t="s">
        <v>747</v>
      </c>
      <c r="X941" s="20" t="s">
        <v>747</v>
      </c>
      <c r="Y941" t="s">
        <v>6379</v>
      </c>
      <c r="Z941" t="s">
        <v>6380</v>
      </c>
      <c r="AA941" t="s">
        <v>6347</v>
      </c>
      <c r="AB941" s="30">
        <v>56980000</v>
      </c>
      <c r="AC941" s="30">
        <v>56980000</v>
      </c>
      <c r="AD941" s="46">
        <v>8140000</v>
      </c>
      <c r="AE941" s="46">
        <v>0</v>
      </c>
      <c r="AF941" s="23" t="s">
        <v>112</v>
      </c>
      <c r="AG941" t="s">
        <v>106</v>
      </c>
      <c r="AH941" t="s">
        <v>113</v>
      </c>
      <c r="AI941" s="31">
        <f>+Tabla3[[#This Row],[VALOR DEL CONTRATO
(EN NUMEROS)]]-Tabla3[[#This Row],[VALOR RECURSOS (MADS/FONAM)]]</f>
        <v>0</v>
      </c>
      <c r="AJ941" s="25">
        <v>3325</v>
      </c>
      <c r="AK941" s="57">
        <v>45664</v>
      </c>
      <c r="AL941">
        <v>198725</v>
      </c>
      <c r="AM941" s="42">
        <v>45803</v>
      </c>
      <c r="AN941" s="33" t="s">
        <v>114</v>
      </c>
      <c r="AO941" t="s">
        <v>751</v>
      </c>
      <c r="AP941" s="39">
        <v>202400000000095</v>
      </c>
      <c r="AQ941" t="s">
        <v>106</v>
      </c>
      <c r="AR941" s="42">
        <v>45799</v>
      </c>
      <c r="AS941" s="23" t="s">
        <v>116</v>
      </c>
      <c r="AT941" s="23" t="s">
        <v>116</v>
      </c>
      <c r="AU941" t="s">
        <v>117</v>
      </c>
      <c r="AV941" t="s">
        <v>2024</v>
      </c>
      <c r="AW941" t="s">
        <v>2025</v>
      </c>
      <c r="AX941" t="s">
        <v>747</v>
      </c>
      <c r="AY941" s="23">
        <v>80111600</v>
      </c>
      <c r="AZ941" t="s">
        <v>6381</v>
      </c>
      <c r="BA941" s="23" t="s">
        <v>121</v>
      </c>
      <c r="BB941" s="20" t="s">
        <v>122</v>
      </c>
      <c r="BC941" s="42">
        <v>45800</v>
      </c>
      <c r="BD941" s="23" t="s">
        <v>123</v>
      </c>
      <c r="BE941" s="42">
        <v>45800</v>
      </c>
      <c r="BF941" s="27">
        <v>45803</v>
      </c>
      <c r="BG941" s="43">
        <v>45854</v>
      </c>
      <c r="BH941" s="35">
        <f>+Tabla3[[#This Row],[FECHA TERMINACION
(INICIAL)]]-Tabla3[[#This Row],[FECHA INICIO]]</f>
        <v>51</v>
      </c>
      <c r="BI941" s="67">
        <f>+Tabla3[[#This Row],[PLAZO DE EJECUCIÓN EN DÍAS (INICIAL)]]/30</f>
        <v>1.7</v>
      </c>
      <c r="BJ941" t="s">
        <v>6349</v>
      </c>
      <c r="BK941" s="30">
        <f>+[1]BD_2!E969</f>
        <v>0</v>
      </c>
      <c r="BL941" s="30">
        <f>+[1]BD_2!BA969</f>
        <v>0</v>
      </c>
      <c r="BM941" s="23">
        <f>+[1]BD_2!BZ969</f>
        <v>0</v>
      </c>
      <c r="BN941" s="23">
        <f>+COUNTIF(Tabla3[[#This Row],[VALOR REDUCIDO]:[TOTAL TIEMPO PRORROGADO EN DÍAS
]],"&lt;&gt;0")</f>
        <v>0</v>
      </c>
      <c r="BO941" s="23" t="str">
        <f>+[1]BD_2!CA969</f>
        <v>2 NO</v>
      </c>
      <c r="BP941" s="27" t="str">
        <f>+[1]BD_2!CF969</f>
        <v>2 NO</v>
      </c>
      <c r="BQ941" s="23" t="s">
        <v>121</v>
      </c>
      <c r="BR941">
        <f t="shared" si="204"/>
        <v>51</v>
      </c>
      <c r="BS941" s="36">
        <f t="shared" si="205"/>
        <v>45803</v>
      </c>
      <c r="BT941" s="36">
        <f t="shared" si="206"/>
        <v>45854</v>
      </c>
      <c r="BU941" s="37">
        <f t="shared" ca="1" si="207"/>
        <v>1</v>
      </c>
      <c r="BV941" s="30">
        <f t="shared" si="208"/>
        <v>56980000</v>
      </c>
      <c r="BW941" s="23" t="str">
        <f t="shared" ca="1" si="211"/>
        <v>FINALIZADO</v>
      </c>
      <c r="BX941" s="23">
        <v>9496667</v>
      </c>
      <c r="BY941" s="23">
        <v>47483333</v>
      </c>
      <c r="BZ941" s="23" t="s">
        <v>106</v>
      </c>
      <c r="CA941" s="23" t="str">
        <f t="shared" si="210"/>
        <v>mayo</v>
      </c>
      <c r="CB941" s="23" t="s">
        <v>121</v>
      </c>
      <c r="CC941" s="23" t="s">
        <v>121</v>
      </c>
      <c r="CD941" s="23" t="s">
        <v>121</v>
      </c>
      <c r="CE941" t="s">
        <v>125</v>
      </c>
      <c r="CF941" t="s">
        <v>126</v>
      </c>
    </row>
    <row r="942" spans="1:84" x14ac:dyDescent="0.25">
      <c r="A942" s="23" t="str">
        <f t="shared" si="197"/>
        <v/>
      </c>
      <c r="B942" s="24" t="str">
        <f t="shared" si="198"/>
        <v/>
      </c>
      <c r="C942" s="24" t="str">
        <f t="shared" ca="1" si="199"/>
        <v>E</v>
      </c>
      <c r="D942" s="25" t="str">
        <f t="shared" ca="1" si="200"/>
        <v/>
      </c>
      <c r="E942" s="25" t="str">
        <f t="shared" si="201"/>
        <v/>
      </c>
      <c r="F942" s="25" t="str">
        <f t="shared" si="202"/>
        <v/>
      </c>
      <c r="G942" s="25" t="str">
        <f t="shared" si="203"/>
        <v/>
      </c>
      <c r="H942" s="23">
        <v>2025</v>
      </c>
      <c r="I942" s="26" t="s">
        <v>6382</v>
      </c>
      <c r="J942" s="23" t="s">
        <v>95</v>
      </c>
      <c r="K942" t="s">
        <v>96</v>
      </c>
      <c r="L942" t="s">
        <v>97</v>
      </c>
      <c r="M942" t="s">
        <v>98</v>
      </c>
      <c r="N942" t="s">
        <v>99</v>
      </c>
      <c r="O942" s="23" t="s">
        <v>100</v>
      </c>
      <c r="P942" s="23" t="s">
        <v>138</v>
      </c>
      <c r="Q942" t="s">
        <v>6383</v>
      </c>
      <c r="R942" s="23" t="s">
        <v>103</v>
      </c>
      <c r="S942" s="20" t="s">
        <v>561</v>
      </c>
      <c r="T942" s="29" t="s">
        <v>7153</v>
      </c>
      <c r="U942" s="23" t="s">
        <v>1436</v>
      </c>
      <c r="V942" s="23" t="s">
        <v>106</v>
      </c>
      <c r="W942" s="20" t="s">
        <v>747</v>
      </c>
      <c r="X942" s="20" t="s">
        <v>747</v>
      </c>
      <c r="Y942" t="s">
        <v>6379</v>
      </c>
      <c r="Z942" t="s">
        <v>6380</v>
      </c>
      <c r="AA942" t="s">
        <v>6384</v>
      </c>
      <c r="AB942" s="30">
        <v>43142000</v>
      </c>
      <c r="AC942" s="30">
        <v>43142000</v>
      </c>
      <c r="AD942" s="46">
        <v>8140000</v>
      </c>
      <c r="AE942" s="46">
        <v>0</v>
      </c>
      <c r="AF942" s="23" t="s">
        <v>112</v>
      </c>
      <c r="AG942" t="s">
        <v>106</v>
      </c>
      <c r="AH942" t="s">
        <v>113</v>
      </c>
      <c r="AI942" s="31">
        <f>+Tabla3[[#This Row],[VALOR DEL CONTRATO
(EN NUMEROS)]]-Tabla3[[#This Row],[VALOR RECURSOS (MADS/FONAM)]]</f>
        <v>0</v>
      </c>
      <c r="AJ942" s="25">
        <v>3325</v>
      </c>
      <c r="AK942" s="57">
        <v>45664</v>
      </c>
      <c r="AL942">
        <v>282325</v>
      </c>
      <c r="AM942" s="42">
        <v>45855</v>
      </c>
      <c r="AN942" s="33" t="s">
        <v>114</v>
      </c>
      <c r="AO942" t="s">
        <v>751</v>
      </c>
      <c r="AP942" s="39">
        <v>202400000000095</v>
      </c>
      <c r="AQ942" t="s">
        <v>106</v>
      </c>
      <c r="AR942" s="42">
        <v>45855</v>
      </c>
      <c r="AS942" s="23" t="s">
        <v>116</v>
      </c>
      <c r="AT942" s="23" t="s">
        <v>116</v>
      </c>
      <c r="AU942" t="s">
        <v>117</v>
      </c>
      <c r="AV942" t="s">
        <v>6385</v>
      </c>
      <c r="AW942" t="s">
        <v>6386</v>
      </c>
      <c r="AX942" t="s">
        <v>747</v>
      </c>
      <c r="AY942" s="23">
        <v>80111600</v>
      </c>
      <c r="AZ942" t="s">
        <v>6381</v>
      </c>
      <c r="BA942" s="23" t="s">
        <v>121</v>
      </c>
      <c r="BB942" s="20" t="s">
        <v>122</v>
      </c>
      <c r="BC942" s="42">
        <v>45855</v>
      </c>
      <c r="BD942" s="23" t="s">
        <v>123</v>
      </c>
      <c r="BE942" s="42">
        <v>45855</v>
      </c>
      <c r="BF942" s="42">
        <v>45855</v>
      </c>
      <c r="BG942" s="43">
        <v>46016</v>
      </c>
      <c r="BH942" s="35">
        <f>+Tabla3[[#This Row],[FECHA TERMINACION
(INICIAL)]]-Tabla3[[#This Row],[FECHA INICIO]]</f>
        <v>161</v>
      </c>
      <c r="BI942" s="67">
        <f>+Tabla3[[#This Row],[PLAZO DE EJECUCIÓN EN DÍAS (INICIAL)]]/30</f>
        <v>5.3666666666666663</v>
      </c>
      <c r="BJ942" t="s">
        <v>6387</v>
      </c>
      <c r="BK942" s="30">
        <f>+[1]BD_2!E970</f>
        <v>0</v>
      </c>
      <c r="BL942" s="30">
        <f>+[1]BD_2!BA970</f>
        <v>0</v>
      </c>
      <c r="BM942" s="23">
        <f>+[1]BD_2!BZ970</f>
        <v>0</v>
      </c>
      <c r="BN942" s="23">
        <f>+COUNTIF(Tabla3[[#This Row],[VALOR REDUCIDO]:[TOTAL TIEMPO PRORROGADO EN DÍAS
]],"&lt;&gt;0")</f>
        <v>0</v>
      </c>
      <c r="BO942" s="23">
        <f>+[1]BD_2!CA970</f>
        <v>0</v>
      </c>
      <c r="BP942" s="27">
        <f>+[1]BD_2!CF970</f>
        <v>0</v>
      </c>
      <c r="BQ942" s="23" t="s">
        <v>106</v>
      </c>
      <c r="BR942">
        <f t="shared" si="204"/>
        <v>161</v>
      </c>
      <c r="BS942" s="36">
        <f t="shared" si="205"/>
        <v>45855</v>
      </c>
      <c r="BT942" s="36">
        <f t="shared" si="206"/>
        <v>46016</v>
      </c>
      <c r="BU942" s="37">
        <f t="shared" ca="1" si="207"/>
        <v>0.5714285714285714</v>
      </c>
      <c r="BV942" s="30">
        <f t="shared" si="208"/>
        <v>43142000</v>
      </c>
      <c r="BW942" s="23" t="str">
        <f t="shared" ca="1" si="211"/>
        <v>EJECUCIÓN</v>
      </c>
      <c r="BX942" s="23">
        <v>3798667</v>
      </c>
      <c r="BY942" s="23">
        <v>39343333</v>
      </c>
      <c r="BZ942" s="23" t="s">
        <v>106</v>
      </c>
      <c r="CA942" s="23" t="str">
        <f t="shared" si="210"/>
        <v>julio</v>
      </c>
      <c r="CB942" s="23" t="s">
        <v>121</v>
      </c>
      <c r="CC942" s="23" t="s">
        <v>121</v>
      </c>
      <c r="CD942" s="23" t="s">
        <v>121</v>
      </c>
      <c r="CE942" t="s">
        <v>125</v>
      </c>
      <c r="CF942" t="s">
        <v>126</v>
      </c>
    </row>
    <row r="943" spans="1:84" x14ac:dyDescent="0.25">
      <c r="A943" s="23" t="str">
        <f t="shared" si="197"/>
        <v/>
      </c>
      <c r="B943" s="24" t="str">
        <f t="shared" si="198"/>
        <v/>
      </c>
      <c r="C943" s="24" t="str">
        <f t="shared" ca="1" si="199"/>
        <v>E</v>
      </c>
      <c r="D943" s="25" t="str">
        <f t="shared" ca="1" si="200"/>
        <v/>
      </c>
      <c r="E943" s="25" t="str">
        <f t="shared" si="201"/>
        <v/>
      </c>
      <c r="F943" s="25" t="str">
        <f t="shared" si="202"/>
        <v/>
      </c>
      <c r="G943" s="25" t="str">
        <f t="shared" si="203"/>
        <v/>
      </c>
      <c r="H943" s="23">
        <v>2025</v>
      </c>
      <c r="I943" s="26">
        <v>960</v>
      </c>
      <c r="J943" s="23" t="s">
        <v>95</v>
      </c>
      <c r="K943" t="s">
        <v>96</v>
      </c>
      <c r="L943" t="s">
        <v>97</v>
      </c>
      <c r="M943" t="s">
        <v>98</v>
      </c>
      <c r="N943" t="s">
        <v>99</v>
      </c>
      <c r="O943" s="23" t="s">
        <v>100</v>
      </c>
      <c r="P943" s="23" t="s">
        <v>138</v>
      </c>
      <c r="Q943" t="s">
        <v>6388</v>
      </c>
      <c r="R943" s="23" t="s">
        <v>103</v>
      </c>
      <c r="S943" s="20" t="s">
        <v>525</v>
      </c>
      <c r="T943" s="29" t="s">
        <v>6389</v>
      </c>
      <c r="U943" s="23" t="s">
        <v>1436</v>
      </c>
      <c r="V943" s="23" t="s">
        <v>106</v>
      </c>
      <c r="W943" s="20" t="s">
        <v>430</v>
      </c>
      <c r="X943" s="20" t="s">
        <v>430</v>
      </c>
      <c r="Y943" t="s">
        <v>4046</v>
      </c>
      <c r="Z943" t="s">
        <v>4047</v>
      </c>
      <c r="AA943" t="s">
        <v>6390</v>
      </c>
      <c r="AB943" s="30">
        <v>39966667</v>
      </c>
      <c r="AC943" s="30">
        <v>39966667</v>
      </c>
      <c r="AD943" s="46">
        <v>5500000</v>
      </c>
      <c r="AE943" s="46">
        <v>0</v>
      </c>
      <c r="AF943" s="23" t="s">
        <v>112</v>
      </c>
      <c r="AG943" t="s">
        <v>106</v>
      </c>
      <c r="AH943" t="s">
        <v>113</v>
      </c>
      <c r="AI943" s="31">
        <f>+Tabla3[[#This Row],[VALOR DEL CONTRATO
(EN NUMEROS)]]-Tabla3[[#This Row],[VALOR RECURSOS (MADS/FONAM)]]</f>
        <v>0</v>
      </c>
      <c r="AJ943" s="25">
        <v>4825</v>
      </c>
      <c r="AK943" s="57">
        <v>45664</v>
      </c>
      <c r="AL943">
        <v>197125</v>
      </c>
      <c r="AM943" s="42">
        <v>45800</v>
      </c>
      <c r="AN943" s="33" t="s">
        <v>114</v>
      </c>
      <c r="AO943" t="s">
        <v>1265</v>
      </c>
      <c r="AP943" s="39">
        <v>202400000000074</v>
      </c>
      <c r="AQ943" t="s">
        <v>106</v>
      </c>
      <c r="AR943" s="42">
        <v>45798</v>
      </c>
      <c r="AS943" s="23" t="s">
        <v>116</v>
      </c>
      <c r="AT943" s="23" t="s">
        <v>116</v>
      </c>
      <c r="AU943" t="s">
        <v>117</v>
      </c>
      <c r="AV943" t="s">
        <v>435</v>
      </c>
      <c r="AW943" t="s">
        <v>436</v>
      </c>
      <c r="AX943" t="s">
        <v>436</v>
      </c>
      <c r="AY943" s="23">
        <v>80111600</v>
      </c>
      <c r="AZ943" t="s">
        <v>6391</v>
      </c>
      <c r="BA943" s="23" t="s">
        <v>121</v>
      </c>
      <c r="BB943" s="20" t="s">
        <v>122</v>
      </c>
      <c r="BC943" s="42">
        <v>45799</v>
      </c>
      <c r="BD943" s="23" t="s">
        <v>123</v>
      </c>
      <c r="BE943" s="42">
        <v>45799</v>
      </c>
      <c r="BF943" s="27">
        <v>45800</v>
      </c>
      <c r="BG943" s="43">
        <v>46021</v>
      </c>
      <c r="BH943" s="35">
        <f>+Tabla3[[#This Row],[FECHA TERMINACION
(INICIAL)]]-Tabla3[[#This Row],[FECHA INICIO]]</f>
        <v>221</v>
      </c>
      <c r="BI943" s="67">
        <f>+Tabla3[[#This Row],[PLAZO DE EJECUCIÓN EN DÍAS (INICIAL)]]/30</f>
        <v>7.3666666666666663</v>
      </c>
      <c r="BJ943" t="s">
        <v>6392</v>
      </c>
      <c r="BK943" s="30">
        <f>+[1]BD_2!E971</f>
        <v>0</v>
      </c>
      <c r="BL943" s="30">
        <f>+[1]BD_2!BA971</f>
        <v>0</v>
      </c>
      <c r="BM943" s="23">
        <f>+[1]BD_2!BZ971</f>
        <v>0</v>
      </c>
      <c r="BN943" s="23">
        <f>+COUNTIF(Tabla3[[#This Row],[VALOR REDUCIDO]:[TOTAL TIEMPO PRORROGADO EN DÍAS
]],"&lt;&gt;0")</f>
        <v>0</v>
      </c>
      <c r="BO943" s="23" t="str">
        <f>+[1]BD_2!CA971</f>
        <v>2 NO</v>
      </c>
      <c r="BP943" s="27" t="str">
        <f>+[1]BD_2!CF971</f>
        <v>2 NO</v>
      </c>
      <c r="BQ943" s="23" t="s">
        <v>106</v>
      </c>
      <c r="BR943">
        <f t="shared" si="204"/>
        <v>221</v>
      </c>
      <c r="BS943" s="36">
        <f t="shared" si="205"/>
        <v>45800</v>
      </c>
      <c r="BT943" s="36">
        <f t="shared" si="206"/>
        <v>46021</v>
      </c>
      <c r="BU943" s="37">
        <f t="shared" ca="1" si="207"/>
        <v>0.66515837104072395</v>
      </c>
      <c r="BV943" s="30">
        <f t="shared" si="208"/>
        <v>39966667</v>
      </c>
      <c r="BW943" s="23" t="str">
        <f t="shared" ca="1" si="211"/>
        <v>EJECUCIÓN</v>
      </c>
      <c r="BX943" s="23">
        <v>12466667</v>
      </c>
      <c r="BY943" s="23">
        <v>27500000</v>
      </c>
      <c r="BZ943" s="23" t="s">
        <v>106</v>
      </c>
      <c r="CA943" s="23" t="str">
        <f t="shared" si="210"/>
        <v>mayo</v>
      </c>
      <c r="CB943" s="23" t="s">
        <v>121</v>
      </c>
      <c r="CC943" s="23" t="s">
        <v>121</v>
      </c>
      <c r="CD943" s="23" t="s">
        <v>121</v>
      </c>
      <c r="CE943" t="s">
        <v>125</v>
      </c>
      <c r="CF943" t="s">
        <v>126</v>
      </c>
    </row>
    <row r="944" spans="1:84" x14ac:dyDescent="0.25">
      <c r="A944" s="23" t="str">
        <f t="shared" si="197"/>
        <v/>
      </c>
      <c r="B944" s="24" t="str">
        <f t="shared" si="198"/>
        <v/>
      </c>
      <c r="C944" s="24" t="str">
        <f t="shared" ca="1" si="199"/>
        <v>E</v>
      </c>
      <c r="D944" s="25" t="str">
        <f t="shared" ca="1" si="200"/>
        <v/>
      </c>
      <c r="E944" s="25" t="str">
        <f t="shared" si="201"/>
        <v/>
      </c>
      <c r="F944" s="25" t="str">
        <f t="shared" si="202"/>
        <v/>
      </c>
      <c r="G944" s="25" t="str">
        <f t="shared" si="203"/>
        <v/>
      </c>
      <c r="H944" s="23">
        <v>2025</v>
      </c>
      <c r="I944" s="26">
        <v>961</v>
      </c>
      <c r="J944" s="23" t="s">
        <v>95</v>
      </c>
      <c r="K944" t="s">
        <v>96</v>
      </c>
      <c r="L944" t="s">
        <v>97</v>
      </c>
      <c r="M944" t="s">
        <v>98</v>
      </c>
      <c r="N944" t="s">
        <v>99</v>
      </c>
      <c r="O944" s="23" t="s">
        <v>100</v>
      </c>
      <c r="P944" s="23" t="s">
        <v>138</v>
      </c>
      <c r="Q944" t="s">
        <v>6393</v>
      </c>
      <c r="R944" s="23" t="s">
        <v>103</v>
      </c>
      <c r="S944" s="20" t="s">
        <v>311</v>
      </c>
      <c r="T944" s="29" t="s">
        <v>6394</v>
      </c>
      <c r="U944" s="23" t="s">
        <v>1436</v>
      </c>
      <c r="V944" s="23" t="s">
        <v>106</v>
      </c>
      <c r="W944" s="20" t="s">
        <v>418</v>
      </c>
      <c r="X944" s="20" t="s">
        <v>418</v>
      </c>
      <c r="Y944" t="s">
        <v>6395</v>
      </c>
      <c r="Z944" t="s">
        <v>6396</v>
      </c>
      <c r="AA944" t="s">
        <v>6397</v>
      </c>
      <c r="AB944" s="30">
        <v>50166667</v>
      </c>
      <c r="AC944" s="30">
        <v>50166667</v>
      </c>
      <c r="AD944" s="46">
        <v>7000000</v>
      </c>
      <c r="AE944" s="46">
        <v>0</v>
      </c>
      <c r="AF944" s="23" t="s">
        <v>112</v>
      </c>
      <c r="AG944" t="s">
        <v>106</v>
      </c>
      <c r="AH944" t="s">
        <v>113</v>
      </c>
      <c r="AI944" s="31">
        <f>+Tabla3[[#This Row],[VALOR DEL CONTRATO
(EN NUMEROS)]]-Tabla3[[#This Row],[VALOR RECURSOS (MADS/FONAM)]]</f>
        <v>0</v>
      </c>
      <c r="AJ944" s="25">
        <v>8725</v>
      </c>
      <c r="AK944" s="57">
        <v>45665</v>
      </c>
      <c r="AL944">
        <v>198625</v>
      </c>
      <c r="AM944" s="42">
        <v>45803</v>
      </c>
      <c r="AN944" s="33" t="s">
        <v>114</v>
      </c>
      <c r="AO944" t="s">
        <v>3144</v>
      </c>
      <c r="AP944" s="39">
        <v>202300000000267</v>
      </c>
      <c r="AQ944" t="s">
        <v>106</v>
      </c>
      <c r="AR944" s="42">
        <v>45799</v>
      </c>
      <c r="AS944" s="23" t="s">
        <v>116</v>
      </c>
      <c r="AT944" s="23" t="s">
        <v>116</v>
      </c>
      <c r="AU944" t="s">
        <v>117</v>
      </c>
      <c r="AV944" t="s">
        <v>6231</v>
      </c>
      <c r="AW944" t="s">
        <v>424</v>
      </c>
      <c r="AX944" t="s">
        <v>425</v>
      </c>
      <c r="AY944" s="23">
        <v>80111600</v>
      </c>
      <c r="AZ944" t="s">
        <v>6398</v>
      </c>
      <c r="BA944" s="23" t="s">
        <v>121</v>
      </c>
      <c r="BB944" s="20" t="s">
        <v>122</v>
      </c>
      <c r="BC944" s="42">
        <v>45800</v>
      </c>
      <c r="BD944" s="23" t="s">
        <v>123</v>
      </c>
      <c r="BE944" s="42">
        <v>45800</v>
      </c>
      <c r="BF944" s="27">
        <v>45803</v>
      </c>
      <c r="BG944" s="43">
        <v>46021</v>
      </c>
      <c r="BH944" s="35">
        <f>+Tabla3[[#This Row],[FECHA TERMINACION
(INICIAL)]]-Tabla3[[#This Row],[FECHA INICIO]]</f>
        <v>218</v>
      </c>
      <c r="BI944" s="67">
        <f>+Tabla3[[#This Row],[PLAZO DE EJECUCIÓN EN DÍAS (INICIAL)]]/30</f>
        <v>7.2666666666666666</v>
      </c>
      <c r="BJ944" t="s">
        <v>6399</v>
      </c>
      <c r="BK944" s="30">
        <f>+[1]BD_2!E972</f>
        <v>0</v>
      </c>
      <c r="BL944" s="30">
        <f>+[1]BD_2!BA972</f>
        <v>0</v>
      </c>
      <c r="BM944" s="23">
        <f>+[1]BD_2!BZ972</f>
        <v>0</v>
      </c>
      <c r="BN944" s="23">
        <f>+COUNTIF(Tabla3[[#This Row],[VALOR REDUCIDO]:[TOTAL TIEMPO PRORROGADO EN DÍAS
]],"&lt;&gt;0")</f>
        <v>0</v>
      </c>
      <c r="BO944" s="23" t="str">
        <f>+[1]BD_2!CA972</f>
        <v>2 NO</v>
      </c>
      <c r="BP944" s="27" t="str">
        <f>+[1]BD_2!CF972</f>
        <v>2 NO</v>
      </c>
      <c r="BQ944" s="23" t="s">
        <v>106</v>
      </c>
      <c r="BR944">
        <f t="shared" si="204"/>
        <v>218</v>
      </c>
      <c r="BS944" s="36">
        <f t="shared" si="205"/>
        <v>45803</v>
      </c>
      <c r="BT944" s="36">
        <f t="shared" si="206"/>
        <v>46021</v>
      </c>
      <c r="BU944" s="37">
        <f t="shared" ca="1" si="207"/>
        <v>0.66055045871559637</v>
      </c>
      <c r="BV944" s="30">
        <f t="shared" si="208"/>
        <v>50166667</v>
      </c>
      <c r="BW944" s="23" t="str">
        <f t="shared" ca="1" si="211"/>
        <v>EJECUCIÓN</v>
      </c>
      <c r="BX944" s="23">
        <v>15166667</v>
      </c>
      <c r="BY944" s="23">
        <v>35000000</v>
      </c>
      <c r="BZ944" s="23" t="s">
        <v>106</v>
      </c>
      <c r="CA944" s="23" t="str">
        <f t="shared" si="210"/>
        <v>mayo</v>
      </c>
      <c r="CB944" s="23" t="s">
        <v>121</v>
      </c>
      <c r="CC944" s="23" t="s">
        <v>121</v>
      </c>
      <c r="CD944" s="23" t="s">
        <v>121</v>
      </c>
      <c r="CE944" t="s">
        <v>125</v>
      </c>
      <c r="CF944" t="s">
        <v>126</v>
      </c>
    </row>
    <row r="945" spans="1:84" x14ac:dyDescent="0.25">
      <c r="A945" s="23" t="str">
        <f t="shared" si="197"/>
        <v/>
      </c>
      <c r="B945" s="24" t="str">
        <f t="shared" si="198"/>
        <v/>
      </c>
      <c r="C945" s="24" t="str">
        <f t="shared" ca="1" si="199"/>
        <v>E</v>
      </c>
      <c r="D945" s="25" t="str">
        <f t="shared" ca="1" si="200"/>
        <v/>
      </c>
      <c r="E945" s="25" t="str">
        <f t="shared" si="201"/>
        <v/>
      </c>
      <c r="F945" s="25" t="str">
        <f t="shared" si="202"/>
        <v/>
      </c>
      <c r="G945" s="25" t="str">
        <f t="shared" si="203"/>
        <v/>
      </c>
      <c r="H945" s="23">
        <v>2025</v>
      </c>
      <c r="I945" s="26">
        <v>962</v>
      </c>
      <c r="J945" s="23" t="s">
        <v>95</v>
      </c>
      <c r="K945" t="s">
        <v>96</v>
      </c>
      <c r="L945" t="s">
        <v>97</v>
      </c>
      <c r="M945" t="s">
        <v>98</v>
      </c>
      <c r="N945" t="s">
        <v>99</v>
      </c>
      <c r="O945" s="23" t="s">
        <v>100</v>
      </c>
      <c r="P945" s="23" t="s">
        <v>138</v>
      </c>
      <c r="Q945" t="s">
        <v>6400</v>
      </c>
      <c r="R945" s="23" t="s">
        <v>103</v>
      </c>
      <c r="S945" s="20" t="s">
        <v>2533</v>
      </c>
      <c r="T945" s="29" t="s">
        <v>6401</v>
      </c>
      <c r="U945" s="23" t="s">
        <v>1436</v>
      </c>
      <c r="V945" s="23" t="s">
        <v>106</v>
      </c>
      <c r="W945" s="20" t="s">
        <v>418</v>
      </c>
      <c r="X945" s="20" t="s">
        <v>418</v>
      </c>
      <c r="Y945" t="s">
        <v>6402</v>
      </c>
      <c r="Z945" t="s">
        <v>6403</v>
      </c>
      <c r="AA945" t="s">
        <v>6404</v>
      </c>
      <c r="AB945" s="30">
        <v>49700000</v>
      </c>
      <c r="AC945" s="30">
        <v>49700000</v>
      </c>
      <c r="AD945" s="46">
        <v>7000000</v>
      </c>
      <c r="AE945" s="46">
        <v>0</v>
      </c>
      <c r="AF945" s="23" t="s">
        <v>112</v>
      </c>
      <c r="AG945" t="s">
        <v>106</v>
      </c>
      <c r="AH945" t="s">
        <v>113</v>
      </c>
      <c r="AI945" s="31">
        <f>+Tabla3[[#This Row],[VALOR DEL CONTRATO
(EN NUMEROS)]]-Tabla3[[#This Row],[VALOR RECURSOS (MADS/FONAM)]]</f>
        <v>0</v>
      </c>
      <c r="AJ945" s="25">
        <v>8425</v>
      </c>
      <c r="AK945" s="32">
        <v>45665</v>
      </c>
      <c r="AL945">
        <v>206625</v>
      </c>
      <c r="AM945" s="42">
        <v>45806</v>
      </c>
      <c r="AN945" s="33" t="s">
        <v>114</v>
      </c>
      <c r="AO945" t="s">
        <v>3144</v>
      </c>
      <c r="AP945" s="39">
        <v>202300000000267</v>
      </c>
      <c r="AQ945" t="s">
        <v>106</v>
      </c>
      <c r="AR945" s="42">
        <v>45803</v>
      </c>
      <c r="AS945" s="23" t="s">
        <v>116</v>
      </c>
      <c r="AT945" s="23" t="s">
        <v>116</v>
      </c>
      <c r="AU945" t="s">
        <v>117</v>
      </c>
      <c r="AV945" t="s">
        <v>6231</v>
      </c>
      <c r="AW945" t="s">
        <v>424</v>
      </c>
      <c r="AX945" t="s">
        <v>425</v>
      </c>
      <c r="AY945" s="23">
        <v>80111600</v>
      </c>
      <c r="AZ945" t="s">
        <v>6405</v>
      </c>
      <c r="BA945" s="23" t="s">
        <v>121</v>
      </c>
      <c r="BB945" s="20" t="s">
        <v>122</v>
      </c>
      <c r="BC945" s="42">
        <v>45803</v>
      </c>
      <c r="BD945" s="23" t="s">
        <v>123</v>
      </c>
      <c r="BE945" s="42">
        <v>45803</v>
      </c>
      <c r="BF945" s="27">
        <v>45806</v>
      </c>
      <c r="BG945" s="43">
        <v>46021</v>
      </c>
      <c r="BH945" s="35">
        <f>+Tabla3[[#This Row],[FECHA TERMINACION
(INICIAL)]]-Tabla3[[#This Row],[FECHA INICIO]]</f>
        <v>215</v>
      </c>
      <c r="BI945" s="67">
        <f>+Tabla3[[#This Row],[PLAZO DE EJECUCIÓN EN DÍAS (INICIAL)]]/30</f>
        <v>7.166666666666667</v>
      </c>
      <c r="BJ945" t="s">
        <v>6406</v>
      </c>
      <c r="BK945" s="30">
        <f>+[1]BD_2!E973</f>
        <v>0</v>
      </c>
      <c r="BL945" s="30">
        <f>+[1]BD_2!BA973</f>
        <v>0</v>
      </c>
      <c r="BM945" s="23">
        <f>+[1]BD_2!BZ973</f>
        <v>0</v>
      </c>
      <c r="BN945" s="23">
        <f>+COUNTIF(Tabla3[[#This Row],[VALOR REDUCIDO]:[TOTAL TIEMPO PRORROGADO EN DÍAS
]],"&lt;&gt;0")</f>
        <v>0</v>
      </c>
      <c r="BO945" s="23" t="str">
        <f>+[1]BD_2!CA973</f>
        <v>2 NO</v>
      </c>
      <c r="BP945" s="27" t="str">
        <f>+[1]BD_2!CF973</f>
        <v>2 NO</v>
      </c>
      <c r="BQ945" s="23" t="s">
        <v>106</v>
      </c>
      <c r="BR945">
        <f t="shared" si="204"/>
        <v>215</v>
      </c>
      <c r="BS945" s="36">
        <f t="shared" si="205"/>
        <v>45806</v>
      </c>
      <c r="BT945" s="36">
        <f t="shared" si="206"/>
        <v>46021</v>
      </c>
      <c r="BU945" s="37">
        <f t="shared" ca="1" si="207"/>
        <v>0.65581395348837213</v>
      </c>
      <c r="BV945" s="30">
        <f t="shared" si="208"/>
        <v>49700000</v>
      </c>
      <c r="BW945" s="23" t="str">
        <f t="shared" ca="1" si="211"/>
        <v>EJECUCIÓN</v>
      </c>
      <c r="BX945" s="23">
        <v>14466667</v>
      </c>
      <c r="BY945" s="23">
        <v>35233333</v>
      </c>
      <c r="BZ945" s="23" t="s">
        <v>106</v>
      </c>
      <c r="CA945" s="23" t="str">
        <f t="shared" si="210"/>
        <v>mayo</v>
      </c>
      <c r="CB945" s="23" t="s">
        <v>121</v>
      </c>
      <c r="CC945" s="23" t="s">
        <v>121</v>
      </c>
      <c r="CD945" s="23" t="s">
        <v>121</v>
      </c>
      <c r="CE945" t="s">
        <v>125</v>
      </c>
      <c r="CF945" t="s">
        <v>126</v>
      </c>
    </row>
    <row r="946" spans="1:84" x14ac:dyDescent="0.25">
      <c r="A946" s="23" t="str">
        <f t="shared" si="197"/>
        <v/>
      </c>
      <c r="B946" s="24" t="str">
        <f t="shared" si="198"/>
        <v/>
      </c>
      <c r="C946" s="24" t="str">
        <f t="shared" ca="1" si="199"/>
        <v>E</v>
      </c>
      <c r="D946" s="25" t="str">
        <f t="shared" si="200"/>
        <v/>
      </c>
      <c r="E946" s="25" t="str">
        <f t="shared" si="201"/>
        <v/>
      </c>
      <c r="F946" s="25" t="str">
        <f t="shared" si="202"/>
        <v/>
      </c>
      <c r="G946" s="25" t="str">
        <f t="shared" si="203"/>
        <v/>
      </c>
      <c r="H946" s="23">
        <v>2025</v>
      </c>
      <c r="I946" s="26">
        <v>963</v>
      </c>
      <c r="J946" s="23" t="s">
        <v>95</v>
      </c>
      <c r="K946" t="s">
        <v>96</v>
      </c>
      <c r="L946" t="s">
        <v>97</v>
      </c>
      <c r="M946" t="s">
        <v>98</v>
      </c>
      <c r="N946" t="s">
        <v>99</v>
      </c>
      <c r="O946" s="23" t="s">
        <v>100</v>
      </c>
      <c r="P946" s="23" t="s">
        <v>138</v>
      </c>
      <c r="Q946" t="s">
        <v>6407</v>
      </c>
      <c r="R946" s="23" t="s">
        <v>103</v>
      </c>
      <c r="S946" s="20" t="s">
        <v>158</v>
      </c>
      <c r="T946" s="29" t="s">
        <v>6408</v>
      </c>
      <c r="U946" s="23" t="s">
        <v>1436</v>
      </c>
      <c r="V946" s="23" t="s">
        <v>106</v>
      </c>
      <c r="W946" s="20" t="s">
        <v>245</v>
      </c>
      <c r="X946" s="20" t="s">
        <v>245</v>
      </c>
      <c r="Y946" t="s">
        <v>6409</v>
      </c>
      <c r="Z946" t="s">
        <v>6410</v>
      </c>
      <c r="AA946" t="s">
        <v>6411</v>
      </c>
      <c r="AB946" s="30">
        <v>39416667</v>
      </c>
      <c r="AC946" s="30">
        <v>39416667</v>
      </c>
      <c r="AD946" s="46">
        <v>5500000</v>
      </c>
      <c r="AE946" s="46">
        <v>0</v>
      </c>
      <c r="AF946" s="23" t="s">
        <v>112</v>
      </c>
      <c r="AG946" t="s">
        <v>106</v>
      </c>
      <c r="AH946" t="s">
        <v>113</v>
      </c>
      <c r="AI946" s="31">
        <f>+Tabla3[[#This Row],[VALOR DEL CONTRATO
(EN NUMEROS)]]-Tabla3[[#This Row],[VALOR RECURSOS (MADS/FONAM)]]</f>
        <v>0</v>
      </c>
      <c r="AJ946" s="25">
        <v>6525</v>
      </c>
      <c r="AK946" s="57">
        <v>45665</v>
      </c>
      <c r="AL946">
        <v>198825</v>
      </c>
      <c r="AM946" s="42">
        <v>45803</v>
      </c>
      <c r="AN946" s="33" t="s">
        <v>114</v>
      </c>
      <c r="AO946" t="s">
        <v>248</v>
      </c>
      <c r="AP946" s="39">
        <v>202400000000095</v>
      </c>
      <c r="AQ946" t="s">
        <v>106</v>
      </c>
      <c r="AR946" s="42">
        <v>45799</v>
      </c>
      <c r="AS946" s="23" t="s">
        <v>116</v>
      </c>
      <c r="AT946" s="23" t="s">
        <v>116</v>
      </c>
      <c r="AU946" t="s">
        <v>117</v>
      </c>
      <c r="AV946" t="s">
        <v>1919</v>
      </c>
      <c r="AW946" t="s">
        <v>1920</v>
      </c>
      <c r="AX946" t="s">
        <v>245</v>
      </c>
      <c r="AY946" s="23">
        <v>80111600</v>
      </c>
      <c r="AZ946" t="s">
        <v>6412</v>
      </c>
      <c r="BA946" s="23" t="s">
        <v>121</v>
      </c>
      <c r="BB946" s="20" t="s">
        <v>122</v>
      </c>
      <c r="BC946" s="42">
        <v>45800</v>
      </c>
      <c r="BD946" s="20" t="s">
        <v>136</v>
      </c>
      <c r="BE946" s="42">
        <v>45800</v>
      </c>
      <c r="BF946" s="27">
        <v>45803</v>
      </c>
      <c r="BG946" s="43">
        <v>46021</v>
      </c>
      <c r="BH946" s="35">
        <f>+Tabla3[[#This Row],[FECHA TERMINACION
(INICIAL)]]-Tabla3[[#This Row],[FECHA INICIO]]</f>
        <v>218</v>
      </c>
      <c r="BI946" s="67">
        <f>+Tabla3[[#This Row],[PLAZO DE EJECUCIÓN EN DÍAS (INICIAL)]]/30</f>
        <v>7.2666666666666666</v>
      </c>
      <c r="BJ946" t="s">
        <v>6413</v>
      </c>
      <c r="BK946" s="30">
        <f>+[1]BD_2!E974</f>
        <v>0</v>
      </c>
      <c r="BL946" s="30">
        <f>+[1]BD_2!BA974</f>
        <v>0</v>
      </c>
      <c r="BM946" s="23">
        <f>+[1]BD_2!BZ974</f>
        <v>0</v>
      </c>
      <c r="BN946" s="23">
        <f>+COUNTIF(Tabla3[[#This Row],[VALOR REDUCIDO]:[TOTAL TIEMPO PRORROGADO EN DÍAS
]],"&lt;&gt;0")</f>
        <v>0</v>
      </c>
      <c r="BO946" s="23" t="str">
        <f>+[1]BD_2!CA974</f>
        <v>2 NO</v>
      </c>
      <c r="BP946" s="27" t="str">
        <f>+[1]BD_2!CF974</f>
        <v>1 SI</v>
      </c>
      <c r="BQ946" s="23" t="s">
        <v>106</v>
      </c>
      <c r="BR946">
        <f t="shared" si="204"/>
        <v>218</v>
      </c>
      <c r="BS946" s="36">
        <f t="shared" si="205"/>
        <v>45803</v>
      </c>
      <c r="BT946" s="36">
        <f t="shared" si="206"/>
        <v>46021</v>
      </c>
      <c r="BU946" s="37">
        <f t="shared" ca="1" si="207"/>
        <v>0.66055045871559637</v>
      </c>
      <c r="BV946" s="30">
        <f t="shared" si="208"/>
        <v>39416667</v>
      </c>
      <c r="BW946" s="23" t="str">
        <f t="shared" si="211"/>
        <v>FINALIZADO</v>
      </c>
      <c r="BX946" s="23">
        <v>11916667</v>
      </c>
      <c r="BY946" s="23">
        <v>27500000</v>
      </c>
      <c r="BZ946" s="23" t="s">
        <v>106</v>
      </c>
      <c r="CA946" s="23" t="str">
        <f t="shared" si="210"/>
        <v>mayo</v>
      </c>
      <c r="CB946" s="23" t="s">
        <v>121</v>
      </c>
      <c r="CC946" s="23" t="s">
        <v>121</v>
      </c>
      <c r="CD946" s="23" t="s">
        <v>121</v>
      </c>
      <c r="CE946" t="s">
        <v>125</v>
      </c>
      <c r="CF946" t="s">
        <v>126</v>
      </c>
    </row>
    <row r="947" spans="1:84" x14ac:dyDescent="0.25">
      <c r="A947" s="23" t="str">
        <f t="shared" si="197"/>
        <v/>
      </c>
      <c r="B947" s="24" t="str">
        <f t="shared" si="198"/>
        <v/>
      </c>
      <c r="C947" s="24" t="str">
        <f t="shared" ca="1" si="199"/>
        <v>E</v>
      </c>
      <c r="D947" s="25" t="str">
        <f t="shared" ca="1" si="200"/>
        <v/>
      </c>
      <c r="E947" s="25" t="str">
        <f t="shared" si="201"/>
        <v/>
      </c>
      <c r="F947" s="25" t="str">
        <f t="shared" si="202"/>
        <v/>
      </c>
      <c r="G947" s="25" t="str">
        <f t="shared" si="203"/>
        <v/>
      </c>
      <c r="H947" s="23">
        <v>2025</v>
      </c>
      <c r="I947" s="26">
        <v>964</v>
      </c>
      <c r="J947" s="23" t="s">
        <v>95</v>
      </c>
      <c r="K947" t="s">
        <v>96</v>
      </c>
      <c r="L947" t="s">
        <v>97</v>
      </c>
      <c r="M947" t="s">
        <v>98</v>
      </c>
      <c r="N947" t="s">
        <v>99</v>
      </c>
      <c r="O947" s="23" t="s">
        <v>100</v>
      </c>
      <c r="P947" s="23" t="s">
        <v>138</v>
      </c>
      <c r="Q947" t="s">
        <v>6414</v>
      </c>
      <c r="R947" s="23" t="s">
        <v>103</v>
      </c>
      <c r="S947" s="20" t="s">
        <v>440</v>
      </c>
      <c r="T947" s="29" t="s">
        <v>6415</v>
      </c>
      <c r="U947" s="23" t="s">
        <v>1436</v>
      </c>
      <c r="V947" s="23" t="s">
        <v>106</v>
      </c>
      <c r="W947" s="20" t="s">
        <v>418</v>
      </c>
      <c r="X947" s="20" t="s">
        <v>418</v>
      </c>
      <c r="Y947" t="s">
        <v>6416</v>
      </c>
      <c r="Z947" t="s">
        <v>6417</v>
      </c>
      <c r="AA947" t="s">
        <v>6418</v>
      </c>
      <c r="AB947" s="30">
        <v>36666667</v>
      </c>
      <c r="AC947" s="30">
        <v>36666667</v>
      </c>
      <c r="AD947" s="46">
        <v>5500000</v>
      </c>
      <c r="AE947" s="46">
        <v>0</v>
      </c>
      <c r="AF947" s="23" t="s">
        <v>112</v>
      </c>
      <c r="AG947" t="s">
        <v>106</v>
      </c>
      <c r="AH947" t="s">
        <v>113</v>
      </c>
      <c r="AI947" s="31">
        <f>+Tabla3[[#This Row],[VALOR DEL CONTRATO
(EN NUMEROS)]]-Tabla3[[#This Row],[VALOR RECURSOS (MADS/FONAM)]]</f>
        <v>0</v>
      </c>
      <c r="AJ947" s="25">
        <v>8425</v>
      </c>
      <c r="AK947" s="32">
        <v>45665</v>
      </c>
      <c r="AL947">
        <v>233425</v>
      </c>
      <c r="AM947" s="42">
        <v>45824</v>
      </c>
      <c r="AN947" s="33" t="s">
        <v>114</v>
      </c>
      <c r="AO947" t="s">
        <v>3144</v>
      </c>
      <c r="AP947" s="39">
        <v>202300000000267</v>
      </c>
      <c r="AQ947" t="s">
        <v>106</v>
      </c>
      <c r="AR947" s="42">
        <v>45819</v>
      </c>
      <c r="AS947" s="23" t="s">
        <v>116</v>
      </c>
      <c r="AT947" s="23" t="s">
        <v>116</v>
      </c>
      <c r="AU947" t="s">
        <v>117</v>
      </c>
      <c r="AV947" t="s">
        <v>6156</v>
      </c>
      <c r="AW947" t="s">
        <v>6157</v>
      </c>
      <c r="AX947" t="s">
        <v>6158</v>
      </c>
      <c r="AY947" s="23">
        <v>80111600</v>
      </c>
      <c r="AZ947" t="s">
        <v>6419</v>
      </c>
      <c r="BA947" s="23" t="s">
        <v>295</v>
      </c>
      <c r="BB947" s="20" t="s">
        <v>122</v>
      </c>
      <c r="BC947" s="42">
        <v>45819</v>
      </c>
      <c r="BD947" s="23" t="s">
        <v>123</v>
      </c>
      <c r="BE947" s="42">
        <v>45819</v>
      </c>
      <c r="BF947" s="27">
        <v>45824</v>
      </c>
      <c r="BG947" s="43">
        <v>46021</v>
      </c>
      <c r="BH947" s="35">
        <f>+Tabla3[[#This Row],[FECHA TERMINACION
(INICIAL)]]-Tabla3[[#This Row],[FECHA INICIO]]</f>
        <v>197</v>
      </c>
      <c r="BI947" s="67">
        <f>+Tabla3[[#This Row],[PLAZO DE EJECUCIÓN EN DÍAS (INICIAL)]]/30</f>
        <v>6.5666666666666664</v>
      </c>
      <c r="BJ947" t="s">
        <v>6420</v>
      </c>
      <c r="BK947" s="30">
        <f>+[1]BD_2!E975</f>
        <v>0</v>
      </c>
      <c r="BL947" s="30">
        <f>+[1]BD_2!BA975</f>
        <v>0</v>
      </c>
      <c r="BM947" s="23">
        <f>+[1]BD_2!BZ975</f>
        <v>0</v>
      </c>
      <c r="BN947" s="23">
        <f>+COUNTIF(Tabla3[[#This Row],[VALOR REDUCIDO]:[TOTAL TIEMPO PRORROGADO EN DÍAS
]],"&lt;&gt;0")</f>
        <v>0</v>
      </c>
      <c r="BO947" s="23" t="str">
        <f>+[1]BD_2!CA975</f>
        <v>2 NO</v>
      </c>
      <c r="BP947" s="27" t="str">
        <f>+[1]BD_2!CF975</f>
        <v>2 NO</v>
      </c>
      <c r="BQ947" s="23" t="s">
        <v>106</v>
      </c>
      <c r="BR947">
        <f t="shared" si="204"/>
        <v>197</v>
      </c>
      <c r="BS947" s="36">
        <f t="shared" si="205"/>
        <v>45824</v>
      </c>
      <c r="BT947" s="36">
        <f t="shared" si="206"/>
        <v>46021</v>
      </c>
      <c r="BU947" s="37">
        <f t="shared" ca="1" si="207"/>
        <v>0.62436548223350252</v>
      </c>
      <c r="BV947" s="30">
        <f t="shared" si="208"/>
        <v>36666667</v>
      </c>
      <c r="BW947" s="23" t="str">
        <f t="shared" ca="1" si="211"/>
        <v>EJECUCIÓN</v>
      </c>
      <c r="BX947" s="23">
        <v>8250000</v>
      </c>
      <c r="BY947" s="23">
        <v>28416667</v>
      </c>
      <c r="BZ947" s="23" t="s">
        <v>106</v>
      </c>
      <c r="CA947" s="23" t="str">
        <f t="shared" si="210"/>
        <v>junio</v>
      </c>
      <c r="CB947" s="23" t="s">
        <v>121</v>
      </c>
      <c r="CC947" s="23" t="s">
        <v>121</v>
      </c>
      <c r="CD947" s="23" t="s">
        <v>121</v>
      </c>
      <c r="CE947" t="s">
        <v>125</v>
      </c>
      <c r="CF947" t="s">
        <v>126</v>
      </c>
    </row>
    <row r="948" spans="1:84" x14ac:dyDescent="0.25">
      <c r="A948" s="23" t="str">
        <f t="shared" si="197"/>
        <v/>
      </c>
      <c r="B948" s="24" t="str">
        <f t="shared" si="198"/>
        <v/>
      </c>
      <c r="C948" s="24" t="str">
        <f t="shared" ca="1" si="199"/>
        <v>E</v>
      </c>
      <c r="D948" s="25" t="str">
        <f t="shared" ca="1" si="200"/>
        <v/>
      </c>
      <c r="E948" s="25" t="str">
        <f t="shared" si="201"/>
        <v/>
      </c>
      <c r="F948" s="25" t="str">
        <f t="shared" si="202"/>
        <v/>
      </c>
      <c r="G948" s="25" t="str">
        <f t="shared" si="203"/>
        <v/>
      </c>
      <c r="H948" s="23">
        <v>2025</v>
      </c>
      <c r="I948" s="26">
        <v>965</v>
      </c>
      <c r="J948" s="23" t="s">
        <v>95</v>
      </c>
      <c r="K948" t="s">
        <v>96</v>
      </c>
      <c r="L948" t="s">
        <v>97</v>
      </c>
      <c r="M948" t="s">
        <v>98</v>
      </c>
      <c r="N948" t="s">
        <v>99</v>
      </c>
      <c r="O948" s="23" t="s">
        <v>100</v>
      </c>
      <c r="P948" s="23" t="s">
        <v>138</v>
      </c>
      <c r="Q948" t="s">
        <v>6421</v>
      </c>
      <c r="R948" s="23" t="s">
        <v>103</v>
      </c>
      <c r="S948" s="20" t="s">
        <v>165</v>
      </c>
      <c r="T948" s="29" t="s">
        <v>6422</v>
      </c>
      <c r="U948" s="23" t="s">
        <v>1436</v>
      </c>
      <c r="V948" s="23" t="s">
        <v>106</v>
      </c>
      <c r="W948" s="20" t="s">
        <v>418</v>
      </c>
      <c r="X948" s="20" t="s">
        <v>418</v>
      </c>
      <c r="Y948" t="s">
        <v>6423</v>
      </c>
      <c r="Z948" t="s">
        <v>6424</v>
      </c>
      <c r="AA948" t="s">
        <v>6425</v>
      </c>
      <c r="AB948" s="30">
        <v>63000000</v>
      </c>
      <c r="AC948" s="30">
        <v>63000000</v>
      </c>
      <c r="AD948" s="46">
        <v>9000000</v>
      </c>
      <c r="AE948" s="46">
        <v>0</v>
      </c>
      <c r="AF948" s="23" t="s">
        <v>112</v>
      </c>
      <c r="AG948" t="s">
        <v>106</v>
      </c>
      <c r="AH948" t="s">
        <v>113</v>
      </c>
      <c r="AI948" s="31">
        <f>+Tabla3[[#This Row],[VALOR DEL CONTRATO
(EN NUMEROS)]]-Tabla3[[#This Row],[VALOR RECURSOS (MADS/FONAM)]]</f>
        <v>0</v>
      </c>
      <c r="AJ948" s="25">
        <v>8025</v>
      </c>
      <c r="AK948" s="32">
        <v>45665</v>
      </c>
      <c r="AL948">
        <v>208325</v>
      </c>
      <c r="AM948" s="42">
        <v>45807</v>
      </c>
      <c r="AN948" s="33" t="s">
        <v>114</v>
      </c>
      <c r="AO948" t="s">
        <v>2393</v>
      </c>
      <c r="AP948" s="39">
        <v>202300000000267</v>
      </c>
      <c r="AQ948" t="s">
        <v>106</v>
      </c>
      <c r="AR948" s="42">
        <v>45800</v>
      </c>
      <c r="AS948" s="23" t="s">
        <v>116</v>
      </c>
      <c r="AT948" s="23" t="s">
        <v>116</v>
      </c>
      <c r="AU948" t="s">
        <v>117</v>
      </c>
      <c r="AV948" t="s">
        <v>6231</v>
      </c>
      <c r="AW948" t="s">
        <v>424</v>
      </c>
      <c r="AX948" t="s">
        <v>425</v>
      </c>
      <c r="AY948" s="23">
        <v>80111600</v>
      </c>
      <c r="AZ948" t="s">
        <v>6426</v>
      </c>
      <c r="BA948" s="23" t="s">
        <v>121</v>
      </c>
      <c r="BB948" s="20" t="s">
        <v>122</v>
      </c>
      <c r="BC948" s="42">
        <v>45800</v>
      </c>
      <c r="BD948" s="23" t="s">
        <v>123</v>
      </c>
      <c r="BE948" s="42">
        <v>45800</v>
      </c>
      <c r="BF948" s="27">
        <v>45807</v>
      </c>
      <c r="BG948" s="43">
        <v>46020</v>
      </c>
      <c r="BH948" s="35">
        <f>+Tabla3[[#This Row],[FECHA TERMINACION
(INICIAL)]]-Tabla3[[#This Row],[FECHA INICIO]]</f>
        <v>213</v>
      </c>
      <c r="BI948" s="67">
        <f>+Tabla3[[#This Row],[PLAZO DE EJECUCIÓN EN DÍAS (INICIAL)]]/30</f>
        <v>7.1</v>
      </c>
      <c r="BJ948" t="s">
        <v>6425</v>
      </c>
      <c r="BK948" s="30">
        <f>+[1]BD_2!E976</f>
        <v>0</v>
      </c>
      <c r="BL948" s="30">
        <f>+[1]BD_2!BA976</f>
        <v>0</v>
      </c>
      <c r="BM948" s="23">
        <f>+[1]BD_2!BZ976</f>
        <v>0</v>
      </c>
      <c r="BN948" s="23">
        <f>+COUNTIF(Tabla3[[#This Row],[VALOR REDUCIDO]:[TOTAL TIEMPO PRORROGADO EN DÍAS
]],"&lt;&gt;0")</f>
        <v>0</v>
      </c>
      <c r="BO948" s="23" t="str">
        <f>+[1]BD_2!CA976</f>
        <v>2 NO</v>
      </c>
      <c r="BP948" s="27" t="str">
        <f>+[1]BD_2!CF976</f>
        <v>2 NO</v>
      </c>
      <c r="BQ948" s="23" t="s">
        <v>106</v>
      </c>
      <c r="BR948">
        <f t="shared" si="204"/>
        <v>213</v>
      </c>
      <c r="BS948" s="36">
        <f t="shared" si="205"/>
        <v>45807</v>
      </c>
      <c r="BT948" s="36">
        <f t="shared" si="206"/>
        <v>46020</v>
      </c>
      <c r="BU948" s="37">
        <f t="shared" ca="1" si="207"/>
        <v>0.65727699530516437</v>
      </c>
      <c r="BV948" s="30">
        <f t="shared" si="208"/>
        <v>63000000</v>
      </c>
      <c r="BW948" s="23" t="str">
        <f t="shared" ca="1" si="211"/>
        <v>EJECUCIÓN</v>
      </c>
      <c r="BX948" s="23">
        <v>18300000</v>
      </c>
      <c r="BY948" s="23">
        <v>44700000</v>
      </c>
      <c r="BZ948" s="23" t="s">
        <v>106</v>
      </c>
      <c r="CA948" s="23" t="str">
        <f t="shared" si="210"/>
        <v>mayo</v>
      </c>
      <c r="CB948" s="23" t="s">
        <v>121</v>
      </c>
      <c r="CC948" s="23" t="s">
        <v>121</v>
      </c>
      <c r="CD948" s="23" t="s">
        <v>121</v>
      </c>
      <c r="CE948" t="s">
        <v>125</v>
      </c>
      <c r="CF948" t="s">
        <v>126</v>
      </c>
    </row>
    <row r="949" spans="1:84" x14ac:dyDescent="0.25">
      <c r="A949" s="23" t="str">
        <f t="shared" si="197"/>
        <v/>
      </c>
      <c r="B949" s="24" t="str">
        <f t="shared" si="198"/>
        <v/>
      </c>
      <c r="C949" s="24" t="str">
        <f t="shared" ca="1" si="199"/>
        <v>E</v>
      </c>
      <c r="D949" s="25" t="str">
        <f t="shared" ca="1" si="200"/>
        <v/>
      </c>
      <c r="E949" s="25" t="str">
        <f t="shared" si="201"/>
        <v/>
      </c>
      <c r="F949" s="25" t="str">
        <f t="shared" si="202"/>
        <v/>
      </c>
      <c r="G949" s="25" t="str">
        <f t="shared" si="203"/>
        <v/>
      </c>
      <c r="H949" s="23">
        <v>2025</v>
      </c>
      <c r="I949" s="26">
        <v>966</v>
      </c>
      <c r="J949" s="23" t="s">
        <v>95</v>
      </c>
      <c r="K949" t="s">
        <v>96</v>
      </c>
      <c r="L949" t="s">
        <v>97</v>
      </c>
      <c r="M949" t="s">
        <v>98</v>
      </c>
      <c r="N949" t="s">
        <v>99</v>
      </c>
      <c r="O949" s="23" t="s">
        <v>100</v>
      </c>
      <c r="P949" s="23" t="s">
        <v>138</v>
      </c>
      <c r="Q949" t="s">
        <v>6427</v>
      </c>
      <c r="R949" s="23" t="s">
        <v>103</v>
      </c>
      <c r="S949" s="20" t="s">
        <v>165</v>
      </c>
      <c r="T949" s="29" t="s">
        <v>6428</v>
      </c>
      <c r="U949" s="23" t="s">
        <v>1436</v>
      </c>
      <c r="V949" s="23" t="s">
        <v>106</v>
      </c>
      <c r="W949" s="20" t="s">
        <v>418</v>
      </c>
      <c r="X949" s="20" t="s">
        <v>418</v>
      </c>
      <c r="Y949" t="s">
        <v>6429</v>
      </c>
      <c r="Z949" t="s">
        <v>6430</v>
      </c>
      <c r="AA949" t="s">
        <v>6431</v>
      </c>
      <c r="AB949" s="30">
        <v>45500000</v>
      </c>
      <c r="AC949" s="30">
        <v>45500000</v>
      </c>
      <c r="AD949" s="46">
        <v>6500000</v>
      </c>
      <c r="AE949" s="46">
        <v>0</v>
      </c>
      <c r="AF949" s="23" t="s">
        <v>112</v>
      </c>
      <c r="AG949" t="s">
        <v>106</v>
      </c>
      <c r="AH949" t="s">
        <v>113</v>
      </c>
      <c r="AI949" s="31">
        <f>+Tabla3[[#This Row],[VALOR DEL CONTRATO
(EN NUMEROS)]]-Tabla3[[#This Row],[VALOR RECURSOS (MADS/FONAM)]]</f>
        <v>0</v>
      </c>
      <c r="AJ949" s="25">
        <v>8525</v>
      </c>
      <c r="AK949" s="32">
        <v>45665</v>
      </c>
      <c r="AL949">
        <v>208525</v>
      </c>
      <c r="AM949" s="42">
        <v>45807</v>
      </c>
      <c r="AN949" s="33" t="s">
        <v>114</v>
      </c>
      <c r="AO949" t="s">
        <v>3144</v>
      </c>
      <c r="AP949" s="39">
        <v>202300000000267</v>
      </c>
      <c r="AQ949" t="s">
        <v>106</v>
      </c>
      <c r="AR949" s="42">
        <v>45806</v>
      </c>
      <c r="AS949" s="23" t="s">
        <v>116</v>
      </c>
      <c r="AT949" s="23" t="s">
        <v>116</v>
      </c>
      <c r="AU949" t="s">
        <v>117</v>
      </c>
      <c r="AV949" t="s">
        <v>6231</v>
      </c>
      <c r="AW949" t="s">
        <v>424</v>
      </c>
      <c r="AX949" t="s">
        <v>425</v>
      </c>
      <c r="AY949" s="23">
        <v>80111600</v>
      </c>
      <c r="AZ949" t="s">
        <v>6432</v>
      </c>
      <c r="BA949" s="23" t="s">
        <v>295</v>
      </c>
      <c r="BB949" s="20" t="s">
        <v>122</v>
      </c>
      <c r="BC949" s="42">
        <v>45806</v>
      </c>
      <c r="BD949" s="23" t="s">
        <v>123</v>
      </c>
      <c r="BE949" s="42">
        <v>45806</v>
      </c>
      <c r="BF949" s="27">
        <v>45807</v>
      </c>
      <c r="BG949" s="43">
        <v>46020</v>
      </c>
      <c r="BH949" s="35">
        <f>+Tabla3[[#This Row],[FECHA TERMINACION
(INICIAL)]]-Tabla3[[#This Row],[FECHA INICIO]]</f>
        <v>213</v>
      </c>
      <c r="BI949" s="67">
        <f>+Tabla3[[#This Row],[PLAZO DE EJECUCIÓN EN DÍAS (INICIAL)]]/30</f>
        <v>7.1</v>
      </c>
      <c r="BJ949" t="s">
        <v>6433</v>
      </c>
      <c r="BK949" s="30">
        <f>+[1]BD_2!E977</f>
        <v>0</v>
      </c>
      <c r="BL949" s="30">
        <f>+[1]BD_2!BA977</f>
        <v>0</v>
      </c>
      <c r="BM949" s="23">
        <f>+[1]BD_2!BZ977</f>
        <v>0</v>
      </c>
      <c r="BN949" s="23">
        <f>+COUNTIF(Tabla3[[#This Row],[VALOR REDUCIDO]:[TOTAL TIEMPO PRORROGADO EN DÍAS
]],"&lt;&gt;0")</f>
        <v>0</v>
      </c>
      <c r="BO949" s="23" t="str">
        <f>+[1]BD_2!CA977</f>
        <v>2 NO</v>
      </c>
      <c r="BP949" s="27" t="str">
        <f>+[1]BD_2!CF977</f>
        <v>2 NO</v>
      </c>
      <c r="BQ949" s="23" t="s">
        <v>106</v>
      </c>
      <c r="BR949">
        <f t="shared" si="204"/>
        <v>213</v>
      </c>
      <c r="BS949" s="36">
        <f t="shared" si="205"/>
        <v>45807</v>
      </c>
      <c r="BT949" s="36">
        <f t="shared" si="206"/>
        <v>46020</v>
      </c>
      <c r="BU949" s="37">
        <f t="shared" ca="1" si="207"/>
        <v>0.65727699530516437</v>
      </c>
      <c r="BV949" s="30">
        <f t="shared" si="208"/>
        <v>45500000</v>
      </c>
      <c r="BW949" s="23" t="str">
        <f t="shared" ca="1" si="211"/>
        <v>EJECUCIÓN</v>
      </c>
      <c r="BX949" s="23">
        <v>13216667</v>
      </c>
      <c r="BY949" s="23">
        <v>32283333</v>
      </c>
      <c r="BZ949" s="23" t="s">
        <v>106</v>
      </c>
      <c r="CA949" s="23" t="str">
        <f t="shared" si="210"/>
        <v>mayo</v>
      </c>
      <c r="CB949" s="23" t="s">
        <v>121</v>
      </c>
      <c r="CC949" s="23" t="s">
        <v>121</v>
      </c>
      <c r="CD949" s="23" t="s">
        <v>121</v>
      </c>
      <c r="CE949" t="s">
        <v>125</v>
      </c>
      <c r="CF949" t="s">
        <v>126</v>
      </c>
    </row>
    <row r="950" spans="1:84" x14ac:dyDescent="0.25">
      <c r="A950" s="23" t="str">
        <f t="shared" si="197"/>
        <v/>
      </c>
      <c r="B950" s="24" t="str">
        <f t="shared" si="198"/>
        <v/>
      </c>
      <c r="C950" s="24" t="str">
        <f t="shared" ca="1" si="199"/>
        <v>E</v>
      </c>
      <c r="D950" s="25" t="str">
        <f t="shared" si="200"/>
        <v/>
      </c>
      <c r="E950" s="25" t="str">
        <f t="shared" si="201"/>
        <v/>
      </c>
      <c r="F950" s="25" t="str">
        <f t="shared" si="202"/>
        <v/>
      </c>
      <c r="G950" s="25" t="str">
        <f t="shared" si="203"/>
        <v/>
      </c>
      <c r="H950" s="23">
        <v>2025</v>
      </c>
      <c r="I950" s="26">
        <v>967</v>
      </c>
      <c r="J950" s="23" t="s">
        <v>95</v>
      </c>
      <c r="K950" t="s">
        <v>96</v>
      </c>
      <c r="L950" t="s">
        <v>97</v>
      </c>
      <c r="M950" t="s">
        <v>98</v>
      </c>
      <c r="N950" t="s">
        <v>99</v>
      </c>
      <c r="O950" s="23" t="s">
        <v>100</v>
      </c>
      <c r="P950" s="23" t="s">
        <v>138</v>
      </c>
      <c r="Q950" t="s">
        <v>6434</v>
      </c>
      <c r="R950" s="23" t="s">
        <v>103</v>
      </c>
      <c r="S950" s="20" t="s">
        <v>467</v>
      </c>
      <c r="T950" s="29" t="s">
        <v>6435</v>
      </c>
      <c r="U950" s="23" t="s">
        <v>1436</v>
      </c>
      <c r="V950" s="23" t="s">
        <v>106</v>
      </c>
      <c r="W950" s="20" t="s">
        <v>6163</v>
      </c>
      <c r="X950" s="20" t="s">
        <v>6163</v>
      </c>
      <c r="Y950" t="s">
        <v>6436</v>
      </c>
      <c r="Z950" t="s">
        <v>6437</v>
      </c>
      <c r="AA950" s="30" t="s">
        <v>6438</v>
      </c>
      <c r="AB950" s="30">
        <v>35706667</v>
      </c>
      <c r="AC950" s="30">
        <v>35706667</v>
      </c>
      <c r="AD950" s="46">
        <v>5200000</v>
      </c>
      <c r="AE950" s="46">
        <v>0</v>
      </c>
      <c r="AF950" s="23" t="s">
        <v>112</v>
      </c>
      <c r="AG950" t="s">
        <v>106</v>
      </c>
      <c r="AH950" t="s">
        <v>113</v>
      </c>
      <c r="AI950" s="31">
        <f>+Tabla3[[#This Row],[VALOR DEL CONTRATO
(EN NUMEROS)]]-Tabla3[[#This Row],[VALOR RECURSOS (MADS/FONAM)]]</f>
        <v>0</v>
      </c>
      <c r="AJ950" s="25">
        <v>9225</v>
      </c>
      <c r="AK950" s="57">
        <v>45665</v>
      </c>
      <c r="AL950">
        <v>231225</v>
      </c>
      <c r="AM950" s="42">
        <v>45820</v>
      </c>
      <c r="AN950" s="33" t="s">
        <v>114</v>
      </c>
      <c r="AO950" t="s">
        <v>115</v>
      </c>
      <c r="AP950" s="39">
        <v>202400000000095</v>
      </c>
      <c r="AQ950" t="s">
        <v>106</v>
      </c>
      <c r="AR950" s="42">
        <v>45814</v>
      </c>
      <c r="AS950" s="23" t="s">
        <v>116</v>
      </c>
      <c r="AT950" s="23" t="s">
        <v>116</v>
      </c>
      <c r="AU950" t="s">
        <v>117</v>
      </c>
      <c r="AV950" t="s">
        <v>6167</v>
      </c>
      <c r="AW950" t="s">
        <v>6168</v>
      </c>
      <c r="AX950" t="s">
        <v>2219</v>
      </c>
      <c r="AY950" s="23">
        <v>80111600</v>
      </c>
      <c r="AZ950" t="s">
        <v>6439</v>
      </c>
      <c r="BA950" s="23" t="s">
        <v>272</v>
      </c>
      <c r="BB950" s="20" t="s">
        <v>273</v>
      </c>
      <c r="BC950" s="42" t="s">
        <v>113</v>
      </c>
      <c r="BD950" s="23" t="s">
        <v>274</v>
      </c>
      <c r="BE950" s="27">
        <v>45820</v>
      </c>
      <c r="BF950" s="27">
        <v>45820</v>
      </c>
      <c r="BG950" s="43">
        <v>46021</v>
      </c>
      <c r="BH950" s="35">
        <f>+Tabla3[[#This Row],[FECHA TERMINACION
(INICIAL)]]-Tabla3[[#This Row],[FECHA INICIO]]</f>
        <v>201</v>
      </c>
      <c r="BI950" s="35">
        <f>+Tabla3[[#This Row],[PLAZO DE EJECUCIÓN EN DÍAS (INICIAL)]]/30</f>
        <v>6.7</v>
      </c>
      <c r="BJ950" t="s">
        <v>6440</v>
      </c>
      <c r="BK950" s="30">
        <f>+[1]BD_2!E978</f>
        <v>1213334</v>
      </c>
      <c r="BL950" s="30">
        <f>+[1]BD_2!BA978</f>
        <v>0</v>
      </c>
      <c r="BM950" s="23">
        <f>+[1]BD_2!BZ978</f>
        <v>0</v>
      </c>
      <c r="BN950" s="23">
        <f>+COUNTIF(Tabla3[[#This Row],[VALOR REDUCIDO]:[TOTAL TIEMPO PRORROGADO EN DÍAS
]],"&lt;&gt;0")</f>
        <v>1</v>
      </c>
      <c r="BO950" s="23" t="str">
        <f>+[1]BD_2!CA978</f>
        <v>2 NO</v>
      </c>
      <c r="BP950" s="27" t="str">
        <f>+[1]BD_2!CF978</f>
        <v>1 SI</v>
      </c>
      <c r="BQ950" s="23" t="s">
        <v>106</v>
      </c>
      <c r="BR950">
        <f t="shared" si="204"/>
        <v>201</v>
      </c>
      <c r="BS950" s="36">
        <f t="shared" si="205"/>
        <v>45820</v>
      </c>
      <c r="BT950" s="36">
        <f t="shared" si="206"/>
        <v>46021</v>
      </c>
      <c r="BU950" s="37">
        <f t="shared" ca="1" si="207"/>
        <v>0.63184079601990051</v>
      </c>
      <c r="BV950" s="30">
        <f t="shared" si="208"/>
        <v>34493333</v>
      </c>
      <c r="BW950" s="23" t="str">
        <f t="shared" si="211"/>
        <v>FINALIZADO</v>
      </c>
      <c r="BX950" s="23">
        <v>8493333</v>
      </c>
      <c r="BY950" s="23">
        <v>26000000</v>
      </c>
      <c r="BZ950" s="23" t="s">
        <v>106</v>
      </c>
      <c r="CA950" s="23" t="str">
        <f>TEXT(AR951,"MMMM")</f>
        <v>mayo</v>
      </c>
      <c r="CB950" s="23" t="s">
        <v>121</v>
      </c>
      <c r="CC950" s="23" t="s">
        <v>121</v>
      </c>
      <c r="CD950" s="23" t="s">
        <v>121</v>
      </c>
      <c r="CE950" t="s">
        <v>125</v>
      </c>
      <c r="CF950" t="s">
        <v>126</v>
      </c>
    </row>
    <row r="951" spans="1:84" x14ac:dyDescent="0.25">
      <c r="A951" s="23" t="str">
        <f t="shared" si="197"/>
        <v/>
      </c>
      <c r="B951" s="24" t="str">
        <f t="shared" si="198"/>
        <v/>
      </c>
      <c r="C951" s="24" t="str">
        <f t="shared" ca="1" si="199"/>
        <v>E</v>
      </c>
      <c r="D951" s="25" t="str">
        <f t="shared" ca="1" si="200"/>
        <v/>
      </c>
      <c r="E951" s="25" t="str">
        <f t="shared" si="201"/>
        <v/>
      </c>
      <c r="F951" s="25" t="str">
        <f t="shared" si="202"/>
        <v/>
      </c>
      <c r="G951" s="25" t="str">
        <f t="shared" si="203"/>
        <v/>
      </c>
      <c r="H951" s="23">
        <v>2025</v>
      </c>
      <c r="I951" s="26">
        <v>968</v>
      </c>
      <c r="J951" s="23" t="s">
        <v>95</v>
      </c>
      <c r="K951" t="s">
        <v>96</v>
      </c>
      <c r="L951" t="s">
        <v>97</v>
      </c>
      <c r="M951" t="s">
        <v>98</v>
      </c>
      <c r="N951" t="s">
        <v>99</v>
      </c>
      <c r="O951" s="23" t="s">
        <v>100</v>
      </c>
      <c r="P951" s="23" t="s">
        <v>138</v>
      </c>
      <c r="Q951" t="s">
        <v>6441</v>
      </c>
      <c r="R951" s="23" t="s">
        <v>103</v>
      </c>
      <c r="S951" s="20" t="s">
        <v>6442</v>
      </c>
      <c r="T951" s="29" t="s">
        <v>6443</v>
      </c>
      <c r="U951" s="23" t="s">
        <v>1436</v>
      </c>
      <c r="V951" s="23" t="s">
        <v>106</v>
      </c>
      <c r="W951" s="20" t="s">
        <v>183</v>
      </c>
      <c r="X951" s="20" t="s">
        <v>183</v>
      </c>
      <c r="Y951" t="s">
        <v>6444</v>
      </c>
      <c r="Z951" t="s">
        <v>6445</v>
      </c>
      <c r="AA951" t="s">
        <v>3952</v>
      </c>
      <c r="AB951" s="30">
        <v>52000000</v>
      </c>
      <c r="AC951" s="30">
        <v>52000000</v>
      </c>
      <c r="AD951" s="46">
        <v>7500000</v>
      </c>
      <c r="AE951" s="46">
        <v>0</v>
      </c>
      <c r="AF951" s="23" t="s">
        <v>112</v>
      </c>
      <c r="AG951" t="s">
        <v>106</v>
      </c>
      <c r="AH951" t="s">
        <v>113</v>
      </c>
      <c r="AI951" s="31">
        <f>+Tabla3[[#This Row],[VALOR DEL CONTRATO
(EN NUMEROS)]]-Tabla3[[#This Row],[VALOR RECURSOS (MADS/FONAM)]]</f>
        <v>0</v>
      </c>
      <c r="AJ951" s="25">
        <v>5225</v>
      </c>
      <c r="AK951" s="32">
        <v>45664</v>
      </c>
      <c r="AL951">
        <v>211825</v>
      </c>
      <c r="AM951" s="42">
        <v>45811</v>
      </c>
      <c r="AN951" s="33" t="s">
        <v>114</v>
      </c>
      <c r="AO951" t="s">
        <v>323</v>
      </c>
      <c r="AP951" s="39">
        <v>202400000000055</v>
      </c>
      <c r="AQ951" t="s">
        <v>106</v>
      </c>
      <c r="AR951" s="42">
        <v>45805</v>
      </c>
      <c r="AS951" s="23" t="s">
        <v>116</v>
      </c>
      <c r="AT951" s="23" t="s">
        <v>116</v>
      </c>
      <c r="AU951" t="s">
        <v>117</v>
      </c>
      <c r="AV951" t="s">
        <v>292</v>
      </c>
      <c r="AW951" t="s">
        <v>293</v>
      </c>
      <c r="AX951" t="s">
        <v>189</v>
      </c>
      <c r="AY951" s="23">
        <v>80111600</v>
      </c>
      <c r="AZ951" t="s">
        <v>6446</v>
      </c>
      <c r="BA951" s="23" t="s">
        <v>121</v>
      </c>
      <c r="BB951" s="20" t="s">
        <v>122</v>
      </c>
      <c r="BC951" s="27">
        <v>45806</v>
      </c>
      <c r="BD951" s="23" t="s">
        <v>123</v>
      </c>
      <c r="BE951" s="27">
        <v>45806</v>
      </c>
      <c r="BF951" s="27">
        <v>45811</v>
      </c>
      <c r="BG951" s="43">
        <v>46021</v>
      </c>
      <c r="BH951" s="35">
        <f>+Tabla3[[#This Row],[FECHA TERMINACION
(INICIAL)]]-Tabla3[[#This Row],[FECHA INICIO]]</f>
        <v>210</v>
      </c>
      <c r="BI951" s="67">
        <f>+Tabla3[[#This Row],[PLAZO DE EJECUCIÓN EN DÍAS (INICIAL)]]/30</f>
        <v>7</v>
      </c>
      <c r="BJ951" t="s">
        <v>6447</v>
      </c>
      <c r="BK951" s="30">
        <f>+[1]BD_2!E979</f>
        <v>0</v>
      </c>
      <c r="BL951" s="30">
        <f>+[1]BD_2!BA979</f>
        <v>0</v>
      </c>
      <c r="BM951" s="23">
        <f>+[1]BD_2!BZ979</f>
        <v>0</v>
      </c>
      <c r="BN951" s="23">
        <f>+COUNTIF(Tabla3[[#This Row],[VALOR REDUCIDO]:[TOTAL TIEMPO PRORROGADO EN DÍAS
]],"&lt;&gt;0")</f>
        <v>0</v>
      </c>
      <c r="BO951" s="23" t="str">
        <f>+[1]BD_2!CA979</f>
        <v>2 NO</v>
      </c>
      <c r="BP951" s="27" t="str">
        <f>+[1]BD_2!CF979</f>
        <v>2 NO</v>
      </c>
      <c r="BQ951" s="23" t="s">
        <v>106</v>
      </c>
      <c r="BR951">
        <f t="shared" si="204"/>
        <v>210</v>
      </c>
      <c r="BS951" s="36">
        <f t="shared" si="205"/>
        <v>45811</v>
      </c>
      <c r="BT951" s="36">
        <f t="shared" si="206"/>
        <v>46021</v>
      </c>
      <c r="BU951" s="37">
        <f t="shared" ca="1" si="207"/>
        <v>0.64761904761904765</v>
      </c>
      <c r="BV951" s="30">
        <f t="shared" si="208"/>
        <v>52000000</v>
      </c>
      <c r="BW951" s="23" t="str">
        <f t="shared" ca="1" si="211"/>
        <v>EJECUCIÓN</v>
      </c>
      <c r="BX951" s="23">
        <v>14500000</v>
      </c>
      <c r="BY951" s="23">
        <v>37500000</v>
      </c>
      <c r="BZ951" s="23" t="s">
        <v>106</v>
      </c>
      <c r="CA951" s="23" t="e">
        <f>TEXT(#REF!,"MMMM")</f>
        <v>#REF!</v>
      </c>
      <c r="CB951" s="23" t="s">
        <v>121</v>
      </c>
      <c r="CC951" s="23" t="s">
        <v>121</v>
      </c>
      <c r="CD951" s="23" t="s">
        <v>121</v>
      </c>
      <c r="CE951" t="s">
        <v>125</v>
      </c>
      <c r="CF951" t="s">
        <v>126</v>
      </c>
    </row>
    <row r="952" spans="1:84" x14ac:dyDescent="0.25">
      <c r="A952" s="23" t="str">
        <f t="shared" si="197"/>
        <v/>
      </c>
      <c r="B952" s="24" t="str">
        <f t="shared" si="198"/>
        <v/>
      </c>
      <c r="C952" s="24" t="str">
        <f t="shared" ca="1" si="199"/>
        <v>E</v>
      </c>
      <c r="D952" s="25" t="str">
        <f t="shared" ca="1" si="200"/>
        <v/>
      </c>
      <c r="E952" s="25" t="str">
        <f t="shared" si="201"/>
        <v/>
      </c>
      <c r="F952" s="25" t="str">
        <f t="shared" si="202"/>
        <v/>
      </c>
      <c r="G952" s="25" t="str">
        <f t="shared" si="203"/>
        <v/>
      </c>
      <c r="H952" s="23">
        <v>2025</v>
      </c>
      <c r="I952" s="26">
        <v>969</v>
      </c>
      <c r="J952" s="23" t="s">
        <v>95</v>
      </c>
      <c r="K952" t="s">
        <v>96</v>
      </c>
      <c r="L952" t="s">
        <v>97</v>
      </c>
      <c r="M952" t="s">
        <v>98</v>
      </c>
      <c r="N952" t="s">
        <v>99</v>
      </c>
      <c r="O952" s="23" t="s">
        <v>100</v>
      </c>
      <c r="P952" s="23" t="s">
        <v>138</v>
      </c>
      <c r="Q952" t="s">
        <v>6448</v>
      </c>
      <c r="R952" s="23" t="s">
        <v>103</v>
      </c>
      <c r="S952" s="20" t="s">
        <v>6162</v>
      </c>
      <c r="T952" s="29" t="s">
        <v>6449</v>
      </c>
      <c r="U952" s="23" t="s">
        <v>1436</v>
      </c>
      <c r="V952" s="23" t="s">
        <v>106</v>
      </c>
      <c r="W952" s="20" t="s">
        <v>418</v>
      </c>
      <c r="X952" s="20" t="s">
        <v>418</v>
      </c>
      <c r="Y952" t="s">
        <v>6450</v>
      </c>
      <c r="Z952" t="s">
        <v>6451</v>
      </c>
      <c r="AA952" t="s">
        <v>6452</v>
      </c>
      <c r="AB952" s="30">
        <v>38500000</v>
      </c>
      <c r="AC952" s="30">
        <v>38500000</v>
      </c>
      <c r="AD952" s="46">
        <v>5500000</v>
      </c>
      <c r="AE952" s="46">
        <v>0</v>
      </c>
      <c r="AF952" s="23" t="s">
        <v>112</v>
      </c>
      <c r="AG952" t="s">
        <v>106</v>
      </c>
      <c r="AH952" t="s">
        <v>113</v>
      </c>
      <c r="AI952" s="31">
        <f>+Tabla3[[#This Row],[VALOR DEL CONTRATO
(EN NUMEROS)]]-Tabla3[[#This Row],[VALOR RECURSOS (MADS/FONAM)]]</f>
        <v>0</v>
      </c>
      <c r="AJ952" s="25">
        <v>8525</v>
      </c>
      <c r="AK952" s="32">
        <v>45665</v>
      </c>
      <c r="AL952">
        <v>208425</v>
      </c>
      <c r="AM952" s="42">
        <v>45807</v>
      </c>
      <c r="AN952" s="33" t="s">
        <v>114</v>
      </c>
      <c r="AO952" t="s">
        <v>3144</v>
      </c>
      <c r="AP952" s="39">
        <v>202300000000267</v>
      </c>
      <c r="AQ952" t="s">
        <v>106</v>
      </c>
      <c r="AR952" s="42">
        <v>45805</v>
      </c>
      <c r="AS952" s="23" t="s">
        <v>116</v>
      </c>
      <c r="AT952" s="23" t="s">
        <v>116</v>
      </c>
      <c r="AU952" t="s">
        <v>117</v>
      </c>
      <c r="AV952" t="s">
        <v>6231</v>
      </c>
      <c r="AW952" t="s">
        <v>424</v>
      </c>
      <c r="AX952" t="s">
        <v>425</v>
      </c>
      <c r="AY952" s="23">
        <v>80111600</v>
      </c>
      <c r="AZ952" t="s">
        <v>6453</v>
      </c>
      <c r="BA952" s="23" t="s">
        <v>295</v>
      </c>
      <c r="BB952" s="20" t="s">
        <v>122</v>
      </c>
      <c r="BC952" s="27">
        <v>45806</v>
      </c>
      <c r="BD952" s="23" t="s">
        <v>123</v>
      </c>
      <c r="BE952" s="27">
        <v>45806</v>
      </c>
      <c r="BF952" s="27">
        <v>45807</v>
      </c>
      <c r="BG952" s="43">
        <v>46020</v>
      </c>
      <c r="BH952" s="35">
        <f>+Tabla3[[#This Row],[FECHA TERMINACION
(INICIAL)]]-Tabla3[[#This Row],[FECHA INICIO]]</f>
        <v>213</v>
      </c>
      <c r="BI952" s="67">
        <f>+Tabla3[[#This Row],[PLAZO DE EJECUCIÓN EN DÍAS (INICIAL)]]/30</f>
        <v>7.1</v>
      </c>
      <c r="BJ952" t="s">
        <v>6454</v>
      </c>
      <c r="BK952" s="30">
        <f>+[1]BD_2!E980</f>
        <v>0</v>
      </c>
      <c r="BL952" s="30">
        <f>+[1]BD_2!BA980</f>
        <v>0</v>
      </c>
      <c r="BM952" s="23">
        <f>+[1]BD_2!BZ980</f>
        <v>0</v>
      </c>
      <c r="BN952" s="23">
        <f>+COUNTIF(Tabla3[[#This Row],[VALOR REDUCIDO]:[TOTAL TIEMPO PRORROGADO EN DÍAS
]],"&lt;&gt;0")</f>
        <v>0</v>
      </c>
      <c r="BO952" s="23" t="str">
        <f>+[1]BD_2!CA980</f>
        <v>2 NO</v>
      </c>
      <c r="BP952" s="27" t="str">
        <f>+[1]BD_2!CF980</f>
        <v>2 NO</v>
      </c>
      <c r="BQ952" s="23" t="s">
        <v>106</v>
      </c>
      <c r="BR952">
        <f t="shared" si="204"/>
        <v>213</v>
      </c>
      <c r="BS952" s="36">
        <f t="shared" si="205"/>
        <v>45807</v>
      </c>
      <c r="BT952" s="36">
        <f t="shared" si="206"/>
        <v>46020</v>
      </c>
      <c r="BU952" s="37">
        <f t="shared" ca="1" si="207"/>
        <v>0.65727699530516437</v>
      </c>
      <c r="BV952" s="30">
        <f t="shared" si="208"/>
        <v>38500000</v>
      </c>
      <c r="BW952" s="23" t="str">
        <f t="shared" ca="1" si="211"/>
        <v>EJECUCIÓN</v>
      </c>
      <c r="BX952" s="23">
        <v>11183333</v>
      </c>
      <c r="BY952" s="23">
        <v>27316667</v>
      </c>
      <c r="BZ952" s="23" t="s">
        <v>106</v>
      </c>
      <c r="CA952" s="23" t="str">
        <f t="shared" ref="CA952:CA999" si="212">TEXT(AR952,"MMMM")</f>
        <v>mayo</v>
      </c>
      <c r="CB952" s="23" t="s">
        <v>121</v>
      </c>
      <c r="CC952" s="23" t="s">
        <v>121</v>
      </c>
      <c r="CD952" s="23" t="s">
        <v>121</v>
      </c>
      <c r="CE952" t="s">
        <v>125</v>
      </c>
      <c r="CF952" t="s">
        <v>126</v>
      </c>
    </row>
    <row r="953" spans="1:84" x14ac:dyDescent="0.25">
      <c r="A953" s="23" t="str">
        <f t="shared" si="197"/>
        <v/>
      </c>
      <c r="B953" s="24" t="str">
        <f t="shared" si="198"/>
        <v/>
      </c>
      <c r="C953" s="24" t="str">
        <f t="shared" ca="1" si="199"/>
        <v>E</v>
      </c>
      <c r="D953" s="25" t="str">
        <f t="shared" si="200"/>
        <v/>
      </c>
      <c r="E953" s="25" t="str">
        <f t="shared" si="201"/>
        <v/>
      </c>
      <c r="F953" s="25" t="str">
        <f t="shared" si="202"/>
        <v/>
      </c>
      <c r="G953" s="25" t="str">
        <f t="shared" si="203"/>
        <v/>
      </c>
      <c r="H953" s="23">
        <v>2025</v>
      </c>
      <c r="I953" s="26">
        <v>970</v>
      </c>
      <c r="J953" s="23" t="s">
        <v>95</v>
      </c>
      <c r="K953" t="s">
        <v>96</v>
      </c>
      <c r="L953" t="s">
        <v>97</v>
      </c>
      <c r="M953" t="s">
        <v>98</v>
      </c>
      <c r="N953" t="s">
        <v>99</v>
      </c>
      <c r="O953" s="23" t="s">
        <v>100</v>
      </c>
      <c r="P953" s="23" t="s">
        <v>138</v>
      </c>
      <c r="Q953" t="s">
        <v>6455</v>
      </c>
      <c r="R953" s="23" t="s">
        <v>103</v>
      </c>
      <c r="S953" s="20" t="s">
        <v>2058</v>
      </c>
      <c r="T953" s="29" t="s">
        <v>6456</v>
      </c>
      <c r="U953" s="23" t="s">
        <v>1436</v>
      </c>
      <c r="V953" s="23" t="s">
        <v>106</v>
      </c>
      <c r="W953" s="20" t="s">
        <v>888</v>
      </c>
      <c r="X953" s="20" t="s">
        <v>888</v>
      </c>
      <c r="Y953" t="s">
        <v>6457</v>
      </c>
      <c r="Z953" t="s">
        <v>6458</v>
      </c>
      <c r="AA953" t="s">
        <v>6459</v>
      </c>
      <c r="AB953" s="30">
        <v>110050000</v>
      </c>
      <c r="AC953" s="30">
        <v>110050000</v>
      </c>
      <c r="AD953" s="46">
        <v>15500000</v>
      </c>
      <c r="AE953" s="46">
        <v>0</v>
      </c>
      <c r="AF953" s="23" t="s">
        <v>112</v>
      </c>
      <c r="AG953" t="s">
        <v>106</v>
      </c>
      <c r="AH953" t="s">
        <v>113</v>
      </c>
      <c r="AI953" s="31">
        <f>+Tabla3[[#This Row],[VALOR DEL CONTRATO
(EN NUMEROS)]]-Tabla3[[#This Row],[VALOR RECURSOS (MADS/FONAM)]]</f>
        <v>0</v>
      </c>
      <c r="AJ953" s="25">
        <v>9225</v>
      </c>
      <c r="AK953" s="57">
        <v>45665</v>
      </c>
      <c r="AL953">
        <v>208925</v>
      </c>
      <c r="AM953" s="42">
        <v>45807</v>
      </c>
      <c r="AN953" s="33" t="s">
        <v>114</v>
      </c>
      <c r="AO953" t="s">
        <v>115</v>
      </c>
      <c r="AP953" s="39">
        <v>202400000000095</v>
      </c>
      <c r="AQ953" t="s">
        <v>106</v>
      </c>
      <c r="AR953" s="42">
        <v>45807</v>
      </c>
      <c r="AS953" s="23" t="s">
        <v>116</v>
      </c>
      <c r="AT953" s="23" t="s">
        <v>116</v>
      </c>
      <c r="AU953" t="s">
        <v>117</v>
      </c>
      <c r="AV953" t="s">
        <v>6190</v>
      </c>
      <c r="AW953" t="s">
        <v>6168</v>
      </c>
      <c r="AX953" t="s">
        <v>2219</v>
      </c>
      <c r="AY953" s="23">
        <v>80111600</v>
      </c>
      <c r="AZ953" t="s">
        <v>6460</v>
      </c>
      <c r="BA953" s="23" t="s">
        <v>295</v>
      </c>
      <c r="BB953" s="20" t="s">
        <v>122</v>
      </c>
      <c r="BC953" s="42">
        <v>45807</v>
      </c>
      <c r="BD953" s="23" t="s">
        <v>123</v>
      </c>
      <c r="BE953" s="42">
        <v>45807</v>
      </c>
      <c r="BF953" s="42">
        <v>45807</v>
      </c>
      <c r="BG953" s="43">
        <v>46021</v>
      </c>
      <c r="BH953" s="35">
        <f>+Tabla3[[#This Row],[FECHA TERMINACION
(INICIAL)]]-Tabla3[[#This Row],[FECHA INICIO]]</f>
        <v>214</v>
      </c>
      <c r="BI953" s="35">
        <f>+Tabla3[[#This Row],[PLAZO DE EJECUCIÓN EN DÍAS (INICIAL)]]/30</f>
        <v>7.1333333333333337</v>
      </c>
      <c r="BJ953" t="s">
        <v>6461</v>
      </c>
      <c r="BK953" s="30">
        <f>+[1]BD_2!E981</f>
        <v>1033333</v>
      </c>
      <c r="BL953" s="30">
        <f>+[1]BD_2!BA981</f>
        <v>0</v>
      </c>
      <c r="BM953" s="23">
        <f>+[1]BD_2!BZ981</f>
        <v>0</v>
      </c>
      <c r="BN953" s="23">
        <f>+COUNTIF(Tabla3[[#This Row],[VALOR REDUCIDO]:[TOTAL TIEMPO PRORROGADO EN DÍAS
]],"&lt;&gt;0")</f>
        <v>1</v>
      </c>
      <c r="BO953" s="23" t="str">
        <f>+[1]BD_2!CA981</f>
        <v>2 NO</v>
      </c>
      <c r="BP953" s="27" t="str">
        <f>+[1]BD_2!CF981</f>
        <v>1 SI</v>
      </c>
      <c r="BQ953" s="23" t="s">
        <v>106</v>
      </c>
      <c r="BR953">
        <f t="shared" si="204"/>
        <v>214</v>
      </c>
      <c r="BS953" s="36">
        <f t="shared" si="205"/>
        <v>45807</v>
      </c>
      <c r="BT953" s="36">
        <f t="shared" si="206"/>
        <v>46021</v>
      </c>
      <c r="BU953" s="37">
        <f t="shared" ca="1" si="207"/>
        <v>0.65420560747663548</v>
      </c>
      <c r="BV953" s="30">
        <f t="shared" si="208"/>
        <v>109016667</v>
      </c>
      <c r="BW953" s="23" t="str">
        <f t="shared" si="211"/>
        <v>FINALIZADO</v>
      </c>
      <c r="BX953" s="23">
        <v>31516667</v>
      </c>
      <c r="BY953" s="23">
        <v>77500000</v>
      </c>
      <c r="BZ953" s="23" t="s">
        <v>106</v>
      </c>
      <c r="CA953" s="23" t="str">
        <f t="shared" si="212"/>
        <v>mayo</v>
      </c>
      <c r="CB953" s="23" t="s">
        <v>121</v>
      </c>
      <c r="CC953" s="23" t="s">
        <v>121</v>
      </c>
      <c r="CD953" s="23" t="s">
        <v>121</v>
      </c>
      <c r="CE953" t="s">
        <v>125</v>
      </c>
      <c r="CF953" t="s">
        <v>126</v>
      </c>
    </row>
    <row r="954" spans="1:84" x14ac:dyDescent="0.25">
      <c r="A954" s="23" t="str">
        <f t="shared" si="197"/>
        <v/>
      </c>
      <c r="B954" s="24" t="str">
        <f t="shared" si="198"/>
        <v/>
      </c>
      <c r="C954" s="24" t="str">
        <f t="shared" ca="1" si="199"/>
        <v>E</v>
      </c>
      <c r="D954" s="25" t="str">
        <f t="shared" ca="1" si="200"/>
        <v/>
      </c>
      <c r="E954" s="25" t="str">
        <f t="shared" si="201"/>
        <v/>
      </c>
      <c r="F954" s="25" t="str">
        <f t="shared" si="202"/>
        <v/>
      </c>
      <c r="G954" s="25" t="str">
        <f t="shared" si="203"/>
        <v/>
      </c>
      <c r="H954" s="23">
        <v>2025</v>
      </c>
      <c r="I954" s="26">
        <v>971</v>
      </c>
      <c r="J954" s="23" t="s">
        <v>95</v>
      </c>
      <c r="K954" t="s">
        <v>96</v>
      </c>
      <c r="L954" t="s">
        <v>97</v>
      </c>
      <c r="M954" t="s">
        <v>98</v>
      </c>
      <c r="N954" t="s">
        <v>99</v>
      </c>
      <c r="O954" s="23" t="s">
        <v>100</v>
      </c>
      <c r="P954" s="23" t="s">
        <v>138</v>
      </c>
      <c r="Q954" t="s">
        <v>6462</v>
      </c>
      <c r="R954" s="23" t="s">
        <v>103</v>
      </c>
      <c r="S954" s="20" t="s">
        <v>3065</v>
      </c>
      <c r="T954" s="29" t="s">
        <v>6463</v>
      </c>
      <c r="U954" s="23" t="s">
        <v>1436</v>
      </c>
      <c r="V954" s="23" t="s">
        <v>106</v>
      </c>
      <c r="W954" s="20" t="s">
        <v>183</v>
      </c>
      <c r="X954" s="20" t="s">
        <v>183</v>
      </c>
      <c r="Y954" t="s">
        <v>6464</v>
      </c>
      <c r="Z954" t="s">
        <v>6465</v>
      </c>
      <c r="AA954" t="s">
        <v>6466</v>
      </c>
      <c r="AB954" s="30">
        <v>39000000</v>
      </c>
      <c r="AC954" s="30">
        <v>39000000</v>
      </c>
      <c r="AD954" s="46">
        <v>6500000</v>
      </c>
      <c r="AE954" s="46">
        <v>0</v>
      </c>
      <c r="AF954" s="23" t="s">
        <v>112</v>
      </c>
      <c r="AG954" t="s">
        <v>106</v>
      </c>
      <c r="AH954" t="s">
        <v>113</v>
      </c>
      <c r="AI954" s="31">
        <f>+Tabla3[[#This Row],[VALOR DEL CONTRATO
(EN NUMEROS)]]-Tabla3[[#This Row],[VALOR RECURSOS (MADS/FONAM)]]</f>
        <v>0</v>
      </c>
      <c r="AJ954" s="25">
        <v>3925</v>
      </c>
      <c r="AK954" s="32">
        <v>45664</v>
      </c>
      <c r="AL954">
        <v>216525</v>
      </c>
      <c r="AM954" s="27">
        <v>45813</v>
      </c>
      <c r="AN954" s="33" t="s">
        <v>114</v>
      </c>
      <c r="AO954" t="s">
        <v>258</v>
      </c>
      <c r="AP954" s="39">
        <v>202400000000071</v>
      </c>
      <c r="AQ954" t="s">
        <v>106</v>
      </c>
      <c r="AR954" s="42">
        <v>45807</v>
      </c>
      <c r="AS954" s="23" t="s">
        <v>116</v>
      </c>
      <c r="AT954" s="23" t="s">
        <v>116</v>
      </c>
      <c r="AU954" t="s">
        <v>117</v>
      </c>
      <c r="AV954" t="s">
        <v>4983</v>
      </c>
      <c r="AW954" t="s">
        <v>4984</v>
      </c>
      <c r="AX954" t="s">
        <v>189</v>
      </c>
      <c r="AY954" s="23">
        <v>80111600</v>
      </c>
      <c r="AZ954" t="s">
        <v>6467</v>
      </c>
      <c r="BA954" s="23" t="s">
        <v>121</v>
      </c>
      <c r="BB954" s="20" t="s">
        <v>122</v>
      </c>
      <c r="BC954" s="42">
        <v>45812</v>
      </c>
      <c r="BD954" s="23" t="s">
        <v>123</v>
      </c>
      <c r="BE954" s="42">
        <v>45812</v>
      </c>
      <c r="BF954" s="27">
        <v>45813</v>
      </c>
      <c r="BG954" s="43">
        <v>45995</v>
      </c>
      <c r="BH954" s="35">
        <f>+Tabla3[[#This Row],[FECHA TERMINACION
(INICIAL)]]-Tabla3[[#This Row],[FECHA INICIO]]</f>
        <v>182</v>
      </c>
      <c r="BI954" s="67">
        <f>+Tabla3[[#This Row],[PLAZO DE EJECUCIÓN EN DÍAS (INICIAL)]]/30</f>
        <v>6.0666666666666664</v>
      </c>
      <c r="BJ954" t="s">
        <v>6282</v>
      </c>
      <c r="BK954" s="30">
        <f>+[1]BD_2!E982</f>
        <v>0</v>
      </c>
      <c r="BL954" s="30">
        <f>+[1]BD_2!BA982</f>
        <v>0</v>
      </c>
      <c r="BM954" s="23">
        <f>+[1]BD_2!BZ982</f>
        <v>0</v>
      </c>
      <c r="BN954" s="23">
        <f>+COUNTIF(Tabla3[[#This Row],[VALOR REDUCIDO]:[TOTAL TIEMPO PRORROGADO EN DÍAS
]],"&lt;&gt;0")</f>
        <v>0</v>
      </c>
      <c r="BO954" s="23" t="str">
        <f>+[1]BD_2!CA982</f>
        <v>2 NO</v>
      </c>
      <c r="BP954" s="27" t="str">
        <f>+[1]BD_2!CF982</f>
        <v>2 NO</v>
      </c>
      <c r="BQ954" s="23" t="s">
        <v>106</v>
      </c>
      <c r="BR954">
        <f t="shared" si="204"/>
        <v>182</v>
      </c>
      <c r="BS954" s="36">
        <f t="shared" si="205"/>
        <v>45813</v>
      </c>
      <c r="BT954" s="36">
        <f t="shared" si="206"/>
        <v>45995</v>
      </c>
      <c r="BU954" s="37">
        <f t="shared" ca="1" si="207"/>
        <v>0.73626373626373631</v>
      </c>
      <c r="BV954" s="30">
        <f t="shared" si="208"/>
        <v>39000000</v>
      </c>
      <c r="BW954" s="23" t="str">
        <f t="shared" ca="1" si="211"/>
        <v>EJECUCIÓN</v>
      </c>
      <c r="BX954" s="23">
        <v>12133333</v>
      </c>
      <c r="BY954" s="23">
        <v>26866667</v>
      </c>
      <c r="BZ954" s="23" t="s">
        <v>106</v>
      </c>
      <c r="CA954" s="23" t="str">
        <f t="shared" si="212"/>
        <v>mayo</v>
      </c>
      <c r="CB954" s="23" t="s">
        <v>121</v>
      </c>
      <c r="CC954" s="23" t="s">
        <v>121</v>
      </c>
      <c r="CD954" s="23" t="s">
        <v>121</v>
      </c>
      <c r="CE954" t="s">
        <v>125</v>
      </c>
      <c r="CF954" t="s">
        <v>126</v>
      </c>
    </row>
    <row r="955" spans="1:84" x14ac:dyDescent="0.25">
      <c r="A955" s="23" t="str">
        <f t="shared" si="197"/>
        <v/>
      </c>
      <c r="B955" s="24" t="str">
        <f t="shared" si="198"/>
        <v/>
      </c>
      <c r="C955" s="24" t="str">
        <f t="shared" ca="1" si="199"/>
        <v>E</v>
      </c>
      <c r="D955" s="25" t="str">
        <f t="shared" ca="1" si="200"/>
        <v/>
      </c>
      <c r="E955" s="25" t="str">
        <f t="shared" si="201"/>
        <v/>
      </c>
      <c r="F955" s="25" t="str">
        <f t="shared" si="202"/>
        <v/>
      </c>
      <c r="G955" s="25" t="str">
        <f t="shared" si="203"/>
        <v/>
      </c>
      <c r="H955" s="23">
        <v>2025</v>
      </c>
      <c r="I955" s="26">
        <v>972</v>
      </c>
      <c r="J955" s="23" t="s">
        <v>95</v>
      </c>
      <c r="K955" t="s">
        <v>96</v>
      </c>
      <c r="L955" t="s">
        <v>97</v>
      </c>
      <c r="M955" t="s">
        <v>98</v>
      </c>
      <c r="N955" t="s">
        <v>99</v>
      </c>
      <c r="O955" s="23" t="s">
        <v>100</v>
      </c>
      <c r="P955" s="23" t="s">
        <v>138</v>
      </c>
      <c r="Q955" t="s">
        <v>6468</v>
      </c>
      <c r="R955" s="23" t="s">
        <v>103</v>
      </c>
      <c r="S955" t="s">
        <v>6469</v>
      </c>
      <c r="T955" s="29" t="s">
        <v>6470</v>
      </c>
      <c r="U955" s="23" t="s">
        <v>1436</v>
      </c>
      <c r="V955" s="23" t="s">
        <v>106</v>
      </c>
      <c r="W955" s="20" t="s">
        <v>6163</v>
      </c>
      <c r="X955" s="20" t="s">
        <v>6163</v>
      </c>
      <c r="Y955" t="s">
        <v>6471</v>
      </c>
      <c r="Z955" t="s">
        <v>6472</v>
      </c>
      <c r="AA955" t="s">
        <v>6473</v>
      </c>
      <c r="AB955" s="30">
        <v>119000000</v>
      </c>
      <c r="AC955" s="30">
        <v>119000000</v>
      </c>
      <c r="AD955" s="46">
        <v>17000000</v>
      </c>
      <c r="AE955" s="46">
        <v>0</v>
      </c>
      <c r="AF955" s="23" t="s">
        <v>112</v>
      </c>
      <c r="AG955" t="s">
        <v>106</v>
      </c>
      <c r="AH955" t="s">
        <v>113</v>
      </c>
      <c r="AI955" s="31">
        <f>+Tabla3[[#This Row],[VALOR DEL CONTRATO
(EN NUMEROS)]]-Tabla3[[#This Row],[VALOR RECURSOS (MADS/FONAM)]]</f>
        <v>0</v>
      </c>
      <c r="AJ955" s="25">
        <v>9225</v>
      </c>
      <c r="AK955" s="57">
        <v>45665</v>
      </c>
      <c r="AL955">
        <v>208625</v>
      </c>
      <c r="AM955" s="42">
        <v>45807</v>
      </c>
      <c r="AN955" s="33" t="s">
        <v>114</v>
      </c>
      <c r="AO955" t="s">
        <v>115</v>
      </c>
      <c r="AP955" s="39">
        <v>202400000000095</v>
      </c>
      <c r="AQ955" t="s">
        <v>106</v>
      </c>
      <c r="AR955" s="42">
        <v>45806</v>
      </c>
      <c r="AS955" s="23" t="s">
        <v>116</v>
      </c>
      <c r="AT955" s="23" t="s">
        <v>116</v>
      </c>
      <c r="AU955" t="s">
        <v>117</v>
      </c>
      <c r="AV955" t="s">
        <v>6167</v>
      </c>
      <c r="AW955" t="s">
        <v>6168</v>
      </c>
      <c r="AX955" t="s">
        <v>2219</v>
      </c>
      <c r="AY955" s="23">
        <v>80111600</v>
      </c>
      <c r="AZ955" t="s">
        <v>6474</v>
      </c>
      <c r="BA955" s="23" t="s">
        <v>121</v>
      </c>
      <c r="BB955" s="20" t="s">
        <v>122</v>
      </c>
      <c r="BC955" s="42">
        <v>45806</v>
      </c>
      <c r="BD955" s="23" t="s">
        <v>123</v>
      </c>
      <c r="BE955" s="42">
        <v>45806</v>
      </c>
      <c r="BF955" s="27">
        <v>45811</v>
      </c>
      <c r="BG955" s="43">
        <v>46022</v>
      </c>
      <c r="BH955" s="35">
        <f>+Tabla3[[#This Row],[FECHA TERMINACION
(INICIAL)]]-Tabla3[[#This Row],[FECHA INICIO]]</f>
        <v>211</v>
      </c>
      <c r="BI955" s="67">
        <f>+Tabla3[[#This Row],[PLAZO DE EJECUCIÓN EN DÍAS (INICIAL)]]/30</f>
        <v>7.0333333333333332</v>
      </c>
      <c r="BJ955" t="s">
        <v>6475</v>
      </c>
      <c r="BK955" s="30">
        <f>+[1]BD_2!E983</f>
        <v>1133333</v>
      </c>
      <c r="BL955" s="30">
        <f>+[1]BD_2!BA983</f>
        <v>0</v>
      </c>
      <c r="BM955" s="23">
        <f>+[1]BD_2!BZ983</f>
        <v>0</v>
      </c>
      <c r="BN955" s="23">
        <f>+COUNTIF(Tabla3[[#This Row],[VALOR REDUCIDO]:[TOTAL TIEMPO PRORROGADO EN DÍAS
]],"&lt;&gt;0")</f>
        <v>1</v>
      </c>
      <c r="BO955" s="23" t="str">
        <f>+[1]BD_2!CA983</f>
        <v>2 NO</v>
      </c>
      <c r="BP955" s="27" t="str">
        <f>+[1]BD_2!CF983</f>
        <v>2 NO</v>
      </c>
      <c r="BQ955" s="23" t="s">
        <v>106</v>
      </c>
      <c r="BR955">
        <f t="shared" si="204"/>
        <v>211</v>
      </c>
      <c r="BS955" s="36">
        <f t="shared" si="205"/>
        <v>45811</v>
      </c>
      <c r="BT955" s="36">
        <f t="shared" si="206"/>
        <v>46022</v>
      </c>
      <c r="BU955" s="37">
        <f t="shared" ca="1" si="207"/>
        <v>0.64454976303317535</v>
      </c>
      <c r="BV955" s="30">
        <f t="shared" si="208"/>
        <v>117866667</v>
      </c>
      <c r="BW955" s="23" t="str">
        <f t="shared" ca="1" si="211"/>
        <v>EJECUCIÓN</v>
      </c>
      <c r="BX955" s="23">
        <v>0</v>
      </c>
      <c r="BY955" s="23">
        <v>119000000</v>
      </c>
      <c r="BZ955" s="23" t="s">
        <v>106</v>
      </c>
      <c r="CA955" s="23" t="str">
        <f t="shared" si="212"/>
        <v>mayo</v>
      </c>
      <c r="CB955" s="23" t="s">
        <v>121</v>
      </c>
      <c r="CC955" s="23" t="s">
        <v>121</v>
      </c>
      <c r="CD955" s="23" t="s">
        <v>121</v>
      </c>
      <c r="CE955" t="s">
        <v>125</v>
      </c>
      <c r="CF955" t="s">
        <v>126</v>
      </c>
    </row>
    <row r="956" spans="1:84" x14ac:dyDescent="0.25">
      <c r="A956" s="23" t="str">
        <f t="shared" si="197"/>
        <v/>
      </c>
      <c r="B956" s="24" t="str">
        <f t="shared" si="198"/>
        <v/>
      </c>
      <c r="C956" s="24" t="str">
        <f t="shared" ca="1" si="199"/>
        <v>E</v>
      </c>
      <c r="D956" s="25" t="str">
        <f t="shared" ca="1" si="200"/>
        <v/>
      </c>
      <c r="E956" s="25" t="str">
        <f t="shared" si="201"/>
        <v/>
      </c>
      <c r="F956" s="25" t="str">
        <f t="shared" si="202"/>
        <v/>
      </c>
      <c r="G956" s="25" t="str">
        <f t="shared" si="203"/>
        <v/>
      </c>
      <c r="H956" s="23">
        <v>2025</v>
      </c>
      <c r="I956" s="26">
        <v>973</v>
      </c>
      <c r="J956" s="23" t="s">
        <v>95</v>
      </c>
      <c r="K956" t="s">
        <v>96</v>
      </c>
      <c r="L956" t="s">
        <v>97</v>
      </c>
      <c r="M956" t="s">
        <v>98</v>
      </c>
      <c r="N956" t="s">
        <v>99</v>
      </c>
      <c r="O956" s="23" t="s">
        <v>100</v>
      </c>
      <c r="P956" s="23" t="s">
        <v>138</v>
      </c>
      <c r="Q956" t="s">
        <v>6476</v>
      </c>
      <c r="R956" s="23" t="s">
        <v>103</v>
      </c>
      <c r="S956" s="20" t="s">
        <v>1225</v>
      </c>
      <c r="T956" s="29" t="s">
        <v>6477</v>
      </c>
      <c r="U956" s="23" t="s">
        <v>1436</v>
      </c>
      <c r="V956" s="23" t="s">
        <v>106</v>
      </c>
      <c r="W956" s="20" t="s">
        <v>747</v>
      </c>
      <c r="X956" s="20" t="s">
        <v>747</v>
      </c>
      <c r="Y956" t="s">
        <v>6478</v>
      </c>
      <c r="Z956" t="s">
        <v>6479</v>
      </c>
      <c r="AA956" t="s">
        <v>6480</v>
      </c>
      <c r="AB956" s="30">
        <v>72000000</v>
      </c>
      <c r="AC956" s="30">
        <v>72000000</v>
      </c>
      <c r="AD956" s="46">
        <v>9000000</v>
      </c>
      <c r="AE956" s="46">
        <v>0</v>
      </c>
      <c r="AF956" s="23" t="s">
        <v>3571</v>
      </c>
      <c r="AG956" t="s">
        <v>106</v>
      </c>
      <c r="AH956" t="s">
        <v>113</v>
      </c>
      <c r="AI956" s="31">
        <f>+Tabla3[[#This Row],[VALOR DEL CONTRATO
(EN NUMEROS)]]-Tabla3[[#This Row],[VALOR RECURSOS (MADS/FONAM)]]</f>
        <v>0</v>
      </c>
      <c r="AJ956" s="25">
        <v>4625</v>
      </c>
      <c r="AK956" s="57">
        <v>45671</v>
      </c>
      <c r="AL956">
        <v>5725</v>
      </c>
      <c r="AM956" s="42">
        <v>45811</v>
      </c>
      <c r="AN956" s="33" t="s">
        <v>3572</v>
      </c>
      <c r="AO956" t="s">
        <v>3573</v>
      </c>
      <c r="AP956" s="39" t="s">
        <v>113</v>
      </c>
      <c r="AQ956">
        <v>2</v>
      </c>
      <c r="AR956" s="42">
        <v>45806</v>
      </c>
      <c r="AS956" s="23" t="s">
        <v>116</v>
      </c>
      <c r="AT956" s="23" t="s">
        <v>116</v>
      </c>
      <c r="AU956" t="s">
        <v>117</v>
      </c>
      <c r="AV956" t="s">
        <v>6385</v>
      </c>
      <c r="AW956" t="s">
        <v>6386</v>
      </c>
      <c r="AX956" t="s">
        <v>747</v>
      </c>
      <c r="AY956" s="23">
        <v>80111600</v>
      </c>
      <c r="AZ956" t="s">
        <v>6481</v>
      </c>
      <c r="BA956" s="23" t="s">
        <v>121</v>
      </c>
      <c r="BB956" s="20" t="s">
        <v>122</v>
      </c>
      <c r="BC956" s="42">
        <v>45807</v>
      </c>
      <c r="BD956" s="23" t="s">
        <v>123</v>
      </c>
      <c r="BE956" s="42">
        <v>45807</v>
      </c>
      <c r="BF956" s="27">
        <v>45811</v>
      </c>
      <c r="BG956" s="43">
        <v>46055</v>
      </c>
      <c r="BH956" s="35">
        <f>+Tabla3[[#This Row],[FECHA TERMINACION
(INICIAL)]]-Tabla3[[#This Row],[FECHA INICIO]]</f>
        <v>244</v>
      </c>
      <c r="BI956" s="67">
        <f>+Tabla3[[#This Row],[PLAZO DE EJECUCIÓN EN DÍAS (INICIAL)]]/30</f>
        <v>8.1333333333333329</v>
      </c>
      <c r="BJ956" t="s">
        <v>6482</v>
      </c>
      <c r="BK956" s="30">
        <f>+[1]BD_2!E984</f>
        <v>0</v>
      </c>
      <c r="BL956" s="30">
        <f>+[1]BD_2!BA984</f>
        <v>0</v>
      </c>
      <c r="BM956" s="23">
        <f>+[1]BD_2!BZ984</f>
        <v>0</v>
      </c>
      <c r="BN956" s="23">
        <f>+COUNTIF(Tabla3[[#This Row],[VALOR REDUCIDO]:[TOTAL TIEMPO PRORROGADO EN DÍAS
]],"&lt;&gt;0")</f>
        <v>0</v>
      </c>
      <c r="BO956" s="23" t="str">
        <f>+[1]BD_2!CA984</f>
        <v>2 NO</v>
      </c>
      <c r="BP956" s="27" t="str">
        <f>+[1]BD_2!CF984</f>
        <v>2 NO</v>
      </c>
      <c r="BQ956" s="23" t="s">
        <v>106</v>
      </c>
      <c r="BR956">
        <f t="shared" si="204"/>
        <v>244</v>
      </c>
      <c r="BS956" s="36">
        <f t="shared" si="205"/>
        <v>45811</v>
      </c>
      <c r="BT956" s="36">
        <f t="shared" si="206"/>
        <v>46055</v>
      </c>
      <c r="BU956" s="37">
        <f t="shared" ca="1" si="207"/>
        <v>0.55737704918032782</v>
      </c>
      <c r="BV956" s="30">
        <f t="shared" si="208"/>
        <v>72000000</v>
      </c>
      <c r="BW956" s="23" t="str">
        <f t="shared" ca="1" si="211"/>
        <v>EJECUCIÓN</v>
      </c>
      <c r="BX956" s="23">
        <v>17400000</v>
      </c>
      <c r="BY956" s="23">
        <v>54600000</v>
      </c>
      <c r="BZ956" s="23" t="s">
        <v>106</v>
      </c>
      <c r="CA956" s="23" t="str">
        <f t="shared" si="212"/>
        <v>mayo</v>
      </c>
      <c r="CB956" s="23" t="s">
        <v>121</v>
      </c>
      <c r="CC956" s="23" t="s">
        <v>121</v>
      </c>
      <c r="CD956" s="23" t="s">
        <v>121</v>
      </c>
      <c r="CE956" t="s">
        <v>125</v>
      </c>
      <c r="CF956" t="s">
        <v>126</v>
      </c>
    </row>
    <row r="957" spans="1:84" s="47" customFormat="1" x14ac:dyDescent="0.25">
      <c r="A957" s="23" t="str">
        <f t="shared" si="197"/>
        <v/>
      </c>
      <c r="B957" s="24" t="str">
        <f t="shared" si="198"/>
        <v/>
      </c>
      <c r="C957" s="24" t="str">
        <f t="shared" ca="1" si="199"/>
        <v>E</v>
      </c>
      <c r="D957" s="25" t="str">
        <f t="shared" ca="1" si="200"/>
        <v/>
      </c>
      <c r="E957" s="25" t="str">
        <f t="shared" si="201"/>
        <v/>
      </c>
      <c r="F957" s="25" t="str">
        <f t="shared" si="202"/>
        <v/>
      </c>
      <c r="G957" s="25" t="str">
        <f t="shared" si="203"/>
        <v/>
      </c>
      <c r="H957" s="23">
        <v>2025</v>
      </c>
      <c r="I957" s="26">
        <v>974</v>
      </c>
      <c r="J957" s="23" t="s">
        <v>95</v>
      </c>
      <c r="K957" t="s">
        <v>96</v>
      </c>
      <c r="L957" t="s">
        <v>97</v>
      </c>
      <c r="M957" t="s">
        <v>98</v>
      </c>
      <c r="N957" t="s">
        <v>99</v>
      </c>
      <c r="O957" s="23" t="s">
        <v>100</v>
      </c>
      <c r="P957" s="23" t="s">
        <v>138</v>
      </c>
      <c r="Q957" t="s">
        <v>6483</v>
      </c>
      <c r="R957" s="23" t="s">
        <v>103</v>
      </c>
      <c r="S957" t="s">
        <v>4726</v>
      </c>
      <c r="T957" s="29" t="s">
        <v>6484</v>
      </c>
      <c r="U957" s="23" t="s">
        <v>1436</v>
      </c>
      <c r="V957" s="23" t="s">
        <v>106</v>
      </c>
      <c r="W957" s="20" t="s">
        <v>490</v>
      </c>
      <c r="X957" s="20" t="s">
        <v>490</v>
      </c>
      <c r="Y957" t="s">
        <v>6485</v>
      </c>
      <c r="Z957" t="s">
        <v>6486</v>
      </c>
      <c r="AA957" t="s">
        <v>6205</v>
      </c>
      <c r="AB957" s="30">
        <v>69000000</v>
      </c>
      <c r="AC957" s="30">
        <v>69000000</v>
      </c>
      <c r="AD957" s="46">
        <v>10000000</v>
      </c>
      <c r="AE957" s="46">
        <v>0</v>
      </c>
      <c r="AF957" s="23" t="s">
        <v>112</v>
      </c>
      <c r="AG957" t="s">
        <v>106</v>
      </c>
      <c r="AH957" t="s">
        <v>113</v>
      </c>
      <c r="AI957" s="31">
        <f>+Tabla3[[#This Row],[VALOR DEL CONTRATO
(EN NUMEROS)]]-Tabla3[[#This Row],[VALOR RECURSOS (MADS/FONAM)]]</f>
        <v>0</v>
      </c>
      <c r="AJ957" s="25">
        <v>9025</v>
      </c>
      <c r="AK957" s="57">
        <v>45665</v>
      </c>
      <c r="AL957">
        <v>215125</v>
      </c>
      <c r="AM957" s="42">
        <v>45812</v>
      </c>
      <c r="AN957" s="33" t="s">
        <v>114</v>
      </c>
      <c r="AO957" t="s">
        <v>986</v>
      </c>
      <c r="AP957" s="39">
        <v>202300000000041</v>
      </c>
      <c r="AQ957" t="s">
        <v>106</v>
      </c>
      <c r="AR957" s="42">
        <v>45807</v>
      </c>
      <c r="AS957" s="23" t="s">
        <v>116</v>
      </c>
      <c r="AT957" s="23" t="s">
        <v>116</v>
      </c>
      <c r="AU957" t="s">
        <v>117</v>
      </c>
      <c r="AV957" t="s">
        <v>1015</v>
      </c>
      <c r="AW957" t="s">
        <v>1040</v>
      </c>
      <c r="AX957" t="s">
        <v>490</v>
      </c>
      <c r="AY957" s="23">
        <v>80111600</v>
      </c>
      <c r="AZ957" t="s">
        <v>6487</v>
      </c>
      <c r="BA957" s="23" t="s">
        <v>121</v>
      </c>
      <c r="BB957" s="20" t="s">
        <v>122</v>
      </c>
      <c r="BC957" s="42">
        <v>45806</v>
      </c>
      <c r="BD957" s="23" t="s">
        <v>123</v>
      </c>
      <c r="BE957" s="42">
        <v>45806</v>
      </c>
      <c r="BF957" s="27">
        <v>45812</v>
      </c>
      <c r="BG957" s="43">
        <v>46021</v>
      </c>
      <c r="BH957" s="35">
        <f>+Tabla3[[#This Row],[FECHA TERMINACION
(INICIAL)]]-Tabla3[[#This Row],[FECHA INICIO]]</f>
        <v>209</v>
      </c>
      <c r="BI957" s="67">
        <f>+Tabla3[[#This Row],[PLAZO DE EJECUCIÓN EN DÍAS (INICIAL)]]/30</f>
        <v>6.9666666666666668</v>
      </c>
      <c r="BJ957" t="s">
        <v>6488</v>
      </c>
      <c r="BK957" s="30">
        <f>+[1]BD_2!E985</f>
        <v>0</v>
      </c>
      <c r="BL957" s="30">
        <f>+[1]BD_2!BA985</f>
        <v>0</v>
      </c>
      <c r="BM957" s="23">
        <f>+[1]BD_2!BZ985</f>
        <v>0</v>
      </c>
      <c r="BN957" s="23">
        <f>+COUNTIF(Tabla3[[#This Row],[VALOR REDUCIDO]:[TOTAL TIEMPO PRORROGADO EN DÍAS
]],"&lt;&gt;0")</f>
        <v>0</v>
      </c>
      <c r="BO957" s="23" t="str">
        <f>+[1]BD_2!CA985</f>
        <v>2 NO</v>
      </c>
      <c r="BP957" s="27" t="str">
        <f>+[1]BD_2!CF985</f>
        <v>2 NO</v>
      </c>
      <c r="BQ957" s="23" t="s">
        <v>106</v>
      </c>
      <c r="BR957">
        <f t="shared" si="204"/>
        <v>209</v>
      </c>
      <c r="BS957" s="36">
        <f t="shared" si="205"/>
        <v>45812</v>
      </c>
      <c r="BT957" s="36">
        <f t="shared" si="206"/>
        <v>46021</v>
      </c>
      <c r="BU957" s="37">
        <f t="shared" ca="1" si="207"/>
        <v>0.64593301435406703</v>
      </c>
      <c r="BV957" s="30">
        <f t="shared" si="208"/>
        <v>69000000</v>
      </c>
      <c r="BW957" s="23" t="str">
        <f t="shared" ca="1" si="211"/>
        <v>EJECUCIÓN</v>
      </c>
      <c r="BX957" s="23">
        <v>19000000</v>
      </c>
      <c r="BY957" s="23">
        <v>50000000</v>
      </c>
      <c r="BZ957" s="23" t="s">
        <v>106</v>
      </c>
      <c r="CA957" s="23" t="str">
        <f t="shared" si="212"/>
        <v>mayo</v>
      </c>
      <c r="CB957" s="23" t="s">
        <v>121</v>
      </c>
      <c r="CC957" s="23" t="s">
        <v>121</v>
      </c>
      <c r="CD957" s="23" t="s">
        <v>121</v>
      </c>
      <c r="CE957" t="s">
        <v>125</v>
      </c>
      <c r="CF957" t="s">
        <v>126</v>
      </c>
    </row>
    <row r="958" spans="1:84" x14ac:dyDescent="0.25">
      <c r="A958" s="23" t="str">
        <f t="shared" si="197"/>
        <v/>
      </c>
      <c r="B958" s="24" t="str">
        <f t="shared" si="198"/>
        <v/>
      </c>
      <c r="C958" s="24" t="str">
        <f t="shared" ca="1" si="199"/>
        <v>E</v>
      </c>
      <c r="D958" s="25" t="str">
        <f t="shared" ca="1" si="200"/>
        <v/>
      </c>
      <c r="E958" s="25" t="str">
        <f t="shared" si="201"/>
        <v/>
      </c>
      <c r="F958" s="25" t="str">
        <f t="shared" si="202"/>
        <v/>
      </c>
      <c r="G958" s="25" t="str">
        <f t="shared" si="203"/>
        <v/>
      </c>
      <c r="H958" s="23">
        <v>2025</v>
      </c>
      <c r="I958" s="26">
        <v>976</v>
      </c>
      <c r="J958" s="23" t="s">
        <v>95</v>
      </c>
      <c r="K958" t="s">
        <v>96</v>
      </c>
      <c r="L958" t="s">
        <v>97</v>
      </c>
      <c r="M958" t="s">
        <v>98</v>
      </c>
      <c r="N958" t="s">
        <v>99</v>
      </c>
      <c r="O958" s="23" t="s">
        <v>100</v>
      </c>
      <c r="P958" s="23" t="s">
        <v>138</v>
      </c>
      <c r="Q958" t="s">
        <v>6489</v>
      </c>
      <c r="R958" s="23" t="s">
        <v>103</v>
      </c>
      <c r="S958" s="20" t="s">
        <v>2058</v>
      </c>
      <c r="T958" s="29" t="s">
        <v>6490</v>
      </c>
      <c r="U958" s="23" t="s">
        <v>1436</v>
      </c>
      <c r="V958" s="23" t="s">
        <v>106</v>
      </c>
      <c r="W958" s="20" t="s">
        <v>776</v>
      </c>
      <c r="X958" s="20" t="s">
        <v>776</v>
      </c>
      <c r="Y958" t="s">
        <v>6491</v>
      </c>
      <c r="Z958" t="s">
        <v>6492</v>
      </c>
      <c r="AA958" t="s">
        <v>6493</v>
      </c>
      <c r="AB958" s="30">
        <v>70000000</v>
      </c>
      <c r="AC958" s="30">
        <v>70000000</v>
      </c>
      <c r="AD958" s="46">
        <v>10000000</v>
      </c>
      <c r="AE958" s="46">
        <v>0</v>
      </c>
      <c r="AF958" s="23" t="s">
        <v>112</v>
      </c>
      <c r="AG958" t="s">
        <v>106</v>
      </c>
      <c r="AH958" t="s">
        <v>113</v>
      </c>
      <c r="AI958" s="31">
        <f>+Tabla3[[#This Row],[VALOR DEL CONTRATO
(EN NUMEROS)]]-Tabla3[[#This Row],[VALOR RECURSOS (MADS/FONAM)]]</f>
        <v>0</v>
      </c>
      <c r="AJ958" s="25">
        <v>6825</v>
      </c>
      <c r="AK958" s="57">
        <v>45665</v>
      </c>
      <c r="AL958">
        <v>208825</v>
      </c>
      <c r="AM958" s="42">
        <v>45807</v>
      </c>
      <c r="AN958" s="33" t="s">
        <v>114</v>
      </c>
      <c r="AO958" t="s">
        <v>931</v>
      </c>
      <c r="AP958" s="39">
        <v>202400000000078</v>
      </c>
      <c r="AQ958" t="s">
        <v>106</v>
      </c>
      <c r="AR958" s="42">
        <v>45806</v>
      </c>
      <c r="AS958" s="23" t="s">
        <v>116</v>
      </c>
      <c r="AT958" s="23" t="s">
        <v>116</v>
      </c>
      <c r="AU958" t="s">
        <v>117</v>
      </c>
      <c r="AV958" t="s">
        <v>1266</v>
      </c>
      <c r="AW958" t="s">
        <v>1267</v>
      </c>
      <c r="AX958" t="s">
        <v>1268</v>
      </c>
      <c r="AY958" s="23">
        <v>80111600</v>
      </c>
      <c r="AZ958" t="s">
        <v>6494</v>
      </c>
      <c r="BA958" s="23" t="s">
        <v>121</v>
      </c>
      <c r="BB958" s="20" t="s">
        <v>122</v>
      </c>
      <c r="BC958" s="42">
        <v>45806</v>
      </c>
      <c r="BD958" s="23" t="s">
        <v>123</v>
      </c>
      <c r="BE958" s="42">
        <v>45806</v>
      </c>
      <c r="BF958" s="27">
        <v>45807</v>
      </c>
      <c r="BG958" s="43">
        <v>46020</v>
      </c>
      <c r="BH958" s="35">
        <f>+Tabla3[[#This Row],[FECHA TERMINACION
(INICIAL)]]-Tabla3[[#This Row],[FECHA INICIO]]</f>
        <v>213</v>
      </c>
      <c r="BI958" s="67">
        <f>+Tabla3[[#This Row],[PLAZO DE EJECUCIÓN EN DÍAS (INICIAL)]]/30</f>
        <v>7.1</v>
      </c>
      <c r="BJ958" t="s">
        <v>6495</v>
      </c>
      <c r="BK958" s="30">
        <f>+[1]BD_2!E987</f>
        <v>0</v>
      </c>
      <c r="BL958" s="30">
        <f>+[1]BD_2!BA987</f>
        <v>0</v>
      </c>
      <c r="BM958" s="23">
        <f>+[1]BD_2!BZ987</f>
        <v>0</v>
      </c>
      <c r="BN958" s="23">
        <f>+COUNTIF(Tabla3[[#This Row],[VALOR REDUCIDO]:[TOTAL TIEMPO PRORROGADO EN DÍAS
]],"&lt;&gt;0")</f>
        <v>0</v>
      </c>
      <c r="BO958" s="23" t="str">
        <f>+[1]BD_2!CA987</f>
        <v>2 NO</v>
      </c>
      <c r="BP958" s="27" t="str">
        <f>+[1]BD_2!CF987</f>
        <v>2 NO</v>
      </c>
      <c r="BQ958" s="23" t="s">
        <v>106</v>
      </c>
      <c r="BR958">
        <f t="shared" si="204"/>
        <v>213</v>
      </c>
      <c r="BS958" s="36">
        <f t="shared" si="205"/>
        <v>45807</v>
      </c>
      <c r="BT958" s="36">
        <f t="shared" si="206"/>
        <v>46020</v>
      </c>
      <c r="BU958" s="37">
        <f t="shared" ca="1" si="207"/>
        <v>0.65727699530516437</v>
      </c>
      <c r="BV958" s="30">
        <f t="shared" si="208"/>
        <v>70000000</v>
      </c>
      <c r="BW958" s="23" t="str">
        <f t="shared" ca="1" si="211"/>
        <v>EJECUCIÓN</v>
      </c>
      <c r="BX958" s="23">
        <v>20333333</v>
      </c>
      <c r="BY958" s="23">
        <v>49666667</v>
      </c>
      <c r="BZ958" s="23" t="s">
        <v>106</v>
      </c>
      <c r="CA958" s="23" t="str">
        <f t="shared" si="212"/>
        <v>mayo</v>
      </c>
      <c r="CB958" s="23" t="s">
        <v>121</v>
      </c>
      <c r="CC958" s="23" t="s">
        <v>121</v>
      </c>
      <c r="CD958" s="23" t="s">
        <v>121</v>
      </c>
      <c r="CE958" t="s">
        <v>125</v>
      </c>
      <c r="CF958" t="s">
        <v>126</v>
      </c>
    </row>
    <row r="959" spans="1:84" x14ac:dyDescent="0.25">
      <c r="A959" s="23" t="str">
        <f t="shared" si="197"/>
        <v/>
      </c>
      <c r="B959" s="24" t="str">
        <f t="shared" si="198"/>
        <v/>
      </c>
      <c r="C959" s="24" t="str">
        <f t="shared" ca="1" si="199"/>
        <v>E</v>
      </c>
      <c r="D959" s="25" t="str">
        <f t="shared" ca="1" si="200"/>
        <v/>
      </c>
      <c r="E959" s="25" t="str">
        <f t="shared" si="201"/>
        <v/>
      </c>
      <c r="F959" s="25" t="str">
        <f t="shared" si="202"/>
        <v/>
      </c>
      <c r="G959" s="25" t="str">
        <f t="shared" si="203"/>
        <v/>
      </c>
      <c r="H959" s="23">
        <v>2025</v>
      </c>
      <c r="I959" s="26">
        <v>977</v>
      </c>
      <c r="J959" s="23" t="s">
        <v>95</v>
      </c>
      <c r="K959" t="s">
        <v>96</v>
      </c>
      <c r="L959" t="s">
        <v>97</v>
      </c>
      <c r="M959" t="s">
        <v>98</v>
      </c>
      <c r="N959" t="s">
        <v>99</v>
      </c>
      <c r="O959" s="23" t="s">
        <v>100</v>
      </c>
      <c r="P959" s="23" t="s">
        <v>138</v>
      </c>
      <c r="Q959" t="s">
        <v>6496</v>
      </c>
      <c r="R959" s="23" t="s">
        <v>103</v>
      </c>
      <c r="S959" t="s">
        <v>165</v>
      </c>
      <c r="T959" s="29" t="s">
        <v>6497</v>
      </c>
      <c r="U959" s="23" t="s">
        <v>1436</v>
      </c>
      <c r="V959" s="23" t="s">
        <v>106</v>
      </c>
      <c r="W959" s="20" t="s">
        <v>418</v>
      </c>
      <c r="X959" s="20" t="s">
        <v>418</v>
      </c>
      <c r="Y959" t="s">
        <v>6498</v>
      </c>
      <c r="Z959" t="s">
        <v>6499</v>
      </c>
      <c r="AA959" t="s">
        <v>6500</v>
      </c>
      <c r="AB959" s="30">
        <v>43750000</v>
      </c>
      <c r="AC959" s="30">
        <v>43750000</v>
      </c>
      <c r="AD959" s="46">
        <v>6250000</v>
      </c>
      <c r="AE959" s="46">
        <v>0</v>
      </c>
      <c r="AF959" s="23" t="s">
        <v>112</v>
      </c>
      <c r="AG959" t="s">
        <v>106</v>
      </c>
      <c r="AH959" t="s">
        <v>113</v>
      </c>
      <c r="AI959" s="31">
        <f>+Tabla3[[#This Row],[VALOR DEL CONTRATO
(EN NUMEROS)]]-Tabla3[[#This Row],[VALOR RECURSOS (MADS/FONAM)]]</f>
        <v>0</v>
      </c>
      <c r="AJ959" s="25">
        <v>8725</v>
      </c>
      <c r="AK959" s="57">
        <v>45665</v>
      </c>
      <c r="AL959">
        <v>208725</v>
      </c>
      <c r="AM959" s="42">
        <v>45807</v>
      </c>
      <c r="AN959" s="33" t="s">
        <v>114</v>
      </c>
      <c r="AO959" t="s">
        <v>3144</v>
      </c>
      <c r="AP959" s="39">
        <v>202300000000267</v>
      </c>
      <c r="AQ959" t="s">
        <v>106</v>
      </c>
      <c r="AR959" s="42">
        <v>45806</v>
      </c>
      <c r="AS959" s="23" t="s">
        <v>116</v>
      </c>
      <c r="AT959" s="23" t="s">
        <v>116</v>
      </c>
      <c r="AU959" t="s">
        <v>117</v>
      </c>
      <c r="AV959" t="s">
        <v>6231</v>
      </c>
      <c r="AW959" t="s">
        <v>424</v>
      </c>
      <c r="AX959" t="s">
        <v>425</v>
      </c>
      <c r="AY959" s="23">
        <v>80111600</v>
      </c>
      <c r="AZ959" t="s">
        <v>6501</v>
      </c>
      <c r="BA959" s="23" t="s">
        <v>121</v>
      </c>
      <c r="BB959" s="20" t="s">
        <v>122</v>
      </c>
      <c r="BC959" s="42">
        <v>45806</v>
      </c>
      <c r="BD959" s="23" t="s">
        <v>123</v>
      </c>
      <c r="BE959" s="42">
        <v>45806</v>
      </c>
      <c r="BF959" s="27">
        <v>45807</v>
      </c>
      <c r="BG959" s="43">
        <v>46020</v>
      </c>
      <c r="BH959" s="35">
        <f>+Tabla3[[#This Row],[FECHA TERMINACION
(INICIAL)]]-Tabla3[[#This Row],[FECHA INICIO]]</f>
        <v>213</v>
      </c>
      <c r="BI959" s="67">
        <f>+Tabla3[[#This Row],[PLAZO DE EJECUCIÓN EN DÍAS (INICIAL)]]/30</f>
        <v>7.1</v>
      </c>
      <c r="BJ959" t="s">
        <v>6290</v>
      </c>
      <c r="BK959" s="30">
        <f>+[1]BD_2!E988</f>
        <v>0</v>
      </c>
      <c r="BL959" s="30">
        <f>+[1]BD_2!BA988</f>
        <v>0</v>
      </c>
      <c r="BM959" s="23">
        <f>+[1]BD_2!BZ988</f>
        <v>0</v>
      </c>
      <c r="BN959" s="23">
        <f>+COUNTIF(Tabla3[[#This Row],[VALOR REDUCIDO]:[TOTAL TIEMPO PRORROGADO EN DÍAS
]],"&lt;&gt;0")</f>
        <v>0</v>
      </c>
      <c r="BO959" s="23" t="str">
        <f>+[1]BD_2!CA988</f>
        <v>2 NO</v>
      </c>
      <c r="BP959" s="27" t="str">
        <f>+[1]BD_2!CF988</f>
        <v>2 NO</v>
      </c>
      <c r="BQ959" s="23" t="s">
        <v>106</v>
      </c>
      <c r="BR959">
        <f t="shared" si="204"/>
        <v>213</v>
      </c>
      <c r="BS959" s="36">
        <f t="shared" si="205"/>
        <v>45807</v>
      </c>
      <c r="BT959" s="36">
        <f t="shared" si="206"/>
        <v>46020</v>
      </c>
      <c r="BU959" s="37">
        <f t="shared" ca="1" si="207"/>
        <v>0.65727699530516437</v>
      </c>
      <c r="BV959" s="30">
        <f t="shared" si="208"/>
        <v>43750000</v>
      </c>
      <c r="BW959" s="23" t="str">
        <f t="shared" ca="1" si="211"/>
        <v>EJECUCIÓN</v>
      </c>
      <c r="BX959" s="23">
        <v>12708333</v>
      </c>
      <c r="BY959" s="23">
        <v>31041667</v>
      </c>
      <c r="BZ959" s="23" t="s">
        <v>106</v>
      </c>
      <c r="CA959" s="23" t="str">
        <f t="shared" si="212"/>
        <v>mayo</v>
      </c>
      <c r="CB959" s="23" t="s">
        <v>121</v>
      </c>
      <c r="CC959" s="23" t="s">
        <v>121</v>
      </c>
      <c r="CD959" s="23" t="s">
        <v>121</v>
      </c>
      <c r="CE959" t="s">
        <v>125</v>
      </c>
      <c r="CF959" t="s">
        <v>126</v>
      </c>
    </row>
    <row r="960" spans="1:84" x14ac:dyDescent="0.25">
      <c r="A960" s="23" t="str">
        <f t="shared" si="197"/>
        <v/>
      </c>
      <c r="B960" s="24" t="str">
        <f t="shared" si="198"/>
        <v/>
      </c>
      <c r="C960" s="24" t="str">
        <f t="shared" ca="1" si="199"/>
        <v>E</v>
      </c>
      <c r="D960" s="25" t="str">
        <f t="shared" ca="1" si="200"/>
        <v/>
      </c>
      <c r="E960" s="25" t="str">
        <f t="shared" si="201"/>
        <v/>
      </c>
      <c r="F960" s="25" t="str">
        <f t="shared" si="202"/>
        <v/>
      </c>
      <c r="G960" s="25" t="str">
        <f t="shared" si="203"/>
        <v/>
      </c>
      <c r="H960" s="23">
        <v>2025</v>
      </c>
      <c r="I960" s="26">
        <v>978</v>
      </c>
      <c r="J960" s="23" t="s">
        <v>95</v>
      </c>
      <c r="K960" t="s">
        <v>96</v>
      </c>
      <c r="L960" t="s">
        <v>97</v>
      </c>
      <c r="M960" t="s">
        <v>98</v>
      </c>
      <c r="N960" t="s">
        <v>99</v>
      </c>
      <c r="O960" s="23" t="s">
        <v>100</v>
      </c>
      <c r="P960" s="23" t="s">
        <v>138</v>
      </c>
      <c r="Q960" t="s">
        <v>6502</v>
      </c>
      <c r="R960" s="23" t="s">
        <v>103</v>
      </c>
      <c r="S960" t="s">
        <v>982</v>
      </c>
      <c r="T960" s="29" t="s">
        <v>6503</v>
      </c>
      <c r="U960" s="23" t="s">
        <v>1436</v>
      </c>
      <c r="V960" s="23" t="s">
        <v>106</v>
      </c>
      <c r="W960" s="20" t="s">
        <v>490</v>
      </c>
      <c r="X960" s="20" t="s">
        <v>490</v>
      </c>
      <c r="Y960" t="s">
        <v>6504</v>
      </c>
      <c r="Z960" t="s">
        <v>6505</v>
      </c>
      <c r="AA960" t="s">
        <v>6506</v>
      </c>
      <c r="AB960" s="30">
        <v>89700000</v>
      </c>
      <c r="AC960" s="30">
        <v>89700000</v>
      </c>
      <c r="AD960" s="46">
        <v>13000000</v>
      </c>
      <c r="AE960" s="46">
        <v>0</v>
      </c>
      <c r="AF960" s="23" t="s">
        <v>112</v>
      </c>
      <c r="AG960" t="s">
        <v>106</v>
      </c>
      <c r="AH960" t="s">
        <v>113</v>
      </c>
      <c r="AI960" s="31">
        <f>+Tabla3[[#This Row],[VALOR DEL CONTRATO
(EN NUMEROS)]]-Tabla3[[#This Row],[VALOR RECURSOS (MADS/FONAM)]]</f>
        <v>0</v>
      </c>
      <c r="AJ960" s="25">
        <v>9025</v>
      </c>
      <c r="AK960" s="57">
        <v>45665</v>
      </c>
      <c r="AL960">
        <v>219025</v>
      </c>
      <c r="AM960" s="42">
        <v>45814</v>
      </c>
      <c r="AN960" s="33" t="s">
        <v>114</v>
      </c>
      <c r="AO960" t="s">
        <v>986</v>
      </c>
      <c r="AP960" s="39">
        <v>202300000000041</v>
      </c>
      <c r="AQ960" t="s">
        <v>106</v>
      </c>
      <c r="AR960" s="42">
        <v>45812</v>
      </c>
      <c r="AS960" s="23" t="s">
        <v>116</v>
      </c>
      <c r="AT960" s="23" t="s">
        <v>116</v>
      </c>
      <c r="AU960" t="s">
        <v>117</v>
      </c>
      <c r="AV960" t="s">
        <v>995</v>
      </c>
      <c r="AW960" t="s">
        <v>496</v>
      </c>
      <c r="AX960" t="s">
        <v>490</v>
      </c>
      <c r="AY960" s="23">
        <v>80111600</v>
      </c>
      <c r="AZ960" t="s">
        <v>6501</v>
      </c>
      <c r="BA960" s="23" t="s">
        <v>295</v>
      </c>
      <c r="BB960" s="20" t="s">
        <v>122</v>
      </c>
      <c r="BC960" s="42">
        <v>45812</v>
      </c>
      <c r="BD960" s="23" t="s">
        <v>123</v>
      </c>
      <c r="BE960" s="42">
        <v>45812</v>
      </c>
      <c r="BF960" s="27">
        <v>45814</v>
      </c>
      <c r="BG960" s="43">
        <v>46021</v>
      </c>
      <c r="BH960" s="35">
        <f>+Tabla3[[#This Row],[FECHA TERMINACION
(INICIAL)]]-Tabla3[[#This Row],[FECHA INICIO]]</f>
        <v>207</v>
      </c>
      <c r="BI960" s="67">
        <f>+Tabla3[[#This Row],[PLAZO DE EJECUCIÓN EN DÍAS (INICIAL)]]/30</f>
        <v>6.9</v>
      </c>
      <c r="BJ960" t="s">
        <v>6507</v>
      </c>
      <c r="BK960" s="30">
        <f>+[1]BD_2!E989</f>
        <v>866667</v>
      </c>
      <c r="BL960" s="30">
        <f>+[1]BD_2!BA989</f>
        <v>0</v>
      </c>
      <c r="BM960" s="23">
        <f>+[1]BD_2!BZ989</f>
        <v>0</v>
      </c>
      <c r="BN960" s="23">
        <f>+COUNTIF(Tabla3[[#This Row],[VALOR REDUCIDO]:[TOTAL TIEMPO PRORROGADO EN DÍAS
]],"&lt;&gt;0")</f>
        <v>1</v>
      </c>
      <c r="BO960" s="23" t="str">
        <f>+[1]BD_2!CA989</f>
        <v>2 NO</v>
      </c>
      <c r="BP960" s="27" t="str">
        <f>+[1]BD_2!CF989</f>
        <v>2 NO</v>
      </c>
      <c r="BQ960" s="23" t="s">
        <v>106</v>
      </c>
      <c r="BR960">
        <f t="shared" si="204"/>
        <v>207</v>
      </c>
      <c r="BS960" s="36">
        <f t="shared" si="205"/>
        <v>45814</v>
      </c>
      <c r="BT960" s="36">
        <f t="shared" si="206"/>
        <v>46021</v>
      </c>
      <c r="BU960" s="37">
        <f t="shared" ca="1" si="207"/>
        <v>0.64251207729468596</v>
      </c>
      <c r="BV960" s="30">
        <f t="shared" si="208"/>
        <v>88833333</v>
      </c>
      <c r="BW960" s="23" t="str">
        <f t="shared" ca="1" si="211"/>
        <v>EJECUCIÓN</v>
      </c>
      <c r="BX960" s="23">
        <v>23833333</v>
      </c>
      <c r="BY960" s="23">
        <v>65000000</v>
      </c>
      <c r="BZ960" s="23" t="s">
        <v>106</v>
      </c>
      <c r="CA960" s="23" t="str">
        <f t="shared" si="212"/>
        <v>junio</v>
      </c>
      <c r="CB960" s="23" t="s">
        <v>121</v>
      </c>
      <c r="CC960" s="23" t="s">
        <v>121</v>
      </c>
      <c r="CD960" s="23" t="s">
        <v>121</v>
      </c>
      <c r="CE960" t="s">
        <v>125</v>
      </c>
      <c r="CF960" t="s">
        <v>126</v>
      </c>
    </row>
    <row r="961" spans="1:84" x14ac:dyDescent="0.25">
      <c r="A961" s="23" t="str">
        <f t="shared" si="197"/>
        <v/>
      </c>
      <c r="B961" s="24" t="str">
        <f t="shared" si="198"/>
        <v/>
      </c>
      <c r="C961" s="24" t="str">
        <f t="shared" ca="1" si="199"/>
        <v>E</v>
      </c>
      <c r="D961" s="25" t="str">
        <f t="shared" ca="1" si="200"/>
        <v/>
      </c>
      <c r="E961" s="25" t="str">
        <f t="shared" si="201"/>
        <v/>
      </c>
      <c r="F961" s="25" t="str">
        <f t="shared" si="202"/>
        <v/>
      </c>
      <c r="G961" s="25" t="str">
        <f t="shared" si="203"/>
        <v/>
      </c>
      <c r="H961" s="23">
        <v>2025</v>
      </c>
      <c r="I961" s="26">
        <v>979</v>
      </c>
      <c r="J961" s="23" t="s">
        <v>5463</v>
      </c>
      <c r="K961" t="s">
        <v>5464</v>
      </c>
      <c r="L961" t="s">
        <v>6508</v>
      </c>
      <c r="M961" t="s">
        <v>6509</v>
      </c>
      <c r="N961" t="s">
        <v>99</v>
      </c>
      <c r="O961" s="23">
        <v>146908</v>
      </c>
      <c r="P961" s="23" t="s">
        <v>113</v>
      </c>
      <c r="Q961" t="s">
        <v>6510</v>
      </c>
      <c r="R961" s="23" t="s">
        <v>1435</v>
      </c>
      <c r="S961" s="20" t="s">
        <v>1436</v>
      </c>
      <c r="T961" s="23" t="s">
        <v>1436</v>
      </c>
      <c r="U961" s="23" t="s">
        <v>6511</v>
      </c>
      <c r="V961" s="23" t="s">
        <v>106</v>
      </c>
      <c r="W961" s="20" t="s">
        <v>821</v>
      </c>
      <c r="X961" s="20" t="s">
        <v>108</v>
      </c>
      <c r="Y961" t="s">
        <v>6512</v>
      </c>
      <c r="Z961" t="s">
        <v>6513</v>
      </c>
      <c r="AA961"/>
      <c r="AB961" s="30">
        <v>614132462.32000005</v>
      </c>
      <c r="AC961" s="30">
        <v>614132462.32000005</v>
      </c>
      <c r="AD961" s="46">
        <v>0</v>
      </c>
      <c r="AE961" s="46">
        <v>0</v>
      </c>
      <c r="AF961" s="23" t="s">
        <v>112</v>
      </c>
      <c r="AG961" t="s">
        <v>106</v>
      </c>
      <c r="AH961" t="s">
        <v>113</v>
      </c>
      <c r="AI961" s="31">
        <f>+Tabla3[[#This Row],[VALOR DEL CONTRATO
(EN NUMEROS)]]-Tabla3[[#This Row],[VALOR RECURSOS (MADS/FONAM)]]</f>
        <v>0</v>
      </c>
      <c r="AJ961" s="25">
        <v>18125</v>
      </c>
      <c r="AK961" s="57">
        <v>45786</v>
      </c>
      <c r="AL961">
        <v>208225</v>
      </c>
      <c r="AM961" s="42">
        <v>45807</v>
      </c>
      <c r="AN961" s="33" t="s">
        <v>825</v>
      </c>
      <c r="AO961" t="s">
        <v>6514</v>
      </c>
      <c r="AP961" s="39" t="s">
        <v>113</v>
      </c>
      <c r="AQ961" t="s">
        <v>106</v>
      </c>
      <c r="AR961" s="42">
        <v>45806</v>
      </c>
      <c r="AS961" s="23" t="s">
        <v>116</v>
      </c>
      <c r="AT961" s="23" t="s">
        <v>116</v>
      </c>
      <c r="AU961" t="s">
        <v>117</v>
      </c>
      <c r="AV961" t="s">
        <v>1193</v>
      </c>
      <c r="AW961" t="s">
        <v>1194</v>
      </c>
      <c r="AX961" t="s">
        <v>543</v>
      </c>
      <c r="AY961" s="23">
        <v>84131500</v>
      </c>
      <c r="AZ961" s="20" t="s">
        <v>6515</v>
      </c>
      <c r="BA961" s="23" t="s">
        <v>295</v>
      </c>
      <c r="BB961" s="20" t="s">
        <v>122</v>
      </c>
      <c r="BC961" s="42">
        <v>45807</v>
      </c>
      <c r="BD961" s="23" t="s">
        <v>1293</v>
      </c>
      <c r="BE961" s="42">
        <v>45807</v>
      </c>
      <c r="BF961" s="27">
        <v>45811</v>
      </c>
      <c r="BG961" s="43">
        <v>45991</v>
      </c>
      <c r="BH961" s="35">
        <f>+Tabla3[[#This Row],[FECHA TERMINACION
(INICIAL)]]-Tabla3[[#This Row],[FECHA INICIO]]</f>
        <v>180</v>
      </c>
      <c r="BI961" s="67">
        <f>+Tabla3[[#This Row],[PLAZO DE EJECUCIÓN EN DÍAS (INICIAL)]]/30</f>
        <v>6</v>
      </c>
      <c r="BJ961" t="s">
        <v>6516</v>
      </c>
      <c r="BK961" s="30">
        <f>+[1]BD_2!E990</f>
        <v>0</v>
      </c>
      <c r="BL961" s="30">
        <f>+[1]BD_2!BA990</f>
        <v>0</v>
      </c>
      <c r="BM961" s="23">
        <f>+[1]BD_2!BZ990</f>
        <v>0</v>
      </c>
      <c r="BN961" s="23">
        <f>+COUNTIF(Tabla3[[#This Row],[VALOR REDUCIDO]:[TOTAL TIEMPO PRORROGADO EN DÍAS
]],"&lt;&gt;0")</f>
        <v>0</v>
      </c>
      <c r="BO961" s="23" t="str">
        <f>+[1]BD_2!CA990</f>
        <v>2 NO</v>
      </c>
      <c r="BP961" s="27" t="str">
        <f>+[1]BD_2!CF990</f>
        <v>2 NO</v>
      </c>
      <c r="BQ961" s="23" t="s">
        <v>106</v>
      </c>
      <c r="BR961">
        <f t="shared" si="204"/>
        <v>180</v>
      </c>
      <c r="BS961" s="36">
        <f t="shared" si="205"/>
        <v>45811</v>
      </c>
      <c r="BT961" s="27">
        <f t="shared" si="206"/>
        <v>45991</v>
      </c>
      <c r="BU961" s="37">
        <f t="shared" ca="1" si="207"/>
        <v>0.75555555555555554</v>
      </c>
      <c r="BV961" s="30">
        <f t="shared" si="208"/>
        <v>614132462.32000005</v>
      </c>
      <c r="BW961" s="23" t="str">
        <f t="shared" ca="1" si="211"/>
        <v>EJECUCIÓN</v>
      </c>
      <c r="BX961" s="23">
        <v>100199926.16</v>
      </c>
      <c r="BY961" s="23">
        <v>513932536.16000009</v>
      </c>
      <c r="BZ961" s="23" t="s">
        <v>106</v>
      </c>
      <c r="CA961" s="23" t="str">
        <f t="shared" si="212"/>
        <v>mayo</v>
      </c>
      <c r="CB961" s="23" t="s">
        <v>121</v>
      </c>
      <c r="CC961" s="23" t="s">
        <v>121</v>
      </c>
      <c r="CD961" s="23" t="s">
        <v>121</v>
      </c>
      <c r="CE961" t="s">
        <v>125</v>
      </c>
      <c r="CF961" t="s">
        <v>126</v>
      </c>
    </row>
    <row r="962" spans="1:84" x14ac:dyDescent="0.25">
      <c r="A962" s="23" t="str">
        <f t="shared" si="197"/>
        <v/>
      </c>
      <c r="B962" s="24" t="str">
        <f t="shared" si="198"/>
        <v/>
      </c>
      <c r="C962" s="24" t="str">
        <f t="shared" ca="1" si="199"/>
        <v>E</v>
      </c>
      <c r="D962" s="25" t="str">
        <f t="shared" ca="1" si="200"/>
        <v/>
      </c>
      <c r="E962" s="25" t="str">
        <f t="shared" si="201"/>
        <v/>
      </c>
      <c r="F962" s="25" t="str">
        <f t="shared" si="202"/>
        <v/>
      </c>
      <c r="G962" s="25" t="str">
        <f t="shared" si="203"/>
        <v/>
      </c>
      <c r="H962" s="23">
        <v>2025</v>
      </c>
      <c r="I962" s="26">
        <v>980</v>
      </c>
      <c r="J962" s="23" t="s">
        <v>95</v>
      </c>
      <c r="K962" t="s">
        <v>96</v>
      </c>
      <c r="L962" t="s">
        <v>97</v>
      </c>
      <c r="M962" t="s">
        <v>98</v>
      </c>
      <c r="N962" t="s">
        <v>99</v>
      </c>
      <c r="O962" s="23" t="s">
        <v>100</v>
      </c>
      <c r="P962" s="23" t="s">
        <v>138</v>
      </c>
      <c r="Q962" t="s">
        <v>6517</v>
      </c>
      <c r="R962" s="23" t="s">
        <v>103</v>
      </c>
      <c r="S962" s="20" t="s">
        <v>158</v>
      </c>
      <c r="T962" s="29" t="s">
        <v>6518</v>
      </c>
      <c r="U962" s="23" t="s">
        <v>1436</v>
      </c>
      <c r="V962" s="23" t="s">
        <v>106</v>
      </c>
      <c r="W962" s="20" t="s">
        <v>747</v>
      </c>
      <c r="X962" s="20" t="s">
        <v>747</v>
      </c>
      <c r="Y962" t="s">
        <v>6519</v>
      </c>
      <c r="Z962" t="s">
        <v>6520</v>
      </c>
      <c r="AA962" t="s">
        <v>6521</v>
      </c>
      <c r="AB962" s="30">
        <v>108000000</v>
      </c>
      <c r="AC962" s="30">
        <v>108000000</v>
      </c>
      <c r="AD962" s="46">
        <v>9000000</v>
      </c>
      <c r="AE962" s="46">
        <v>0</v>
      </c>
      <c r="AF962" s="23" t="s">
        <v>3571</v>
      </c>
      <c r="AG962" t="s">
        <v>106</v>
      </c>
      <c r="AH962" t="s">
        <v>113</v>
      </c>
      <c r="AI962" s="31">
        <f>+Tabla3[[#This Row],[VALOR DEL CONTRATO
(EN NUMEROS)]]-Tabla3[[#This Row],[VALOR RECURSOS (MADS/FONAM)]]</f>
        <v>0</v>
      </c>
      <c r="AJ962" s="25">
        <v>4625</v>
      </c>
      <c r="AK962" s="57">
        <v>45671</v>
      </c>
      <c r="AL962">
        <v>6325</v>
      </c>
      <c r="AM962" s="42">
        <v>45827</v>
      </c>
      <c r="AN962" s="25" t="s">
        <v>3572</v>
      </c>
      <c r="AO962" t="s">
        <v>3573</v>
      </c>
      <c r="AP962" s="39" t="s">
        <v>113</v>
      </c>
      <c r="AQ962" t="s">
        <v>106</v>
      </c>
      <c r="AR962" s="42">
        <v>45821</v>
      </c>
      <c r="AS962" s="23" t="s">
        <v>116</v>
      </c>
      <c r="AT962" s="23" t="s">
        <v>116</v>
      </c>
      <c r="AU962" t="s">
        <v>117</v>
      </c>
      <c r="AV962" t="s">
        <v>6385</v>
      </c>
      <c r="AW962" t="s">
        <v>6386</v>
      </c>
      <c r="AX962" t="s">
        <v>747</v>
      </c>
      <c r="AY962" s="23">
        <v>80111600</v>
      </c>
      <c r="AZ962" t="s">
        <v>6522</v>
      </c>
      <c r="BA962" s="23" t="s">
        <v>295</v>
      </c>
      <c r="BB962" s="20" t="s">
        <v>122</v>
      </c>
      <c r="BC962" s="42">
        <v>45824</v>
      </c>
      <c r="BD962" s="23" t="s">
        <v>123</v>
      </c>
      <c r="BE962" s="42">
        <v>45824</v>
      </c>
      <c r="BF962" s="27">
        <v>45827</v>
      </c>
      <c r="BG962" s="43">
        <v>46191</v>
      </c>
      <c r="BH962" s="35">
        <f>+Tabla3[[#This Row],[FECHA TERMINACION
(INICIAL)]]-Tabla3[[#This Row],[FECHA INICIO]]</f>
        <v>364</v>
      </c>
      <c r="BI962" s="67">
        <f>+Tabla3[[#This Row],[PLAZO DE EJECUCIÓN EN DÍAS (INICIAL)]]/30</f>
        <v>12.133333333333333</v>
      </c>
      <c r="BJ962" t="s">
        <v>6523</v>
      </c>
      <c r="BK962" s="30">
        <f>+[1]BD_2!E991</f>
        <v>0</v>
      </c>
      <c r="BL962" s="30">
        <f>+[1]BD_2!BA991</f>
        <v>0</v>
      </c>
      <c r="BM962" s="23">
        <f>+[1]BD_2!BZ991</f>
        <v>0</v>
      </c>
      <c r="BN962" s="23">
        <f>+COUNTIF(Tabla3[[#This Row],[VALOR REDUCIDO]:[TOTAL TIEMPO PRORROGADO EN DÍAS
]],"&lt;&gt;0")</f>
        <v>0</v>
      </c>
      <c r="BO962" s="23" t="str">
        <f>+[1]BD_2!CA991</f>
        <v>2 NO</v>
      </c>
      <c r="BP962" s="27" t="str">
        <f>+[1]BD_2!CF991</f>
        <v>2 NO</v>
      </c>
      <c r="BQ962" s="23" t="s">
        <v>106</v>
      </c>
      <c r="BR962">
        <f t="shared" si="204"/>
        <v>364</v>
      </c>
      <c r="BS962" s="36">
        <f t="shared" si="205"/>
        <v>45827</v>
      </c>
      <c r="BT962" s="36">
        <f t="shared" si="206"/>
        <v>46191</v>
      </c>
      <c r="BU962" s="37">
        <f t="shared" ca="1" si="207"/>
        <v>0.32967032967032966</v>
      </c>
      <c r="BV962" s="30">
        <f t="shared" si="208"/>
        <v>108000000</v>
      </c>
      <c r="BW962" s="23" t="str">
        <f t="shared" ca="1" si="211"/>
        <v>EJECUCIÓN</v>
      </c>
      <c r="BX962" s="23">
        <v>3600000</v>
      </c>
      <c r="BY962" s="23">
        <v>104400000</v>
      </c>
      <c r="BZ962" s="23" t="s">
        <v>106</v>
      </c>
      <c r="CA962" s="23" t="str">
        <f t="shared" si="212"/>
        <v>junio</v>
      </c>
      <c r="CB962" s="23" t="s">
        <v>121</v>
      </c>
      <c r="CC962" s="23" t="s">
        <v>121</v>
      </c>
      <c r="CD962" s="23" t="s">
        <v>121</v>
      </c>
      <c r="CE962" t="s">
        <v>125</v>
      </c>
      <c r="CF962" t="s">
        <v>126</v>
      </c>
    </row>
    <row r="963" spans="1:84" x14ac:dyDescent="0.25">
      <c r="A963" s="23" t="str">
        <f t="shared" si="197"/>
        <v/>
      </c>
      <c r="B963" s="24" t="str">
        <f t="shared" si="198"/>
        <v/>
      </c>
      <c r="C963" s="24" t="str">
        <f t="shared" ca="1" si="199"/>
        <v>E</v>
      </c>
      <c r="D963" s="25" t="str">
        <f t="shared" ca="1" si="200"/>
        <v/>
      </c>
      <c r="E963" s="25" t="str">
        <f t="shared" si="201"/>
        <v/>
      </c>
      <c r="F963" s="25" t="str">
        <f t="shared" si="202"/>
        <v/>
      </c>
      <c r="G963" s="25" t="str">
        <f t="shared" si="203"/>
        <v/>
      </c>
      <c r="H963" s="23">
        <v>2025</v>
      </c>
      <c r="I963" s="26">
        <v>981</v>
      </c>
      <c r="J963" s="23" t="s">
        <v>95</v>
      </c>
      <c r="K963" t="s">
        <v>96</v>
      </c>
      <c r="L963" t="s">
        <v>97</v>
      </c>
      <c r="M963" t="s">
        <v>98</v>
      </c>
      <c r="N963" t="s">
        <v>99</v>
      </c>
      <c r="O963" s="23" t="s">
        <v>100</v>
      </c>
      <c r="P963" s="23" t="s">
        <v>138</v>
      </c>
      <c r="Q963" t="s">
        <v>5731</v>
      </c>
      <c r="R963" s="23" t="s">
        <v>103</v>
      </c>
      <c r="S963" s="20" t="s">
        <v>982</v>
      </c>
      <c r="T963" s="29" t="s">
        <v>5732</v>
      </c>
      <c r="U963" s="23" t="s">
        <v>1436</v>
      </c>
      <c r="V963" s="23" t="s">
        <v>106</v>
      </c>
      <c r="W963" s="20" t="s">
        <v>490</v>
      </c>
      <c r="X963" s="20" t="s">
        <v>490</v>
      </c>
      <c r="Y963" t="s">
        <v>6524</v>
      </c>
      <c r="Z963" t="s">
        <v>7255</v>
      </c>
      <c r="AA963" s="30" t="s">
        <v>6525</v>
      </c>
      <c r="AB963" s="30">
        <v>75900000</v>
      </c>
      <c r="AC963" s="30">
        <v>75900000</v>
      </c>
      <c r="AD963" s="46">
        <v>11500000</v>
      </c>
      <c r="AE963" s="46">
        <v>0</v>
      </c>
      <c r="AF963" s="23" t="s">
        <v>112</v>
      </c>
      <c r="AG963" t="s">
        <v>106</v>
      </c>
      <c r="AH963" t="s">
        <v>113</v>
      </c>
      <c r="AI963" s="31">
        <f>+Tabla3[[#This Row],[VALOR DEL CONTRATO
(EN NUMEROS)]]-Tabla3[[#This Row],[VALOR RECURSOS (MADS/FONAM)]]</f>
        <v>0</v>
      </c>
      <c r="AJ963" s="25">
        <v>9025</v>
      </c>
      <c r="AK963" s="57">
        <v>45665</v>
      </c>
      <c r="AL963">
        <v>231325</v>
      </c>
      <c r="AM963" s="42">
        <v>45821</v>
      </c>
      <c r="AN963" s="33" t="s">
        <v>114</v>
      </c>
      <c r="AO963" t="s">
        <v>986</v>
      </c>
      <c r="AP963" s="39">
        <v>202300000000041</v>
      </c>
      <c r="AQ963" t="s">
        <v>106</v>
      </c>
      <c r="AR963" s="42">
        <v>45820</v>
      </c>
      <c r="AS963" s="23" t="s">
        <v>116</v>
      </c>
      <c r="AT963" s="23" t="s">
        <v>116</v>
      </c>
      <c r="AU963" t="s">
        <v>117</v>
      </c>
      <c r="AV963" t="s">
        <v>987</v>
      </c>
      <c r="AW963" t="s">
        <v>988</v>
      </c>
      <c r="AX963" t="s">
        <v>490</v>
      </c>
      <c r="AY963" s="23">
        <v>80111600</v>
      </c>
      <c r="AZ963" t="s">
        <v>6526</v>
      </c>
      <c r="BA963" s="23" t="s">
        <v>295</v>
      </c>
      <c r="BB963" s="20" t="s">
        <v>122</v>
      </c>
      <c r="BC963" s="42">
        <v>45820</v>
      </c>
      <c r="BD963" s="23" t="s">
        <v>123</v>
      </c>
      <c r="BE963" s="42">
        <v>45820</v>
      </c>
      <c r="BF963" s="27">
        <v>45825</v>
      </c>
      <c r="BG963" s="43">
        <v>46021</v>
      </c>
      <c r="BH963" s="35">
        <f>+Tabla3[[#This Row],[FECHA TERMINACION
(INICIAL)]]-Tabla3[[#This Row],[FECHA INICIO]]</f>
        <v>196</v>
      </c>
      <c r="BI963" s="67">
        <f>+Tabla3[[#This Row],[PLAZO DE EJECUCIÓN EN DÍAS (INICIAL)]]/30</f>
        <v>6.5333333333333332</v>
      </c>
      <c r="BJ963" t="s">
        <v>6527</v>
      </c>
      <c r="BK963" s="30">
        <f>+[1]BD_2!E992</f>
        <v>1533333</v>
      </c>
      <c r="BL963" s="30">
        <f>+[1]BD_2!BA992</f>
        <v>0</v>
      </c>
      <c r="BM963" s="23">
        <f>+[1]BD_2!BZ992</f>
        <v>0</v>
      </c>
      <c r="BN963" s="23">
        <f>+COUNTIF(Tabla3[[#This Row],[VALOR REDUCIDO]:[TOTAL TIEMPO PRORROGADO EN DÍAS
]],"&lt;&gt;0")</f>
        <v>1</v>
      </c>
      <c r="BO963" s="23" t="str">
        <f>+[1]BD_2!CA992</f>
        <v>2 NO</v>
      </c>
      <c r="BP963" s="27" t="str">
        <f>+[1]BD_2!CF992</f>
        <v>2 NO</v>
      </c>
      <c r="BQ963" s="23" t="s">
        <v>106</v>
      </c>
      <c r="BR963">
        <f t="shared" si="204"/>
        <v>196</v>
      </c>
      <c r="BS963" s="36">
        <f t="shared" si="205"/>
        <v>45825</v>
      </c>
      <c r="BT963" s="36">
        <f t="shared" si="206"/>
        <v>46021</v>
      </c>
      <c r="BU963" s="37">
        <f t="shared" ca="1" si="207"/>
        <v>0.62244897959183676</v>
      </c>
      <c r="BV963" s="30">
        <f t="shared" si="208"/>
        <v>74366667</v>
      </c>
      <c r="BW963" s="23" t="str">
        <f t="shared" ca="1" si="211"/>
        <v>EJECUCIÓN</v>
      </c>
      <c r="BX963" s="23">
        <v>46866667</v>
      </c>
      <c r="BY963" s="23">
        <v>27500000</v>
      </c>
      <c r="BZ963" s="23" t="s">
        <v>106</v>
      </c>
      <c r="CA963" s="23" t="str">
        <f t="shared" si="212"/>
        <v>junio</v>
      </c>
      <c r="CB963" s="23" t="s">
        <v>121</v>
      </c>
      <c r="CC963" s="23" t="s">
        <v>121</v>
      </c>
      <c r="CD963" s="23" t="s">
        <v>121</v>
      </c>
      <c r="CE963" t="s">
        <v>125</v>
      </c>
      <c r="CF963" t="s">
        <v>126</v>
      </c>
    </row>
    <row r="964" spans="1:84" x14ac:dyDescent="0.25">
      <c r="A964" s="23" t="str">
        <f t="shared" ref="A964:A1027" si="213">+IF($BO964="1 SI","S","")</f>
        <v/>
      </c>
      <c r="B964" s="24" t="str">
        <f t="shared" ref="B964:B1027" si="214">+IF(BQ964="1 SI","C","")</f>
        <v/>
      </c>
      <c r="C964" s="24" t="str">
        <f t="shared" ref="C964:C1027" ca="1" si="215">+IF($BT964&lt;=$C$1,"F","E")</f>
        <v>E</v>
      </c>
      <c r="D964" s="25" t="str">
        <f t="shared" ref="D964:D1027" ca="1" si="216">+IF($BW964="MUTUO ACUERDO", "L","")</f>
        <v/>
      </c>
      <c r="E964" s="25" t="str">
        <f t="shared" ref="E964:E1027" si="217">IF($CB964="1 SI","","NE")</f>
        <v/>
      </c>
      <c r="F964" s="25" t="str">
        <f t="shared" ref="F964:F1027" si="218">IF(BZ964="1. SI","ANU","")</f>
        <v/>
      </c>
      <c r="G964" s="25" t="str">
        <f t="shared" ref="G964:G1027" si="219">IF($CC964="1 SI","","NE")</f>
        <v/>
      </c>
      <c r="H964" s="23">
        <v>2025</v>
      </c>
      <c r="I964" s="26">
        <v>982</v>
      </c>
      <c r="J964" s="23" t="s">
        <v>95</v>
      </c>
      <c r="K964" t="s">
        <v>96</v>
      </c>
      <c r="L964" t="s">
        <v>97</v>
      </c>
      <c r="M964" t="s">
        <v>98</v>
      </c>
      <c r="N964" t="s">
        <v>99</v>
      </c>
      <c r="O964" s="23" t="s">
        <v>100</v>
      </c>
      <c r="P964" s="23" t="s">
        <v>138</v>
      </c>
      <c r="Q964" t="s">
        <v>6528</v>
      </c>
      <c r="R964" s="23" t="s">
        <v>103</v>
      </c>
      <c r="S964" t="s">
        <v>1311</v>
      </c>
      <c r="T964" s="29" t="s">
        <v>6529</v>
      </c>
      <c r="U964" s="23" t="s">
        <v>1436</v>
      </c>
      <c r="V964" s="23" t="s">
        <v>106</v>
      </c>
      <c r="W964" s="20" t="s">
        <v>747</v>
      </c>
      <c r="X964" s="20" t="s">
        <v>747</v>
      </c>
      <c r="Y964" t="s">
        <v>6530</v>
      </c>
      <c r="Z964" t="s">
        <v>6531</v>
      </c>
      <c r="AA964" t="s">
        <v>6532</v>
      </c>
      <c r="AB964" s="30">
        <v>97600000</v>
      </c>
      <c r="AC964" s="30">
        <v>97600000</v>
      </c>
      <c r="AD964" s="46">
        <v>12200000</v>
      </c>
      <c r="AE964" s="46">
        <v>0</v>
      </c>
      <c r="AF964" s="23" t="s">
        <v>3571</v>
      </c>
      <c r="AG964" t="s">
        <v>106</v>
      </c>
      <c r="AH964" t="s">
        <v>113</v>
      </c>
      <c r="AI964" s="31"/>
      <c r="AJ964" s="25">
        <v>4625</v>
      </c>
      <c r="AK964" s="57">
        <v>45671</v>
      </c>
      <c r="AL964">
        <v>5925</v>
      </c>
      <c r="AM964" s="42">
        <v>45819</v>
      </c>
      <c r="AN964" s="25" t="s">
        <v>3572</v>
      </c>
      <c r="AO964" t="s">
        <v>3573</v>
      </c>
      <c r="AP964" s="39" t="s">
        <v>113</v>
      </c>
      <c r="AQ964" t="s">
        <v>106</v>
      </c>
      <c r="AR964" s="42">
        <v>45814</v>
      </c>
      <c r="AS964" s="23" t="s">
        <v>116</v>
      </c>
      <c r="AT964" s="23" t="s">
        <v>116</v>
      </c>
      <c r="AU964" t="s">
        <v>117</v>
      </c>
      <c r="AV964" t="s">
        <v>6385</v>
      </c>
      <c r="AW964" t="s">
        <v>6386</v>
      </c>
      <c r="AX964" t="s">
        <v>747</v>
      </c>
      <c r="AY964" s="23">
        <v>80111600</v>
      </c>
      <c r="AZ964" t="s">
        <v>6533</v>
      </c>
      <c r="BA964" s="23" t="s">
        <v>295</v>
      </c>
      <c r="BB964" s="20" t="s">
        <v>122</v>
      </c>
      <c r="BC964" s="42">
        <v>45814</v>
      </c>
      <c r="BD964" s="23" t="s">
        <v>123</v>
      </c>
      <c r="BE964" s="42">
        <v>45814</v>
      </c>
      <c r="BF964" s="27">
        <v>45819</v>
      </c>
      <c r="BG964" s="43">
        <v>46063</v>
      </c>
      <c r="BH964" s="35">
        <f>+Tabla3[[#This Row],[FECHA TERMINACION
(INICIAL)]]-Tabla3[[#This Row],[FECHA INICIO]]</f>
        <v>244</v>
      </c>
      <c r="BI964" s="67">
        <f>+Tabla3[[#This Row],[PLAZO DE EJECUCIÓN EN DÍAS (INICIAL)]]/30</f>
        <v>8.1333333333333329</v>
      </c>
      <c r="BJ964" t="s">
        <v>6534</v>
      </c>
      <c r="BK964" s="30">
        <f>+[1]BD_2!E993</f>
        <v>0</v>
      </c>
      <c r="BL964" s="30">
        <f>+[1]BD_2!BA993</f>
        <v>0</v>
      </c>
      <c r="BM964" s="23">
        <f>+[1]BD_2!BZ993</f>
        <v>0</v>
      </c>
      <c r="BN964" s="23">
        <f>+COUNTIF(Tabla3[[#This Row],[VALOR REDUCIDO]:[TOTAL TIEMPO PRORROGADO EN DÍAS
]],"&lt;&gt;0")</f>
        <v>0</v>
      </c>
      <c r="BO964" s="23" t="str">
        <f>+[1]BD_2!CA993</f>
        <v>2 NO</v>
      </c>
      <c r="BP964" s="27" t="str">
        <f>+[1]BD_2!CF993</f>
        <v>2 NO</v>
      </c>
      <c r="BQ964" s="23" t="s">
        <v>106</v>
      </c>
      <c r="BR964">
        <f t="shared" ref="BR964:BR1027" si="220">$BT964-$BS964</f>
        <v>244</v>
      </c>
      <c r="BS964" s="36">
        <f t="shared" ref="BS964:BS999" si="221">$BF964</f>
        <v>45819</v>
      </c>
      <c r="BT964" s="36">
        <f t="shared" ref="BT964:BT999" si="222">$BG964+$BM964</f>
        <v>46063</v>
      </c>
      <c r="BU964" s="37">
        <f t="shared" ref="BU964:BU1027" ca="1" si="223">IF((($C$1-$BS964)/($BT964-$BS964))&gt;=100%,100%,(($C$1-$BS964)/($BT964-$BS964)))</f>
        <v>0.52459016393442626</v>
      </c>
      <c r="BV964" s="30">
        <f t="shared" ref="BV964:BV1027" si="224">$AC964+$BL964-$BK964</f>
        <v>97600000</v>
      </c>
      <c r="BW964" s="23" t="str">
        <f t="shared" ca="1" si="211"/>
        <v>EJECUCIÓN</v>
      </c>
      <c r="BX964" s="23">
        <v>20333333</v>
      </c>
      <c r="BY964" s="23">
        <v>77266667</v>
      </c>
      <c r="BZ964" s="23" t="s">
        <v>106</v>
      </c>
      <c r="CA964" s="23" t="str">
        <f t="shared" si="212"/>
        <v>junio</v>
      </c>
      <c r="CB964" s="23" t="s">
        <v>121</v>
      </c>
      <c r="CC964" s="23" t="s">
        <v>121</v>
      </c>
      <c r="CD964" s="23" t="s">
        <v>121</v>
      </c>
      <c r="CE964" t="s">
        <v>125</v>
      </c>
      <c r="CF964" t="s">
        <v>126</v>
      </c>
    </row>
    <row r="965" spans="1:84" x14ac:dyDescent="0.25">
      <c r="A965" s="23" t="str">
        <f t="shared" si="213"/>
        <v/>
      </c>
      <c r="B965" s="24" t="str">
        <f t="shared" si="214"/>
        <v/>
      </c>
      <c r="C965" s="24" t="str">
        <f t="shared" ca="1" si="215"/>
        <v>E</v>
      </c>
      <c r="D965" s="25" t="str">
        <f t="shared" ca="1" si="216"/>
        <v/>
      </c>
      <c r="E965" s="25" t="str">
        <f t="shared" si="217"/>
        <v/>
      </c>
      <c r="F965" s="25" t="str">
        <f t="shared" si="218"/>
        <v/>
      </c>
      <c r="G965" s="25" t="str">
        <f t="shared" si="219"/>
        <v/>
      </c>
      <c r="H965" s="23">
        <v>2025</v>
      </c>
      <c r="I965" s="26">
        <v>984</v>
      </c>
      <c r="J965" s="23" t="s">
        <v>95</v>
      </c>
      <c r="K965" t="s">
        <v>96</v>
      </c>
      <c r="L965" t="s">
        <v>97</v>
      </c>
      <c r="M965" t="s">
        <v>98</v>
      </c>
      <c r="N965" t="s">
        <v>99</v>
      </c>
      <c r="O965" s="23" t="s">
        <v>100</v>
      </c>
      <c r="P965" s="23" t="s">
        <v>138</v>
      </c>
      <c r="Q965" t="s">
        <v>6535</v>
      </c>
      <c r="R965" s="23" t="s">
        <v>103</v>
      </c>
      <c r="S965" s="20" t="s">
        <v>311</v>
      </c>
      <c r="T965" s="29" t="s">
        <v>6536</v>
      </c>
      <c r="U965" s="23" t="s">
        <v>1436</v>
      </c>
      <c r="V965" s="23" t="s">
        <v>106</v>
      </c>
      <c r="W965" s="20" t="s">
        <v>747</v>
      </c>
      <c r="X965" s="20" t="s">
        <v>747</v>
      </c>
      <c r="Y965" t="s">
        <v>6537</v>
      </c>
      <c r="Z965" t="s">
        <v>6538</v>
      </c>
      <c r="AA965" t="s">
        <v>6539</v>
      </c>
      <c r="AB965" s="30">
        <v>120000000</v>
      </c>
      <c r="AC965" s="30">
        <v>120000000</v>
      </c>
      <c r="AD965" s="46">
        <v>10000000</v>
      </c>
      <c r="AE965" s="46">
        <v>0</v>
      </c>
      <c r="AF965" s="23" t="s">
        <v>3571</v>
      </c>
      <c r="AG965" t="s">
        <v>106</v>
      </c>
      <c r="AH965" t="s">
        <v>113</v>
      </c>
      <c r="AI965" s="31">
        <f>+Tabla3[[#This Row],[VALOR DEL CONTRATO
(EN NUMEROS)]]-Tabla3[[#This Row],[VALOR RECURSOS (MADS/FONAM)]]</f>
        <v>0</v>
      </c>
      <c r="AJ965" s="25">
        <v>4625</v>
      </c>
      <c r="AK965" s="57">
        <v>45671</v>
      </c>
      <c r="AL965">
        <v>5825</v>
      </c>
      <c r="AM965" s="42">
        <v>45818</v>
      </c>
      <c r="AN965" s="25" t="s">
        <v>3572</v>
      </c>
      <c r="AO965" t="s">
        <v>3573</v>
      </c>
      <c r="AP965" s="39" t="s">
        <v>113</v>
      </c>
      <c r="AQ965" t="s">
        <v>106</v>
      </c>
      <c r="AR965" s="42">
        <v>45814</v>
      </c>
      <c r="AS965" s="23" t="s">
        <v>116</v>
      </c>
      <c r="AT965" s="23" t="s">
        <v>116</v>
      </c>
      <c r="AU965" t="s">
        <v>117</v>
      </c>
      <c r="AV965" t="s">
        <v>6385</v>
      </c>
      <c r="AW965" t="s">
        <v>6386</v>
      </c>
      <c r="AX965" t="s">
        <v>747</v>
      </c>
      <c r="AY965" s="23">
        <v>80111600</v>
      </c>
      <c r="AZ965" t="s">
        <v>6540</v>
      </c>
      <c r="BA965" s="23" t="s">
        <v>295</v>
      </c>
      <c r="BB965" s="20" t="s">
        <v>122</v>
      </c>
      <c r="BC965" s="42">
        <v>45814</v>
      </c>
      <c r="BD965" s="23" t="s">
        <v>123</v>
      </c>
      <c r="BE965" s="42">
        <v>45814</v>
      </c>
      <c r="BF965" s="27">
        <v>45818</v>
      </c>
      <c r="BG965" s="43">
        <v>46182</v>
      </c>
      <c r="BH965" s="35">
        <f>+Tabla3[[#This Row],[FECHA TERMINACION
(INICIAL)]]-Tabla3[[#This Row],[FECHA INICIO]]</f>
        <v>364</v>
      </c>
      <c r="BI965" s="67">
        <f>+Tabla3[[#This Row],[PLAZO DE EJECUCIÓN EN DÍAS (INICIAL)]]/30</f>
        <v>12.133333333333333</v>
      </c>
      <c r="BJ965" t="s">
        <v>6541</v>
      </c>
      <c r="BK965" s="30">
        <f>+[1]BD_2!E995</f>
        <v>0</v>
      </c>
      <c r="BL965" s="30">
        <f>+[1]BD_2!BA995</f>
        <v>0</v>
      </c>
      <c r="BM965" s="23">
        <f>+[1]BD_2!BZ995</f>
        <v>0</v>
      </c>
      <c r="BN965" s="23">
        <f>+COUNTIF(Tabla3[[#This Row],[VALOR REDUCIDO]:[TOTAL TIEMPO PRORROGADO EN DÍAS
]],"&lt;&gt;0")</f>
        <v>0</v>
      </c>
      <c r="BO965" s="23" t="str">
        <f>+[1]BD_2!CA995</f>
        <v>2 NO</v>
      </c>
      <c r="BP965" s="27" t="str">
        <f>+[1]BD_2!CF995</f>
        <v>2 NO</v>
      </c>
      <c r="BQ965" s="23" t="s">
        <v>106</v>
      </c>
      <c r="BR965">
        <f t="shared" si="220"/>
        <v>364</v>
      </c>
      <c r="BS965" s="36">
        <f t="shared" si="221"/>
        <v>45818</v>
      </c>
      <c r="BT965" s="36">
        <f t="shared" si="222"/>
        <v>46182</v>
      </c>
      <c r="BU965" s="37">
        <f t="shared" ca="1" si="223"/>
        <v>0.35439560439560441</v>
      </c>
      <c r="BV965" s="30">
        <f t="shared" si="224"/>
        <v>120000000</v>
      </c>
      <c r="BW965" s="23" t="str">
        <f t="shared" ca="1" si="211"/>
        <v>EJECUCIÓN</v>
      </c>
      <c r="BX965" s="23">
        <v>7000000</v>
      </c>
      <c r="BY965" s="23">
        <v>113000000</v>
      </c>
      <c r="BZ965" s="23" t="s">
        <v>106</v>
      </c>
      <c r="CA965" s="23" t="str">
        <f t="shared" si="212"/>
        <v>junio</v>
      </c>
      <c r="CB965" s="23" t="s">
        <v>121</v>
      </c>
      <c r="CC965" s="23" t="s">
        <v>121</v>
      </c>
      <c r="CD965" s="23" t="s">
        <v>121</v>
      </c>
      <c r="CE965" t="s">
        <v>125</v>
      </c>
      <c r="CF965" t="s">
        <v>126</v>
      </c>
    </row>
    <row r="966" spans="1:84" x14ac:dyDescent="0.25">
      <c r="A966" s="23" t="str">
        <f t="shared" si="213"/>
        <v/>
      </c>
      <c r="B966" s="24" t="str">
        <f t="shared" si="214"/>
        <v/>
      </c>
      <c r="C966" s="24" t="str">
        <f t="shared" ca="1" si="215"/>
        <v>E</v>
      </c>
      <c r="D966" s="25" t="str">
        <f t="shared" ca="1" si="216"/>
        <v/>
      </c>
      <c r="E966" s="25" t="str">
        <f t="shared" si="217"/>
        <v/>
      </c>
      <c r="F966" s="25" t="str">
        <f t="shared" si="218"/>
        <v/>
      </c>
      <c r="G966" s="25" t="str">
        <f t="shared" si="219"/>
        <v/>
      </c>
      <c r="H966" s="23">
        <v>2025</v>
      </c>
      <c r="I966" s="26">
        <v>985</v>
      </c>
      <c r="J966" s="23" t="s">
        <v>95</v>
      </c>
      <c r="K966" t="s">
        <v>96</v>
      </c>
      <c r="L966" t="s">
        <v>97</v>
      </c>
      <c r="M966" t="s">
        <v>98</v>
      </c>
      <c r="N966" t="s">
        <v>99</v>
      </c>
      <c r="O966" s="23" t="s">
        <v>100</v>
      </c>
      <c r="P966" s="23" t="s">
        <v>138</v>
      </c>
      <c r="Q966" t="s">
        <v>6542</v>
      </c>
      <c r="R966" s="23" t="s">
        <v>103</v>
      </c>
      <c r="S966" s="20" t="s">
        <v>158</v>
      </c>
      <c r="T966" s="29" t="s">
        <v>6543</v>
      </c>
      <c r="U966" s="23" t="s">
        <v>1436</v>
      </c>
      <c r="V966" s="23" t="s">
        <v>106</v>
      </c>
      <c r="W966" s="20" t="s">
        <v>747</v>
      </c>
      <c r="X966" s="20" t="s">
        <v>747</v>
      </c>
      <c r="Y966" t="s">
        <v>6544</v>
      </c>
      <c r="Z966" t="s">
        <v>6545</v>
      </c>
      <c r="AA966" t="s">
        <v>6546</v>
      </c>
      <c r="AB966" s="30">
        <v>156000000</v>
      </c>
      <c r="AC966" s="30">
        <v>156000000</v>
      </c>
      <c r="AD966" s="46">
        <v>13000000</v>
      </c>
      <c r="AE966" s="46">
        <v>0</v>
      </c>
      <c r="AF966" s="23" t="s">
        <v>3571</v>
      </c>
      <c r="AG966" t="s">
        <v>106</v>
      </c>
      <c r="AH966" t="s">
        <v>113</v>
      </c>
      <c r="AI966" s="31">
        <f>+Tabla3[[#This Row],[VALOR DEL CONTRATO
(EN NUMEROS)]]-Tabla3[[#This Row],[VALOR RECURSOS (MADS/FONAM)]]</f>
        <v>0</v>
      </c>
      <c r="AJ966" s="25">
        <v>4625</v>
      </c>
      <c r="AK966" s="57">
        <v>45671</v>
      </c>
      <c r="AL966">
        <v>6025</v>
      </c>
      <c r="AM966" s="42">
        <v>45820</v>
      </c>
      <c r="AN966" s="25" t="s">
        <v>3572</v>
      </c>
      <c r="AO966" t="s">
        <v>3573</v>
      </c>
      <c r="AP966" s="39" t="s">
        <v>113</v>
      </c>
      <c r="AQ966" t="s">
        <v>106</v>
      </c>
      <c r="AR966" s="42">
        <v>45818</v>
      </c>
      <c r="AS966" s="23" t="s">
        <v>116</v>
      </c>
      <c r="AT966" s="23" t="s">
        <v>116</v>
      </c>
      <c r="AU966" t="s">
        <v>117</v>
      </c>
      <c r="AV966" t="s">
        <v>6385</v>
      </c>
      <c r="AW966" t="s">
        <v>6386</v>
      </c>
      <c r="AX966" t="s">
        <v>747</v>
      </c>
      <c r="AY966" s="23">
        <v>80111600</v>
      </c>
      <c r="AZ966" t="s">
        <v>6547</v>
      </c>
      <c r="BA966" s="23" t="s">
        <v>295</v>
      </c>
      <c r="BB966" s="20" t="s">
        <v>122</v>
      </c>
      <c r="BC966" s="42">
        <v>45818</v>
      </c>
      <c r="BD966" s="23" t="s">
        <v>123</v>
      </c>
      <c r="BE966" s="42">
        <v>45818</v>
      </c>
      <c r="BF966" s="27">
        <v>45820</v>
      </c>
      <c r="BG966" s="43">
        <v>46184</v>
      </c>
      <c r="BH966" s="35">
        <f>+Tabla3[[#This Row],[FECHA TERMINACION
(INICIAL)]]-Tabla3[[#This Row],[FECHA INICIO]]</f>
        <v>364</v>
      </c>
      <c r="BI966" s="67">
        <f>+Tabla3[[#This Row],[PLAZO DE EJECUCIÓN EN DÍAS (INICIAL)]]/30</f>
        <v>12.133333333333333</v>
      </c>
      <c r="BJ966" t="s">
        <v>6548</v>
      </c>
      <c r="BK966" s="30">
        <f>+[1]BD_2!E996</f>
        <v>0</v>
      </c>
      <c r="BL966" s="30">
        <f>+[1]BD_2!BA996</f>
        <v>0</v>
      </c>
      <c r="BM966" s="23">
        <f>+[1]BD_2!BZ996</f>
        <v>0</v>
      </c>
      <c r="BN966" s="23">
        <f>+COUNTIF(Tabla3[[#This Row],[VALOR REDUCIDO]:[TOTAL TIEMPO PRORROGADO EN DÍAS
]],"&lt;&gt;0")</f>
        <v>0</v>
      </c>
      <c r="BO966" s="23" t="str">
        <f>+[1]BD_2!CA996</f>
        <v>2 NO</v>
      </c>
      <c r="BP966" s="27" t="str">
        <f>+[1]BD_2!CF996</f>
        <v>2 NO</v>
      </c>
      <c r="BQ966" s="23" t="s">
        <v>106</v>
      </c>
      <c r="BR966">
        <f t="shared" si="220"/>
        <v>364</v>
      </c>
      <c r="BS966" s="36">
        <f t="shared" si="221"/>
        <v>45820</v>
      </c>
      <c r="BT966" s="36">
        <f t="shared" si="222"/>
        <v>46184</v>
      </c>
      <c r="BU966" s="37">
        <f t="shared" ca="1" si="223"/>
        <v>0.34890109890109888</v>
      </c>
      <c r="BV966" s="30">
        <f t="shared" si="224"/>
        <v>156000000</v>
      </c>
      <c r="BW966" s="23" t="str">
        <f t="shared" ca="1" si="211"/>
        <v>EJECUCIÓN</v>
      </c>
      <c r="BX966" s="23">
        <v>21233333</v>
      </c>
      <c r="BY966" s="23">
        <v>134766667</v>
      </c>
      <c r="BZ966" s="23" t="s">
        <v>106</v>
      </c>
      <c r="CA966" s="23" t="str">
        <f t="shared" si="212"/>
        <v>junio</v>
      </c>
      <c r="CB966" s="23" t="s">
        <v>121</v>
      </c>
      <c r="CC966" s="23" t="s">
        <v>121</v>
      </c>
      <c r="CD966" s="23" t="s">
        <v>121</v>
      </c>
      <c r="CE966" t="s">
        <v>125</v>
      </c>
      <c r="CF966" t="s">
        <v>126</v>
      </c>
    </row>
    <row r="967" spans="1:84" x14ac:dyDescent="0.25">
      <c r="A967" s="23" t="str">
        <f t="shared" si="213"/>
        <v/>
      </c>
      <c r="B967" s="24" t="str">
        <f t="shared" si="214"/>
        <v/>
      </c>
      <c r="C967" s="24" t="str">
        <f t="shared" ca="1" si="215"/>
        <v>E</v>
      </c>
      <c r="D967" s="25" t="str">
        <f t="shared" ca="1" si="216"/>
        <v/>
      </c>
      <c r="E967" s="25" t="str">
        <f t="shared" si="217"/>
        <v/>
      </c>
      <c r="F967" s="25" t="str">
        <f t="shared" si="218"/>
        <v/>
      </c>
      <c r="G967" s="25" t="str">
        <f t="shared" si="219"/>
        <v/>
      </c>
      <c r="H967" s="23">
        <v>2025</v>
      </c>
      <c r="I967" s="26">
        <v>986</v>
      </c>
      <c r="J967" s="23" t="s">
        <v>95</v>
      </c>
      <c r="K967" t="s">
        <v>96</v>
      </c>
      <c r="L967" t="s">
        <v>97</v>
      </c>
      <c r="M967" t="s">
        <v>98</v>
      </c>
      <c r="N967" t="s">
        <v>99</v>
      </c>
      <c r="O967" s="23" t="s">
        <v>100</v>
      </c>
      <c r="P967" s="23" t="s">
        <v>138</v>
      </c>
      <c r="Q967" t="s">
        <v>6549</v>
      </c>
      <c r="R967" s="23" t="s">
        <v>103</v>
      </c>
      <c r="S967" s="20" t="s">
        <v>1035</v>
      </c>
      <c r="T967" t="s">
        <v>7154</v>
      </c>
      <c r="U967" s="23" t="s">
        <v>1436</v>
      </c>
      <c r="V967" s="23" t="s">
        <v>106</v>
      </c>
      <c r="W967" s="20" t="s">
        <v>747</v>
      </c>
      <c r="X967" s="20" t="s">
        <v>747</v>
      </c>
      <c r="Y967" t="s">
        <v>6550</v>
      </c>
      <c r="Z967" t="s">
        <v>6551</v>
      </c>
      <c r="AA967" t="s">
        <v>6552</v>
      </c>
      <c r="AB967" s="30">
        <v>84000000</v>
      </c>
      <c r="AC967" s="30">
        <v>84000000</v>
      </c>
      <c r="AD967" s="46">
        <v>7000000</v>
      </c>
      <c r="AE967" s="46">
        <v>0</v>
      </c>
      <c r="AF967" s="23" t="s">
        <v>3571</v>
      </c>
      <c r="AG967" t="s">
        <v>106</v>
      </c>
      <c r="AH967" t="s">
        <v>113</v>
      </c>
      <c r="AI967" s="31">
        <f>+Tabla3[[#This Row],[VALOR DEL CONTRATO
(EN NUMEROS)]]-Tabla3[[#This Row],[VALOR RECURSOS (MADS/FONAM)]]</f>
        <v>0</v>
      </c>
      <c r="AJ967" s="25">
        <v>4625</v>
      </c>
      <c r="AK967" s="57">
        <v>45671</v>
      </c>
      <c r="AL967">
        <v>6525</v>
      </c>
      <c r="AM967" s="42">
        <v>45832</v>
      </c>
      <c r="AN967" s="25" t="s">
        <v>3572</v>
      </c>
      <c r="AO967" t="s">
        <v>3573</v>
      </c>
      <c r="AP967" s="39" t="s">
        <v>113</v>
      </c>
      <c r="AQ967" t="s">
        <v>106</v>
      </c>
      <c r="AR967" s="42">
        <v>45827</v>
      </c>
      <c r="AS967" s="23" t="s">
        <v>116</v>
      </c>
      <c r="AT967" s="23" t="s">
        <v>116</v>
      </c>
      <c r="AU967" t="s">
        <v>117</v>
      </c>
      <c r="AV967" t="s">
        <v>2024</v>
      </c>
      <c r="AW967" t="s">
        <v>2025</v>
      </c>
      <c r="AX967" t="s">
        <v>747</v>
      </c>
      <c r="AY967" s="23">
        <v>80111600</v>
      </c>
      <c r="AZ967" t="s">
        <v>6553</v>
      </c>
      <c r="BA967" s="23" t="s">
        <v>295</v>
      </c>
      <c r="BB967" s="20" t="s">
        <v>122</v>
      </c>
      <c r="BC967" s="42">
        <v>45828</v>
      </c>
      <c r="BD967" s="23" t="s">
        <v>123</v>
      </c>
      <c r="BE967" s="42">
        <v>45828</v>
      </c>
      <c r="BF967" s="27">
        <v>45832</v>
      </c>
      <c r="BG967" s="43">
        <v>46196</v>
      </c>
      <c r="BH967" s="35">
        <f>+Tabla3[[#This Row],[FECHA TERMINACION
(INICIAL)]]-Tabla3[[#This Row],[FECHA INICIO]]</f>
        <v>364</v>
      </c>
      <c r="BI967" s="67">
        <f>+Tabla3[[#This Row],[PLAZO DE EJECUCIÓN EN DÍAS (INICIAL)]]/30</f>
        <v>12.133333333333333</v>
      </c>
      <c r="BJ967" t="s">
        <v>6548</v>
      </c>
      <c r="BK967" s="30">
        <f>+[1]BD_2!E997</f>
        <v>0</v>
      </c>
      <c r="BL967" s="30">
        <f>+[1]BD_2!BA997</f>
        <v>0</v>
      </c>
      <c r="BM967" s="23">
        <f>+[1]BD_2!BZ997</f>
        <v>0</v>
      </c>
      <c r="BN967" s="23">
        <f>+COUNTIF(Tabla3[[#This Row],[VALOR REDUCIDO]:[TOTAL TIEMPO PRORROGADO EN DÍAS
]],"&lt;&gt;0")</f>
        <v>0</v>
      </c>
      <c r="BO967" s="23" t="str">
        <f>+[1]BD_2!CA997</f>
        <v>2 NO</v>
      </c>
      <c r="BP967" s="27" t="str">
        <f>+[1]BD_2!CF997</f>
        <v>2 NO</v>
      </c>
      <c r="BQ967" s="23" t="s">
        <v>106</v>
      </c>
      <c r="BR967">
        <f t="shared" si="220"/>
        <v>364</v>
      </c>
      <c r="BS967" s="36">
        <f t="shared" si="221"/>
        <v>45832</v>
      </c>
      <c r="BT967" s="36">
        <f t="shared" si="222"/>
        <v>46196</v>
      </c>
      <c r="BU967" s="37">
        <f t="shared" ca="1" si="223"/>
        <v>0.31593406593406592</v>
      </c>
      <c r="BV967" s="30">
        <f t="shared" si="224"/>
        <v>84000000</v>
      </c>
      <c r="BW967" s="23" t="str">
        <f t="shared" ca="1" si="211"/>
        <v>EJECUCIÓN</v>
      </c>
      <c r="BX967" s="23">
        <v>34633333</v>
      </c>
      <c r="BY967" s="23">
        <v>49366667</v>
      </c>
      <c r="BZ967" s="23" t="s">
        <v>106</v>
      </c>
      <c r="CA967" s="23" t="str">
        <f t="shared" si="212"/>
        <v>junio</v>
      </c>
      <c r="CB967" s="23" t="s">
        <v>121</v>
      </c>
      <c r="CC967" s="23" t="s">
        <v>121</v>
      </c>
      <c r="CD967" s="23" t="s">
        <v>121</v>
      </c>
      <c r="CE967" t="s">
        <v>125</v>
      </c>
      <c r="CF967" t="s">
        <v>126</v>
      </c>
    </row>
    <row r="968" spans="1:84" x14ac:dyDescent="0.25">
      <c r="A968" s="23" t="str">
        <f t="shared" si="213"/>
        <v/>
      </c>
      <c r="B968" s="24" t="str">
        <f t="shared" si="214"/>
        <v/>
      </c>
      <c r="C968" s="24" t="str">
        <f t="shared" ca="1" si="215"/>
        <v>E</v>
      </c>
      <c r="D968" s="25" t="str">
        <f t="shared" ca="1" si="216"/>
        <v/>
      </c>
      <c r="E968" s="25" t="str">
        <f t="shared" si="217"/>
        <v/>
      </c>
      <c r="F968" s="25" t="str">
        <f t="shared" si="218"/>
        <v/>
      </c>
      <c r="G968" s="25" t="str">
        <f t="shared" si="219"/>
        <v/>
      </c>
      <c r="H968" s="23">
        <v>2025</v>
      </c>
      <c r="I968" s="26">
        <v>987</v>
      </c>
      <c r="J968" s="23" t="s">
        <v>95</v>
      </c>
      <c r="K968" t="s">
        <v>96</v>
      </c>
      <c r="L968" t="s">
        <v>97</v>
      </c>
      <c r="M968" t="s">
        <v>98</v>
      </c>
      <c r="N968" t="s">
        <v>99</v>
      </c>
      <c r="O968" s="23" t="s">
        <v>100</v>
      </c>
      <c r="P968" s="23" t="s">
        <v>138</v>
      </c>
      <c r="Q968" t="s">
        <v>6554</v>
      </c>
      <c r="R968" s="23" t="s">
        <v>103</v>
      </c>
      <c r="S968" s="20" t="s">
        <v>158</v>
      </c>
      <c r="T968" s="29" t="s">
        <v>6555</v>
      </c>
      <c r="U968" s="23" t="s">
        <v>1436</v>
      </c>
      <c r="V968" s="23" t="s">
        <v>106</v>
      </c>
      <c r="W968" s="20" t="s">
        <v>516</v>
      </c>
      <c r="X968" s="20" t="s">
        <v>516</v>
      </c>
      <c r="Y968" t="s">
        <v>6556</v>
      </c>
      <c r="Z968" t="s">
        <v>6557</v>
      </c>
      <c r="AA968" t="s">
        <v>1913</v>
      </c>
      <c r="AB968" s="30">
        <v>77000000</v>
      </c>
      <c r="AC968" s="30">
        <v>77000000</v>
      </c>
      <c r="AD968" s="46">
        <v>11550000</v>
      </c>
      <c r="AE968" s="46">
        <v>0</v>
      </c>
      <c r="AF968" s="23" t="s">
        <v>112</v>
      </c>
      <c r="AG968" t="s">
        <v>106</v>
      </c>
      <c r="AH968" t="s">
        <v>113</v>
      </c>
      <c r="AI968" s="31">
        <f>+Tabla3[[#This Row],[VALOR DEL CONTRATO
(EN NUMEROS)]]-Tabla3[[#This Row],[VALOR RECURSOS (MADS/FONAM)]]</f>
        <v>0</v>
      </c>
      <c r="AJ968" s="25">
        <v>8825</v>
      </c>
      <c r="AK968" s="57">
        <v>45665</v>
      </c>
      <c r="AL968">
        <v>220725</v>
      </c>
      <c r="AM968" s="42">
        <v>45817</v>
      </c>
      <c r="AN968" s="33" t="s">
        <v>114</v>
      </c>
      <c r="AO968" t="s">
        <v>1574</v>
      </c>
      <c r="AP968" s="39">
        <v>202300000000177</v>
      </c>
      <c r="AQ968" t="s">
        <v>106</v>
      </c>
      <c r="AR968" s="42">
        <v>45814</v>
      </c>
      <c r="AS968" s="23" t="s">
        <v>116</v>
      </c>
      <c r="AT968" s="23" t="s">
        <v>116</v>
      </c>
      <c r="AU968" t="s">
        <v>117</v>
      </c>
      <c r="AV968" t="s">
        <v>6558</v>
      </c>
      <c r="AW968" t="s">
        <v>522</v>
      </c>
      <c r="AX968" t="s">
        <v>516</v>
      </c>
      <c r="AY968" s="23">
        <v>80111600</v>
      </c>
      <c r="AZ968" t="s">
        <v>6559</v>
      </c>
      <c r="BA968" s="23" t="s">
        <v>121</v>
      </c>
      <c r="BB968" s="20" t="s">
        <v>122</v>
      </c>
      <c r="BC968" s="42">
        <v>45814</v>
      </c>
      <c r="BD968" s="23" t="s">
        <v>136</v>
      </c>
      <c r="BE968" s="42">
        <v>45814</v>
      </c>
      <c r="BF968" s="27">
        <v>45817</v>
      </c>
      <c r="BG968" s="43">
        <v>46019</v>
      </c>
      <c r="BH968" s="35">
        <f>+Tabla3[[#This Row],[FECHA TERMINACION
(INICIAL)]]-Tabla3[[#This Row],[FECHA INICIO]]</f>
        <v>202</v>
      </c>
      <c r="BI968" s="67">
        <f>+Tabla3[[#This Row],[PLAZO DE EJECUCIÓN EN DÍAS (INICIAL)]]/30</f>
        <v>6.7333333333333334</v>
      </c>
      <c r="BJ968" t="s">
        <v>6560</v>
      </c>
      <c r="BK968" s="30">
        <f>+[1]BD_2!E998</f>
        <v>0</v>
      </c>
      <c r="BL968" s="30">
        <f>+[1]BD_2!BA998</f>
        <v>0</v>
      </c>
      <c r="BM968" s="23">
        <f>+[1]BD_2!BZ998</f>
        <v>0</v>
      </c>
      <c r="BN968" s="23">
        <f>+COUNTIF(Tabla3[[#This Row],[VALOR REDUCIDO]:[TOTAL TIEMPO PRORROGADO EN DÍAS
]],"&lt;&gt;0")</f>
        <v>0</v>
      </c>
      <c r="BO968" s="23" t="str">
        <f>+[1]BD_2!CA998</f>
        <v>2 NO</v>
      </c>
      <c r="BP968" s="27" t="str">
        <f>+[1]BD_2!CF998</f>
        <v>2 NO</v>
      </c>
      <c r="BQ968" s="23" t="s">
        <v>106</v>
      </c>
      <c r="BR968">
        <f t="shared" si="220"/>
        <v>202</v>
      </c>
      <c r="BS968" s="36">
        <f t="shared" si="221"/>
        <v>45817</v>
      </c>
      <c r="BT968" s="36">
        <f t="shared" si="222"/>
        <v>46019</v>
      </c>
      <c r="BU968" s="37">
        <f t="shared" ca="1" si="223"/>
        <v>0.64356435643564358</v>
      </c>
      <c r="BV968" s="30">
        <f t="shared" si="224"/>
        <v>77000000</v>
      </c>
      <c r="BW968" s="23" t="str">
        <f t="shared" ca="1" si="211"/>
        <v>EJECUCIÓN</v>
      </c>
      <c r="BX968" s="23">
        <v>20020000</v>
      </c>
      <c r="BY968" s="23">
        <v>56980000</v>
      </c>
      <c r="BZ968" s="23" t="s">
        <v>106</v>
      </c>
      <c r="CA968" s="23" t="str">
        <f t="shared" si="212"/>
        <v>junio</v>
      </c>
      <c r="CB968" s="23" t="s">
        <v>121</v>
      </c>
      <c r="CC968" s="23" t="s">
        <v>121</v>
      </c>
      <c r="CD968" s="23" t="s">
        <v>121</v>
      </c>
      <c r="CE968" t="s">
        <v>125</v>
      </c>
      <c r="CF968" t="s">
        <v>126</v>
      </c>
    </row>
    <row r="969" spans="1:84" x14ac:dyDescent="0.25">
      <c r="A969" s="23" t="str">
        <f t="shared" si="213"/>
        <v/>
      </c>
      <c r="B969" s="24" t="str">
        <f t="shared" si="214"/>
        <v/>
      </c>
      <c r="C969" s="24" t="str">
        <f t="shared" ca="1" si="215"/>
        <v>E</v>
      </c>
      <c r="D969" s="25" t="str">
        <f t="shared" ca="1" si="216"/>
        <v/>
      </c>
      <c r="E969" s="25" t="str">
        <f t="shared" si="217"/>
        <v/>
      </c>
      <c r="F969" s="25" t="str">
        <f t="shared" si="218"/>
        <v/>
      </c>
      <c r="G969" s="25" t="str">
        <f t="shared" si="219"/>
        <v/>
      </c>
      <c r="H969" s="23">
        <v>2025</v>
      </c>
      <c r="I969" s="26">
        <v>989</v>
      </c>
      <c r="J969" s="23" t="s">
        <v>95</v>
      </c>
      <c r="K969" t="s">
        <v>96</v>
      </c>
      <c r="L969" t="s">
        <v>97</v>
      </c>
      <c r="M969" t="s">
        <v>98</v>
      </c>
      <c r="N969" t="s">
        <v>99</v>
      </c>
      <c r="O969" s="23" t="s">
        <v>100</v>
      </c>
      <c r="P969" s="23" t="s">
        <v>138</v>
      </c>
      <c r="Q969" t="s">
        <v>6561</v>
      </c>
      <c r="R969" s="23" t="s">
        <v>103</v>
      </c>
      <c r="S969" s="20" t="s">
        <v>440</v>
      </c>
      <c r="T969" s="29" t="s">
        <v>6562</v>
      </c>
      <c r="U969" s="23" t="s">
        <v>1436</v>
      </c>
      <c r="V969" s="23" t="s">
        <v>106</v>
      </c>
      <c r="W969" s="20" t="s">
        <v>418</v>
      </c>
      <c r="X969" s="20" t="s">
        <v>418</v>
      </c>
      <c r="Y969" t="s">
        <v>6563</v>
      </c>
      <c r="Z969" t="s">
        <v>6545</v>
      </c>
      <c r="AA969" t="s">
        <v>6564</v>
      </c>
      <c r="AB969" s="30">
        <v>36666667</v>
      </c>
      <c r="AC969" s="30">
        <v>36666667</v>
      </c>
      <c r="AD969" s="46">
        <v>5500000</v>
      </c>
      <c r="AE969" s="46">
        <v>0</v>
      </c>
      <c r="AF969" s="23" t="s">
        <v>112</v>
      </c>
      <c r="AG969" t="s">
        <v>106</v>
      </c>
      <c r="AH969" t="s">
        <v>113</v>
      </c>
      <c r="AI969" s="31">
        <f>+Tabla3[[#This Row],[VALOR DEL CONTRATO
(EN NUMEROS)]]-Tabla3[[#This Row],[VALOR RECURSOS (MADS/FONAM)]]</f>
        <v>0</v>
      </c>
      <c r="AJ969" s="25">
        <v>8525</v>
      </c>
      <c r="AK969" s="32">
        <v>45665</v>
      </c>
      <c r="AL969">
        <v>227325</v>
      </c>
      <c r="AM969" s="42">
        <v>45819</v>
      </c>
      <c r="AN969" s="33" t="s">
        <v>114</v>
      </c>
      <c r="AO969" t="s">
        <v>3144</v>
      </c>
      <c r="AP969" s="39">
        <v>202300000000267</v>
      </c>
      <c r="AQ969" t="s">
        <v>106</v>
      </c>
      <c r="AR969" s="42">
        <v>45817</v>
      </c>
      <c r="AS969" s="23" t="s">
        <v>116</v>
      </c>
      <c r="AT969" s="23" t="s">
        <v>116</v>
      </c>
      <c r="AU969" t="s">
        <v>117</v>
      </c>
      <c r="AV969" t="s">
        <v>6231</v>
      </c>
      <c r="AW969" t="s">
        <v>424</v>
      </c>
      <c r="AX969" t="s">
        <v>425</v>
      </c>
      <c r="AY969" s="23">
        <v>80111600</v>
      </c>
      <c r="AZ969" t="s">
        <v>6565</v>
      </c>
      <c r="BA969" s="23" t="s">
        <v>295</v>
      </c>
      <c r="BB969" s="20" t="s">
        <v>122</v>
      </c>
      <c r="BC969" s="42">
        <v>45817</v>
      </c>
      <c r="BD969" s="23" t="s">
        <v>123</v>
      </c>
      <c r="BE969" s="42">
        <v>45817</v>
      </c>
      <c r="BF969" s="27">
        <v>45819</v>
      </c>
      <c r="BG969" s="43">
        <v>46022</v>
      </c>
      <c r="BH969" s="35">
        <f>+Tabla3[[#This Row],[FECHA TERMINACION
(INICIAL)]]-Tabla3[[#This Row],[FECHA INICIO]]</f>
        <v>203</v>
      </c>
      <c r="BI969" s="67">
        <f>+Tabla3[[#This Row],[PLAZO DE EJECUCIÓN EN DÍAS (INICIAL)]]/30</f>
        <v>6.7666666666666666</v>
      </c>
      <c r="BJ969" t="s">
        <v>6566</v>
      </c>
      <c r="BK969" s="30">
        <f>+[1]BD_2!E1000</f>
        <v>0</v>
      </c>
      <c r="BL969" s="30">
        <f>+[1]BD_2!BA1000</f>
        <v>0</v>
      </c>
      <c r="BM969" s="23">
        <f>+[1]BD_2!BZ1000</f>
        <v>0</v>
      </c>
      <c r="BN969" s="23">
        <f>+COUNTIF(Tabla3[[#This Row],[VALOR REDUCIDO]:[TOTAL TIEMPO PRORROGADO EN DÍAS
]],"&lt;&gt;0")</f>
        <v>0</v>
      </c>
      <c r="BO969" s="23" t="str">
        <f>+[1]BD_2!CA1000</f>
        <v>2 NO</v>
      </c>
      <c r="BP969" s="27" t="str">
        <f>+[1]BD_2!CF1000</f>
        <v>2 NO</v>
      </c>
      <c r="BQ969" s="23" t="s">
        <v>106</v>
      </c>
      <c r="BR969">
        <f t="shared" si="220"/>
        <v>203</v>
      </c>
      <c r="BS969" s="36">
        <f t="shared" si="221"/>
        <v>45819</v>
      </c>
      <c r="BT969" s="36">
        <f t="shared" si="222"/>
        <v>46022</v>
      </c>
      <c r="BU969" s="37">
        <f t="shared" ca="1" si="223"/>
        <v>0.63054187192118227</v>
      </c>
      <c r="BV969" s="30">
        <f t="shared" si="224"/>
        <v>36666667</v>
      </c>
      <c r="BW969" s="23" t="str">
        <f t="shared" ca="1" si="211"/>
        <v>EJECUCIÓN</v>
      </c>
      <c r="BX969" s="23">
        <v>9166667</v>
      </c>
      <c r="BY969" s="23">
        <v>27500000</v>
      </c>
      <c r="BZ969" s="23" t="s">
        <v>106</v>
      </c>
      <c r="CA969" s="23" t="str">
        <f t="shared" si="212"/>
        <v>junio</v>
      </c>
      <c r="CB969" s="23" t="s">
        <v>121</v>
      </c>
      <c r="CC969" s="23" t="s">
        <v>121</v>
      </c>
      <c r="CD969" s="23" t="s">
        <v>121</v>
      </c>
      <c r="CE969" t="s">
        <v>125</v>
      </c>
      <c r="CF969" t="s">
        <v>126</v>
      </c>
    </row>
    <row r="970" spans="1:84" x14ac:dyDescent="0.25">
      <c r="A970" s="23" t="str">
        <f t="shared" si="213"/>
        <v/>
      </c>
      <c r="B970" s="24" t="str">
        <f t="shared" si="214"/>
        <v/>
      </c>
      <c r="C970" s="24" t="str">
        <f t="shared" ca="1" si="215"/>
        <v>E</v>
      </c>
      <c r="D970" s="25" t="str">
        <f t="shared" ca="1" si="216"/>
        <v/>
      </c>
      <c r="E970" s="25" t="str">
        <f t="shared" si="217"/>
        <v/>
      </c>
      <c r="F970" s="25" t="str">
        <f t="shared" si="218"/>
        <v/>
      </c>
      <c r="G970" s="25" t="str">
        <f t="shared" si="219"/>
        <v/>
      </c>
      <c r="H970" s="23">
        <v>2025</v>
      </c>
      <c r="I970" s="26">
        <v>990</v>
      </c>
      <c r="J970" s="23" t="s">
        <v>95</v>
      </c>
      <c r="K970" t="s">
        <v>96</v>
      </c>
      <c r="L970" t="s">
        <v>97</v>
      </c>
      <c r="M970" t="s">
        <v>98</v>
      </c>
      <c r="N970" t="s">
        <v>99</v>
      </c>
      <c r="O970" s="23" t="s">
        <v>100</v>
      </c>
      <c r="P970" s="23" t="s">
        <v>138</v>
      </c>
      <c r="Q970" t="s">
        <v>6567</v>
      </c>
      <c r="R970" s="23" t="s">
        <v>103</v>
      </c>
      <c r="S970" s="20" t="s">
        <v>525</v>
      </c>
      <c r="T970" s="29" t="s">
        <v>6568</v>
      </c>
      <c r="U970" s="23" t="s">
        <v>1436</v>
      </c>
      <c r="V970" s="23" t="s">
        <v>106</v>
      </c>
      <c r="W970" s="20" t="s">
        <v>747</v>
      </c>
      <c r="X970" s="20" t="s">
        <v>747</v>
      </c>
      <c r="Y970" t="s">
        <v>6569</v>
      </c>
      <c r="Z970" t="s">
        <v>6570</v>
      </c>
      <c r="AA970" t="s">
        <v>6571</v>
      </c>
      <c r="AB970" s="30">
        <v>114000000</v>
      </c>
      <c r="AC970" s="30">
        <v>114000000</v>
      </c>
      <c r="AD970" s="46">
        <v>9500000</v>
      </c>
      <c r="AE970" s="46">
        <v>0</v>
      </c>
      <c r="AF970" s="23" t="s">
        <v>3571</v>
      </c>
      <c r="AG970" t="s">
        <v>106</v>
      </c>
      <c r="AH970" t="s">
        <v>113</v>
      </c>
      <c r="AI970" s="31">
        <f>+Tabla3[[#This Row],[VALOR DEL CONTRATO
(EN NUMEROS)]]-Tabla3[[#This Row],[VALOR RECURSOS (MADS/FONAM)]]</f>
        <v>0</v>
      </c>
      <c r="AJ970" s="25">
        <v>4625</v>
      </c>
      <c r="AK970" s="57">
        <v>45671</v>
      </c>
      <c r="AL970">
        <v>6125</v>
      </c>
      <c r="AM970" s="42">
        <v>45820</v>
      </c>
      <c r="AN970" s="25" t="s">
        <v>3572</v>
      </c>
      <c r="AO970" t="s">
        <v>3573</v>
      </c>
      <c r="AP970" s="39" t="s">
        <v>113</v>
      </c>
      <c r="AQ970" t="s">
        <v>106</v>
      </c>
      <c r="AR970" s="42">
        <v>45818</v>
      </c>
      <c r="AS970" s="23" t="s">
        <v>116</v>
      </c>
      <c r="AT970" s="23" t="s">
        <v>116</v>
      </c>
      <c r="AU970" t="s">
        <v>117</v>
      </c>
      <c r="AV970" t="s">
        <v>6385</v>
      </c>
      <c r="AW970" t="s">
        <v>6386</v>
      </c>
      <c r="AX970" t="s">
        <v>747</v>
      </c>
      <c r="AY970" s="23">
        <v>80111600</v>
      </c>
      <c r="AZ970" t="s">
        <v>6572</v>
      </c>
      <c r="BA970" s="23" t="s">
        <v>295</v>
      </c>
      <c r="BB970" s="20" t="s">
        <v>122</v>
      </c>
      <c r="BC970" s="27">
        <v>45819</v>
      </c>
      <c r="BD970" s="23" t="s">
        <v>123</v>
      </c>
      <c r="BE970" s="27">
        <v>45819</v>
      </c>
      <c r="BF970" s="27">
        <v>45820</v>
      </c>
      <c r="BG970" s="43">
        <v>46184</v>
      </c>
      <c r="BH970" s="35">
        <f>+Tabla3[[#This Row],[FECHA TERMINACION
(INICIAL)]]-Tabla3[[#This Row],[FECHA INICIO]]</f>
        <v>364</v>
      </c>
      <c r="BI970" s="67">
        <f>+Tabla3[[#This Row],[PLAZO DE EJECUCIÓN EN DÍAS (INICIAL)]]/30</f>
        <v>12.133333333333333</v>
      </c>
      <c r="BJ970" t="s">
        <v>6573</v>
      </c>
      <c r="BK970" s="30">
        <f>+[1]BD_2!E1001</f>
        <v>0</v>
      </c>
      <c r="BL970" s="30">
        <f>+[1]BD_2!BA1001</f>
        <v>0</v>
      </c>
      <c r="BM970" s="23">
        <f>+[1]BD_2!BZ1001</f>
        <v>0</v>
      </c>
      <c r="BN970" s="23">
        <f>+COUNTIF(Tabla3[[#This Row],[VALOR REDUCIDO]:[TOTAL TIEMPO PRORROGADO EN DÍAS
]],"&lt;&gt;0")</f>
        <v>0</v>
      </c>
      <c r="BO970" s="23" t="str">
        <f>+[1]BD_2!CA1001</f>
        <v>2 NO</v>
      </c>
      <c r="BP970" s="27" t="str">
        <f>+[1]BD_2!CF1001</f>
        <v>2 NO</v>
      </c>
      <c r="BQ970" s="23" t="s">
        <v>106</v>
      </c>
      <c r="BR970">
        <f t="shared" si="220"/>
        <v>364</v>
      </c>
      <c r="BS970" s="36">
        <f t="shared" si="221"/>
        <v>45820</v>
      </c>
      <c r="BT970" s="36">
        <f t="shared" si="222"/>
        <v>46184</v>
      </c>
      <c r="BU970" s="37">
        <f t="shared" ca="1" si="223"/>
        <v>0.34890109890109888</v>
      </c>
      <c r="BV970" s="30">
        <f t="shared" si="224"/>
        <v>114000000</v>
      </c>
      <c r="BW970" s="23" t="str">
        <f t="shared" ca="1" si="211"/>
        <v>EJECUCIÓN</v>
      </c>
      <c r="BX970" s="23">
        <v>15516667</v>
      </c>
      <c r="BY970" s="23">
        <v>98483333</v>
      </c>
      <c r="BZ970" s="23" t="s">
        <v>106</v>
      </c>
      <c r="CA970" s="23" t="str">
        <f t="shared" si="212"/>
        <v>junio</v>
      </c>
      <c r="CB970" s="23" t="s">
        <v>121</v>
      </c>
      <c r="CC970" s="23" t="s">
        <v>121</v>
      </c>
      <c r="CD970" s="23" t="s">
        <v>121</v>
      </c>
      <c r="CE970" t="s">
        <v>125</v>
      </c>
      <c r="CF970" t="s">
        <v>126</v>
      </c>
    </row>
    <row r="971" spans="1:84" x14ac:dyDescent="0.25">
      <c r="A971" s="23" t="str">
        <f t="shared" si="213"/>
        <v/>
      </c>
      <c r="B971" s="24" t="str">
        <f t="shared" si="214"/>
        <v/>
      </c>
      <c r="C971" s="24" t="str">
        <f t="shared" ca="1" si="215"/>
        <v>E</v>
      </c>
      <c r="D971" s="25" t="str">
        <f t="shared" ca="1" si="216"/>
        <v/>
      </c>
      <c r="E971" s="25" t="str">
        <f t="shared" si="217"/>
        <v/>
      </c>
      <c r="F971" s="25" t="str">
        <f t="shared" si="218"/>
        <v/>
      </c>
      <c r="G971" s="25" t="str">
        <f t="shared" si="219"/>
        <v/>
      </c>
      <c r="H971" s="23">
        <v>2025</v>
      </c>
      <c r="I971" s="26">
        <v>991</v>
      </c>
      <c r="J971" s="23" t="s">
        <v>95</v>
      </c>
      <c r="K971" t="s">
        <v>96</v>
      </c>
      <c r="L971" t="s">
        <v>97</v>
      </c>
      <c r="M971" t="s">
        <v>98</v>
      </c>
      <c r="N971" t="s">
        <v>99</v>
      </c>
      <c r="O971" s="23" t="s">
        <v>100</v>
      </c>
      <c r="P971" s="23" t="s">
        <v>138</v>
      </c>
      <c r="Q971" t="s">
        <v>6574</v>
      </c>
      <c r="R971" s="23" t="s">
        <v>103</v>
      </c>
      <c r="S971" s="20" t="s">
        <v>6575</v>
      </c>
      <c r="T971" s="29" t="s">
        <v>6576</v>
      </c>
      <c r="U971" s="23" t="s">
        <v>1436</v>
      </c>
      <c r="V971" s="23" t="s">
        <v>106</v>
      </c>
      <c r="W971" s="20" t="s">
        <v>418</v>
      </c>
      <c r="X971" s="20" t="s">
        <v>418</v>
      </c>
      <c r="Y971" t="s">
        <v>6577</v>
      </c>
      <c r="Z971" t="s">
        <v>6578</v>
      </c>
      <c r="AA971" t="s">
        <v>6579</v>
      </c>
      <c r="AB971" s="30">
        <v>42683333</v>
      </c>
      <c r="AC971" s="30">
        <v>42683333</v>
      </c>
      <c r="AD971" s="46">
        <v>6500000</v>
      </c>
      <c r="AE971" s="46">
        <v>0</v>
      </c>
      <c r="AF971" s="23" t="s">
        <v>112</v>
      </c>
      <c r="AG971" t="s">
        <v>106</v>
      </c>
      <c r="AH971" t="s">
        <v>113</v>
      </c>
      <c r="AI971" s="31">
        <f>+Tabla3[[#This Row],[VALOR DEL CONTRATO
(EN NUMEROS)]]-Tabla3[[#This Row],[VALOR RECURSOS (MADS/FONAM)]]</f>
        <v>0</v>
      </c>
      <c r="AJ971" s="25">
        <v>8425</v>
      </c>
      <c r="AK971" s="32">
        <v>45665</v>
      </c>
      <c r="AL971">
        <v>230225</v>
      </c>
      <c r="AM971" s="42">
        <v>45820</v>
      </c>
      <c r="AN971" s="33" t="s">
        <v>114</v>
      </c>
      <c r="AO971" t="s">
        <v>3144</v>
      </c>
      <c r="AP971" s="39">
        <v>202300000000267</v>
      </c>
      <c r="AQ971" t="s">
        <v>106</v>
      </c>
      <c r="AR971" s="42">
        <v>45818</v>
      </c>
      <c r="AS971" s="23" t="s">
        <v>116</v>
      </c>
      <c r="AT971" s="23" t="s">
        <v>116</v>
      </c>
      <c r="AU971" t="s">
        <v>117</v>
      </c>
      <c r="AV971" t="s">
        <v>6231</v>
      </c>
      <c r="AW971" t="s">
        <v>424</v>
      </c>
      <c r="AX971" t="s">
        <v>425</v>
      </c>
      <c r="AY971" s="23">
        <v>80111600</v>
      </c>
      <c r="AZ971" t="s">
        <v>6580</v>
      </c>
      <c r="BA971" s="23" t="s">
        <v>121</v>
      </c>
      <c r="BB971" s="20" t="s">
        <v>122</v>
      </c>
      <c r="BC971" s="42">
        <v>45818</v>
      </c>
      <c r="BD971" s="23" t="s">
        <v>123</v>
      </c>
      <c r="BE971" s="42">
        <v>45818</v>
      </c>
      <c r="BF971" s="27">
        <v>45820</v>
      </c>
      <c r="BG971" s="43">
        <v>46019</v>
      </c>
      <c r="BH971" s="35">
        <f>+Tabla3[[#This Row],[FECHA TERMINACION
(INICIAL)]]-Tabla3[[#This Row],[FECHA INICIO]]</f>
        <v>199</v>
      </c>
      <c r="BI971" s="67">
        <f>+Tabla3[[#This Row],[PLAZO DE EJECUCIÓN EN DÍAS (INICIAL)]]/30</f>
        <v>6.6333333333333337</v>
      </c>
      <c r="BJ971" t="s">
        <v>6581</v>
      </c>
      <c r="BK971" s="30">
        <f>+[1]BD_2!E1002</f>
        <v>0</v>
      </c>
      <c r="BL971" s="30">
        <f>+[1]BD_2!BA1002</f>
        <v>0</v>
      </c>
      <c r="BM971" s="23">
        <f>+[1]BD_2!BZ1002</f>
        <v>0</v>
      </c>
      <c r="BN971" s="23">
        <f>+COUNTIF(Tabla3[[#This Row],[VALOR REDUCIDO]:[TOTAL TIEMPO PRORROGADO EN DÍAS
]],"&lt;&gt;0")</f>
        <v>0</v>
      </c>
      <c r="BO971" s="23" t="str">
        <f>+[1]BD_2!CA1002</f>
        <v>2 NO</v>
      </c>
      <c r="BP971" s="27" t="str">
        <f>+[1]BD_2!CF1002</f>
        <v>2 NO</v>
      </c>
      <c r="BQ971" s="23" t="s">
        <v>106</v>
      </c>
      <c r="BR971">
        <f t="shared" si="220"/>
        <v>199</v>
      </c>
      <c r="BS971" s="36">
        <f t="shared" si="221"/>
        <v>45820</v>
      </c>
      <c r="BT971" s="36">
        <f t="shared" si="222"/>
        <v>46019</v>
      </c>
      <c r="BU971" s="37">
        <f t="shared" ca="1" si="223"/>
        <v>0.63819095477386933</v>
      </c>
      <c r="BV971" s="30">
        <f t="shared" si="224"/>
        <v>42683333</v>
      </c>
      <c r="BW971" s="23" t="str">
        <f t="shared" ca="1" si="211"/>
        <v>EJECUCIÓN</v>
      </c>
      <c r="BX971" s="23">
        <v>10616667</v>
      </c>
      <c r="BY971" s="23">
        <v>32066666</v>
      </c>
      <c r="BZ971" s="23" t="s">
        <v>106</v>
      </c>
      <c r="CA971" s="23" t="str">
        <f t="shared" si="212"/>
        <v>junio</v>
      </c>
      <c r="CB971" s="23" t="s">
        <v>121</v>
      </c>
      <c r="CC971" s="23" t="s">
        <v>121</v>
      </c>
      <c r="CD971" s="23" t="s">
        <v>121</v>
      </c>
      <c r="CE971" t="s">
        <v>125</v>
      </c>
      <c r="CF971" t="s">
        <v>126</v>
      </c>
    </row>
    <row r="972" spans="1:84" x14ac:dyDescent="0.25">
      <c r="A972" s="23" t="str">
        <f t="shared" si="213"/>
        <v/>
      </c>
      <c r="B972" s="24" t="str">
        <f t="shared" si="214"/>
        <v/>
      </c>
      <c r="C972" s="24" t="str">
        <f t="shared" ca="1" si="215"/>
        <v>E</v>
      </c>
      <c r="D972" s="25" t="str">
        <f t="shared" ca="1" si="216"/>
        <v/>
      </c>
      <c r="E972" s="25" t="str">
        <f t="shared" si="217"/>
        <v/>
      </c>
      <c r="F972" s="25" t="str">
        <f t="shared" si="218"/>
        <v/>
      </c>
      <c r="G972" s="25" t="str">
        <f t="shared" si="219"/>
        <v/>
      </c>
      <c r="H972" s="23">
        <v>2025</v>
      </c>
      <c r="I972" s="26">
        <v>992</v>
      </c>
      <c r="J972" s="23" t="s">
        <v>95</v>
      </c>
      <c r="K972" t="s">
        <v>96</v>
      </c>
      <c r="L972" t="s">
        <v>97</v>
      </c>
      <c r="M972" t="s">
        <v>98</v>
      </c>
      <c r="N972" t="s">
        <v>99</v>
      </c>
      <c r="O972" s="23" t="s">
        <v>100</v>
      </c>
      <c r="P972" s="23" t="s">
        <v>138</v>
      </c>
      <c r="Q972" t="s">
        <v>6582</v>
      </c>
      <c r="R972" s="23" t="s">
        <v>103</v>
      </c>
      <c r="S972" s="20" t="s">
        <v>6583</v>
      </c>
      <c r="T972" s="29" t="s">
        <v>6584</v>
      </c>
      <c r="U972" s="23" t="s">
        <v>1436</v>
      </c>
      <c r="V972" s="23" t="s">
        <v>106</v>
      </c>
      <c r="W972" s="20" t="s">
        <v>747</v>
      </c>
      <c r="X972" s="20" t="s">
        <v>747</v>
      </c>
      <c r="Y972" t="s">
        <v>6585</v>
      </c>
      <c r="Z972" t="s">
        <v>6586</v>
      </c>
      <c r="AA972" t="s">
        <v>6587</v>
      </c>
      <c r="AB972" s="30">
        <v>45500000</v>
      </c>
      <c r="AC972" s="30">
        <v>45500000</v>
      </c>
      <c r="AD972" s="46">
        <v>7000000</v>
      </c>
      <c r="AE972" s="46">
        <v>0</v>
      </c>
      <c r="AF972" s="23" t="s">
        <v>112</v>
      </c>
      <c r="AG972" t="s">
        <v>106</v>
      </c>
      <c r="AH972" t="s">
        <v>113</v>
      </c>
      <c r="AI972" s="31">
        <f>+Tabla3[[#This Row],[VALOR DEL CONTRATO
(EN NUMEROS)]]-Tabla3[[#This Row],[VALOR RECURSOS (MADS/FONAM)]]</f>
        <v>0</v>
      </c>
      <c r="AJ972" s="25">
        <v>3325</v>
      </c>
      <c r="AK972" s="57">
        <v>45664</v>
      </c>
      <c r="AL972">
        <v>238825</v>
      </c>
      <c r="AM972" s="42">
        <v>45826</v>
      </c>
      <c r="AN972" s="33" t="s">
        <v>114</v>
      </c>
      <c r="AO972" t="s">
        <v>751</v>
      </c>
      <c r="AP972" s="39">
        <v>202400000000095</v>
      </c>
      <c r="AQ972" t="s">
        <v>106</v>
      </c>
      <c r="AR972" s="42">
        <v>45818</v>
      </c>
      <c r="AS972" s="23" t="s">
        <v>116</v>
      </c>
      <c r="AT972" s="23" t="s">
        <v>116</v>
      </c>
      <c r="AU972" t="s">
        <v>117</v>
      </c>
      <c r="AV972" t="s">
        <v>6385</v>
      </c>
      <c r="AW972" t="s">
        <v>6386</v>
      </c>
      <c r="AX972" t="s">
        <v>747</v>
      </c>
      <c r="AY972" s="23">
        <v>80111600</v>
      </c>
      <c r="AZ972" t="s">
        <v>6588</v>
      </c>
      <c r="BA972" s="23" t="s">
        <v>121</v>
      </c>
      <c r="BB972" s="20" t="s">
        <v>122</v>
      </c>
      <c r="BC972" s="42">
        <v>45819</v>
      </c>
      <c r="BD972" s="23" t="s">
        <v>123</v>
      </c>
      <c r="BE972" s="42">
        <v>45819</v>
      </c>
      <c r="BF972" s="27">
        <v>45826</v>
      </c>
      <c r="BG972" s="43">
        <v>46021</v>
      </c>
      <c r="BH972" s="35">
        <f>+Tabla3[[#This Row],[FECHA TERMINACION
(INICIAL)]]-Tabla3[[#This Row],[FECHA INICIO]]</f>
        <v>195</v>
      </c>
      <c r="BI972" s="67">
        <f>+Tabla3[[#This Row],[PLAZO DE EJECUCIÓN EN DÍAS (INICIAL)]]/30</f>
        <v>6.5</v>
      </c>
      <c r="BJ972" t="s">
        <v>6589</v>
      </c>
      <c r="BK972" s="30">
        <f>+[1]BD_2!E1003</f>
        <v>0</v>
      </c>
      <c r="BL972" s="30">
        <f>+[1]BD_2!BA1003</f>
        <v>0</v>
      </c>
      <c r="BM972" s="23">
        <f>+[1]BD_2!BZ1003</f>
        <v>0</v>
      </c>
      <c r="BN972" s="23">
        <f>+COUNTIF(Tabla3[[#This Row],[VALOR REDUCIDO]:[TOTAL TIEMPO PRORROGADO EN DÍAS
]],"&lt;&gt;0")</f>
        <v>0</v>
      </c>
      <c r="BO972" s="23" t="str">
        <f>+[1]BD_2!CA1003</f>
        <v>2 NO</v>
      </c>
      <c r="BP972" s="27" t="str">
        <f>+[1]BD_2!CF1003</f>
        <v>2 NO</v>
      </c>
      <c r="BQ972" s="23" t="s">
        <v>106</v>
      </c>
      <c r="BR972">
        <f t="shared" si="220"/>
        <v>195</v>
      </c>
      <c r="BS972" s="36">
        <f t="shared" si="221"/>
        <v>45826</v>
      </c>
      <c r="BT972" s="36">
        <f t="shared" si="222"/>
        <v>46021</v>
      </c>
      <c r="BU972" s="37">
        <f t="shared" ca="1" si="223"/>
        <v>0.62051282051282053</v>
      </c>
      <c r="BV972" s="30">
        <f t="shared" si="224"/>
        <v>45500000</v>
      </c>
      <c r="BW972" s="23" t="str">
        <f t="shared" ca="1" si="211"/>
        <v>EJECUCIÓN</v>
      </c>
      <c r="BX972" s="23">
        <v>10033333</v>
      </c>
      <c r="BY972" s="23">
        <v>35466667</v>
      </c>
      <c r="BZ972" s="23" t="s">
        <v>106</v>
      </c>
      <c r="CA972" s="23" t="str">
        <f t="shared" si="212"/>
        <v>junio</v>
      </c>
      <c r="CB972" s="23" t="s">
        <v>121</v>
      </c>
      <c r="CC972" s="23" t="s">
        <v>121</v>
      </c>
      <c r="CD972" s="23" t="s">
        <v>121</v>
      </c>
      <c r="CE972" t="s">
        <v>125</v>
      </c>
      <c r="CF972" t="s">
        <v>126</v>
      </c>
    </row>
    <row r="973" spans="1:84" x14ac:dyDescent="0.25">
      <c r="A973" s="23" t="str">
        <f t="shared" si="213"/>
        <v/>
      </c>
      <c r="B973" s="24" t="str">
        <f t="shared" si="214"/>
        <v/>
      </c>
      <c r="C973" s="24" t="str">
        <f t="shared" ca="1" si="215"/>
        <v>E</v>
      </c>
      <c r="D973" s="25" t="str">
        <f t="shared" ca="1" si="216"/>
        <v/>
      </c>
      <c r="E973" s="25" t="str">
        <f t="shared" si="217"/>
        <v/>
      </c>
      <c r="F973" s="25" t="str">
        <f t="shared" si="218"/>
        <v/>
      </c>
      <c r="G973" s="25" t="str">
        <f t="shared" si="219"/>
        <v/>
      </c>
      <c r="H973" s="23">
        <v>2025</v>
      </c>
      <c r="I973" s="26">
        <v>993</v>
      </c>
      <c r="J973" s="23" t="s">
        <v>95</v>
      </c>
      <c r="K973" t="s">
        <v>96</v>
      </c>
      <c r="L973" t="s">
        <v>97</v>
      </c>
      <c r="M973" t="s">
        <v>98</v>
      </c>
      <c r="N973" t="s">
        <v>99</v>
      </c>
      <c r="O973" s="23" t="s">
        <v>100</v>
      </c>
      <c r="P973" s="23" t="s">
        <v>138</v>
      </c>
      <c r="Q973" t="s">
        <v>6590</v>
      </c>
      <c r="R973" s="23" t="s">
        <v>103</v>
      </c>
      <c r="S973" s="20" t="s">
        <v>158</v>
      </c>
      <c r="T973" s="29" t="s">
        <v>7155</v>
      </c>
      <c r="U973" s="23" t="s">
        <v>1436</v>
      </c>
      <c r="V973" s="23" t="s">
        <v>106</v>
      </c>
      <c r="W973" s="20" t="s">
        <v>151</v>
      </c>
      <c r="X973" s="20" t="s">
        <v>108</v>
      </c>
      <c r="Y973" t="s">
        <v>6591</v>
      </c>
      <c r="Z973" t="s">
        <v>6592</v>
      </c>
      <c r="AA973" t="s">
        <v>2896</v>
      </c>
      <c r="AB973" s="30">
        <v>60000000</v>
      </c>
      <c r="AC973" s="30">
        <v>60000000</v>
      </c>
      <c r="AD973" s="46">
        <v>10000000</v>
      </c>
      <c r="AE973" s="46">
        <v>0</v>
      </c>
      <c r="AF973" s="23" t="s">
        <v>112</v>
      </c>
      <c r="AG973" t="s">
        <v>106</v>
      </c>
      <c r="AH973" t="s">
        <v>113</v>
      </c>
      <c r="AI973" s="31">
        <f>+Tabla3[[#This Row],[VALOR DEL CONTRATO
(EN NUMEROS)]]-Tabla3[[#This Row],[VALOR RECURSOS (MADS/FONAM)]]</f>
        <v>0</v>
      </c>
      <c r="AJ973" s="25">
        <v>1725</v>
      </c>
      <c r="AK973" s="57">
        <v>45834</v>
      </c>
      <c r="AL973">
        <v>256225</v>
      </c>
      <c r="AM973" s="42">
        <v>45839</v>
      </c>
      <c r="AN973" s="33" t="s">
        <v>114</v>
      </c>
      <c r="AO973" t="s">
        <v>115</v>
      </c>
      <c r="AP973" s="39">
        <v>202400000000095</v>
      </c>
      <c r="AQ973" t="s">
        <v>106</v>
      </c>
      <c r="AR973" s="42">
        <v>45834</v>
      </c>
      <c r="AS973" s="23" t="s">
        <v>116</v>
      </c>
      <c r="AT973" s="23" t="s">
        <v>116</v>
      </c>
      <c r="AU973" t="s">
        <v>117</v>
      </c>
      <c r="AV973" t="s">
        <v>2821</v>
      </c>
      <c r="AW973" t="s">
        <v>2822</v>
      </c>
      <c r="AX973" t="s">
        <v>108</v>
      </c>
      <c r="AY973" s="23">
        <v>80111600</v>
      </c>
      <c r="AZ973" t="s">
        <v>6593</v>
      </c>
      <c r="BA973" s="23" t="s">
        <v>295</v>
      </c>
      <c r="BB973" s="20" t="s">
        <v>122</v>
      </c>
      <c r="BC973" s="42">
        <v>45834</v>
      </c>
      <c r="BD973" s="23" t="s">
        <v>123</v>
      </c>
      <c r="BE973" s="42">
        <v>45834</v>
      </c>
      <c r="BF973" s="27">
        <v>45839</v>
      </c>
      <c r="BG973" s="43">
        <v>46022</v>
      </c>
      <c r="BH973" s="35">
        <f>+Tabla3[[#This Row],[FECHA TERMINACION
(INICIAL)]]-Tabla3[[#This Row],[FECHA INICIO]]</f>
        <v>183</v>
      </c>
      <c r="BI973" s="67">
        <f>+Tabla3[[#This Row],[PLAZO DE EJECUCIÓN EN DÍAS (INICIAL)]]/30</f>
        <v>6.1</v>
      </c>
      <c r="BJ973" t="s">
        <v>6594</v>
      </c>
      <c r="BK973" s="30">
        <f>+[1]BD_2!E1004</f>
        <v>0</v>
      </c>
      <c r="BL973" s="30">
        <f>+[1]BD_2!BA1004</f>
        <v>0</v>
      </c>
      <c r="BM973" s="23">
        <f>+[1]BD_2!BZ1004</f>
        <v>0</v>
      </c>
      <c r="BN973" s="23">
        <f>+COUNTIF(Tabla3[[#This Row],[VALOR REDUCIDO]:[TOTAL TIEMPO PRORROGADO EN DÍAS
]],"&lt;&gt;0")</f>
        <v>0</v>
      </c>
      <c r="BO973" s="23" t="str">
        <f>+[1]BD_2!CA1004</f>
        <v>2 NO</v>
      </c>
      <c r="BP973" s="27" t="str">
        <f>+[1]BD_2!CF1004</f>
        <v>2 NO</v>
      </c>
      <c r="BQ973" s="23" t="s">
        <v>106</v>
      </c>
      <c r="BR973">
        <f t="shared" si="220"/>
        <v>183</v>
      </c>
      <c r="BS973" s="36">
        <f t="shared" si="221"/>
        <v>45839</v>
      </c>
      <c r="BT973" s="36">
        <f t="shared" si="222"/>
        <v>46022</v>
      </c>
      <c r="BU973" s="37">
        <f t="shared" ca="1" si="223"/>
        <v>0.5901639344262295</v>
      </c>
      <c r="BV973" s="30">
        <f t="shared" si="224"/>
        <v>60000000</v>
      </c>
      <c r="BW973" s="23" t="str">
        <f t="shared" ca="1" si="211"/>
        <v>EJECUCIÓN</v>
      </c>
      <c r="BX973" s="23">
        <v>39000000</v>
      </c>
      <c r="BY973" s="23">
        <v>21000000</v>
      </c>
      <c r="BZ973" s="23" t="s">
        <v>106</v>
      </c>
      <c r="CA973" s="23" t="str">
        <f t="shared" si="212"/>
        <v>junio</v>
      </c>
      <c r="CB973" s="23" t="s">
        <v>121</v>
      </c>
      <c r="CC973" s="23" t="s">
        <v>121</v>
      </c>
      <c r="CD973" s="23" t="s">
        <v>121</v>
      </c>
      <c r="CE973" t="s">
        <v>125</v>
      </c>
      <c r="CF973" t="s">
        <v>126</v>
      </c>
    </row>
    <row r="974" spans="1:84" x14ac:dyDescent="0.25">
      <c r="A974" s="23" t="str">
        <f t="shared" si="213"/>
        <v/>
      </c>
      <c r="B974" s="24" t="str">
        <f t="shared" si="214"/>
        <v/>
      </c>
      <c r="C974" s="24" t="str">
        <f t="shared" ca="1" si="215"/>
        <v>E</v>
      </c>
      <c r="D974" s="25" t="str">
        <f t="shared" ca="1" si="216"/>
        <v/>
      </c>
      <c r="E974" s="25" t="str">
        <f t="shared" si="217"/>
        <v/>
      </c>
      <c r="F974" s="25" t="str">
        <f t="shared" si="218"/>
        <v/>
      </c>
      <c r="G974" s="25" t="str">
        <f t="shared" si="219"/>
        <v/>
      </c>
      <c r="H974" s="23">
        <v>2025</v>
      </c>
      <c r="I974" s="26">
        <v>994</v>
      </c>
      <c r="J974" s="23" t="s">
        <v>95</v>
      </c>
      <c r="K974" t="s">
        <v>96</v>
      </c>
      <c r="L974" t="s">
        <v>97</v>
      </c>
      <c r="M974" t="s">
        <v>98</v>
      </c>
      <c r="N974" t="s">
        <v>99</v>
      </c>
      <c r="O974" s="23" t="s">
        <v>100</v>
      </c>
      <c r="P974" s="23" t="s">
        <v>138</v>
      </c>
      <c r="Q974" t="s">
        <v>6595</v>
      </c>
      <c r="R974" s="23" t="s">
        <v>103</v>
      </c>
      <c r="S974" s="20" t="s">
        <v>158</v>
      </c>
      <c r="T974" s="29" t="s">
        <v>6596</v>
      </c>
      <c r="U974" s="23" t="s">
        <v>1436</v>
      </c>
      <c r="V974" s="23" t="s">
        <v>106</v>
      </c>
      <c r="W974" s="20" t="s">
        <v>747</v>
      </c>
      <c r="X974" s="20" t="s">
        <v>747</v>
      </c>
      <c r="Y974" t="s">
        <v>6597</v>
      </c>
      <c r="Z974" t="s">
        <v>6598</v>
      </c>
      <c r="AA974" t="s">
        <v>6480</v>
      </c>
      <c r="AB974" s="30">
        <v>72000000</v>
      </c>
      <c r="AC974" s="30">
        <v>72000000</v>
      </c>
      <c r="AD974" s="46">
        <v>9000000</v>
      </c>
      <c r="AE974" s="46">
        <v>0</v>
      </c>
      <c r="AF974" s="23" t="s">
        <v>3571</v>
      </c>
      <c r="AG974" t="s">
        <v>106</v>
      </c>
      <c r="AH974" t="s">
        <v>113</v>
      </c>
      <c r="AI974" s="31">
        <f>+Tabla3[[#This Row],[VALOR DEL CONTRATO
(EN NUMEROS)]]-Tabla3[[#This Row],[VALOR RECURSOS (MADS/FONAM)]]</f>
        <v>0</v>
      </c>
      <c r="AJ974" s="25">
        <v>4625</v>
      </c>
      <c r="AK974" s="57">
        <v>45671</v>
      </c>
      <c r="AL974">
        <v>6425</v>
      </c>
      <c r="AM974" s="42">
        <v>45828</v>
      </c>
      <c r="AN974" s="25" t="s">
        <v>3572</v>
      </c>
      <c r="AO974" t="s">
        <v>3573</v>
      </c>
      <c r="AP974" s="39" t="s">
        <v>113</v>
      </c>
      <c r="AQ974" t="s">
        <v>106</v>
      </c>
      <c r="AR974" s="42">
        <v>45825</v>
      </c>
      <c r="AS974" s="23" t="s">
        <v>116</v>
      </c>
      <c r="AT974" s="23" t="s">
        <v>116</v>
      </c>
      <c r="AU974" t="s">
        <v>117</v>
      </c>
      <c r="AV974" t="s">
        <v>6385</v>
      </c>
      <c r="AW974" t="s">
        <v>6386</v>
      </c>
      <c r="AX974" t="s">
        <v>747</v>
      </c>
      <c r="AY974" s="23">
        <v>80111600</v>
      </c>
      <c r="AZ974" t="s">
        <v>6599</v>
      </c>
      <c r="BA974" s="23" t="s">
        <v>295</v>
      </c>
      <c r="BB974" s="20" t="s">
        <v>122</v>
      </c>
      <c r="BC974" s="42">
        <v>45826</v>
      </c>
      <c r="BD974" s="23" t="s">
        <v>123</v>
      </c>
      <c r="BE974" s="42">
        <v>45826</v>
      </c>
      <c r="BF974" s="27">
        <v>45828</v>
      </c>
      <c r="BG974" s="43">
        <v>46072</v>
      </c>
      <c r="BH974" s="35">
        <f>+Tabla3[[#This Row],[FECHA TERMINACION
(INICIAL)]]-Tabla3[[#This Row],[FECHA INICIO]]</f>
        <v>244</v>
      </c>
      <c r="BI974" s="67">
        <f>+Tabla3[[#This Row],[PLAZO DE EJECUCIÓN EN DÍAS (INICIAL)]]/30</f>
        <v>8.1333333333333329</v>
      </c>
      <c r="BJ974" t="s">
        <v>6600</v>
      </c>
      <c r="BK974" s="30">
        <f>+[1]BD_2!E1005</f>
        <v>0</v>
      </c>
      <c r="BL974" s="30">
        <f>+[1]BD_2!BA1005</f>
        <v>0</v>
      </c>
      <c r="BM974" s="23">
        <f>+[1]BD_2!BZ1005</f>
        <v>0</v>
      </c>
      <c r="BN974" s="23">
        <f>+COUNTIF(Tabla3[[#This Row],[VALOR REDUCIDO]:[TOTAL TIEMPO PRORROGADO EN DÍAS
]],"&lt;&gt;0")</f>
        <v>0</v>
      </c>
      <c r="BO974" s="23" t="str">
        <f>+[1]BD_2!CA1005</f>
        <v>2 NO</v>
      </c>
      <c r="BP974" s="27" t="str">
        <f>+[1]BD_2!CF1005</f>
        <v>2 NO</v>
      </c>
      <c r="BQ974" s="23" t="s">
        <v>106</v>
      </c>
      <c r="BR974">
        <f t="shared" si="220"/>
        <v>244</v>
      </c>
      <c r="BS974" s="36">
        <f t="shared" si="221"/>
        <v>45828</v>
      </c>
      <c r="BT974" s="36">
        <f t="shared" si="222"/>
        <v>46072</v>
      </c>
      <c r="BU974" s="37">
        <f t="shared" ca="1" si="223"/>
        <v>0.48770491803278687</v>
      </c>
      <c r="BV974" s="30">
        <f t="shared" si="224"/>
        <v>72000000</v>
      </c>
      <c r="BW974" s="23" t="str">
        <f t="shared" ca="1" si="211"/>
        <v>EJECUCIÓN</v>
      </c>
      <c r="BX974" s="23">
        <v>12300000</v>
      </c>
      <c r="BY974" s="23">
        <v>59700000</v>
      </c>
      <c r="BZ974" s="23" t="s">
        <v>106</v>
      </c>
      <c r="CA974" s="23" t="str">
        <f t="shared" si="212"/>
        <v>junio</v>
      </c>
      <c r="CB974" s="23" t="s">
        <v>121</v>
      </c>
      <c r="CC974" s="23" t="s">
        <v>121</v>
      </c>
      <c r="CD974" s="23" t="s">
        <v>121</v>
      </c>
      <c r="CE974" t="s">
        <v>125</v>
      </c>
      <c r="CF974" t="s">
        <v>126</v>
      </c>
    </row>
    <row r="975" spans="1:84" x14ac:dyDescent="0.25">
      <c r="A975" s="23" t="str">
        <f t="shared" si="213"/>
        <v/>
      </c>
      <c r="B975" s="24" t="str">
        <f t="shared" si="214"/>
        <v/>
      </c>
      <c r="C975" s="24" t="str">
        <f t="shared" ca="1" si="215"/>
        <v>E</v>
      </c>
      <c r="D975" s="25" t="str">
        <f t="shared" ca="1" si="216"/>
        <v/>
      </c>
      <c r="E975" s="25" t="str">
        <f t="shared" si="217"/>
        <v/>
      </c>
      <c r="F975" s="25" t="str">
        <f t="shared" si="218"/>
        <v/>
      </c>
      <c r="G975" s="25" t="str">
        <f t="shared" si="219"/>
        <v/>
      </c>
      <c r="H975" s="23">
        <v>2025</v>
      </c>
      <c r="I975" s="26">
        <v>995</v>
      </c>
      <c r="J975" s="23" t="s">
        <v>95</v>
      </c>
      <c r="K975" t="s">
        <v>96</v>
      </c>
      <c r="L975" t="s">
        <v>97</v>
      </c>
      <c r="M975" t="s">
        <v>98</v>
      </c>
      <c r="N975" t="s">
        <v>99</v>
      </c>
      <c r="O975" s="23" t="s">
        <v>100</v>
      </c>
      <c r="P975" s="23" t="s">
        <v>138</v>
      </c>
      <c r="Q975" t="s">
        <v>6601</v>
      </c>
      <c r="R975" s="23" t="s">
        <v>103</v>
      </c>
      <c r="S975" s="20" t="s">
        <v>1893</v>
      </c>
      <c r="T975" s="29" t="s">
        <v>6602</v>
      </c>
      <c r="U975" s="23" t="s">
        <v>1436</v>
      </c>
      <c r="V975" s="23" t="s">
        <v>106</v>
      </c>
      <c r="W975" s="20" t="s">
        <v>430</v>
      </c>
      <c r="X975" s="20" t="s">
        <v>430</v>
      </c>
      <c r="Y975" t="s">
        <v>6603</v>
      </c>
      <c r="Z975" t="s">
        <v>6604</v>
      </c>
      <c r="AA975" t="s">
        <v>6605</v>
      </c>
      <c r="AB975" s="30">
        <v>63333333</v>
      </c>
      <c r="AC975" s="30">
        <v>63333333</v>
      </c>
      <c r="AD975" s="46">
        <v>10000000</v>
      </c>
      <c r="AE975" s="46">
        <v>0</v>
      </c>
      <c r="AF975" s="23" t="s">
        <v>112</v>
      </c>
      <c r="AG975" t="s">
        <v>106</v>
      </c>
      <c r="AH975" t="s">
        <v>113</v>
      </c>
      <c r="AI975" s="31">
        <f>+Tabla3[[#This Row],[VALOR DEL CONTRATO
(EN NUMEROS)]]-Tabla3[[#This Row],[VALOR RECURSOS (MADS/FONAM)]]</f>
        <v>0</v>
      </c>
      <c r="AJ975" s="25">
        <v>4825</v>
      </c>
      <c r="AK975" s="57">
        <v>45664</v>
      </c>
      <c r="AL975">
        <v>242225</v>
      </c>
      <c r="AM975" s="42">
        <v>45827</v>
      </c>
      <c r="AN975" s="33" t="s">
        <v>114</v>
      </c>
      <c r="AO975" t="s">
        <v>1265</v>
      </c>
      <c r="AP975" s="39">
        <v>202400000000074</v>
      </c>
      <c r="AQ975" t="s">
        <v>106</v>
      </c>
      <c r="AR975" s="42">
        <v>45826</v>
      </c>
      <c r="AS975" s="23" t="s">
        <v>116</v>
      </c>
      <c r="AT975" s="23" t="s">
        <v>116</v>
      </c>
      <c r="AU975" t="s">
        <v>117</v>
      </c>
      <c r="AV975" t="s">
        <v>435</v>
      </c>
      <c r="AW975" t="s">
        <v>436</v>
      </c>
      <c r="AX975" t="s">
        <v>436</v>
      </c>
      <c r="AY975" s="23">
        <v>80111600</v>
      </c>
      <c r="AZ975" t="s">
        <v>6606</v>
      </c>
      <c r="BA975" s="23" t="s">
        <v>295</v>
      </c>
      <c r="BB975" s="20" t="s">
        <v>122</v>
      </c>
      <c r="BC975" s="42">
        <v>45826</v>
      </c>
      <c r="BD975" s="23" t="s">
        <v>123</v>
      </c>
      <c r="BE975" s="42">
        <v>45826</v>
      </c>
      <c r="BF975" s="27">
        <v>45827</v>
      </c>
      <c r="BG975" s="43">
        <v>46019</v>
      </c>
      <c r="BH975" s="35">
        <f>+Tabla3[[#This Row],[FECHA TERMINACION
(INICIAL)]]-Tabla3[[#This Row],[FECHA INICIO]]</f>
        <v>192</v>
      </c>
      <c r="BI975" s="67">
        <f>+Tabla3[[#This Row],[PLAZO DE EJECUCIÓN EN DÍAS (INICIAL)]]/30</f>
        <v>6.4</v>
      </c>
      <c r="BJ975" t="s">
        <v>6607</v>
      </c>
      <c r="BK975" s="30">
        <f>+[1]BD_2!E1006</f>
        <v>0</v>
      </c>
      <c r="BL975" s="30">
        <f>+[1]BD_2!BA1006</f>
        <v>0</v>
      </c>
      <c r="BM975" s="23">
        <f>+[1]BD_2!BZ1006</f>
        <v>0</v>
      </c>
      <c r="BN975" s="23">
        <f>+COUNTIF(Tabla3[[#This Row],[VALOR REDUCIDO]:[TOTAL TIEMPO PRORROGADO EN DÍAS
]],"&lt;&gt;0")</f>
        <v>0</v>
      </c>
      <c r="BO975" s="23" t="str">
        <f>+[1]BD_2!CA1006</f>
        <v>2 NO</v>
      </c>
      <c r="BP975" s="27" t="str">
        <f>+[1]BD_2!CF1006</f>
        <v>2 NO</v>
      </c>
      <c r="BQ975" s="23" t="s">
        <v>106</v>
      </c>
      <c r="BR975">
        <f t="shared" si="220"/>
        <v>192</v>
      </c>
      <c r="BS975" s="36">
        <f t="shared" si="221"/>
        <v>45827</v>
      </c>
      <c r="BT975" s="36">
        <f t="shared" si="222"/>
        <v>46019</v>
      </c>
      <c r="BU975" s="37">
        <f t="shared" ca="1" si="223"/>
        <v>0.625</v>
      </c>
      <c r="BV975" s="30">
        <f t="shared" si="224"/>
        <v>63333333</v>
      </c>
      <c r="BW975" s="23" t="str">
        <f t="shared" ca="1" si="211"/>
        <v>EJECUCIÓN</v>
      </c>
      <c r="BX975" s="23">
        <v>4000000</v>
      </c>
      <c r="BY975" s="23">
        <v>59333333</v>
      </c>
      <c r="BZ975" s="23" t="s">
        <v>106</v>
      </c>
      <c r="CA975" s="23" t="str">
        <f t="shared" si="212"/>
        <v>junio</v>
      </c>
      <c r="CB975" s="23" t="s">
        <v>121</v>
      </c>
      <c r="CC975" s="23" t="s">
        <v>121</v>
      </c>
      <c r="CD975" s="23" t="s">
        <v>121</v>
      </c>
      <c r="CE975" t="s">
        <v>125</v>
      </c>
      <c r="CF975" t="s">
        <v>126</v>
      </c>
    </row>
    <row r="976" spans="1:84" x14ac:dyDescent="0.25">
      <c r="A976" s="23" t="str">
        <f t="shared" si="213"/>
        <v/>
      </c>
      <c r="B976" s="24" t="str">
        <f t="shared" si="214"/>
        <v/>
      </c>
      <c r="C976" s="24" t="str">
        <f t="shared" ca="1" si="215"/>
        <v>E</v>
      </c>
      <c r="D976" s="25" t="str">
        <f t="shared" ca="1" si="216"/>
        <v/>
      </c>
      <c r="E976" s="25" t="str">
        <f t="shared" si="217"/>
        <v/>
      </c>
      <c r="F976" s="25" t="str">
        <f t="shared" si="218"/>
        <v/>
      </c>
      <c r="G976" s="25" t="str">
        <f t="shared" si="219"/>
        <v/>
      </c>
      <c r="H976" s="23">
        <v>2025</v>
      </c>
      <c r="I976" s="26">
        <v>996</v>
      </c>
      <c r="J976" s="23" t="s">
        <v>95</v>
      </c>
      <c r="K976" t="s">
        <v>96</v>
      </c>
      <c r="L976" t="s">
        <v>97</v>
      </c>
      <c r="M976" t="s">
        <v>98</v>
      </c>
      <c r="N976" t="s">
        <v>99</v>
      </c>
      <c r="O976" s="23" t="s">
        <v>100</v>
      </c>
      <c r="P976" s="23" t="s">
        <v>138</v>
      </c>
      <c r="Q976" t="s">
        <v>6608</v>
      </c>
      <c r="R976" s="23" t="s">
        <v>103</v>
      </c>
      <c r="S976" s="20" t="s">
        <v>467</v>
      </c>
      <c r="T976" s="29" t="s">
        <v>7156</v>
      </c>
      <c r="U976" s="23" t="s">
        <v>1436</v>
      </c>
      <c r="V976" s="23" t="s">
        <v>106</v>
      </c>
      <c r="W976" s="20" t="s">
        <v>6163</v>
      </c>
      <c r="X976" s="20" t="s">
        <v>6163</v>
      </c>
      <c r="Y976" t="s">
        <v>6609</v>
      </c>
      <c r="Z976" t="s">
        <v>6610</v>
      </c>
      <c r="AA976" t="s">
        <v>6611</v>
      </c>
      <c r="AB976" s="30">
        <v>59000000</v>
      </c>
      <c r="AC976" s="30">
        <v>59000000</v>
      </c>
      <c r="AD976" s="46">
        <v>10000000</v>
      </c>
      <c r="AE976" s="46">
        <v>0</v>
      </c>
      <c r="AF976" s="23" t="s">
        <v>112</v>
      </c>
      <c r="AG976" t="s">
        <v>106</v>
      </c>
      <c r="AH976" t="s">
        <v>113</v>
      </c>
      <c r="AI976" s="31">
        <f>+Tabla3[[#This Row],[VALOR DEL CONTRATO
(EN NUMEROS)]]-Tabla3[[#This Row],[VALOR RECURSOS (MADS/FONAM)]]</f>
        <v>0</v>
      </c>
      <c r="AJ976" s="25">
        <v>17725</v>
      </c>
      <c r="AK976" s="57">
        <v>45757</v>
      </c>
      <c r="AL976">
        <v>265825</v>
      </c>
      <c r="AM976" s="42">
        <v>45845</v>
      </c>
      <c r="AN976" s="33" t="s">
        <v>114</v>
      </c>
      <c r="AO976" t="s">
        <v>434</v>
      </c>
      <c r="AP976" s="39">
        <v>202400000000095</v>
      </c>
      <c r="AQ976" t="s">
        <v>106</v>
      </c>
      <c r="AR976" s="42">
        <v>45842</v>
      </c>
      <c r="AS976" s="23" t="s">
        <v>116</v>
      </c>
      <c r="AT976" s="23" t="s">
        <v>116</v>
      </c>
      <c r="AU976" t="s">
        <v>117</v>
      </c>
      <c r="AV976" t="s">
        <v>6190</v>
      </c>
      <c r="AW976" t="s">
        <v>6168</v>
      </c>
      <c r="AX976" t="s">
        <v>2219</v>
      </c>
      <c r="AY976" s="23">
        <v>80111600</v>
      </c>
      <c r="AZ976" s="20" t="s">
        <v>6612</v>
      </c>
      <c r="BA976" s="23" t="s">
        <v>295</v>
      </c>
      <c r="BB976" s="20" t="s">
        <v>122</v>
      </c>
      <c r="BC976" s="42">
        <v>45842</v>
      </c>
      <c r="BD976" s="23" t="s">
        <v>123</v>
      </c>
      <c r="BE976" s="42">
        <v>45842</v>
      </c>
      <c r="BF976" s="27">
        <v>45845</v>
      </c>
      <c r="BG976" s="43">
        <v>46021</v>
      </c>
      <c r="BH976" s="35">
        <f>+Tabla3[[#This Row],[FECHA TERMINACION
(INICIAL)]]-Tabla3[[#This Row],[FECHA INICIO]]</f>
        <v>176</v>
      </c>
      <c r="BI976" s="67">
        <f>+Tabla3[[#This Row],[PLAZO DE EJECUCIÓN EN DÍAS (INICIAL)]]/30</f>
        <v>5.8666666666666663</v>
      </c>
      <c r="BJ976" t="s">
        <v>6613</v>
      </c>
      <c r="BK976" s="30">
        <f>+[1]BD_2!E1007</f>
        <v>1000000</v>
      </c>
      <c r="BL976" s="30">
        <f>+[1]BD_2!BA1007</f>
        <v>0</v>
      </c>
      <c r="BM976" s="23">
        <f>+[1]BD_2!BZ1007</f>
        <v>0</v>
      </c>
      <c r="BN976" s="23">
        <f>+COUNTIF(Tabla3[[#This Row],[VALOR REDUCIDO]:[TOTAL TIEMPO PRORROGADO EN DÍAS
]],"&lt;&gt;0")</f>
        <v>1</v>
      </c>
      <c r="BO976" s="23" t="str">
        <f>+[1]BD_2!CA1007</f>
        <v>2 NO</v>
      </c>
      <c r="BP976" s="27" t="str">
        <f>+[1]BD_2!CF1007</f>
        <v>2 NO</v>
      </c>
      <c r="BQ976" s="23" t="s">
        <v>106</v>
      </c>
      <c r="BR976">
        <f t="shared" si="220"/>
        <v>176</v>
      </c>
      <c r="BS976" s="36">
        <f t="shared" si="221"/>
        <v>45845</v>
      </c>
      <c r="BT976" s="27">
        <f t="shared" si="222"/>
        <v>46021</v>
      </c>
      <c r="BU976" s="37">
        <f t="shared" ca="1" si="223"/>
        <v>0.57954545454545459</v>
      </c>
      <c r="BV976" s="30">
        <f t="shared" si="224"/>
        <v>58000000</v>
      </c>
      <c r="BW976" s="23" t="str">
        <f t="shared" ca="1" si="211"/>
        <v>EJECUCIÓN</v>
      </c>
      <c r="BX976" s="23">
        <v>8000000</v>
      </c>
      <c r="BY976" s="23">
        <v>50000000</v>
      </c>
      <c r="BZ976" s="23" t="s">
        <v>106</v>
      </c>
      <c r="CA976" s="23" t="str">
        <f t="shared" si="212"/>
        <v>julio</v>
      </c>
      <c r="CB976" s="23" t="s">
        <v>121</v>
      </c>
      <c r="CC976" s="23" t="s">
        <v>121</v>
      </c>
      <c r="CD976" s="23" t="s">
        <v>121</v>
      </c>
      <c r="CE976" t="s">
        <v>125</v>
      </c>
      <c r="CF976" t="s">
        <v>126</v>
      </c>
    </row>
    <row r="977" spans="1:84" x14ac:dyDescent="0.25">
      <c r="A977" s="23" t="str">
        <f t="shared" si="213"/>
        <v/>
      </c>
      <c r="B977" s="24" t="str">
        <f t="shared" si="214"/>
        <v/>
      </c>
      <c r="C977" s="24" t="str">
        <f t="shared" ca="1" si="215"/>
        <v>E</v>
      </c>
      <c r="D977" s="25" t="str">
        <f t="shared" ca="1" si="216"/>
        <v/>
      </c>
      <c r="E977" s="25" t="str">
        <f t="shared" si="217"/>
        <v/>
      </c>
      <c r="F977" s="25" t="str">
        <f t="shared" si="218"/>
        <v/>
      </c>
      <c r="G977" s="25" t="str">
        <f t="shared" si="219"/>
        <v/>
      </c>
      <c r="H977" s="23">
        <v>2025</v>
      </c>
      <c r="I977" s="26">
        <v>997</v>
      </c>
      <c r="J977" s="23" t="s">
        <v>95</v>
      </c>
      <c r="K977" t="s">
        <v>96</v>
      </c>
      <c r="L977" t="s">
        <v>97</v>
      </c>
      <c r="M977" t="s">
        <v>98</v>
      </c>
      <c r="N977" t="s">
        <v>99</v>
      </c>
      <c r="O977" s="23" t="s">
        <v>100</v>
      </c>
      <c r="P977" s="23" t="s">
        <v>138</v>
      </c>
      <c r="Q977" t="s">
        <v>6614</v>
      </c>
      <c r="R977" s="23" t="s">
        <v>103</v>
      </c>
      <c r="S977" s="20" t="s">
        <v>3093</v>
      </c>
      <c r="T977" s="29" t="s">
        <v>6615</v>
      </c>
      <c r="U977" s="23" t="s">
        <v>1436</v>
      </c>
      <c r="V977" s="23" t="s">
        <v>106</v>
      </c>
      <c r="W977" s="20" t="s">
        <v>490</v>
      </c>
      <c r="X977" s="20" t="s">
        <v>490</v>
      </c>
      <c r="Y977" t="s">
        <v>6616</v>
      </c>
      <c r="Z977" t="s">
        <v>6617</v>
      </c>
      <c r="AA977" t="s">
        <v>6618</v>
      </c>
      <c r="AB977" s="30">
        <v>59400000</v>
      </c>
      <c r="AC977" s="30">
        <v>59400000</v>
      </c>
      <c r="AD977" s="46">
        <v>9000000</v>
      </c>
      <c r="AE977" s="46">
        <v>0</v>
      </c>
      <c r="AF977" s="23" t="s">
        <v>112</v>
      </c>
      <c r="AG977" t="s">
        <v>106</v>
      </c>
      <c r="AH977" t="s">
        <v>113</v>
      </c>
      <c r="AI977" s="31">
        <f>+Tabla3[[#This Row],[VALOR DEL CONTRATO
(EN NUMEROS)]]-Tabla3[[#This Row],[VALOR RECURSOS (MADS/FONAM)]]</f>
        <v>0</v>
      </c>
      <c r="AJ977" s="25">
        <v>9025</v>
      </c>
      <c r="AK977" s="57">
        <v>45665</v>
      </c>
      <c r="AL977">
        <v>236125</v>
      </c>
      <c r="AM977" s="42">
        <v>45825</v>
      </c>
      <c r="AN977" s="33" t="s">
        <v>114</v>
      </c>
      <c r="AO977" t="s">
        <v>986</v>
      </c>
      <c r="AP977" s="39">
        <v>202300000000041</v>
      </c>
      <c r="AQ977" t="s">
        <v>106</v>
      </c>
      <c r="AR977" s="42">
        <v>45820</v>
      </c>
      <c r="AS977" s="23" t="s">
        <v>116</v>
      </c>
      <c r="AT977" s="23" t="s">
        <v>116</v>
      </c>
      <c r="AU977" t="s">
        <v>117</v>
      </c>
      <c r="AV977" t="s">
        <v>6312</v>
      </c>
      <c r="AW977" t="s">
        <v>6313</v>
      </c>
      <c r="AX977" t="s">
        <v>490</v>
      </c>
      <c r="AY977" s="23">
        <v>80111600</v>
      </c>
      <c r="AZ977" t="s">
        <v>6619</v>
      </c>
      <c r="BA977" s="23" t="s">
        <v>295</v>
      </c>
      <c r="BB977" s="20" t="s">
        <v>122</v>
      </c>
      <c r="BC977" s="42">
        <v>45819</v>
      </c>
      <c r="BD977" s="23" t="s">
        <v>123</v>
      </c>
      <c r="BE977" s="42">
        <v>45819</v>
      </c>
      <c r="BF977" s="27">
        <v>45825</v>
      </c>
      <c r="BG977" s="43">
        <v>46021</v>
      </c>
      <c r="BH977" s="35">
        <f>+Tabla3[[#This Row],[FECHA TERMINACION
(INICIAL)]]-Tabla3[[#This Row],[FECHA INICIO]]</f>
        <v>196</v>
      </c>
      <c r="BI977" s="67">
        <f>+Tabla3[[#This Row],[PLAZO DE EJECUCIÓN EN DÍAS (INICIAL)]]/30</f>
        <v>6.5333333333333332</v>
      </c>
      <c r="BJ977" t="s">
        <v>6527</v>
      </c>
      <c r="BK977" s="30">
        <f>+[1]BD_2!E1008</f>
        <v>1200000</v>
      </c>
      <c r="BL977" s="30">
        <f>+[1]BD_2!BA1008</f>
        <v>0</v>
      </c>
      <c r="BM977" s="23">
        <f>+[1]BD_2!BZ1008</f>
        <v>0</v>
      </c>
      <c r="BN977" s="23">
        <f>+COUNTIF(Tabla3[[#This Row],[VALOR REDUCIDO]:[TOTAL TIEMPO PRORROGADO EN DÍAS
]],"&lt;&gt;0")</f>
        <v>1</v>
      </c>
      <c r="BO977" s="23" t="str">
        <f>+[1]BD_2!CA1008</f>
        <v>2 NO</v>
      </c>
      <c r="BP977" s="27" t="str">
        <f>+[1]BD_2!CF1008</f>
        <v>2 NO</v>
      </c>
      <c r="BQ977" s="23" t="s">
        <v>106</v>
      </c>
      <c r="BR977">
        <f t="shared" si="220"/>
        <v>196</v>
      </c>
      <c r="BS977" s="36">
        <f t="shared" si="221"/>
        <v>45825</v>
      </c>
      <c r="BT977" s="36">
        <f t="shared" si="222"/>
        <v>46021</v>
      </c>
      <c r="BU977" s="37">
        <f t="shared" ca="1" si="223"/>
        <v>0.62244897959183676</v>
      </c>
      <c r="BV977" s="30">
        <f t="shared" si="224"/>
        <v>58200000</v>
      </c>
      <c r="BW977" s="23" t="str">
        <f t="shared" ca="1" si="211"/>
        <v>EJECUCIÓN</v>
      </c>
      <c r="BX977" s="23">
        <v>13200000</v>
      </c>
      <c r="BY977" s="23">
        <v>45000000</v>
      </c>
      <c r="BZ977" s="23" t="s">
        <v>106</v>
      </c>
      <c r="CA977" s="23" t="str">
        <f t="shared" si="212"/>
        <v>junio</v>
      </c>
      <c r="CB977" s="23" t="s">
        <v>121</v>
      </c>
      <c r="CC977" s="23" t="s">
        <v>121</v>
      </c>
      <c r="CD977" s="23" t="s">
        <v>121</v>
      </c>
      <c r="CE977" t="s">
        <v>125</v>
      </c>
      <c r="CF977" t="s">
        <v>126</v>
      </c>
    </row>
    <row r="978" spans="1:84" x14ac:dyDescent="0.25">
      <c r="A978" s="23" t="str">
        <f t="shared" si="213"/>
        <v/>
      </c>
      <c r="B978" s="24" t="str">
        <f t="shared" si="214"/>
        <v/>
      </c>
      <c r="C978" s="24" t="str">
        <f t="shared" ca="1" si="215"/>
        <v>E</v>
      </c>
      <c r="D978" s="25" t="str">
        <f t="shared" ca="1" si="216"/>
        <v/>
      </c>
      <c r="E978" s="25" t="str">
        <f t="shared" si="217"/>
        <v/>
      </c>
      <c r="F978" s="25" t="str">
        <f t="shared" si="218"/>
        <v/>
      </c>
      <c r="G978" s="25" t="str">
        <f t="shared" si="219"/>
        <v/>
      </c>
      <c r="H978" s="23">
        <v>2025</v>
      </c>
      <c r="I978" s="26">
        <v>998</v>
      </c>
      <c r="J978" s="23" t="s">
        <v>95</v>
      </c>
      <c r="K978" t="s">
        <v>96</v>
      </c>
      <c r="L978" t="s">
        <v>97</v>
      </c>
      <c r="M978" t="s">
        <v>98</v>
      </c>
      <c r="N978" t="s">
        <v>99</v>
      </c>
      <c r="O978" s="23" t="s">
        <v>100</v>
      </c>
      <c r="P978" s="23" t="s">
        <v>138</v>
      </c>
      <c r="Q978" t="s">
        <v>6620</v>
      </c>
      <c r="R978" s="23" t="s">
        <v>103</v>
      </c>
      <c r="S978" s="20" t="s">
        <v>158</v>
      </c>
      <c r="T978" s="29" t="s">
        <v>6621</v>
      </c>
      <c r="U978" s="23" t="s">
        <v>1436</v>
      </c>
      <c r="V978" s="23" t="s">
        <v>106</v>
      </c>
      <c r="W978" s="20" t="s">
        <v>430</v>
      </c>
      <c r="X978" s="20" t="s">
        <v>430</v>
      </c>
      <c r="Y978" t="s">
        <v>6622</v>
      </c>
      <c r="Z978" t="s">
        <v>6623</v>
      </c>
      <c r="AA978" t="s">
        <v>6624</v>
      </c>
      <c r="AB978" s="30">
        <v>43633333</v>
      </c>
      <c r="AC978" s="30">
        <v>43633333</v>
      </c>
      <c r="AD978" s="46">
        <v>7000000</v>
      </c>
      <c r="AE978" s="46">
        <v>0</v>
      </c>
      <c r="AF978" s="23" t="s">
        <v>112</v>
      </c>
      <c r="AG978" t="s">
        <v>106</v>
      </c>
      <c r="AH978" t="s">
        <v>113</v>
      </c>
      <c r="AI978" s="31">
        <f>+Tabla3[[#This Row],[VALOR DEL CONTRATO
(EN NUMEROS)]]-Tabla3[[#This Row],[VALOR RECURSOS (MADS/FONAM)]]</f>
        <v>0</v>
      </c>
      <c r="AJ978" s="25">
        <v>4425</v>
      </c>
      <c r="AK978" s="32">
        <v>45664</v>
      </c>
      <c r="AL978">
        <v>245625</v>
      </c>
      <c r="AM978" s="42">
        <v>45828</v>
      </c>
      <c r="AN978" s="33" t="s">
        <v>114</v>
      </c>
      <c r="AO978" t="s">
        <v>434</v>
      </c>
      <c r="AP978" s="39">
        <v>202400000000074</v>
      </c>
      <c r="AQ978" t="s">
        <v>106</v>
      </c>
      <c r="AR978" s="42">
        <v>45827</v>
      </c>
      <c r="AS978" s="23" t="s">
        <v>116</v>
      </c>
      <c r="AT978" s="23" t="s">
        <v>116</v>
      </c>
      <c r="AU978" t="s">
        <v>117</v>
      </c>
      <c r="AV978" t="s">
        <v>435</v>
      </c>
      <c r="AW978" t="s">
        <v>436</v>
      </c>
      <c r="AX978" t="s">
        <v>436</v>
      </c>
      <c r="AY978" s="23">
        <v>80111600</v>
      </c>
      <c r="AZ978" t="s">
        <v>6625</v>
      </c>
      <c r="BA978" s="23" t="s">
        <v>295</v>
      </c>
      <c r="BB978" s="20" t="s">
        <v>122</v>
      </c>
      <c r="BC978" s="42">
        <v>45828</v>
      </c>
      <c r="BD978" s="23" t="s">
        <v>123</v>
      </c>
      <c r="BE978" s="42">
        <v>45828</v>
      </c>
      <c r="BF978" s="42">
        <v>45828</v>
      </c>
      <c r="BG978" s="43">
        <v>46017</v>
      </c>
      <c r="BH978" s="35">
        <f>+Tabla3[[#This Row],[FECHA TERMINACION
(INICIAL)]]-Tabla3[[#This Row],[FECHA INICIO]]</f>
        <v>189</v>
      </c>
      <c r="BI978" s="67">
        <f>+Tabla3[[#This Row],[PLAZO DE EJECUCIÓN EN DÍAS (INICIAL)]]/30</f>
        <v>6.3</v>
      </c>
      <c r="BJ978" t="s">
        <v>6626</v>
      </c>
      <c r="BK978" s="30">
        <f>+[1]BD_2!E1009</f>
        <v>0</v>
      </c>
      <c r="BL978" s="30">
        <f>+[1]BD_2!BA1009</f>
        <v>0</v>
      </c>
      <c r="BM978" s="23">
        <f>+[1]BD_2!BZ1009</f>
        <v>0</v>
      </c>
      <c r="BN978" s="23">
        <f>+COUNTIF(Tabla3[[#This Row],[VALOR REDUCIDO]:[TOTAL TIEMPO PRORROGADO EN DÍAS
]],"&lt;&gt;0")</f>
        <v>0</v>
      </c>
      <c r="BO978" s="23" t="str">
        <f>+[1]BD_2!CA1009</f>
        <v>2 NO</v>
      </c>
      <c r="BP978" s="27" t="str">
        <f>+[1]BD_2!CF1009</f>
        <v>2 NO</v>
      </c>
      <c r="BQ978" s="23" t="s">
        <v>106</v>
      </c>
      <c r="BR978">
        <f t="shared" si="220"/>
        <v>189</v>
      </c>
      <c r="BS978" s="36">
        <f t="shared" si="221"/>
        <v>45828</v>
      </c>
      <c r="BT978" s="36">
        <f t="shared" si="222"/>
        <v>46017</v>
      </c>
      <c r="BU978" s="37">
        <f t="shared" ca="1" si="223"/>
        <v>0.62962962962962965</v>
      </c>
      <c r="BV978" s="30">
        <f t="shared" si="224"/>
        <v>43633333</v>
      </c>
      <c r="BW978" s="23" t="str">
        <f t="shared" ca="1" si="211"/>
        <v>EJECUCIÓN</v>
      </c>
      <c r="BX978" s="23">
        <v>9566667</v>
      </c>
      <c r="BY978" s="23">
        <v>34066666</v>
      </c>
      <c r="BZ978" s="23" t="s">
        <v>106</v>
      </c>
      <c r="CA978" s="23" t="str">
        <f t="shared" si="212"/>
        <v>junio</v>
      </c>
      <c r="CB978" s="23" t="s">
        <v>121</v>
      </c>
      <c r="CC978" s="23" t="s">
        <v>121</v>
      </c>
      <c r="CD978" s="23" t="s">
        <v>121</v>
      </c>
      <c r="CE978" t="s">
        <v>125</v>
      </c>
      <c r="CF978" t="s">
        <v>126</v>
      </c>
    </row>
    <row r="979" spans="1:84" s="47" customFormat="1" x14ac:dyDescent="0.25">
      <c r="A979" s="23" t="str">
        <f t="shared" si="213"/>
        <v/>
      </c>
      <c r="B979" s="24" t="str">
        <f t="shared" si="214"/>
        <v/>
      </c>
      <c r="C979" s="24" t="str">
        <f t="shared" ca="1" si="215"/>
        <v>E</v>
      </c>
      <c r="D979" s="25" t="str">
        <f t="shared" ca="1" si="216"/>
        <v/>
      </c>
      <c r="E979" s="25" t="str">
        <f t="shared" si="217"/>
        <v/>
      </c>
      <c r="F979" s="25" t="str">
        <f t="shared" si="218"/>
        <v/>
      </c>
      <c r="G979" s="25" t="str">
        <f t="shared" si="219"/>
        <v/>
      </c>
      <c r="H979" s="23">
        <v>2025</v>
      </c>
      <c r="I979" s="26">
        <v>999</v>
      </c>
      <c r="J979" s="23" t="s">
        <v>95</v>
      </c>
      <c r="K979" t="s">
        <v>96</v>
      </c>
      <c r="L979" t="s">
        <v>97</v>
      </c>
      <c r="M979" t="s">
        <v>98</v>
      </c>
      <c r="N979" t="s">
        <v>99</v>
      </c>
      <c r="O979" s="23" t="s">
        <v>100</v>
      </c>
      <c r="P979" s="23" t="s">
        <v>138</v>
      </c>
      <c r="Q979" t="s">
        <v>6627</v>
      </c>
      <c r="R979" s="23" t="s">
        <v>103</v>
      </c>
      <c r="S979" s="20" t="s">
        <v>158</v>
      </c>
      <c r="T979" s="29" t="s">
        <v>6628</v>
      </c>
      <c r="U979" s="23" t="s">
        <v>1436</v>
      </c>
      <c r="V979" s="23" t="s">
        <v>106</v>
      </c>
      <c r="W979" s="20" t="s">
        <v>418</v>
      </c>
      <c r="X979" s="20" t="s">
        <v>418</v>
      </c>
      <c r="Y979" t="s">
        <v>6629</v>
      </c>
      <c r="Z979" t="s">
        <v>6630</v>
      </c>
      <c r="AA979" t="s">
        <v>6631</v>
      </c>
      <c r="AB979" s="30">
        <v>44333333</v>
      </c>
      <c r="AC979" s="30">
        <v>44333333</v>
      </c>
      <c r="AD979" s="46">
        <v>7000000</v>
      </c>
      <c r="AE979" s="46">
        <v>0</v>
      </c>
      <c r="AF979" s="23" t="s">
        <v>112</v>
      </c>
      <c r="AG979" t="s">
        <v>106</v>
      </c>
      <c r="AH979" t="s">
        <v>113</v>
      </c>
      <c r="AI979" s="31">
        <f>+Tabla3[[#This Row],[VALOR DEL CONTRATO
(EN NUMEROS)]]-Tabla3[[#This Row],[VALOR RECURSOS (MADS/FONAM)]]</f>
        <v>0</v>
      </c>
      <c r="AJ979" s="25">
        <v>8525</v>
      </c>
      <c r="AK979" s="57">
        <v>45665</v>
      </c>
      <c r="AL979">
        <v>238625</v>
      </c>
      <c r="AM979" s="42">
        <v>45826</v>
      </c>
      <c r="AN979" s="33" t="s">
        <v>114</v>
      </c>
      <c r="AO979" t="s">
        <v>3144</v>
      </c>
      <c r="AP979" s="39">
        <v>202300000000267</v>
      </c>
      <c r="AQ979" t="s">
        <v>106</v>
      </c>
      <c r="AR979" s="42">
        <v>45824</v>
      </c>
      <c r="AS979" s="23" t="s">
        <v>116</v>
      </c>
      <c r="AT979" s="23" t="s">
        <v>116</v>
      </c>
      <c r="AU979" t="s">
        <v>117</v>
      </c>
      <c r="AV979" t="s">
        <v>6231</v>
      </c>
      <c r="AW979" t="s">
        <v>424</v>
      </c>
      <c r="AX979" t="s">
        <v>425</v>
      </c>
      <c r="AY979" s="23">
        <v>80111600</v>
      </c>
      <c r="AZ979" t="s">
        <v>6632</v>
      </c>
      <c r="BA979" s="23" t="s">
        <v>295</v>
      </c>
      <c r="BB979" s="20" t="s">
        <v>122</v>
      </c>
      <c r="BC979" s="42">
        <v>45825</v>
      </c>
      <c r="BD979" s="23" t="s">
        <v>123</v>
      </c>
      <c r="BE979" s="42">
        <v>45825</v>
      </c>
      <c r="BF979" s="27">
        <v>45826</v>
      </c>
      <c r="BG979" s="43">
        <v>46018</v>
      </c>
      <c r="BH979" s="35">
        <f>+Tabla3[[#This Row],[FECHA TERMINACION
(INICIAL)]]-Tabla3[[#This Row],[FECHA INICIO]]</f>
        <v>192</v>
      </c>
      <c r="BI979" s="67">
        <f>+Tabla3[[#This Row],[PLAZO DE EJECUCIÓN EN DÍAS (INICIAL)]]/30</f>
        <v>6.4</v>
      </c>
      <c r="BJ979" t="s">
        <v>6633</v>
      </c>
      <c r="BK979" s="30">
        <f>+[1]BD_2!E1010</f>
        <v>0</v>
      </c>
      <c r="BL979" s="30">
        <f>+[1]BD_2!BA1010</f>
        <v>0</v>
      </c>
      <c r="BM979" s="23">
        <f>+[1]BD_2!BZ1010</f>
        <v>0</v>
      </c>
      <c r="BN979" s="23">
        <f>+COUNTIF(Tabla3[[#This Row],[VALOR REDUCIDO]:[TOTAL TIEMPO PRORROGADO EN DÍAS
]],"&lt;&gt;0")</f>
        <v>0</v>
      </c>
      <c r="BO979" s="23" t="str">
        <f>+[1]BD_2!CA1010</f>
        <v>2 NO</v>
      </c>
      <c r="BP979" s="27" t="str">
        <f>+[1]BD_2!CF1010</f>
        <v>2 NO</v>
      </c>
      <c r="BQ979" s="23" t="s">
        <v>106</v>
      </c>
      <c r="BR979">
        <f t="shared" si="220"/>
        <v>192</v>
      </c>
      <c r="BS979" s="36">
        <f t="shared" si="221"/>
        <v>45826</v>
      </c>
      <c r="BT979" s="36">
        <f t="shared" si="222"/>
        <v>46018</v>
      </c>
      <c r="BU979" s="37">
        <f t="shared" ca="1" si="223"/>
        <v>0.63020833333333337</v>
      </c>
      <c r="BV979" s="30">
        <f t="shared" si="224"/>
        <v>44333333</v>
      </c>
      <c r="BW979" s="23" t="str">
        <f t="shared" ca="1" si="211"/>
        <v>EJECUCIÓN</v>
      </c>
      <c r="BX979" s="23">
        <v>10033333</v>
      </c>
      <c r="BY979" s="23">
        <v>34300000</v>
      </c>
      <c r="BZ979" s="23" t="s">
        <v>106</v>
      </c>
      <c r="CA979" s="23" t="str">
        <f t="shared" si="212"/>
        <v>junio</v>
      </c>
      <c r="CB979" s="23" t="s">
        <v>121</v>
      </c>
      <c r="CC979" s="23" t="s">
        <v>121</v>
      </c>
      <c r="CD979" s="23" t="s">
        <v>121</v>
      </c>
      <c r="CE979" t="s">
        <v>125</v>
      </c>
      <c r="CF979" t="s">
        <v>126</v>
      </c>
    </row>
    <row r="980" spans="1:84" s="47" customFormat="1" x14ac:dyDescent="0.25">
      <c r="A980" s="23" t="str">
        <f t="shared" si="213"/>
        <v/>
      </c>
      <c r="B980" s="24" t="str">
        <f t="shared" si="214"/>
        <v/>
      </c>
      <c r="C980" s="24" t="str">
        <f t="shared" ca="1" si="215"/>
        <v>E</v>
      </c>
      <c r="D980" s="25" t="str">
        <f t="shared" ca="1" si="216"/>
        <v/>
      </c>
      <c r="E980" s="25" t="str">
        <f t="shared" si="217"/>
        <v/>
      </c>
      <c r="F980" s="25" t="str">
        <f t="shared" si="218"/>
        <v/>
      </c>
      <c r="G980" s="25" t="str">
        <f t="shared" si="219"/>
        <v/>
      </c>
      <c r="H980" s="23">
        <v>2025</v>
      </c>
      <c r="I980" s="26">
        <v>1001</v>
      </c>
      <c r="J980" s="23" t="s">
        <v>95</v>
      </c>
      <c r="K980" t="s">
        <v>96</v>
      </c>
      <c r="L980" t="s">
        <v>97</v>
      </c>
      <c r="M980" t="s">
        <v>98</v>
      </c>
      <c r="N980" t="s">
        <v>99</v>
      </c>
      <c r="O980" s="23" t="s">
        <v>100</v>
      </c>
      <c r="P980" s="23" t="s">
        <v>138</v>
      </c>
      <c r="Q980" t="s">
        <v>6634</v>
      </c>
      <c r="R980" s="23" t="s">
        <v>103</v>
      </c>
      <c r="S980" s="20" t="s">
        <v>1242</v>
      </c>
      <c r="T980" s="29" t="s">
        <v>7157</v>
      </c>
      <c r="U980" s="23" t="s">
        <v>1436</v>
      </c>
      <c r="V980" s="23" t="s">
        <v>106</v>
      </c>
      <c r="W980" s="20" t="s">
        <v>747</v>
      </c>
      <c r="X980" s="20" t="s">
        <v>747</v>
      </c>
      <c r="Y980" t="s">
        <v>6635</v>
      </c>
      <c r="Z980" t="s">
        <v>6636</v>
      </c>
      <c r="AA980" t="s">
        <v>6637</v>
      </c>
      <c r="AB980" s="30">
        <v>36666000</v>
      </c>
      <c r="AC980" s="30">
        <v>36666000</v>
      </c>
      <c r="AD980" s="46">
        <v>5670000</v>
      </c>
      <c r="AE980" s="46">
        <v>0</v>
      </c>
      <c r="AF980" s="23" t="s">
        <v>112</v>
      </c>
      <c r="AG980" t="s">
        <v>106</v>
      </c>
      <c r="AH980" t="s">
        <v>113</v>
      </c>
      <c r="AI980" s="31">
        <f>+Tabla3[[#This Row],[VALOR DEL CONTRATO
(EN NUMEROS)]]-Tabla3[[#This Row],[VALOR RECURSOS (MADS/FONAM)]]</f>
        <v>0</v>
      </c>
      <c r="AJ980" s="25">
        <v>3325</v>
      </c>
      <c r="AK980" s="57">
        <v>45664</v>
      </c>
      <c r="AL980">
        <v>248425</v>
      </c>
      <c r="AM980" s="42">
        <v>45832</v>
      </c>
      <c r="AN980" s="33" t="s">
        <v>114</v>
      </c>
      <c r="AO980" t="s">
        <v>751</v>
      </c>
      <c r="AP980" s="39">
        <v>202400000000095</v>
      </c>
      <c r="AQ980" t="s">
        <v>106</v>
      </c>
      <c r="AR980" s="42">
        <v>45825</v>
      </c>
      <c r="AS980" s="23" t="s">
        <v>116</v>
      </c>
      <c r="AT980" s="23" t="s">
        <v>116</v>
      </c>
      <c r="AU980" t="s">
        <v>117</v>
      </c>
      <c r="AV980" t="s">
        <v>2201</v>
      </c>
      <c r="AW980" t="s">
        <v>2202</v>
      </c>
      <c r="AX980" t="s">
        <v>747</v>
      </c>
      <c r="AY980" s="23">
        <v>80111600</v>
      </c>
      <c r="AZ980" t="s">
        <v>6638</v>
      </c>
      <c r="BA980" s="23" t="s">
        <v>121</v>
      </c>
      <c r="BB980" s="20" t="s">
        <v>122</v>
      </c>
      <c r="BC980" s="42">
        <v>45825</v>
      </c>
      <c r="BD980" s="23" t="s">
        <v>123</v>
      </c>
      <c r="BE980" s="42">
        <v>45825</v>
      </c>
      <c r="BF980" s="27">
        <v>45832</v>
      </c>
      <c r="BG980" s="43">
        <v>46021</v>
      </c>
      <c r="BH980" s="35">
        <f>+Tabla3[[#This Row],[FECHA TERMINACION
(INICIAL)]]-Tabla3[[#This Row],[FECHA INICIO]]</f>
        <v>189</v>
      </c>
      <c r="BI980" s="67">
        <f>+Tabla3[[#This Row],[PLAZO DE EJECUCIÓN EN DÍAS (INICIAL)]]/30</f>
        <v>6.3</v>
      </c>
      <c r="BJ980" t="s">
        <v>6639</v>
      </c>
      <c r="BK980" s="30">
        <f>+[1]BD_2!E1012</f>
        <v>1323000</v>
      </c>
      <c r="BL980" s="30">
        <f>+[1]BD_2!BA1012</f>
        <v>0</v>
      </c>
      <c r="BM980" s="23">
        <f>+[1]BD_2!BZ1012</f>
        <v>0</v>
      </c>
      <c r="BN980" s="23">
        <f>+COUNTIF(Tabla3[[#This Row],[VALOR REDUCIDO]:[TOTAL TIEMPO PRORROGADO EN DÍAS
]],"&lt;&gt;0")</f>
        <v>1</v>
      </c>
      <c r="BO980" s="23" t="str">
        <f>+[1]BD_2!CA1012</f>
        <v>2 NO</v>
      </c>
      <c r="BP980" s="27" t="str">
        <f>+[1]BD_2!CF1012</f>
        <v>2 NO</v>
      </c>
      <c r="BQ980" s="23" t="s">
        <v>106</v>
      </c>
      <c r="BR980">
        <f t="shared" si="220"/>
        <v>189</v>
      </c>
      <c r="BS980" s="36">
        <f t="shared" si="221"/>
        <v>45832</v>
      </c>
      <c r="BT980" s="36">
        <f t="shared" si="222"/>
        <v>46021</v>
      </c>
      <c r="BU980" s="37">
        <f t="shared" ca="1" si="223"/>
        <v>0.60846560846560849</v>
      </c>
      <c r="BV980" s="30">
        <f t="shared" si="224"/>
        <v>35343000</v>
      </c>
      <c r="BW980" s="23" t="str">
        <f t="shared" ca="1" si="211"/>
        <v>EJECUCIÓN</v>
      </c>
      <c r="BX980" s="23">
        <v>6993000</v>
      </c>
      <c r="BY980" s="23">
        <v>28350000</v>
      </c>
      <c r="BZ980" s="23" t="s">
        <v>106</v>
      </c>
      <c r="CA980" s="23" t="str">
        <f t="shared" si="212"/>
        <v>junio</v>
      </c>
      <c r="CB980" s="23" t="s">
        <v>121</v>
      </c>
      <c r="CC980" s="23" t="s">
        <v>121</v>
      </c>
      <c r="CD980" s="23" t="s">
        <v>121</v>
      </c>
      <c r="CE980" t="s">
        <v>125</v>
      </c>
      <c r="CF980" t="s">
        <v>126</v>
      </c>
    </row>
    <row r="981" spans="1:84" x14ac:dyDescent="0.25">
      <c r="A981" s="23" t="str">
        <f t="shared" si="213"/>
        <v/>
      </c>
      <c r="B981" s="24" t="str">
        <f t="shared" si="214"/>
        <v/>
      </c>
      <c r="C981" s="24" t="str">
        <f t="shared" ca="1" si="215"/>
        <v>E</v>
      </c>
      <c r="D981" s="25" t="str">
        <f t="shared" ca="1" si="216"/>
        <v/>
      </c>
      <c r="E981" s="25" t="str">
        <f t="shared" si="217"/>
        <v/>
      </c>
      <c r="F981" s="25" t="str">
        <f t="shared" si="218"/>
        <v/>
      </c>
      <c r="G981" s="25" t="str">
        <f t="shared" si="219"/>
        <v/>
      </c>
      <c r="H981" s="23">
        <v>2025</v>
      </c>
      <c r="I981" s="26">
        <v>1004</v>
      </c>
      <c r="J981" s="23" t="s">
        <v>95</v>
      </c>
      <c r="K981" t="s">
        <v>96</v>
      </c>
      <c r="L981" t="s">
        <v>97</v>
      </c>
      <c r="M981" t="s">
        <v>98</v>
      </c>
      <c r="N981" t="s">
        <v>99</v>
      </c>
      <c r="O981" s="23" t="s">
        <v>100</v>
      </c>
      <c r="P981" s="23" t="s">
        <v>138</v>
      </c>
      <c r="Q981" t="s">
        <v>6640</v>
      </c>
      <c r="R981" s="23" t="s">
        <v>103</v>
      </c>
      <c r="S981" s="20" t="s">
        <v>1242</v>
      </c>
      <c r="T981" s="29" t="s">
        <v>7158</v>
      </c>
      <c r="U981" s="23" t="s">
        <v>1436</v>
      </c>
      <c r="V981" s="23" t="s">
        <v>106</v>
      </c>
      <c r="W981" s="20" t="s">
        <v>430</v>
      </c>
      <c r="X981" s="20" t="s">
        <v>430</v>
      </c>
      <c r="Y981" t="s">
        <v>6641</v>
      </c>
      <c r="Z981" t="s">
        <v>6642</v>
      </c>
      <c r="AA981" t="s">
        <v>6643</v>
      </c>
      <c r="AB981" s="30">
        <v>37500000</v>
      </c>
      <c r="AC981" s="30">
        <v>37500000</v>
      </c>
      <c r="AD981" s="46">
        <v>6250000</v>
      </c>
      <c r="AE981" s="46">
        <v>0</v>
      </c>
      <c r="AF981" s="23" t="s">
        <v>112</v>
      </c>
      <c r="AG981" t="s">
        <v>106</v>
      </c>
      <c r="AH981" t="s">
        <v>113</v>
      </c>
      <c r="AI981" s="31">
        <f>+Tabla3[[#This Row],[VALOR DEL CONTRATO
(EN NUMEROS)]]-Tabla3[[#This Row],[VALOR RECURSOS (MADS/FONAM)]]</f>
        <v>0</v>
      </c>
      <c r="AJ981" s="25">
        <v>4825</v>
      </c>
      <c r="AK981" s="57">
        <v>45664</v>
      </c>
      <c r="AL981">
        <v>248225</v>
      </c>
      <c r="AM981" s="42">
        <v>45832</v>
      </c>
      <c r="AN981" s="33" t="s">
        <v>114</v>
      </c>
      <c r="AO981" t="s">
        <v>1265</v>
      </c>
      <c r="AP981" s="39">
        <v>202400000000074</v>
      </c>
      <c r="AQ981" t="s">
        <v>106</v>
      </c>
      <c r="AR981" s="42">
        <v>45821</v>
      </c>
      <c r="AS981" s="23" t="s">
        <v>116</v>
      </c>
      <c r="AT981" s="23" t="s">
        <v>116</v>
      </c>
      <c r="AU981" t="s">
        <v>117</v>
      </c>
      <c r="AV981" t="s">
        <v>435</v>
      </c>
      <c r="AW981" t="s">
        <v>436</v>
      </c>
      <c r="AX981" t="s">
        <v>436</v>
      </c>
      <c r="AY981" s="23">
        <v>80111600</v>
      </c>
      <c r="AZ981" t="s">
        <v>6644</v>
      </c>
      <c r="BA981" s="23" t="s">
        <v>121</v>
      </c>
      <c r="BB981" s="20" t="s">
        <v>122</v>
      </c>
      <c r="BC981" s="42">
        <v>45826</v>
      </c>
      <c r="BD981" s="23" t="s">
        <v>123</v>
      </c>
      <c r="BE981" s="42">
        <v>45826</v>
      </c>
      <c r="BF981" s="27">
        <v>45832</v>
      </c>
      <c r="BG981" s="43">
        <v>46014</v>
      </c>
      <c r="BH981" s="35">
        <f>+Tabla3[[#This Row],[FECHA TERMINACION
(INICIAL)]]-Tabla3[[#This Row],[FECHA INICIO]]</f>
        <v>182</v>
      </c>
      <c r="BI981" s="67">
        <f>+Tabla3[[#This Row],[PLAZO DE EJECUCIÓN EN DÍAS (INICIAL)]]/30</f>
        <v>6.0666666666666664</v>
      </c>
      <c r="BJ981" t="s">
        <v>1693</v>
      </c>
      <c r="BK981" s="30">
        <f>+[1]BD_2!E1015</f>
        <v>0</v>
      </c>
      <c r="BL981" s="30">
        <f>+[1]BD_2!BA1015</f>
        <v>0</v>
      </c>
      <c r="BM981" s="23">
        <f>+[1]BD_2!BZ1015</f>
        <v>0</v>
      </c>
      <c r="BN981" s="23">
        <f>+COUNTIF(Tabla3[[#This Row],[VALOR REDUCIDO]:[TOTAL TIEMPO PRORROGADO EN DÍAS
]],"&lt;&gt;0")</f>
        <v>0</v>
      </c>
      <c r="BO981" s="23" t="str">
        <f>+[1]BD_2!CA1015</f>
        <v>2 NO</v>
      </c>
      <c r="BP981" s="27" t="str">
        <f>+[1]BD_2!CF1015</f>
        <v>2 NO</v>
      </c>
      <c r="BQ981" s="23" t="s">
        <v>106</v>
      </c>
      <c r="BR981">
        <f t="shared" si="220"/>
        <v>182</v>
      </c>
      <c r="BS981" s="36">
        <f t="shared" si="221"/>
        <v>45832</v>
      </c>
      <c r="BT981" s="36">
        <f t="shared" si="222"/>
        <v>46014</v>
      </c>
      <c r="BU981" s="37">
        <f t="shared" ca="1" si="223"/>
        <v>0.63186813186813184</v>
      </c>
      <c r="BV981" s="30">
        <f t="shared" si="224"/>
        <v>37500000</v>
      </c>
      <c r="BW981" s="23" t="str">
        <f t="shared" ca="1" si="211"/>
        <v>EJECUCIÓN</v>
      </c>
      <c r="BX981" s="23">
        <v>7708333</v>
      </c>
      <c r="BY981" s="23">
        <v>29791667</v>
      </c>
      <c r="BZ981" s="23" t="s">
        <v>106</v>
      </c>
      <c r="CA981" s="23" t="str">
        <f t="shared" si="212"/>
        <v>junio</v>
      </c>
      <c r="CB981" s="23" t="s">
        <v>121</v>
      </c>
      <c r="CC981" s="23" t="s">
        <v>121</v>
      </c>
      <c r="CD981" s="23" t="s">
        <v>121</v>
      </c>
      <c r="CE981" t="s">
        <v>125</v>
      </c>
      <c r="CF981" t="s">
        <v>126</v>
      </c>
    </row>
    <row r="982" spans="1:84" x14ac:dyDescent="0.25">
      <c r="A982" s="23" t="str">
        <f t="shared" si="213"/>
        <v/>
      </c>
      <c r="B982" s="24" t="str">
        <f t="shared" si="214"/>
        <v/>
      </c>
      <c r="C982" s="24" t="str">
        <f t="shared" ca="1" si="215"/>
        <v>E</v>
      </c>
      <c r="D982" s="25" t="str">
        <f t="shared" ca="1" si="216"/>
        <v/>
      </c>
      <c r="E982" s="25" t="str">
        <f t="shared" si="217"/>
        <v/>
      </c>
      <c r="F982" s="25" t="str">
        <f t="shared" si="218"/>
        <v/>
      </c>
      <c r="G982" s="25" t="str">
        <f t="shared" si="219"/>
        <v/>
      </c>
      <c r="H982" s="23">
        <v>2025</v>
      </c>
      <c r="I982" s="26">
        <v>1005</v>
      </c>
      <c r="J982" s="23" t="s">
        <v>95</v>
      </c>
      <c r="K982" t="s">
        <v>96</v>
      </c>
      <c r="L982" t="s">
        <v>97</v>
      </c>
      <c r="M982" t="s">
        <v>98</v>
      </c>
      <c r="N982" t="s">
        <v>99</v>
      </c>
      <c r="O982" s="23" t="s">
        <v>100</v>
      </c>
      <c r="P982" s="23" t="s">
        <v>138</v>
      </c>
      <c r="Q982" t="s">
        <v>6645</v>
      </c>
      <c r="R982" s="23" t="s">
        <v>103</v>
      </c>
      <c r="S982" s="20" t="s">
        <v>467</v>
      </c>
      <c r="T982" s="29" t="s">
        <v>7159</v>
      </c>
      <c r="U982" s="23" t="s">
        <v>1436</v>
      </c>
      <c r="V982" s="23" t="s">
        <v>106</v>
      </c>
      <c r="W982" s="20" t="s">
        <v>747</v>
      </c>
      <c r="X982" s="20" t="s">
        <v>747</v>
      </c>
      <c r="Y982" t="s">
        <v>6646</v>
      </c>
      <c r="Z982" t="s">
        <v>6647</v>
      </c>
      <c r="AA982" t="s">
        <v>6648</v>
      </c>
      <c r="AB982" s="30">
        <v>45266667</v>
      </c>
      <c r="AC982" s="30">
        <v>45266667</v>
      </c>
      <c r="AD982" s="46">
        <v>7000000</v>
      </c>
      <c r="AE982" s="46">
        <v>0</v>
      </c>
      <c r="AF982" s="23" t="s">
        <v>112</v>
      </c>
      <c r="AG982" t="s">
        <v>106</v>
      </c>
      <c r="AH982" t="s">
        <v>113</v>
      </c>
      <c r="AI982" s="31">
        <f>+Tabla3[[#This Row],[VALOR DEL CONTRATO
(EN NUMEROS)]]-Tabla3[[#This Row],[VALOR RECURSOS (MADS/FONAM)]]</f>
        <v>0</v>
      </c>
      <c r="AJ982" s="25">
        <v>3325</v>
      </c>
      <c r="AK982" s="57">
        <v>45664</v>
      </c>
      <c r="AL982">
        <v>236725</v>
      </c>
      <c r="AM982" s="42">
        <v>45825</v>
      </c>
      <c r="AN982" s="33" t="s">
        <v>114</v>
      </c>
      <c r="AO982" t="s">
        <v>751</v>
      </c>
      <c r="AP982" s="39">
        <v>202400000000095</v>
      </c>
      <c r="AQ982" t="s">
        <v>106</v>
      </c>
      <c r="AR982" s="42">
        <v>45821</v>
      </c>
      <c r="AS982" s="23" t="s">
        <v>116</v>
      </c>
      <c r="AT982" s="23" t="s">
        <v>116</v>
      </c>
      <c r="AU982" t="s">
        <v>117</v>
      </c>
      <c r="AV982" t="s">
        <v>2201</v>
      </c>
      <c r="AW982" t="s">
        <v>2202</v>
      </c>
      <c r="AX982" t="s">
        <v>747</v>
      </c>
      <c r="AY982" s="23">
        <v>80111600</v>
      </c>
      <c r="AZ982" t="s">
        <v>6649</v>
      </c>
      <c r="BA982" s="23" t="s">
        <v>121</v>
      </c>
      <c r="BB982" s="20" t="s">
        <v>122</v>
      </c>
      <c r="BC982" s="27">
        <v>45821</v>
      </c>
      <c r="BD982" s="23" t="s">
        <v>123</v>
      </c>
      <c r="BE982" s="27">
        <v>45821</v>
      </c>
      <c r="BF982" s="27">
        <v>45825</v>
      </c>
      <c r="BG982" s="43">
        <v>46021</v>
      </c>
      <c r="BH982" s="35">
        <f>+Tabla3[[#This Row],[FECHA TERMINACION
(INICIAL)]]-Tabla3[[#This Row],[FECHA INICIO]]</f>
        <v>196</v>
      </c>
      <c r="BI982" s="67">
        <f>+Tabla3[[#This Row],[PLAZO DE EJECUCIÓN EN DÍAS (INICIAL)]]/30</f>
        <v>6.5333333333333332</v>
      </c>
      <c r="BJ982" t="s">
        <v>6650</v>
      </c>
      <c r="BK982" s="30">
        <f>+[1]BD_2!E1016</f>
        <v>0</v>
      </c>
      <c r="BL982" s="30">
        <f>+[1]BD_2!BA1016</f>
        <v>0</v>
      </c>
      <c r="BM982" s="23">
        <f>+[1]BD_2!BZ1016</f>
        <v>0</v>
      </c>
      <c r="BN982" s="23">
        <f>+COUNTIF(Tabla3[[#This Row],[VALOR REDUCIDO]:[TOTAL TIEMPO PRORROGADO EN DÍAS
]],"&lt;&gt;0")</f>
        <v>0</v>
      </c>
      <c r="BO982" s="23" t="str">
        <f>+[1]BD_2!CA1016</f>
        <v>2 NO</v>
      </c>
      <c r="BP982" s="27" t="str">
        <f>+[1]BD_2!CF1016</f>
        <v>2 NO</v>
      </c>
      <c r="BQ982" s="23" t="s">
        <v>106</v>
      </c>
      <c r="BR982">
        <f t="shared" si="220"/>
        <v>196</v>
      </c>
      <c r="BS982" s="36">
        <f t="shared" si="221"/>
        <v>45825</v>
      </c>
      <c r="BT982" s="36">
        <f t="shared" si="222"/>
        <v>46021</v>
      </c>
      <c r="BU982" s="37">
        <f t="shared" ca="1" si="223"/>
        <v>0.62244897959183676</v>
      </c>
      <c r="BV982" s="30">
        <f t="shared" si="224"/>
        <v>45266667</v>
      </c>
      <c r="BW982" s="23" t="str">
        <f t="shared" ca="1" si="211"/>
        <v>EJECUCIÓN</v>
      </c>
      <c r="BX982" s="23">
        <v>10266667</v>
      </c>
      <c r="BY982" s="23">
        <v>35000000</v>
      </c>
      <c r="BZ982" s="23" t="s">
        <v>106</v>
      </c>
      <c r="CA982" s="23" t="str">
        <f t="shared" si="212"/>
        <v>junio</v>
      </c>
      <c r="CB982" s="23" t="s">
        <v>121</v>
      </c>
      <c r="CC982" s="23" t="s">
        <v>121</v>
      </c>
      <c r="CD982" s="23" t="s">
        <v>121</v>
      </c>
      <c r="CE982" t="s">
        <v>125</v>
      </c>
      <c r="CF982" t="s">
        <v>126</v>
      </c>
    </row>
    <row r="983" spans="1:84" x14ac:dyDescent="0.25">
      <c r="A983" s="23" t="str">
        <f t="shared" si="213"/>
        <v/>
      </c>
      <c r="B983" s="24" t="str">
        <f t="shared" si="214"/>
        <v/>
      </c>
      <c r="C983" s="24" t="str">
        <f t="shared" ca="1" si="215"/>
        <v>E</v>
      </c>
      <c r="D983" s="25" t="str">
        <f t="shared" ca="1" si="216"/>
        <v/>
      </c>
      <c r="E983" s="25" t="str">
        <f t="shared" si="217"/>
        <v/>
      </c>
      <c r="F983" s="25" t="str">
        <f t="shared" si="218"/>
        <v/>
      </c>
      <c r="G983" s="25" t="str">
        <f t="shared" si="219"/>
        <v/>
      </c>
      <c r="H983" s="23">
        <v>2025</v>
      </c>
      <c r="I983" s="26">
        <v>1006</v>
      </c>
      <c r="J983" s="23" t="s">
        <v>95</v>
      </c>
      <c r="K983" t="s">
        <v>96</v>
      </c>
      <c r="L983" t="s">
        <v>97</v>
      </c>
      <c r="M983" t="s">
        <v>98</v>
      </c>
      <c r="N983" t="s">
        <v>99</v>
      </c>
      <c r="O983" s="23" t="s">
        <v>100</v>
      </c>
      <c r="P983" s="23" t="s">
        <v>138</v>
      </c>
      <c r="Q983" t="s">
        <v>6651</v>
      </c>
      <c r="R983" s="23" t="s">
        <v>103</v>
      </c>
      <c r="S983" s="20" t="s">
        <v>6652</v>
      </c>
      <c r="T983" s="29" t="s">
        <v>7160</v>
      </c>
      <c r="U983" s="23" t="s">
        <v>1436</v>
      </c>
      <c r="V983" s="23" t="s">
        <v>106</v>
      </c>
      <c r="W983" s="20" t="s">
        <v>430</v>
      </c>
      <c r="X983" s="20" t="s">
        <v>430</v>
      </c>
      <c r="Y983" t="s">
        <v>6653</v>
      </c>
      <c r="Z983" t="s">
        <v>6654</v>
      </c>
      <c r="AA983" t="s">
        <v>6655</v>
      </c>
      <c r="AB983" s="30">
        <v>37500000</v>
      </c>
      <c r="AC983" s="30">
        <v>37500000</v>
      </c>
      <c r="AD983" s="46">
        <v>6250000</v>
      </c>
      <c r="AE983" s="46">
        <v>0</v>
      </c>
      <c r="AF983" s="23" t="s">
        <v>112</v>
      </c>
      <c r="AG983" t="s">
        <v>106</v>
      </c>
      <c r="AH983" t="s">
        <v>113</v>
      </c>
      <c r="AI983" s="31">
        <f>+Tabla3[[#This Row],[VALOR DEL CONTRATO
(EN NUMEROS)]]-Tabla3[[#This Row],[VALOR RECURSOS (MADS/FONAM)]]</f>
        <v>0</v>
      </c>
      <c r="AJ983" s="25">
        <v>4825</v>
      </c>
      <c r="AK983" s="57">
        <v>45664</v>
      </c>
      <c r="AL983">
        <v>238525</v>
      </c>
      <c r="AM983" s="42">
        <v>45826</v>
      </c>
      <c r="AN983" s="33" t="s">
        <v>114</v>
      </c>
      <c r="AO983" t="s">
        <v>1265</v>
      </c>
      <c r="AP983" s="39">
        <v>202400000000074</v>
      </c>
      <c r="AQ983" t="s">
        <v>106</v>
      </c>
      <c r="AR983" s="42">
        <v>45821</v>
      </c>
      <c r="AS983" s="23" t="s">
        <v>116</v>
      </c>
      <c r="AT983" s="23" t="s">
        <v>116</v>
      </c>
      <c r="AU983" t="s">
        <v>117</v>
      </c>
      <c r="AV983" t="s">
        <v>435</v>
      </c>
      <c r="AW983" t="s">
        <v>436</v>
      </c>
      <c r="AX983" t="s">
        <v>436</v>
      </c>
      <c r="AY983" s="23">
        <v>80111600</v>
      </c>
      <c r="AZ983" t="s">
        <v>6656</v>
      </c>
      <c r="BA983" s="23" t="s">
        <v>295</v>
      </c>
      <c r="BB983" s="20" t="s">
        <v>122</v>
      </c>
      <c r="BC983" s="42">
        <v>45824</v>
      </c>
      <c r="BD983" s="23" t="s">
        <v>123</v>
      </c>
      <c r="BE983" s="42">
        <v>45824</v>
      </c>
      <c r="BF983" s="27">
        <v>45826</v>
      </c>
      <c r="BG983" s="43">
        <v>46008</v>
      </c>
      <c r="BH983" s="35">
        <f>+Tabla3[[#This Row],[FECHA TERMINACION
(INICIAL)]]-Tabla3[[#This Row],[FECHA INICIO]]</f>
        <v>182</v>
      </c>
      <c r="BI983" s="67">
        <f>+Tabla3[[#This Row],[PLAZO DE EJECUCIÓN EN DÍAS (INICIAL)]]/30</f>
        <v>6.0666666666666664</v>
      </c>
      <c r="BJ983" t="s">
        <v>1693</v>
      </c>
      <c r="BK983" s="30">
        <f>+[1]BD_2!E1017</f>
        <v>0</v>
      </c>
      <c r="BL983" s="30">
        <f>+[1]BD_2!BA1017</f>
        <v>0</v>
      </c>
      <c r="BM983" s="23">
        <f>+[1]BD_2!BZ1017</f>
        <v>0</v>
      </c>
      <c r="BN983" s="23">
        <f>+COUNTIF(Tabla3[[#This Row],[VALOR REDUCIDO]:[TOTAL TIEMPO PRORROGADO EN DÍAS
]],"&lt;&gt;0")</f>
        <v>0</v>
      </c>
      <c r="BO983" s="23" t="str">
        <f>+[1]BD_2!CA1017</f>
        <v>2 NO</v>
      </c>
      <c r="BP983" s="27" t="str">
        <f>+[1]BD_2!CF1017</f>
        <v>2 NO</v>
      </c>
      <c r="BQ983" s="23" t="s">
        <v>106</v>
      </c>
      <c r="BR983">
        <f t="shared" si="220"/>
        <v>182</v>
      </c>
      <c r="BS983" s="36">
        <f t="shared" si="221"/>
        <v>45826</v>
      </c>
      <c r="BT983" s="36">
        <f t="shared" si="222"/>
        <v>46008</v>
      </c>
      <c r="BU983" s="37">
        <f t="shared" ca="1" si="223"/>
        <v>0.6648351648351648</v>
      </c>
      <c r="BV983" s="30">
        <f t="shared" si="224"/>
        <v>37500000</v>
      </c>
      <c r="BW983" s="23" t="str">
        <f t="shared" ca="1" si="211"/>
        <v>EJECUCIÓN</v>
      </c>
      <c r="BX983" s="23">
        <v>8958333</v>
      </c>
      <c r="BY983" s="23">
        <v>28541667</v>
      </c>
      <c r="BZ983" s="23" t="s">
        <v>106</v>
      </c>
      <c r="CA983" s="23" t="str">
        <f t="shared" si="212"/>
        <v>junio</v>
      </c>
      <c r="CB983" s="23" t="s">
        <v>121</v>
      </c>
      <c r="CC983" s="23" t="s">
        <v>121</v>
      </c>
      <c r="CD983" s="23" t="s">
        <v>121</v>
      </c>
      <c r="CE983" t="s">
        <v>125</v>
      </c>
      <c r="CF983" t="s">
        <v>126</v>
      </c>
    </row>
    <row r="984" spans="1:84" x14ac:dyDescent="0.25">
      <c r="A984" s="23" t="str">
        <f t="shared" si="213"/>
        <v/>
      </c>
      <c r="B984" s="24" t="str">
        <f t="shared" si="214"/>
        <v/>
      </c>
      <c r="C984" s="24" t="str">
        <f t="shared" ca="1" si="215"/>
        <v>E</v>
      </c>
      <c r="D984" s="25" t="str">
        <f t="shared" ca="1" si="216"/>
        <v/>
      </c>
      <c r="E984" s="25" t="str">
        <f t="shared" si="217"/>
        <v/>
      </c>
      <c r="F984" s="25" t="str">
        <f t="shared" si="218"/>
        <v/>
      </c>
      <c r="G984" s="25" t="str">
        <f t="shared" si="219"/>
        <v/>
      </c>
      <c r="H984" s="23">
        <v>2025</v>
      </c>
      <c r="I984" s="26">
        <v>1007</v>
      </c>
      <c r="J984" s="23" t="s">
        <v>95</v>
      </c>
      <c r="K984" t="s">
        <v>96</v>
      </c>
      <c r="L984" t="s">
        <v>97</v>
      </c>
      <c r="M984" t="s">
        <v>98</v>
      </c>
      <c r="N984" t="s">
        <v>99</v>
      </c>
      <c r="O984" s="23" t="s">
        <v>100</v>
      </c>
      <c r="P984" s="23" t="s">
        <v>138</v>
      </c>
      <c r="Q984" t="s">
        <v>6657</v>
      </c>
      <c r="R984" s="23" t="s">
        <v>103</v>
      </c>
      <c r="S984" s="20" t="s">
        <v>561</v>
      </c>
      <c r="T984" s="29" t="s">
        <v>7161</v>
      </c>
      <c r="U984" s="23" t="s">
        <v>1436</v>
      </c>
      <c r="V984" s="23" t="s">
        <v>106</v>
      </c>
      <c r="W984" s="20" t="s">
        <v>747</v>
      </c>
      <c r="X984" s="20" t="s">
        <v>747</v>
      </c>
      <c r="Y984" t="s">
        <v>6658</v>
      </c>
      <c r="Z984" t="s">
        <v>6659</v>
      </c>
      <c r="AA984" s="30" t="s">
        <v>6521</v>
      </c>
      <c r="AB984" s="30">
        <v>108000000</v>
      </c>
      <c r="AC984" s="30">
        <v>108000000</v>
      </c>
      <c r="AD984" s="46">
        <v>9000000</v>
      </c>
      <c r="AE984" s="46">
        <v>0</v>
      </c>
      <c r="AF984" s="23" t="s">
        <v>3571</v>
      </c>
      <c r="AG984" t="s">
        <v>106</v>
      </c>
      <c r="AH984" t="s">
        <v>113</v>
      </c>
      <c r="AI984" s="31">
        <f>+Tabla3[[#This Row],[VALOR DEL CONTRATO
(EN NUMEROS)]]-Tabla3[[#This Row],[VALOR RECURSOS (MADS/FONAM)]]</f>
        <v>0</v>
      </c>
      <c r="AJ984" s="25">
        <v>4625</v>
      </c>
      <c r="AK984" s="57">
        <v>45671</v>
      </c>
      <c r="AL984">
        <v>6625</v>
      </c>
      <c r="AM984" s="42">
        <v>45859</v>
      </c>
      <c r="AN984" s="25" t="s">
        <v>3572</v>
      </c>
      <c r="AO984" t="s">
        <v>3573</v>
      </c>
      <c r="AP984" s="39" t="s">
        <v>113</v>
      </c>
      <c r="AQ984" t="s">
        <v>106</v>
      </c>
      <c r="AR984" s="42">
        <v>45845</v>
      </c>
      <c r="AS984" s="23" t="s">
        <v>116</v>
      </c>
      <c r="AT984" s="23" t="s">
        <v>116</v>
      </c>
      <c r="AU984" t="s">
        <v>117</v>
      </c>
      <c r="AV984" t="s">
        <v>6385</v>
      </c>
      <c r="AW984" t="s">
        <v>6386</v>
      </c>
      <c r="AX984" t="s">
        <v>747</v>
      </c>
      <c r="AY984" s="23">
        <v>80111600</v>
      </c>
      <c r="AZ984" t="s">
        <v>6660</v>
      </c>
      <c r="BA984" s="23" t="s">
        <v>295</v>
      </c>
      <c r="BB984" s="20" t="s">
        <v>122</v>
      </c>
      <c r="BC984" s="42">
        <v>45846</v>
      </c>
      <c r="BD984" s="23" t="s">
        <v>123</v>
      </c>
      <c r="BE984" s="42">
        <v>45846</v>
      </c>
      <c r="BF984" s="27">
        <v>45859</v>
      </c>
      <c r="BG984" s="43">
        <v>46223</v>
      </c>
      <c r="BH984" s="35">
        <f>+Tabla3[[#This Row],[FECHA TERMINACION
(INICIAL)]]-Tabla3[[#This Row],[FECHA INICIO]]</f>
        <v>364</v>
      </c>
      <c r="BI984" s="67">
        <f>+Tabla3[[#This Row],[PLAZO DE EJECUCIÓN EN DÍAS (INICIAL)]]/30</f>
        <v>12.133333333333333</v>
      </c>
      <c r="BJ984" t="s">
        <v>6523</v>
      </c>
      <c r="BK984" s="30">
        <f>+[1]BD_2!E1018</f>
        <v>0</v>
      </c>
      <c r="BL984" s="30">
        <f>+[1]BD_2!BA1018</f>
        <v>0</v>
      </c>
      <c r="BM984" s="23">
        <f>+[1]BD_2!BZ1018</f>
        <v>0</v>
      </c>
      <c r="BN984" s="23">
        <f>+COUNTIF(Tabla3[[#This Row],[VALOR REDUCIDO]:[TOTAL TIEMPO PRORROGADO EN DÍAS
]],"&lt;&gt;0")</f>
        <v>0</v>
      </c>
      <c r="BO984" s="23" t="str">
        <f>+[1]BD_2!CA1018</f>
        <v>2 NO</v>
      </c>
      <c r="BP984" s="27" t="str">
        <f>+[1]BD_2!CF1018</f>
        <v>2 NO</v>
      </c>
      <c r="BQ984" s="23" t="s">
        <v>106</v>
      </c>
      <c r="BR984">
        <f t="shared" si="220"/>
        <v>364</v>
      </c>
      <c r="BS984" s="36">
        <f t="shared" si="221"/>
        <v>45859</v>
      </c>
      <c r="BT984" s="27">
        <f t="shared" si="222"/>
        <v>46223</v>
      </c>
      <c r="BU984" s="37">
        <f t="shared" ca="1" si="223"/>
        <v>0.24175824175824176</v>
      </c>
      <c r="BV984" s="30">
        <f t="shared" si="224"/>
        <v>108000000</v>
      </c>
      <c r="BW984" s="23" t="str">
        <f t="shared" ca="1" si="211"/>
        <v>EJECUCIÓN</v>
      </c>
      <c r="BX984" s="23">
        <v>0</v>
      </c>
      <c r="BY984" s="23">
        <v>108000000</v>
      </c>
      <c r="BZ984" s="23" t="s">
        <v>106</v>
      </c>
      <c r="CA984" s="23" t="str">
        <f t="shared" si="212"/>
        <v>julio</v>
      </c>
      <c r="CB984" s="23" t="s">
        <v>121</v>
      </c>
      <c r="CC984" s="23" t="s">
        <v>121</v>
      </c>
      <c r="CD984" s="23" t="s">
        <v>121</v>
      </c>
      <c r="CE984" t="s">
        <v>125</v>
      </c>
      <c r="CF984" t="s">
        <v>126</v>
      </c>
    </row>
    <row r="985" spans="1:84" x14ac:dyDescent="0.25">
      <c r="A985" s="23" t="str">
        <f t="shared" si="213"/>
        <v/>
      </c>
      <c r="B985" s="24" t="str">
        <f t="shared" si="214"/>
        <v/>
      </c>
      <c r="C985" s="24" t="str">
        <f t="shared" ca="1" si="215"/>
        <v>E</v>
      </c>
      <c r="D985" s="25" t="str">
        <f t="shared" ca="1" si="216"/>
        <v/>
      </c>
      <c r="E985" s="25" t="str">
        <f t="shared" si="217"/>
        <v/>
      </c>
      <c r="F985" s="25" t="str">
        <f t="shared" si="218"/>
        <v/>
      </c>
      <c r="G985" s="25" t="str">
        <f t="shared" si="219"/>
        <v/>
      </c>
      <c r="H985" s="23">
        <v>2025</v>
      </c>
      <c r="I985" s="26">
        <v>1008</v>
      </c>
      <c r="J985" s="23" t="s">
        <v>95</v>
      </c>
      <c r="K985" t="s">
        <v>96</v>
      </c>
      <c r="L985" t="s">
        <v>97</v>
      </c>
      <c r="M985" t="s">
        <v>98</v>
      </c>
      <c r="N985" t="s">
        <v>99</v>
      </c>
      <c r="O985" s="23" t="s">
        <v>100</v>
      </c>
      <c r="P985" s="23" t="s">
        <v>138</v>
      </c>
      <c r="Q985" t="s">
        <v>6661</v>
      </c>
      <c r="R985" s="23" t="s">
        <v>103</v>
      </c>
      <c r="S985" s="20" t="s">
        <v>165</v>
      </c>
      <c r="T985" s="29" t="s">
        <v>7162</v>
      </c>
      <c r="U985" s="23" t="s">
        <v>1436</v>
      </c>
      <c r="V985" s="23" t="s">
        <v>106</v>
      </c>
      <c r="W985" s="20" t="s">
        <v>490</v>
      </c>
      <c r="X985" s="20" t="s">
        <v>490</v>
      </c>
      <c r="Y985" t="s">
        <v>6662</v>
      </c>
      <c r="Z985" t="s">
        <v>6663</v>
      </c>
      <c r="AA985" t="s">
        <v>6664</v>
      </c>
      <c r="AB985" s="30">
        <v>52700000</v>
      </c>
      <c r="AC985" s="30">
        <v>52700000</v>
      </c>
      <c r="AD985" s="46">
        <v>8500000</v>
      </c>
      <c r="AE985" s="46">
        <v>0</v>
      </c>
      <c r="AF985" s="23" t="s">
        <v>112</v>
      </c>
      <c r="AG985" t="s">
        <v>106</v>
      </c>
      <c r="AH985" t="s">
        <v>113</v>
      </c>
      <c r="AI985" s="31">
        <f>+Tabla3[[#This Row],[VALOR DEL CONTRATO
(EN NUMEROS)]]-Tabla3[[#This Row],[VALOR RECURSOS (MADS/FONAM)]]</f>
        <v>0</v>
      </c>
      <c r="AJ985" s="25">
        <v>9025</v>
      </c>
      <c r="AK985" s="57">
        <v>45665</v>
      </c>
      <c r="AL985">
        <v>256425</v>
      </c>
      <c r="AM985" s="42">
        <v>45839</v>
      </c>
      <c r="AN985" s="33" t="s">
        <v>114</v>
      </c>
      <c r="AO985" t="s">
        <v>986</v>
      </c>
      <c r="AP985" s="39">
        <v>202300000000041</v>
      </c>
      <c r="AQ985" t="s">
        <v>106</v>
      </c>
      <c r="AR985" s="42">
        <v>45834</v>
      </c>
      <c r="AS985" s="23" t="s">
        <v>116</v>
      </c>
      <c r="AT985" s="23" t="s">
        <v>116</v>
      </c>
      <c r="AU985" t="s">
        <v>117</v>
      </c>
      <c r="AV985" t="s">
        <v>1981</v>
      </c>
      <c r="AW985" t="s">
        <v>1982</v>
      </c>
      <c r="AX985" t="s">
        <v>490</v>
      </c>
      <c r="AY985" s="23">
        <v>80111600</v>
      </c>
      <c r="AZ985" t="s">
        <v>6665</v>
      </c>
      <c r="BA985" s="23" t="s">
        <v>121</v>
      </c>
      <c r="BB985" s="20" t="s">
        <v>122</v>
      </c>
      <c r="BC985" s="42">
        <v>45834</v>
      </c>
      <c r="BD985" s="23" t="s">
        <v>123</v>
      </c>
      <c r="BE985" s="42">
        <v>45834</v>
      </c>
      <c r="BF985" s="27">
        <v>45839</v>
      </c>
      <c r="BG985" s="43">
        <v>46021</v>
      </c>
      <c r="BH985" s="35">
        <f>+Tabla3[[#This Row],[FECHA TERMINACION
(INICIAL)]]-Tabla3[[#This Row],[FECHA INICIO]]</f>
        <v>182</v>
      </c>
      <c r="BI985" s="67">
        <f>+Tabla3[[#This Row],[PLAZO DE EJECUCIÓN EN DÍAS (INICIAL)]]/30</f>
        <v>6.0666666666666664</v>
      </c>
      <c r="BJ985" t="s">
        <v>6666</v>
      </c>
      <c r="BK985" s="30">
        <f>+[1]BD_2!E1019</f>
        <v>1700000</v>
      </c>
      <c r="BL985" s="30">
        <f>+[1]BD_2!BA1019</f>
        <v>0</v>
      </c>
      <c r="BM985" s="23">
        <f>+[1]BD_2!BZ1019</f>
        <v>0</v>
      </c>
      <c r="BN985" s="23">
        <f>+COUNTIF(Tabla3[[#This Row],[VALOR REDUCIDO]:[TOTAL TIEMPO PRORROGADO EN DÍAS
]],"&lt;&gt;0")</f>
        <v>1</v>
      </c>
      <c r="BO985" s="23" t="str">
        <f>+[1]BD_2!CA1019</f>
        <v>2 NO</v>
      </c>
      <c r="BP985" s="27" t="str">
        <f>+[1]BD_2!CF1019</f>
        <v>2 NO</v>
      </c>
      <c r="BQ985" s="23" t="s">
        <v>106</v>
      </c>
      <c r="BR985">
        <f t="shared" si="220"/>
        <v>182</v>
      </c>
      <c r="BS985" s="36">
        <f t="shared" si="221"/>
        <v>45839</v>
      </c>
      <c r="BT985" s="36">
        <f t="shared" si="222"/>
        <v>46021</v>
      </c>
      <c r="BU985" s="37">
        <f t="shared" ca="1" si="223"/>
        <v>0.59340659340659341</v>
      </c>
      <c r="BV985" s="30">
        <f t="shared" si="224"/>
        <v>51000000</v>
      </c>
      <c r="BW985" s="23" t="str">
        <f t="shared" ca="1" si="211"/>
        <v>EJECUCIÓN</v>
      </c>
      <c r="BX985" s="23">
        <v>8500000</v>
      </c>
      <c r="BY985" s="23">
        <v>42500000</v>
      </c>
      <c r="BZ985" s="23" t="s">
        <v>106</v>
      </c>
      <c r="CA985" s="23" t="str">
        <f t="shared" si="212"/>
        <v>junio</v>
      </c>
      <c r="CB985" s="23" t="s">
        <v>121</v>
      </c>
      <c r="CC985" s="23" t="s">
        <v>121</v>
      </c>
      <c r="CD985" s="23" t="s">
        <v>121</v>
      </c>
      <c r="CE985" t="s">
        <v>125</v>
      </c>
      <c r="CF985" t="s">
        <v>126</v>
      </c>
    </row>
    <row r="986" spans="1:84" x14ac:dyDescent="0.25">
      <c r="A986" s="23" t="str">
        <f t="shared" si="213"/>
        <v/>
      </c>
      <c r="B986" s="24" t="str">
        <f t="shared" si="214"/>
        <v/>
      </c>
      <c r="C986" s="24" t="str">
        <f t="shared" ca="1" si="215"/>
        <v>E</v>
      </c>
      <c r="D986" s="25" t="str">
        <f t="shared" ca="1" si="216"/>
        <v/>
      </c>
      <c r="E986" s="25" t="str">
        <f t="shared" si="217"/>
        <v/>
      </c>
      <c r="F986" s="25" t="str">
        <f t="shared" si="218"/>
        <v/>
      </c>
      <c r="G986" s="25" t="str">
        <f t="shared" si="219"/>
        <v/>
      </c>
      <c r="H986" s="23">
        <v>2025</v>
      </c>
      <c r="I986" s="26">
        <v>1009</v>
      </c>
      <c r="J986" s="23" t="s">
        <v>95</v>
      </c>
      <c r="K986" t="s">
        <v>96</v>
      </c>
      <c r="L986" t="s">
        <v>97</v>
      </c>
      <c r="M986" t="s">
        <v>98</v>
      </c>
      <c r="N986" t="s">
        <v>99</v>
      </c>
      <c r="O986" s="23" t="s">
        <v>100</v>
      </c>
      <c r="P986" s="23" t="s">
        <v>138</v>
      </c>
      <c r="Q986" t="s">
        <v>6667</v>
      </c>
      <c r="R986" s="23" t="s">
        <v>103</v>
      </c>
      <c r="S986" s="20" t="s">
        <v>2058</v>
      </c>
      <c r="T986" s="29" t="s">
        <v>7163</v>
      </c>
      <c r="U986" s="23" t="s">
        <v>1436</v>
      </c>
      <c r="V986" s="23" t="s">
        <v>106</v>
      </c>
      <c r="W986" s="20" t="s">
        <v>6163</v>
      </c>
      <c r="X986" s="20" t="s">
        <v>6163</v>
      </c>
      <c r="Y986" t="s">
        <v>6668</v>
      </c>
      <c r="Z986" t="s">
        <v>6669</v>
      </c>
      <c r="AA986" t="s">
        <v>6670</v>
      </c>
      <c r="AB986" s="30">
        <v>33453333</v>
      </c>
      <c r="AC986" s="30">
        <v>33453333</v>
      </c>
      <c r="AD986" s="46">
        <v>5200000</v>
      </c>
      <c r="AE986" s="46">
        <v>0</v>
      </c>
      <c r="AF986" s="23" t="s">
        <v>112</v>
      </c>
      <c r="AG986" t="s">
        <v>106</v>
      </c>
      <c r="AH986" t="s">
        <v>113</v>
      </c>
      <c r="AI986" s="31">
        <f>+Tabla3[[#This Row],[VALOR DEL CONTRATO
(EN NUMEROS)]]-Tabla3[[#This Row],[VALOR RECURSOS (MADS/FONAM)]]</f>
        <v>0</v>
      </c>
      <c r="AJ986" s="25">
        <v>1225</v>
      </c>
      <c r="AK986" s="57">
        <v>45660</v>
      </c>
      <c r="AL986">
        <v>238725</v>
      </c>
      <c r="AM986" s="42">
        <v>45826</v>
      </c>
      <c r="AN986" s="33" t="s">
        <v>114</v>
      </c>
      <c r="AO986" t="s">
        <v>115</v>
      </c>
      <c r="AP986" s="39">
        <v>202400000000095</v>
      </c>
      <c r="AQ986" t="s">
        <v>106</v>
      </c>
      <c r="AR986" s="42">
        <v>45825</v>
      </c>
      <c r="AS986" s="23" t="s">
        <v>116</v>
      </c>
      <c r="AT986" s="23" t="s">
        <v>116</v>
      </c>
      <c r="AU986" t="s">
        <v>117</v>
      </c>
      <c r="AV986" t="s">
        <v>6190</v>
      </c>
      <c r="AW986" t="s">
        <v>6168</v>
      </c>
      <c r="AX986" t="s">
        <v>2219</v>
      </c>
      <c r="AY986" s="23">
        <v>80111600</v>
      </c>
      <c r="AZ986" t="s">
        <v>6671</v>
      </c>
      <c r="BA986" s="23" t="s">
        <v>272</v>
      </c>
      <c r="BB986" s="20" t="s">
        <v>273</v>
      </c>
      <c r="BC986" s="42" t="s">
        <v>113</v>
      </c>
      <c r="BD986" s="23" t="s">
        <v>274</v>
      </c>
      <c r="BE986" s="42">
        <v>45826</v>
      </c>
      <c r="BF986" s="27">
        <v>45826</v>
      </c>
      <c r="BG986" s="43">
        <v>46021</v>
      </c>
      <c r="BH986" s="35">
        <f>+Tabla3[[#This Row],[FECHA TERMINACION
(INICIAL)]]-Tabla3[[#This Row],[FECHA INICIO]]</f>
        <v>195</v>
      </c>
      <c r="BI986" s="67">
        <f>+Tabla3[[#This Row],[PLAZO DE EJECUCIÓN EN DÍAS (INICIAL)]]/30</f>
        <v>6.5</v>
      </c>
      <c r="BJ986" t="s">
        <v>6672</v>
      </c>
      <c r="BK986" s="30">
        <f>+[1]BD_2!E1020</f>
        <v>0</v>
      </c>
      <c r="BL986" s="30">
        <f>+[1]BD_2!BA1020</f>
        <v>0</v>
      </c>
      <c r="BM986" s="23">
        <f>+[1]BD_2!BZ1020</f>
        <v>0</v>
      </c>
      <c r="BN986" s="23">
        <f>+COUNTIF(Tabla3[[#This Row],[VALOR REDUCIDO]:[TOTAL TIEMPO PRORROGADO EN DÍAS
]],"&lt;&gt;0")</f>
        <v>0</v>
      </c>
      <c r="BO986" s="23" t="str">
        <f>+[1]BD_2!CA1020</f>
        <v>2 NO</v>
      </c>
      <c r="BP986" s="27" t="str">
        <f>+[1]BD_2!CF1020</f>
        <v>2 NO</v>
      </c>
      <c r="BQ986" s="23" t="s">
        <v>106</v>
      </c>
      <c r="BR986">
        <f t="shared" si="220"/>
        <v>195</v>
      </c>
      <c r="BS986" s="36">
        <f t="shared" si="221"/>
        <v>45826</v>
      </c>
      <c r="BT986" s="36">
        <f t="shared" si="222"/>
        <v>46021</v>
      </c>
      <c r="BU986" s="37">
        <f t="shared" ca="1" si="223"/>
        <v>0.62051282051282053</v>
      </c>
      <c r="BV986" s="30">
        <f t="shared" si="224"/>
        <v>33453333</v>
      </c>
      <c r="BW986" s="23" t="str">
        <f t="shared" ca="1" si="211"/>
        <v>EJECUCIÓN</v>
      </c>
      <c r="BX986" s="23">
        <v>7453333</v>
      </c>
      <c r="BY986" s="23">
        <v>26000000</v>
      </c>
      <c r="BZ986" s="23" t="s">
        <v>106</v>
      </c>
      <c r="CA986" s="23" t="str">
        <f t="shared" si="212"/>
        <v>junio</v>
      </c>
      <c r="CB986" s="23" t="s">
        <v>121</v>
      </c>
      <c r="CC986" s="23" t="s">
        <v>121</v>
      </c>
      <c r="CD986" s="23" t="s">
        <v>121</v>
      </c>
      <c r="CE986" t="s">
        <v>125</v>
      </c>
      <c r="CF986" t="s">
        <v>126</v>
      </c>
    </row>
    <row r="987" spans="1:84" x14ac:dyDescent="0.25">
      <c r="A987" s="23" t="str">
        <f t="shared" si="213"/>
        <v/>
      </c>
      <c r="B987" s="24" t="str">
        <f t="shared" si="214"/>
        <v/>
      </c>
      <c r="C987" s="24" t="str">
        <f t="shared" ca="1" si="215"/>
        <v>E</v>
      </c>
      <c r="D987" s="25" t="str">
        <f t="shared" ca="1" si="216"/>
        <v/>
      </c>
      <c r="E987" s="25" t="str">
        <f t="shared" si="217"/>
        <v/>
      </c>
      <c r="F987" s="25" t="str">
        <f t="shared" si="218"/>
        <v/>
      </c>
      <c r="G987" s="25" t="str">
        <f t="shared" si="219"/>
        <v/>
      </c>
      <c r="H987" s="23">
        <v>2025</v>
      </c>
      <c r="I987" s="26">
        <v>1010</v>
      </c>
      <c r="J987" s="23" t="s">
        <v>95</v>
      </c>
      <c r="K987" t="s">
        <v>96</v>
      </c>
      <c r="L987" t="s">
        <v>97</v>
      </c>
      <c r="M987" t="s">
        <v>98</v>
      </c>
      <c r="N987" t="s">
        <v>99</v>
      </c>
      <c r="O987" s="23" t="s">
        <v>100</v>
      </c>
      <c r="P987" s="23" t="s">
        <v>138</v>
      </c>
      <c r="Q987" t="s">
        <v>6673</v>
      </c>
      <c r="R987" s="23" t="s">
        <v>103</v>
      </c>
      <c r="S987" s="20" t="s">
        <v>158</v>
      </c>
      <c r="T987" s="29" t="s">
        <v>7164</v>
      </c>
      <c r="U987" s="23" t="s">
        <v>1436</v>
      </c>
      <c r="V987" s="23" t="s">
        <v>106</v>
      </c>
      <c r="W987" s="20" t="s">
        <v>747</v>
      </c>
      <c r="X987" s="20" t="s">
        <v>747</v>
      </c>
      <c r="Y987" t="s">
        <v>6674</v>
      </c>
      <c r="Z987" t="s">
        <v>6675</v>
      </c>
      <c r="AA987" t="s">
        <v>6676</v>
      </c>
      <c r="AB987" s="30">
        <v>61666667</v>
      </c>
      <c r="AC987" s="30">
        <v>61666667</v>
      </c>
      <c r="AD987" s="46">
        <v>10000000</v>
      </c>
      <c r="AE987" s="46">
        <v>0</v>
      </c>
      <c r="AF987" s="23" t="s">
        <v>112</v>
      </c>
      <c r="AG987" t="s">
        <v>106</v>
      </c>
      <c r="AH987" t="s">
        <v>113</v>
      </c>
      <c r="AI987" s="31">
        <f>+Tabla3[[#This Row],[VALOR DEL CONTRATO
(EN NUMEROS)]]-Tabla3[[#This Row],[VALOR RECURSOS (MADS/FONAM)]]</f>
        <v>0</v>
      </c>
      <c r="AJ987" s="25">
        <v>3325</v>
      </c>
      <c r="AK987" s="57">
        <v>45664</v>
      </c>
      <c r="AL987">
        <v>248825</v>
      </c>
      <c r="AM987" s="42">
        <v>45832</v>
      </c>
      <c r="AN987" s="33" t="s">
        <v>114</v>
      </c>
      <c r="AO987" t="s">
        <v>751</v>
      </c>
      <c r="AP987" s="39">
        <v>202400000000095</v>
      </c>
      <c r="AQ987" t="s">
        <v>106</v>
      </c>
      <c r="AR987" s="42">
        <v>45828</v>
      </c>
      <c r="AS987" s="23" t="s">
        <v>116</v>
      </c>
      <c r="AT987" s="23" t="s">
        <v>116</v>
      </c>
      <c r="AU987" t="s">
        <v>117</v>
      </c>
      <c r="AV987" t="s">
        <v>6190</v>
      </c>
      <c r="AW987" t="s">
        <v>6168</v>
      </c>
      <c r="AX987" t="s">
        <v>2219</v>
      </c>
      <c r="AY987" s="23">
        <v>80111600</v>
      </c>
      <c r="AZ987" t="s">
        <v>6677</v>
      </c>
      <c r="BA987" s="23" t="s">
        <v>295</v>
      </c>
      <c r="BB987" s="20" t="s">
        <v>122</v>
      </c>
      <c r="BC987" s="42">
        <v>45828</v>
      </c>
      <c r="BD987" s="23" t="s">
        <v>123</v>
      </c>
      <c r="BE987" s="42">
        <v>45828</v>
      </c>
      <c r="BF987" s="27">
        <v>45832</v>
      </c>
      <c r="BG987" s="43">
        <v>46019</v>
      </c>
      <c r="BH987" s="35">
        <f>+Tabla3[[#This Row],[FECHA TERMINACION
(INICIAL)]]-Tabla3[[#This Row],[FECHA INICIO]]</f>
        <v>187</v>
      </c>
      <c r="BI987" s="67">
        <f>+Tabla3[[#This Row],[PLAZO DE EJECUCIÓN EN DÍAS (INICIAL)]]/30</f>
        <v>6.2333333333333334</v>
      </c>
      <c r="BJ987" t="s">
        <v>6678</v>
      </c>
      <c r="BK987" s="30">
        <f>+[1]BD_2!E1021</f>
        <v>0</v>
      </c>
      <c r="BL987" s="30">
        <f>+[1]BD_2!BA1021</f>
        <v>0</v>
      </c>
      <c r="BM987" s="23">
        <f>+[1]BD_2!BZ1021</f>
        <v>0</v>
      </c>
      <c r="BN987" s="23">
        <f>+COUNTIF(Tabla3[[#This Row],[VALOR REDUCIDO]:[TOTAL TIEMPO PRORROGADO EN DÍAS
]],"&lt;&gt;0")</f>
        <v>0</v>
      </c>
      <c r="BO987" s="23" t="str">
        <f>+[1]BD_2!CA1021</f>
        <v>2 NO</v>
      </c>
      <c r="BP987" s="27" t="str">
        <f>+[1]BD_2!CF1021</f>
        <v>2 NO</v>
      </c>
      <c r="BQ987" s="23" t="s">
        <v>106</v>
      </c>
      <c r="BR987">
        <f t="shared" si="220"/>
        <v>187</v>
      </c>
      <c r="BS987" s="36">
        <f t="shared" si="221"/>
        <v>45832</v>
      </c>
      <c r="BT987" s="36">
        <f t="shared" si="222"/>
        <v>46019</v>
      </c>
      <c r="BU987" s="37">
        <f t="shared" ca="1" si="223"/>
        <v>0.61497326203208558</v>
      </c>
      <c r="BV987" s="30">
        <f t="shared" si="224"/>
        <v>61666667</v>
      </c>
      <c r="BW987" s="23" t="str">
        <f t="shared" ca="1" si="211"/>
        <v>EJECUCIÓN</v>
      </c>
      <c r="BX987" s="23">
        <v>12333333</v>
      </c>
      <c r="BY987" s="23">
        <v>49333334</v>
      </c>
      <c r="BZ987" s="23" t="s">
        <v>106</v>
      </c>
      <c r="CA987" s="23" t="str">
        <f t="shared" si="212"/>
        <v>junio</v>
      </c>
      <c r="CB987" s="23" t="s">
        <v>121</v>
      </c>
      <c r="CC987" s="23" t="s">
        <v>121</v>
      </c>
      <c r="CD987" s="23" t="s">
        <v>121</v>
      </c>
      <c r="CE987" t="s">
        <v>125</v>
      </c>
      <c r="CF987" t="s">
        <v>126</v>
      </c>
    </row>
    <row r="988" spans="1:84" x14ac:dyDescent="0.25">
      <c r="A988" s="23" t="str">
        <f t="shared" si="213"/>
        <v/>
      </c>
      <c r="B988" s="24" t="str">
        <f t="shared" si="214"/>
        <v/>
      </c>
      <c r="C988" s="24" t="str">
        <f t="shared" ca="1" si="215"/>
        <v>E</v>
      </c>
      <c r="D988" s="25" t="str">
        <f t="shared" ca="1" si="216"/>
        <v/>
      </c>
      <c r="E988" s="25" t="str">
        <f t="shared" si="217"/>
        <v/>
      </c>
      <c r="F988" s="25" t="str">
        <f t="shared" si="218"/>
        <v/>
      </c>
      <c r="G988" s="25" t="str">
        <f t="shared" si="219"/>
        <v/>
      </c>
      <c r="H988" s="23">
        <v>2025</v>
      </c>
      <c r="I988" s="26">
        <v>1011</v>
      </c>
      <c r="J988" s="23" t="s">
        <v>95</v>
      </c>
      <c r="K988" t="s">
        <v>96</v>
      </c>
      <c r="L988" t="s">
        <v>97</v>
      </c>
      <c r="M988" t="s">
        <v>98</v>
      </c>
      <c r="N988" t="s">
        <v>99</v>
      </c>
      <c r="O988" s="23" t="s">
        <v>100</v>
      </c>
      <c r="P988" s="23" t="s">
        <v>138</v>
      </c>
      <c r="Q988" t="s">
        <v>6679</v>
      </c>
      <c r="R988" s="23" t="s">
        <v>103</v>
      </c>
      <c r="S988" s="20" t="s">
        <v>158</v>
      </c>
      <c r="T988" s="29" t="s">
        <v>7165</v>
      </c>
      <c r="U988" s="23" t="s">
        <v>1436</v>
      </c>
      <c r="V988" s="23" t="s">
        <v>106</v>
      </c>
      <c r="W988" s="20" t="s">
        <v>907</v>
      </c>
      <c r="X988" s="20" t="s">
        <v>907</v>
      </c>
      <c r="Y988" t="s">
        <v>6680</v>
      </c>
      <c r="Z988" t="s">
        <v>6681</v>
      </c>
      <c r="AA988" t="s">
        <v>6682</v>
      </c>
      <c r="AB988" s="30">
        <v>70800000</v>
      </c>
      <c r="AC988" s="30">
        <v>70800000</v>
      </c>
      <c r="AD988" s="46">
        <v>11800000</v>
      </c>
      <c r="AE988" s="46">
        <v>0</v>
      </c>
      <c r="AF988" s="23" t="s">
        <v>112</v>
      </c>
      <c r="AG988" t="s">
        <v>106</v>
      </c>
      <c r="AH988" t="s">
        <v>113</v>
      </c>
      <c r="AI988" s="31">
        <f>+Tabla3[[#This Row],[VALOR DEL CONTRATO
(EN NUMEROS)]]-Tabla3[[#This Row],[VALOR RECURSOS (MADS/FONAM)]]</f>
        <v>0</v>
      </c>
      <c r="AJ988" s="25">
        <v>10125</v>
      </c>
      <c r="AK988" s="57">
        <v>45665</v>
      </c>
      <c r="AL988">
        <v>253425</v>
      </c>
      <c r="AM988" s="42">
        <v>45835</v>
      </c>
      <c r="AN988" s="25" t="s">
        <v>114</v>
      </c>
      <c r="AO988" t="s">
        <v>911</v>
      </c>
      <c r="AP988" s="39">
        <v>202400000000078</v>
      </c>
      <c r="AQ988" t="s">
        <v>106</v>
      </c>
      <c r="AR988" s="42">
        <v>45832</v>
      </c>
      <c r="AS988" s="23" t="s">
        <v>116</v>
      </c>
      <c r="AT988" s="23" t="s">
        <v>116</v>
      </c>
      <c r="AU988" t="s">
        <v>117</v>
      </c>
      <c r="AV988" t="s">
        <v>6683</v>
      </c>
      <c r="AW988" t="s">
        <v>5246</v>
      </c>
      <c r="AX988" t="s">
        <v>5247</v>
      </c>
      <c r="AY988" s="23">
        <v>80111600</v>
      </c>
      <c r="AZ988" t="s">
        <v>6684</v>
      </c>
      <c r="BA988" s="23" t="s">
        <v>121</v>
      </c>
      <c r="BB988" s="20" t="s">
        <v>122</v>
      </c>
      <c r="BC988" s="42">
        <v>45833</v>
      </c>
      <c r="BD988" s="23" t="s">
        <v>123</v>
      </c>
      <c r="BE988" s="42">
        <v>45833</v>
      </c>
      <c r="BF988" s="27">
        <v>45835</v>
      </c>
      <c r="BG988" s="43">
        <v>46017</v>
      </c>
      <c r="BH988" s="35">
        <f>+Tabla3[[#This Row],[FECHA TERMINACION
(INICIAL)]]-Tabla3[[#This Row],[FECHA INICIO]]</f>
        <v>182</v>
      </c>
      <c r="BI988" s="67">
        <f>+Tabla3[[#This Row],[PLAZO DE EJECUCIÓN EN DÍAS (INICIAL)]]/30</f>
        <v>6.0666666666666664</v>
      </c>
      <c r="BJ988" t="s">
        <v>6685</v>
      </c>
      <c r="BK988" s="30">
        <f>+[1]BD_2!E1022</f>
        <v>0</v>
      </c>
      <c r="BL988" s="30">
        <f>+[1]BD_2!BA1022</f>
        <v>0</v>
      </c>
      <c r="BM988" s="23">
        <f>+[1]BD_2!BZ1022</f>
        <v>0</v>
      </c>
      <c r="BN988" s="23">
        <f>+COUNTIF(Tabla3[[#This Row],[VALOR REDUCIDO]:[TOTAL TIEMPO PRORROGADO EN DÍAS
]],"&lt;&gt;0")</f>
        <v>0</v>
      </c>
      <c r="BO988" s="23" t="str">
        <f>+[1]BD_2!CA1022</f>
        <v>2 NO</v>
      </c>
      <c r="BP988" s="27" t="str">
        <f>+[1]BD_2!CF1022</f>
        <v>2 NO</v>
      </c>
      <c r="BQ988" s="23" t="s">
        <v>106</v>
      </c>
      <c r="BR988">
        <f t="shared" si="220"/>
        <v>182</v>
      </c>
      <c r="BS988" s="36">
        <f t="shared" si="221"/>
        <v>45835</v>
      </c>
      <c r="BT988" s="36">
        <f t="shared" si="222"/>
        <v>46017</v>
      </c>
      <c r="BU988" s="37">
        <f t="shared" ca="1" si="223"/>
        <v>0.61538461538461542</v>
      </c>
      <c r="BV988" s="30">
        <f t="shared" si="224"/>
        <v>70800000</v>
      </c>
      <c r="BW988" s="23" t="str">
        <f t="shared" ca="1" si="211"/>
        <v>EJECUCIÓN</v>
      </c>
      <c r="BX988" s="23">
        <v>0</v>
      </c>
      <c r="BY988" s="23">
        <v>70800000</v>
      </c>
      <c r="BZ988" s="23" t="s">
        <v>106</v>
      </c>
      <c r="CA988" s="23" t="str">
        <f t="shared" si="212"/>
        <v>junio</v>
      </c>
      <c r="CB988" s="23" t="s">
        <v>121</v>
      </c>
      <c r="CC988" s="23" t="s">
        <v>121</v>
      </c>
      <c r="CD988" s="23" t="s">
        <v>121</v>
      </c>
      <c r="CE988" t="s">
        <v>125</v>
      </c>
      <c r="CF988" t="s">
        <v>126</v>
      </c>
    </row>
    <row r="989" spans="1:84" x14ac:dyDescent="0.25">
      <c r="A989" s="23" t="str">
        <f t="shared" si="213"/>
        <v/>
      </c>
      <c r="B989" s="24" t="str">
        <f t="shared" si="214"/>
        <v/>
      </c>
      <c r="C989" s="24" t="str">
        <f t="shared" ca="1" si="215"/>
        <v>E</v>
      </c>
      <c r="D989" s="25" t="str">
        <f t="shared" ca="1" si="216"/>
        <v/>
      </c>
      <c r="E989" s="25" t="str">
        <f t="shared" si="217"/>
        <v/>
      </c>
      <c r="F989" s="25" t="str">
        <f t="shared" si="218"/>
        <v/>
      </c>
      <c r="G989" s="25" t="str">
        <f t="shared" si="219"/>
        <v/>
      </c>
      <c r="H989" s="23">
        <v>2025</v>
      </c>
      <c r="I989" s="26">
        <v>1012</v>
      </c>
      <c r="J989" s="23" t="s">
        <v>95</v>
      </c>
      <c r="K989" t="s">
        <v>96</v>
      </c>
      <c r="L989" t="s">
        <v>97</v>
      </c>
      <c r="M989" t="s">
        <v>98</v>
      </c>
      <c r="N989" t="s">
        <v>99</v>
      </c>
      <c r="O989" s="23" t="s">
        <v>100</v>
      </c>
      <c r="P989" s="23" t="s">
        <v>138</v>
      </c>
      <c r="Q989" t="s">
        <v>6686</v>
      </c>
      <c r="R989" s="23" t="s">
        <v>103</v>
      </c>
      <c r="S989" s="20" t="s">
        <v>1652</v>
      </c>
      <c r="T989" s="29" t="s">
        <v>7166</v>
      </c>
      <c r="U989" s="23" t="s">
        <v>1436</v>
      </c>
      <c r="V989" s="23" t="s">
        <v>106</v>
      </c>
      <c r="W989" s="20" t="s">
        <v>490</v>
      </c>
      <c r="X989" s="20" t="s">
        <v>490</v>
      </c>
      <c r="Y989" t="s">
        <v>6687</v>
      </c>
      <c r="Z989" t="s">
        <v>6688</v>
      </c>
      <c r="AA989" t="s">
        <v>6689</v>
      </c>
      <c r="AB989" s="30">
        <v>45000000</v>
      </c>
      <c r="AC989" s="30">
        <v>45000000</v>
      </c>
      <c r="AD989" s="46">
        <v>9000000</v>
      </c>
      <c r="AE989" s="46">
        <v>0</v>
      </c>
      <c r="AF989" s="23" t="s">
        <v>112</v>
      </c>
      <c r="AG989" t="s">
        <v>106</v>
      </c>
      <c r="AH989" t="s">
        <v>113</v>
      </c>
      <c r="AI989" s="31">
        <f>+Tabla3[[#This Row],[VALOR DEL CONTRATO
(EN NUMEROS)]]-Tabla3[[#This Row],[VALOR RECURSOS (MADS/FONAM)]]</f>
        <v>0</v>
      </c>
      <c r="AJ989" s="25">
        <v>9025</v>
      </c>
      <c r="AK989" s="57">
        <v>45665</v>
      </c>
      <c r="AL989">
        <v>321225</v>
      </c>
      <c r="AM989" s="42">
        <v>45877</v>
      </c>
      <c r="AN989" s="33" t="s">
        <v>114</v>
      </c>
      <c r="AO989" t="s">
        <v>986</v>
      </c>
      <c r="AP989" s="39">
        <v>202300000000041</v>
      </c>
      <c r="AQ989" t="s">
        <v>106</v>
      </c>
      <c r="AR989" s="42">
        <v>45870</v>
      </c>
      <c r="AS989" s="23" t="s">
        <v>116</v>
      </c>
      <c r="AT989" s="23" t="s">
        <v>116</v>
      </c>
      <c r="AU989" t="s">
        <v>117</v>
      </c>
      <c r="AV989" t="s">
        <v>987</v>
      </c>
      <c r="AW989" t="s">
        <v>988</v>
      </c>
      <c r="AX989" t="s">
        <v>490</v>
      </c>
      <c r="AY989" s="23">
        <v>80111600</v>
      </c>
      <c r="AZ989" t="s">
        <v>6690</v>
      </c>
      <c r="BA989" s="23" t="s">
        <v>295</v>
      </c>
      <c r="BB989" s="20" t="s">
        <v>122</v>
      </c>
      <c r="BC989" s="42">
        <v>45871</v>
      </c>
      <c r="BD989" s="23" t="s">
        <v>123</v>
      </c>
      <c r="BE989" s="42">
        <v>45871</v>
      </c>
      <c r="BF989" s="27">
        <v>45877</v>
      </c>
      <c r="BG989" s="43">
        <v>46021</v>
      </c>
      <c r="BH989" s="35">
        <f>+Tabla3[[#This Row],[FECHA TERMINACION
(INICIAL)]]-Tabla3[[#This Row],[FECHA INICIO]]</f>
        <v>144</v>
      </c>
      <c r="BI989" s="67">
        <f>+Tabla3[[#This Row],[PLAZO DE EJECUCIÓN EN DÍAS (INICIAL)]]/30</f>
        <v>4.8</v>
      </c>
      <c r="BJ989" t="s">
        <v>6691</v>
      </c>
      <c r="BK989" s="30">
        <f>+[1]BD_2!E1023</f>
        <v>2100000</v>
      </c>
      <c r="BL989" s="30">
        <f>+[1]BD_2!BA1023</f>
        <v>0</v>
      </c>
      <c r="BM989" s="23">
        <f>+[1]BD_2!BZ1023</f>
        <v>0</v>
      </c>
      <c r="BN989" s="23">
        <f>+COUNTIF(Tabla3[[#This Row],[VALOR REDUCIDO]:[TOTAL TIEMPO PRORROGADO EN DÍAS
]],"&lt;&gt;0")</f>
        <v>1</v>
      </c>
      <c r="BO989" s="23" t="str">
        <f>+[1]BD_2!CA1023</f>
        <v>2 NO</v>
      </c>
      <c r="BP989" s="27" t="str">
        <f>+[1]BD_2!CF1023</f>
        <v>2 NO</v>
      </c>
      <c r="BQ989" s="23"/>
      <c r="BR989">
        <f t="shared" si="220"/>
        <v>144</v>
      </c>
      <c r="BS989" s="36">
        <f t="shared" si="221"/>
        <v>45877</v>
      </c>
      <c r="BT989" s="27">
        <f t="shared" si="222"/>
        <v>46021</v>
      </c>
      <c r="BU989" s="37">
        <f t="shared" ca="1" si="223"/>
        <v>0.4861111111111111</v>
      </c>
      <c r="BV989" s="30">
        <f t="shared" si="224"/>
        <v>42900000</v>
      </c>
      <c r="BW989" s="23" t="str">
        <f t="shared" ca="1" si="211"/>
        <v>EJECUCIÓN</v>
      </c>
      <c r="BX989" s="23">
        <v>0</v>
      </c>
      <c r="BY989" s="23">
        <v>45000000</v>
      </c>
      <c r="BZ989" s="23" t="s">
        <v>106</v>
      </c>
      <c r="CA989" s="23" t="str">
        <f t="shared" si="212"/>
        <v>agosto</v>
      </c>
      <c r="CB989" s="23" t="s">
        <v>121</v>
      </c>
      <c r="CC989" s="23" t="s">
        <v>121</v>
      </c>
      <c r="CD989" s="23" t="s">
        <v>121</v>
      </c>
      <c r="CE989" t="s">
        <v>125</v>
      </c>
      <c r="CF989" t="s">
        <v>126</v>
      </c>
    </row>
    <row r="990" spans="1:84" x14ac:dyDescent="0.25">
      <c r="A990" s="23" t="str">
        <f t="shared" si="213"/>
        <v/>
      </c>
      <c r="B990" s="24" t="str">
        <f t="shared" si="214"/>
        <v/>
      </c>
      <c r="C990" s="24" t="str">
        <f t="shared" ca="1" si="215"/>
        <v>E</v>
      </c>
      <c r="D990" s="25" t="str">
        <f t="shared" ca="1" si="216"/>
        <v/>
      </c>
      <c r="E990" s="25" t="str">
        <f t="shared" si="217"/>
        <v/>
      </c>
      <c r="F990" s="25" t="str">
        <f t="shared" si="218"/>
        <v/>
      </c>
      <c r="G990" s="25" t="str">
        <f t="shared" si="219"/>
        <v/>
      </c>
      <c r="H990" s="23">
        <v>2025</v>
      </c>
      <c r="I990" s="26">
        <v>1013</v>
      </c>
      <c r="J990" s="23" t="s">
        <v>95</v>
      </c>
      <c r="K990" t="s">
        <v>6692</v>
      </c>
      <c r="L990" t="s">
        <v>97</v>
      </c>
      <c r="M990" t="s">
        <v>6693</v>
      </c>
      <c r="N990" t="s">
        <v>99</v>
      </c>
      <c r="O990" s="23" t="s">
        <v>6694</v>
      </c>
      <c r="P990" s="23" t="s">
        <v>113</v>
      </c>
      <c r="Q990" t="s">
        <v>6695</v>
      </c>
      <c r="R990" s="23" t="s">
        <v>1435</v>
      </c>
      <c r="S990" s="23" t="s">
        <v>1436</v>
      </c>
      <c r="T990" s="23" t="s">
        <v>1436</v>
      </c>
      <c r="U990" s="23" t="s">
        <v>6696</v>
      </c>
      <c r="V990" s="23" t="s">
        <v>106</v>
      </c>
      <c r="W990" s="20" t="s">
        <v>711</v>
      </c>
      <c r="X990" s="20" t="s">
        <v>108</v>
      </c>
      <c r="Y990" t="s">
        <v>6697</v>
      </c>
      <c r="Z990" t="s">
        <v>6698</v>
      </c>
      <c r="AA990" t="s">
        <v>6699</v>
      </c>
      <c r="AB990" s="30">
        <v>50000000</v>
      </c>
      <c r="AC990" s="30">
        <v>50000000</v>
      </c>
      <c r="AD990" s="46">
        <v>0</v>
      </c>
      <c r="AE990" s="46">
        <v>0</v>
      </c>
      <c r="AF990" s="23" t="s">
        <v>112</v>
      </c>
      <c r="AG990" t="s">
        <v>106</v>
      </c>
      <c r="AH990" t="s">
        <v>113</v>
      </c>
      <c r="AI990" s="31">
        <f>+Tabla3[[#This Row],[VALOR DEL CONTRATO
(EN NUMEROS)]]-Tabla3[[#This Row],[VALOR RECURSOS (MADS/FONAM)]]</f>
        <v>0</v>
      </c>
      <c r="AJ990" s="25">
        <v>6225</v>
      </c>
      <c r="AK990" s="57">
        <v>45665</v>
      </c>
      <c r="AL990">
        <v>256625</v>
      </c>
      <c r="AM990" s="42">
        <v>45839</v>
      </c>
      <c r="AN990" s="25" t="s">
        <v>825</v>
      </c>
      <c r="AO990" t="s">
        <v>6700</v>
      </c>
      <c r="AP990" s="39" t="s">
        <v>113</v>
      </c>
      <c r="AQ990" t="s">
        <v>106</v>
      </c>
      <c r="AR990" s="42">
        <v>45839</v>
      </c>
      <c r="AS990" s="23" t="s">
        <v>116</v>
      </c>
      <c r="AT990" s="23" t="s">
        <v>116</v>
      </c>
      <c r="AU990" t="s">
        <v>117</v>
      </c>
      <c r="AV990" t="s">
        <v>6701</v>
      </c>
      <c r="AW990" t="s">
        <v>620</v>
      </c>
      <c r="AX990" t="s">
        <v>108</v>
      </c>
      <c r="AY990" s="23">
        <v>93141808</v>
      </c>
      <c r="AZ990" t="s">
        <v>6702</v>
      </c>
      <c r="BA990" s="23" t="s">
        <v>295</v>
      </c>
      <c r="BB990" s="20" t="s">
        <v>122</v>
      </c>
      <c r="BC990" s="42">
        <v>45834</v>
      </c>
      <c r="BD990" s="23" t="s">
        <v>1293</v>
      </c>
      <c r="BE990" s="42">
        <v>45834</v>
      </c>
      <c r="BF990" s="27">
        <v>45847</v>
      </c>
      <c r="BG990" s="43">
        <v>46022</v>
      </c>
      <c r="BH990" s="35">
        <f>+Tabla3[[#This Row],[FECHA TERMINACION
(INICIAL)]]-Tabla3[[#This Row],[FECHA INICIO]]</f>
        <v>175</v>
      </c>
      <c r="BI990" s="67">
        <f>+Tabla3[[#This Row],[PLAZO DE EJECUCIÓN EN DÍAS (INICIAL)]]/30</f>
        <v>5.833333333333333</v>
      </c>
      <c r="BJ990" t="s">
        <v>6703</v>
      </c>
      <c r="BK990" s="30">
        <f>+[1]BD_2!E1024</f>
        <v>0</v>
      </c>
      <c r="BL990" s="30">
        <f>+[1]BD_2!BA1024</f>
        <v>0</v>
      </c>
      <c r="BM990" s="23">
        <f>+[1]BD_2!BZ1024</f>
        <v>0</v>
      </c>
      <c r="BN990" s="23">
        <f>+COUNTIF(Tabla3[[#This Row],[VALOR REDUCIDO]:[TOTAL TIEMPO PRORROGADO EN DÍAS
]],"&lt;&gt;0")</f>
        <v>0</v>
      </c>
      <c r="BO990" s="23" t="str">
        <f>+[1]BD_2!CA1024</f>
        <v>2 NO</v>
      </c>
      <c r="BP990" s="27" t="str">
        <f>+[1]BD_2!CF1024</f>
        <v>2 NO</v>
      </c>
      <c r="BQ990" s="23"/>
      <c r="BR990">
        <f t="shared" si="220"/>
        <v>175</v>
      </c>
      <c r="BS990" s="36">
        <f t="shared" si="221"/>
        <v>45847</v>
      </c>
      <c r="BT990" s="27">
        <f t="shared" si="222"/>
        <v>46022</v>
      </c>
      <c r="BU990" s="37">
        <f t="shared" ca="1" si="223"/>
        <v>0.5714285714285714</v>
      </c>
      <c r="BV990" s="30">
        <f t="shared" si="224"/>
        <v>50000000</v>
      </c>
      <c r="BW990" s="23" t="str">
        <f t="shared" ca="1" si="211"/>
        <v>EJECUCIÓN</v>
      </c>
      <c r="BX990" s="23">
        <v>0</v>
      </c>
      <c r="BY990" s="23">
        <v>50000000</v>
      </c>
      <c r="BZ990" s="23" t="s">
        <v>106</v>
      </c>
      <c r="CA990" s="23" t="str">
        <f t="shared" si="212"/>
        <v>julio</v>
      </c>
      <c r="CB990" s="23" t="s">
        <v>121</v>
      </c>
      <c r="CC990" s="23" t="s">
        <v>121</v>
      </c>
      <c r="CD990" s="23" t="s">
        <v>121</v>
      </c>
      <c r="CE990" t="s">
        <v>125</v>
      </c>
      <c r="CF990" t="s">
        <v>126</v>
      </c>
    </row>
    <row r="991" spans="1:84" x14ac:dyDescent="0.25">
      <c r="A991" s="23" t="str">
        <f t="shared" si="213"/>
        <v/>
      </c>
      <c r="B991" s="24" t="str">
        <f t="shared" si="214"/>
        <v/>
      </c>
      <c r="C991" s="24" t="str">
        <f t="shared" ca="1" si="215"/>
        <v>E</v>
      </c>
      <c r="D991" s="25" t="str">
        <f t="shared" ca="1" si="216"/>
        <v/>
      </c>
      <c r="E991" s="25" t="str">
        <f t="shared" si="217"/>
        <v/>
      </c>
      <c r="F991" s="25" t="str">
        <f t="shared" si="218"/>
        <v/>
      </c>
      <c r="G991" s="25" t="str">
        <f t="shared" si="219"/>
        <v/>
      </c>
      <c r="H991" s="23">
        <v>2025</v>
      </c>
      <c r="I991" s="26">
        <v>1014</v>
      </c>
      <c r="J991" s="23" t="s">
        <v>95</v>
      </c>
      <c r="K991" t="s">
        <v>96</v>
      </c>
      <c r="L991" t="s">
        <v>97</v>
      </c>
      <c r="M991" t="s">
        <v>98</v>
      </c>
      <c r="N991" t="s">
        <v>99</v>
      </c>
      <c r="O991" s="23" t="s">
        <v>100</v>
      </c>
      <c r="P991" s="23" t="s">
        <v>138</v>
      </c>
      <c r="Q991" t="s">
        <v>6704</v>
      </c>
      <c r="R991" s="23" t="s">
        <v>103</v>
      </c>
      <c r="S991" s="20" t="s">
        <v>440</v>
      </c>
      <c r="T991" s="29" t="s">
        <v>7167</v>
      </c>
      <c r="U991" s="23" t="s">
        <v>1436</v>
      </c>
      <c r="V991" s="23" t="s">
        <v>106</v>
      </c>
      <c r="W991" s="20" t="s">
        <v>490</v>
      </c>
      <c r="X991" s="20" t="s">
        <v>490</v>
      </c>
      <c r="Y991" t="s">
        <v>6705</v>
      </c>
      <c r="Z991" t="s">
        <v>6706</v>
      </c>
      <c r="AA991" t="s">
        <v>6707</v>
      </c>
      <c r="AB991" s="30">
        <v>52700000</v>
      </c>
      <c r="AC991" s="30">
        <v>52700000</v>
      </c>
      <c r="AD991" s="46">
        <v>8500000</v>
      </c>
      <c r="AE991" s="46">
        <v>0</v>
      </c>
      <c r="AF991" s="23" t="s">
        <v>112</v>
      </c>
      <c r="AG991" t="s">
        <v>106</v>
      </c>
      <c r="AH991" t="s">
        <v>113</v>
      </c>
      <c r="AI991" s="31">
        <f>+Tabla3[[#This Row],[VALOR DEL CONTRATO
(EN NUMEROS)]]-Tabla3[[#This Row],[VALOR RECURSOS (MADS/FONAM)]]</f>
        <v>0</v>
      </c>
      <c r="AJ991" s="25">
        <v>9025</v>
      </c>
      <c r="AK991" s="57">
        <v>45665</v>
      </c>
      <c r="AL991">
        <v>253325</v>
      </c>
      <c r="AM991" s="42">
        <v>45834</v>
      </c>
      <c r="AN991" s="33" t="s">
        <v>114</v>
      </c>
      <c r="AO991" t="s">
        <v>986</v>
      </c>
      <c r="AP991" s="39">
        <v>202300000000041</v>
      </c>
      <c r="AQ991" t="s">
        <v>106</v>
      </c>
      <c r="AR991" s="42">
        <v>45832</v>
      </c>
      <c r="AS991" s="23" t="s">
        <v>116</v>
      </c>
      <c r="AT991" s="23" t="s">
        <v>116</v>
      </c>
      <c r="AU991" t="s">
        <v>117</v>
      </c>
      <c r="AV991" t="s">
        <v>6312</v>
      </c>
      <c r="AW991" t="s">
        <v>6313</v>
      </c>
      <c r="AX991" t="s">
        <v>490</v>
      </c>
      <c r="AY991" s="23">
        <v>80111600</v>
      </c>
      <c r="AZ991" t="s">
        <v>6708</v>
      </c>
      <c r="BA991" s="23" t="s">
        <v>295</v>
      </c>
      <c r="BB991" s="20" t="s">
        <v>122</v>
      </c>
      <c r="BC991" s="42">
        <v>45833</v>
      </c>
      <c r="BD991" s="23" t="s">
        <v>123</v>
      </c>
      <c r="BE991" s="42">
        <v>45833</v>
      </c>
      <c r="BF991" s="27">
        <v>45834</v>
      </c>
      <c r="BG991" s="43">
        <v>46021</v>
      </c>
      <c r="BH991" s="35">
        <f>+Tabla3[[#This Row],[FECHA TERMINACION
(INICIAL)]]-Tabla3[[#This Row],[FECHA INICIO]]</f>
        <v>187</v>
      </c>
      <c r="BI991" s="67">
        <f>+Tabla3[[#This Row],[PLAZO DE EJECUCIÓN EN DÍAS (INICIAL)]]/30</f>
        <v>6.2333333333333334</v>
      </c>
      <c r="BJ991" t="s">
        <v>6709</v>
      </c>
      <c r="BK991" s="30">
        <f>+[1]BD_2!E1025</f>
        <v>283333</v>
      </c>
      <c r="BL991" s="30">
        <f>+[1]BD_2!BA1025</f>
        <v>0</v>
      </c>
      <c r="BM991" s="23">
        <f>+[1]BD_2!BZ1025</f>
        <v>0</v>
      </c>
      <c r="BN991" s="23">
        <f>+COUNTIF(Tabla3[[#This Row],[VALOR REDUCIDO]:[TOTAL TIEMPO PRORROGADO EN DÍAS
]],"&lt;&gt;0")</f>
        <v>1</v>
      </c>
      <c r="BO991" s="23" t="str">
        <f>+[1]BD_2!CA1025</f>
        <v>2 NO</v>
      </c>
      <c r="BP991" s="27" t="str">
        <f>+[1]BD_2!CF1025</f>
        <v>2 NO</v>
      </c>
      <c r="BQ991" s="23" t="s">
        <v>106</v>
      </c>
      <c r="BR991">
        <f t="shared" si="220"/>
        <v>187</v>
      </c>
      <c r="BS991" s="36">
        <f t="shared" si="221"/>
        <v>45834</v>
      </c>
      <c r="BT991" s="36">
        <f t="shared" si="222"/>
        <v>46021</v>
      </c>
      <c r="BU991" s="37">
        <f t="shared" ca="1" si="223"/>
        <v>0.60427807486631013</v>
      </c>
      <c r="BV991" s="30">
        <f t="shared" si="224"/>
        <v>52416667</v>
      </c>
      <c r="BW991" s="23" t="str">
        <f t="shared" ca="1" si="211"/>
        <v>EJECUCIÓN</v>
      </c>
      <c r="BX991" s="23">
        <v>9916667</v>
      </c>
      <c r="BY991" s="23">
        <v>42500000</v>
      </c>
      <c r="BZ991" s="23" t="s">
        <v>106</v>
      </c>
      <c r="CA991" s="23" t="str">
        <f t="shared" si="212"/>
        <v>junio</v>
      </c>
      <c r="CB991" s="23" t="s">
        <v>121</v>
      </c>
      <c r="CC991" s="23" t="s">
        <v>121</v>
      </c>
      <c r="CD991" s="23" t="s">
        <v>121</v>
      </c>
      <c r="CE991" t="s">
        <v>125</v>
      </c>
      <c r="CF991" t="s">
        <v>126</v>
      </c>
    </row>
    <row r="992" spans="1:84" x14ac:dyDescent="0.25">
      <c r="A992" s="23" t="str">
        <f t="shared" si="213"/>
        <v/>
      </c>
      <c r="B992" s="24" t="str">
        <f t="shared" si="214"/>
        <v/>
      </c>
      <c r="C992" s="24" t="str">
        <f t="shared" ca="1" si="215"/>
        <v>E</v>
      </c>
      <c r="D992" s="25" t="str">
        <f t="shared" ca="1" si="216"/>
        <v/>
      </c>
      <c r="E992" s="25" t="str">
        <f t="shared" si="217"/>
        <v/>
      </c>
      <c r="F992" s="25" t="str">
        <f t="shared" si="218"/>
        <v/>
      </c>
      <c r="G992" s="25" t="str">
        <f t="shared" si="219"/>
        <v/>
      </c>
      <c r="H992" s="23">
        <v>2025</v>
      </c>
      <c r="I992" s="26">
        <v>1015</v>
      </c>
      <c r="J992" s="23" t="s">
        <v>95</v>
      </c>
      <c r="K992" t="s">
        <v>96</v>
      </c>
      <c r="L992" t="s">
        <v>97</v>
      </c>
      <c r="M992" t="s">
        <v>98</v>
      </c>
      <c r="N992" t="s">
        <v>99</v>
      </c>
      <c r="O992" s="23" t="s">
        <v>100</v>
      </c>
      <c r="P992" s="23" t="s">
        <v>138</v>
      </c>
      <c r="Q992" t="s">
        <v>6710</v>
      </c>
      <c r="R992" s="23" t="s">
        <v>103</v>
      </c>
      <c r="S992" s="56" t="s">
        <v>1451</v>
      </c>
      <c r="T992" s="29" t="s">
        <v>7168</v>
      </c>
      <c r="U992" s="23" t="s">
        <v>1436</v>
      </c>
      <c r="V992" s="23" t="s">
        <v>106</v>
      </c>
      <c r="W992" s="20" t="s">
        <v>490</v>
      </c>
      <c r="X992" s="20" t="s">
        <v>490</v>
      </c>
      <c r="Y992" t="s">
        <v>6711</v>
      </c>
      <c r="Z992" t="s">
        <v>6712</v>
      </c>
      <c r="AA992" s="30" t="s">
        <v>6713</v>
      </c>
      <c r="AB992" s="30">
        <v>51000000</v>
      </c>
      <c r="AC992" s="30">
        <v>51000000</v>
      </c>
      <c r="AD992" s="46">
        <v>8500000</v>
      </c>
      <c r="AE992" s="46">
        <v>0</v>
      </c>
      <c r="AF992" s="23" t="s">
        <v>112</v>
      </c>
      <c r="AG992" t="s">
        <v>106</v>
      </c>
      <c r="AH992" t="s">
        <v>113</v>
      </c>
      <c r="AI992" s="31">
        <f>+Tabla3[[#This Row],[VALOR DEL CONTRATO
(EN NUMEROS)]]-Tabla3[[#This Row],[VALOR RECURSOS (MADS/FONAM)]]</f>
        <v>0</v>
      </c>
      <c r="AJ992" s="25">
        <v>9025</v>
      </c>
      <c r="AK992" s="57">
        <v>45665</v>
      </c>
      <c r="AL992">
        <v>262125</v>
      </c>
      <c r="AM992" s="42">
        <v>45845</v>
      </c>
      <c r="AN992" s="33" t="s">
        <v>114</v>
      </c>
      <c r="AO992" t="s">
        <v>986</v>
      </c>
      <c r="AP992" s="39">
        <v>202300000000041</v>
      </c>
      <c r="AQ992" t="s">
        <v>106</v>
      </c>
      <c r="AR992" s="42">
        <v>45839</v>
      </c>
      <c r="AS992" s="23" t="s">
        <v>116</v>
      </c>
      <c r="AT992" s="23" t="s">
        <v>116</v>
      </c>
      <c r="AU992" t="s">
        <v>117</v>
      </c>
      <c r="AV992" t="s">
        <v>6714</v>
      </c>
      <c r="AW992" t="s">
        <v>4370</v>
      </c>
      <c r="AX992" t="s">
        <v>490</v>
      </c>
      <c r="AY992" s="23">
        <v>80111600</v>
      </c>
      <c r="AZ992" t="s">
        <v>6715</v>
      </c>
      <c r="BA992" s="23" t="s">
        <v>295</v>
      </c>
      <c r="BB992" s="20" t="s">
        <v>122</v>
      </c>
      <c r="BC992" s="42">
        <v>45840</v>
      </c>
      <c r="BD992" s="23" t="s">
        <v>123</v>
      </c>
      <c r="BE992" s="42">
        <v>45840</v>
      </c>
      <c r="BF992" s="27">
        <v>45845</v>
      </c>
      <c r="BG992" s="43">
        <v>46021</v>
      </c>
      <c r="BH992" s="35">
        <f>+Tabla3[[#This Row],[FECHA TERMINACION
(INICIAL)]]-Tabla3[[#This Row],[FECHA INICIO]]</f>
        <v>176</v>
      </c>
      <c r="BI992" s="67">
        <f>+Tabla3[[#This Row],[PLAZO DE EJECUCIÓN EN DÍAS (INICIAL)]]/30</f>
        <v>5.8666666666666663</v>
      </c>
      <c r="BJ992" t="s">
        <v>6716</v>
      </c>
      <c r="BK992" s="30">
        <f>+[1]BD_2!E1026</f>
        <v>1700000</v>
      </c>
      <c r="BL992" s="30">
        <f>+[1]BD_2!BA1026</f>
        <v>0</v>
      </c>
      <c r="BM992" s="23">
        <f>+[1]BD_2!BZ1026</f>
        <v>0</v>
      </c>
      <c r="BN992" s="23">
        <f>+COUNTIF(Tabla3[[#This Row],[VALOR REDUCIDO]:[TOTAL TIEMPO PRORROGADO EN DÍAS
]],"&lt;&gt;0")</f>
        <v>1</v>
      </c>
      <c r="BO992" s="23" t="str">
        <f>+[1]BD_2!CA1026</f>
        <v>2 NO</v>
      </c>
      <c r="BP992" s="27" t="str">
        <f>+[1]BD_2!CF1026</f>
        <v>2 NO</v>
      </c>
      <c r="BQ992" s="23" t="s">
        <v>106</v>
      </c>
      <c r="BR992">
        <f t="shared" si="220"/>
        <v>176</v>
      </c>
      <c r="BS992" s="36">
        <f t="shared" si="221"/>
        <v>45845</v>
      </c>
      <c r="BT992" s="27">
        <f t="shared" si="222"/>
        <v>46021</v>
      </c>
      <c r="BU992" s="37">
        <f t="shared" ca="1" si="223"/>
        <v>0.57954545454545459</v>
      </c>
      <c r="BV992" s="30">
        <f t="shared" si="224"/>
        <v>49300000</v>
      </c>
      <c r="BW992" s="23" t="str">
        <f t="shared" ca="1" si="211"/>
        <v>EJECUCIÓN</v>
      </c>
      <c r="BX992" s="23">
        <v>0</v>
      </c>
      <c r="BY992" s="23">
        <v>51000000</v>
      </c>
      <c r="BZ992" s="23" t="s">
        <v>106</v>
      </c>
      <c r="CA992" s="23" t="str">
        <f t="shared" si="212"/>
        <v>julio</v>
      </c>
      <c r="CB992" s="23" t="s">
        <v>121</v>
      </c>
      <c r="CC992" s="23" t="s">
        <v>121</v>
      </c>
      <c r="CD992" s="23" t="s">
        <v>121</v>
      </c>
      <c r="CE992" t="s">
        <v>125</v>
      </c>
      <c r="CF992" t="s">
        <v>126</v>
      </c>
    </row>
    <row r="993" spans="1:84" x14ac:dyDescent="0.25">
      <c r="A993" s="23" t="str">
        <f t="shared" si="213"/>
        <v/>
      </c>
      <c r="B993" s="24" t="str">
        <f t="shared" si="214"/>
        <v/>
      </c>
      <c r="C993" s="24" t="str">
        <f t="shared" ca="1" si="215"/>
        <v>E</v>
      </c>
      <c r="D993" s="25" t="str">
        <f t="shared" ca="1" si="216"/>
        <v/>
      </c>
      <c r="E993" s="25" t="str">
        <f t="shared" si="217"/>
        <v/>
      </c>
      <c r="F993" s="25" t="str">
        <f t="shared" si="218"/>
        <v/>
      </c>
      <c r="G993" s="25" t="str">
        <f t="shared" si="219"/>
        <v/>
      </c>
      <c r="H993" s="23">
        <v>2025</v>
      </c>
      <c r="I993" s="26">
        <v>1016</v>
      </c>
      <c r="J993" s="23" t="s">
        <v>95</v>
      </c>
      <c r="K993" t="s">
        <v>96</v>
      </c>
      <c r="L993" t="s">
        <v>97</v>
      </c>
      <c r="M993" t="s">
        <v>98</v>
      </c>
      <c r="N993" t="s">
        <v>99</v>
      </c>
      <c r="O993" s="23" t="s">
        <v>100</v>
      </c>
      <c r="P993" s="23" t="s">
        <v>138</v>
      </c>
      <c r="Q993" t="s">
        <v>6717</v>
      </c>
      <c r="R993" s="23" t="s">
        <v>103</v>
      </c>
      <c r="S993" s="20" t="s">
        <v>158</v>
      </c>
      <c r="T993" s="29" t="s">
        <v>7169</v>
      </c>
      <c r="U993" s="23" t="s">
        <v>1436</v>
      </c>
      <c r="V993" s="23" t="s">
        <v>106</v>
      </c>
      <c r="W993" s="20" t="s">
        <v>430</v>
      </c>
      <c r="X993" s="20" t="s">
        <v>430</v>
      </c>
      <c r="Y993" t="s">
        <v>6718</v>
      </c>
      <c r="Z993" t="s">
        <v>6719</v>
      </c>
      <c r="AA993" t="s">
        <v>6720</v>
      </c>
      <c r="AB993" s="30">
        <v>48000000</v>
      </c>
      <c r="AC993" s="30">
        <v>48000000</v>
      </c>
      <c r="AD993" s="46">
        <v>8000000</v>
      </c>
      <c r="AE993" s="46">
        <v>0</v>
      </c>
      <c r="AF993" s="23" t="s">
        <v>112</v>
      </c>
      <c r="AG993" t="s">
        <v>106</v>
      </c>
      <c r="AH993" t="s">
        <v>113</v>
      </c>
      <c r="AI993" s="31">
        <f>+Tabla3[[#This Row],[VALOR DEL CONTRATO
(EN NUMEROS)]]-Tabla3[[#This Row],[VALOR RECURSOS (MADS/FONAM)]]</f>
        <v>0</v>
      </c>
      <c r="AJ993" s="25">
        <v>4825</v>
      </c>
      <c r="AK993" s="57">
        <v>45664</v>
      </c>
      <c r="AL993">
        <v>250925</v>
      </c>
      <c r="AM993" s="42">
        <v>45833</v>
      </c>
      <c r="AN993" s="33" t="s">
        <v>114</v>
      </c>
      <c r="AO993" t="s">
        <v>1265</v>
      </c>
      <c r="AP993" s="39">
        <v>202400000000074</v>
      </c>
      <c r="AQ993" t="s">
        <v>106</v>
      </c>
      <c r="AR993" s="42">
        <v>45832</v>
      </c>
      <c r="AS993" s="23" t="s">
        <v>116</v>
      </c>
      <c r="AT993" s="23" t="s">
        <v>116</v>
      </c>
      <c r="AU993" t="s">
        <v>117</v>
      </c>
      <c r="AV993" t="s">
        <v>435</v>
      </c>
      <c r="AW993" t="s">
        <v>436</v>
      </c>
      <c r="AX993" t="s">
        <v>436</v>
      </c>
      <c r="AY993" s="23">
        <v>80111600</v>
      </c>
      <c r="AZ993" t="s">
        <v>6721</v>
      </c>
      <c r="BA993" s="23" t="s">
        <v>295</v>
      </c>
      <c r="BB993" s="20" t="s">
        <v>122</v>
      </c>
      <c r="BC993" s="42">
        <v>45832</v>
      </c>
      <c r="BD993" s="23" t="s">
        <v>123</v>
      </c>
      <c r="BE993" s="42">
        <v>45832</v>
      </c>
      <c r="BF993" s="27">
        <v>45833</v>
      </c>
      <c r="BG993" s="43">
        <v>46015</v>
      </c>
      <c r="BH993" s="35">
        <f>+Tabla3[[#This Row],[FECHA TERMINACION
(INICIAL)]]-Tabla3[[#This Row],[FECHA INICIO]]</f>
        <v>182</v>
      </c>
      <c r="BI993" s="67">
        <f>+Tabla3[[#This Row],[PLAZO DE EJECUCIÓN EN DÍAS (INICIAL)]]/30</f>
        <v>6.0666666666666664</v>
      </c>
      <c r="BJ993" t="s">
        <v>6722</v>
      </c>
      <c r="BK993" s="30">
        <f>+[1]BD_2!E1027</f>
        <v>0</v>
      </c>
      <c r="BL993" s="30">
        <f>+[1]BD_2!BA1027</f>
        <v>0</v>
      </c>
      <c r="BM993" s="23">
        <f>+[1]BD_2!BZ1027</f>
        <v>0</v>
      </c>
      <c r="BN993" s="23">
        <f>+COUNTIF(Tabla3[[#This Row],[VALOR REDUCIDO]:[TOTAL TIEMPO PRORROGADO EN DÍAS
]],"&lt;&gt;0")</f>
        <v>0</v>
      </c>
      <c r="BO993" s="23" t="str">
        <f>+[1]BD_2!CA1027</f>
        <v>2 NO</v>
      </c>
      <c r="BP993" s="27" t="str">
        <f>+[1]BD_2!CF1027</f>
        <v>2 NO</v>
      </c>
      <c r="BQ993" s="23" t="s">
        <v>106</v>
      </c>
      <c r="BR993">
        <f t="shared" si="220"/>
        <v>182</v>
      </c>
      <c r="BS993" s="36">
        <f t="shared" si="221"/>
        <v>45833</v>
      </c>
      <c r="BT993" s="36">
        <f t="shared" si="222"/>
        <v>46015</v>
      </c>
      <c r="BU993" s="37">
        <f t="shared" ca="1" si="223"/>
        <v>0.62637362637362637</v>
      </c>
      <c r="BV993" s="30">
        <f t="shared" si="224"/>
        <v>48000000</v>
      </c>
      <c r="BW993" s="23" t="str">
        <f t="shared" ca="1" si="211"/>
        <v>EJECUCIÓN</v>
      </c>
      <c r="BX993" s="23">
        <v>9600000</v>
      </c>
      <c r="BY993" s="23">
        <v>38400000</v>
      </c>
      <c r="BZ993" s="23" t="s">
        <v>106</v>
      </c>
      <c r="CA993" s="23" t="str">
        <f t="shared" si="212"/>
        <v>junio</v>
      </c>
      <c r="CB993" s="23" t="s">
        <v>121</v>
      </c>
      <c r="CC993" s="23" t="s">
        <v>121</v>
      </c>
      <c r="CD993" s="23" t="s">
        <v>121</v>
      </c>
      <c r="CE993" t="s">
        <v>125</v>
      </c>
      <c r="CF993" t="s">
        <v>126</v>
      </c>
    </row>
    <row r="994" spans="1:84" x14ac:dyDescent="0.25">
      <c r="A994" s="23" t="str">
        <f t="shared" si="213"/>
        <v/>
      </c>
      <c r="B994" s="24" t="str">
        <f t="shared" si="214"/>
        <v/>
      </c>
      <c r="C994" s="24" t="str">
        <f t="shared" ca="1" si="215"/>
        <v>E</v>
      </c>
      <c r="D994" s="25" t="str">
        <f t="shared" ca="1" si="216"/>
        <v/>
      </c>
      <c r="E994" s="25" t="str">
        <f t="shared" si="217"/>
        <v/>
      </c>
      <c r="F994" s="25" t="str">
        <f t="shared" si="218"/>
        <v/>
      </c>
      <c r="G994" s="25" t="str">
        <f t="shared" si="219"/>
        <v/>
      </c>
      <c r="H994" s="23">
        <v>2025</v>
      </c>
      <c r="I994" s="26">
        <v>1017</v>
      </c>
      <c r="J994" s="23" t="s">
        <v>95</v>
      </c>
      <c r="K994" t="s">
        <v>96</v>
      </c>
      <c r="L994" t="s">
        <v>97</v>
      </c>
      <c r="M994" t="s">
        <v>98</v>
      </c>
      <c r="N994" t="s">
        <v>99</v>
      </c>
      <c r="O994" s="23" t="s">
        <v>100</v>
      </c>
      <c r="P994" s="23" t="s">
        <v>138</v>
      </c>
      <c r="Q994" t="s">
        <v>6723</v>
      </c>
      <c r="R994" s="23" t="s">
        <v>103</v>
      </c>
      <c r="S994" s="20" t="s">
        <v>440</v>
      </c>
      <c r="T994" s="29" t="s">
        <v>7170</v>
      </c>
      <c r="U994" s="23" t="s">
        <v>1436</v>
      </c>
      <c r="V994" s="23" t="s">
        <v>106</v>
      </c>
      <c r="W994" s="20" t="s">
        <v>543</v>
      </c>
      <c r="X994" s="20" t="s">
        <v>108</v>
      </c>
      <c r="Y994" t="s">
        <v>6724</v>
      </c>
      <c r="Z994" t="s">
        <v>6725</v>
      </c>
      <c r="AA994" t="s">
        <v>6726</v>
      </c>
      <c r="AB994" s="30">
        <v>35000000</v>
      </c>
      <c r="AC994" s="30">
        <v>35000000</v>
      </c>
      <c r="AD994" s="46">
        <v>7000000</v>
      </c>
      <c r="AE994" s="46">
        <v>0</v>
      </c>
      <c r="AF994" s="23" t="s">
        <v>112</v>
      </c>
      <c r="AG994" t="s">
        <v>106</v>
      </c>
      <c r="AH994" t="s">
        <v>113</v>
      </c>
      <c r="AI994" s="31">
        <f>+Tabla3[[#This Row],[VALOR DEL CONTRATO
(EN NUMEROS)]]-Tabla3[[#This Row],[VALOR RECURSOS (MADS/FONAM)]]</f>
        <v>0</v>
      </c>
      <c r="AJ994" s="25">
        <v>1225</v>
      </c>
      <c r="AK994" s="57">
        <v>45660</v>
      </c>
      <c r="AL994">
        <v>250825</v>
      </c>
      <c r="AM994" s="42">
        <v>45833</v>
      </c>
      <c r="AN994" s="33" t="s">
        <v>114</v>
      </c>
      <c r="AO994" t="s">
        <v>115</v>
      </c>
      <c r="AP994" s="39">
        <v>202400000000095</v>
      </c>
      <c r="AQ994" t="s">
        <v>106</v>
      </c>
      <c r="AR994" s="42">
        <v>45832</v>
      </c>
      <c r="AS994" s="23" t="s">
        <v>116</v>
      </c>
      <c r="AT994" s="23" t="s">
        <v>116</v>
      </c>
      <c r="AU994" t="s">
        <v>117</v>
      </c>
      <c r="AV994" t="s">
        <v>6011</v>
      </c>
      <c r="AW994" t="s">
        <v>6127</v>
      </c>
      <c r="AX994" t="s">
        <v>108</v>
      </c>
      <c r="AY994" s="23">
        <v>80111600</v>
      </c>
      <c r="AZ994" t="s">
        <v>6727</v>
      </c>
      <c r="BA994" s="23" t="s">
        <v>295</v>
      </c>
      <c r="BB994" s="20" t="s">
        <v>122</v>
      </c>
      <c r="BC994" s="42">
        <v>45832</v>
      </c>
      <c r="BD994" s="23" t="s">
        <v>123</v>
      </c>
      <c r="BE994" s="42">
        <v>45832</v>
      </c>
      <c r="BF994" s="27">
        <v>45833</v>
      </c>
      <c r="BG994" s="43">
        <v>45985</v>
      </c>
      <c r="BH994" s="35">
        <f>+Tabla3[[#This Row],[FECHA TERMINACION
(INICIAL)]]-Tabla3[[#This Row],[FECHA INICIO]]</f>
        <v>152</v>
      </c>
      <c r="BI994" s="67">
        <f>+Tabla3[[#This Row],[PLAZO DE EJECUCIÓN EN DÍAS (INICIAL)]]/30</f>
        <v>5.0666666666666664</v>
      </c>
      <c r="BJ994" t="s">
        <v>6728</v>
      </c>
      <c r="BK994" s="30">
        <f>+[1]BD_2!E1028</f>
        <v>0</v>
      </c>
      <c r="BL994" s="30">
        <f>+[1]BD_2!BA1028</f>
        <v>0</v>
      </c>
      <c r="BM994" s="23">
        <f>+[1]BD_2!BZ1028</f>
        <v>0</v>
      </c>
      <c r="BN994" s="23">
        <f>+COUNTIF(Tabla3[[#This Row],[VALOR REDUCIDO]:[TOTAL TIEMPO PRORROGADO EN DÍAS
]],"&lt;&gt;0")</f>
        <v>0</v>
      </c>
      <c r="BO994" s="23" t="str">
        <f>+[1]BD_2!CA1028</f>
        <v>2 NO</v>
      </c>
      <c r="BP994" s="27" t="str">
        <f>+[1]BD_2!CF1028</f>
        <v>2 NO</v>
      </c>
      <c r="BQ994" s="23" t="s">
        <v>106</v>
      </c>
      <c r="BR994">
        <f t="shared" si="220"/>
        <v>152</v>
      </c>
      <c r="BS994" s="36">
        <f t="shared" si="221"/>
        <v>45833</v>
      </c>
      <c r="BT994" s="36">
        <f t="shared" si="222"/>
        <v>45985</v>
      </c>
      <c r="BU994" s="37">
        <f t="shared" ca="1" si="223"/>
        <v>0.75</v>
      </c>
      <c r="BV994" s="30">
        <f t="shared" si="224"/>
        <v>35000000</v>
      </c>
      <c r="BW994" s="23" t="str">
        <f t="shared" ca="1" si="211"/>
        <v>EJECUCIÓN</v>
      </c>
      <c r="BX994" s="23">
        <v>8400000</v>
      </c>
      <c r="BY994" s="23">
        <v>26600000</v>
      </c>
      <c r="BZ994" s="23" t="s">
        <v>106</v>
      </c>
      <c r="CA994" s="23" t="str">
        <f t="shared" si="212"/>
        <v>junio</v>
      </c>
      <c r="CB994" s="23" t="s">
        <v>121</v>
      </c>
      <c r="CC994" s="23" t="s">
        <v>121</v>
      </c>
      <c r="CD994" s="23" t="s">
        <v>121</v>
      </c>
      <c r="CE994" t="s">
        <v>125</v>
      </c>
      <c r="CF994" t="s">
        <v>126</v>
      </c>
    </row>
    <row r="995" spans="1:84" x14ac:dyDescent="0.25">
      <c r="A995" s="23" t="str">
        <f t="shared" si="213"/>
        <v/>
      </c>
      <c r="B995" s="24" t="str">
        <f t="shared" si="214"/>
        <v/>
      </c>
      <c r="C995" s="24" t="str">
        <f t="shared" ca="1" si="215"/>
        <v>E</v>
      </c>
      <c r="D995" s="25" t="str">
        <f t="shared" ca="1" si="216"/>
        <v/>
      </c>
      <c r="E995" s="25" t="str">
        <f t="shared" si="217"/>
        <v/>
      </c>
      <c r="F995" s="25" t="str">
        <f t="shared" si="218"/>
        <v/>
      </c>
      <c r="G995" s="25" t="str">
        <f t="shared" si="219"/>
        <v/>
      </c>
      <c r="H995" s="23">
        <v>2025</v>
      </c>
      <c r="I995" s="26">
        <v>1018</v>
      </c>
      <c r="J995" s="23" t="s">
        <v>5463</v>
      </c>
      <c r="K995" t="s">
        <v>5464</v>
      </c>
      <c r="L995" t="s">
        <v>97</v>
      </c>
      <c r="M995" t="s">
        <v>6729</v>
      </c>
      <c r="N995" t="s">
        <v>1433</v>
      </c>
      <c r="O995" s="23" t="s">
        <v>6730</v>
      </c>
      <c r="P995" s="23" t="s">
        <v>113</v>
      </c>
      <c r="Q995" t="s">
        <v>6731</v>
      </c>
      <c r="R995" s="23" t="s">
        <v>1435</v>
      </c>
      <c r="S995" s="73" t="s">
        <v>1436</v>
      </c>
      <c r="T995" s="23" t="s">
        <v>1436</v>
      </c>
      <c r="U995" s="23" t="s">
        <v>6732</v>
      </c>
      <c r="V995" s="23" t="s">
        <v>106</v>
      </c>
      <c r="W995" s="20" t="s">
        <v>821</v>
      </c>
      <c r="X995" s="20" t="s">
        <v>108</v>
      </c>
      <c r="Y995" t="s">
        <v>6733</v>
      </c>
      <c r="Z995" t="s">
        <v>6734</v>
      </c>
      <c r="AA995"/>
      <c r="AB995" s="30">
        <v>661572773</v>
      </c>
      <c r="AC995" s="30">
        <v>661572773</v>
      </c>
      <c r="AD995" s="46">
        <v>0</v>
      </c>
      <c r="AE995" s="46">
        <v>0</v>
      </c>
      <c r="AF995" s="23" t="s">
        <v>112</v>
      </c>
      <c r="AG995" t="s">
        <v>106</v>
      </c>
      <c r="AH995" t="s">
        <v>113</v>
      </c>
      <c r="AI995" s="31">
        <f>+Tabla3[[#This Row],[VALOR DEL CONTRATO
(EN NUMEROS)]]-Tabla3[[#This Row],[VALOR RECURSOS (MADS/FONAM)]]</f>
        <v>0</v>
      </c>
      <c r="AJ995" s="25">
        <v>17525</v>
      </c>
      <c r="AK995" s="57">
        <v>45757</v>
      </c>
      <c r="AL995">
        <v>2148025</v>
      </c>
      <c r="AM995" s="42">
        <v>45828</v>
      </c>
      <c r="AN995" s="25" t="s">
        <v>825</v>
      </c>
      <c r="AO995" t="s">
        <v>6735</v>
      </c>
      <c r="AP995" s="39" t="s">
        <v>113</v>
      </c>
      <c r="AQ995" t="s">
        <v>106</v>
      </c>
      <c r="AR995" s="42">
        <v>45828</v>
      </c>
      <c r="AS995" s="23" t="s">
        <v>116</v>
      </c>
      <c r="AT995" s="23" t="s">
        <v>116</v>
      </c>
      <c r="AU995" t="s">
        <v>117</v>
      </c>
      <c r="AV995" t="s">
        <v>1193</v>
      </c>
      <c r="AW995" t="s">
        <v>1194</v>
      </c>
      <c r="AX995" t="s">
        <v>543</v>
      </c>
      <c r="AY995" s="23">
        <v>84131500</v>
      </c>
      <c r="AZ995" t="s">
        <v>6736</v>
      </c>
      <c r="BA995" s="23" t="s">
        <v>272</v>
      </c>
      <c r="BB995" s="20" t="s">
        <v>6737</v>
      </c>
      <c r="BC995" s="42" t="s">
        <v>113</v>
      </c>
      <c r="BD995" s="23" t="s">
        <v>274</v>
      </c>
      <c r="BE995" s="27">
        <v>45831</v>
      </c>
      <c r="BF995" s="27">
        <v>45831</v>
      </c>
      <c r="BG995" s="27">
        <v>46230</v>
      </c>
      <c r="BH995" s="35">
        <f>+Tabla3[[#This Row],[FECHA TERMINACION
(INICIAL)]]-Tabla3[[#This Row],[FECHA INICIO]]</f>
        <v>399</v>
      </c>
      <c r="BI995" s="67">
        <f>+Tabla3[[#This Row],[PLAZO DE EJECUCIÓN EN DÍAS (INICIAL)]]/30</f>
        <v>13.3</v>
      </c>
      <c r="BJ995" t="s">
        <v>6738</v>
      </c>
      <c r="BK995" s="30">
        <f>+[1]BD_2!E1029</f>
        <v>0</v>
      </c>
      <c r="BL995" s="30">
        <f>+[1]BD_2!BA1029</f>
        <v>0</v>
      </c>
      <c r="BM995" s="23">
        <f>+[1]BD_2!BZ1029</f>
        <v>0</v>
      </c>
      <c r="BN995" s="23">
        <f>+COUNTIF(Tabla3[[#This Row],[VALOR REDUCIDO]:[TOTAL TIEMPO PRORROGADO EN DÍAS
]],"&lt;&gt;0")</f>
        <v>0</v>
      </c>
      <c r="BO995" s="23" t="str">
        <f>+[1]BD_2!CA1029</f>
        <v>2 NO</v>
      </c>
      <c r="BP995" s="27" t="str">
        <f>+[1]BD_2!CF1029</f>
        <v>2 NO</v>
      </c>
      <c r="BQ995" s="23"/>
      <c r="BR995">
        <f t="shared" si="220"/>
        <v>399</v>
      </c>
      <c r="BS995" s="36">
        <f t="shared" si="221"/>
        <v>45831</v>
      </c>
      <c r="BT995" s="27">
        <f t="shared" si="222"/>
        <v>46230</v>
      </c>
      <c r="BU995" s="37">
        <f t="shared" ca="1" si="223"/>
        <v>0.2907268170426065</v>
      </c>
      <c r="BV995" s="30">
        <f t="shared" si="224"/>
        <v>661572773</v>
      </c>
      <c r="BW995" s="23" t="str">
        <f t="shared" ca="1" si="211"/>
        <v>EJECUCIÓN</v>
      </c>
      <c r="BX995" s="23">
        <v>596437824.09000003</v>
      </c>
      <c r="BY995" s="23">
        <v>65134948.909999967</v>
      </c>
      <c r="BZ995" s="23" t="s">
        <v>106</v>
      </c>
      <c r="CA995" s="23" t="str">
        <f t="shared" si="212"/>
        <v>junio</v>
      </c>
      <c r="CB995" s="23" t="s">
        <v>121</v>
      </c>
      <c r="CC995" s="23" t="s">
        <v>121</v>
      </c>
      <c r="CD995" s="23" t="s">
        <v>121</v>
      </c>
      <c r="CE995" t="s">
        <v>125</v>
      </c>
      <c r="CF995" t="s">
        <v>126</v>
      </c>
    </row>
    <row r="996" spans="1:84" x14ac:dyDescent="0.25">
      <c r="A996" s="23" t="str">
        <f t="shared" si="213"/>
        <v/>
      </c>
      <c r="B996" s="24" t="str">
        <f t="shared" si="214"/>
        <v/>
      </c>
      <c r="C996" s="24" t="str">
        <f t="shared" ca="1" si="215"/>
        <v>E</v>
      </c>
      <c r="D996" s="25" t="str">
        <f t="shared" ca="1" si="216"/>
        <v/>
      </c>
      <c r="E996" s="25" t="str">
        <f t="shared" si="217"/>
        <v/>
      </c>
      <c r="F996" s="25" t="str">
        <f t="shared" si="218"/>
        <v/>
      </c>
      <c r="G996" s="25" t="str">
        <f t="shared" si="219"/>
        <v/>
      </c>
      <c r="H996" s="23">
        <v>2025</v>
      </c>
      <c r="I996" s="26">
        <v>1019</v>
      </c>
      <c r="J996" s="23" t="s">
        <v>95</v>
      </c>
      <c r="K996" t="s">
        <v>96</v>
      </c>
      <c r="L996" t="s">
        <v>97</v>
      </c>
      <c r="M996" t="s">
        <v>98</v>
      </c>
      <c r="N996" t="s">
        <v>99</v>
      </c>
      <c r="O996" s="23" t="s">
        <v>100</v>
      </c>
      <c r="P996" s="23" t="s">
        <v>138</v>
      </c>
      <c r="Q996" t="s">
        <v>6739</v>
      </c>
      <c r="R996" s="23" t="s">
        <v>103</v>
      </c>
      <c r="S996" s="20" t="s">
        <v>2129</v>
      </c>
      <c r="T996" s="29" t="s">
        <v>7171</v>
      </c>
      <c r="U996" s="23" t="s">
        <v>1436</v>
      </c>
      <c r="V996" s="23" t="s">
        <v>106</v>
      </c>
      <c r="W996" s="20" t="s">
        <v>430</v>
      </c>
      <c r="X996" s="20" t="s">
        <v>430</v>
      </c>
      <c r="Y996" t="s">
        <v>6740</v>
      </c>
      <c r="Z996" t="s">
        <v>6741</v>
      </c>
      <c r="AA996" t="s">
        <v>6742</v>
      </c>
      <c r="AB996" s="30">
        <v>48000000</v>
      </c>
      <c r="AC996" s="30">
        <v>48000000</v>
      </c>
      <c r="AD996" s="46">
        <v>8000000</v>
      </c>
      <c r="AE996" s="46">
        <v>0</v>
      </c>
      <c r="AF996" s="23" t="s">
        <v>112</v>
      </c>
      <c r="AG996" t="s">
        <v>106</v>
      </c>
      <c r="AH996" t="s">
        <v>113</v>
      </c>
      <c r="AI996" s="31">
        <f>+Tabla3[[#This Row],[VALOR DEL CONTRATO
(EN NUMEROS)]]-Tabla3[[#This Row],[VALOR RECURSOS (MADS/FONAM)]]</f>
        <v>0</v>
      </c>
      <c r="AJ996" s="25">
        <v>4825</v>
      </c>
      <c r="AK996" s="57">
        <v>45664</v>
      </c>
      <c r="AL996">
        <v>255125</v>
      </c>
      <c r="AM996" s="42">
        <v>45835</v>
      </c>
      <c r="AN996" s="33" t="s">
        <v>114</v>
      </c>
      <c r="AO996" t="s">
        <v>1265</v>
      </c>
      <c r="AP996" s="39">
        <v>202400000000074</v>
      </c>
      <c r="AQ996" t="s">
        <v>106</v>
      </c>
      <c r="AR996" s="42">
        <v>45834</v>
      </c>
      <c r="AS996" s="23" t="s">
        <v>116</v>
      </c>
      <c r="AT996" s="23" t="s">
        <v>116</v>
      </c>
      <c r="AU996" t="s">
        <v>117</v>
      </c>
      <c r="AV996" t="s">
        <v>435</v>
      </c>
      <c r="AW996" t="s">
        <v>436</v>
      </c>
      <c r="AX996" t="s">
        <v>436</v>
      </c>
      <c r="AY996" s="23">
        <v>80111600</v>
      </c>
      <c r="AZ996" t="s">
        <v>6743</v>
      </c>
      <c r="BA996" s="23" t="s">
        <v>295</v>
      </c>
      <c r="BB996" s="20" t="s">
        <v>122</v>
      </c>
      <c r="BC996" s="42">
        <v>45834</v>
      </c>
      <c r="BD996" s="23" t="s">
        <v>123</v>
      </c>
      <c r="BE996" s="42">
        <v>45834</v>
      </c>
      <c r="BF996" s="27">
        <v>45835</v>
      </c>
      <c r="BG996" s="43">
        <v>46017</v>
      </c>
      <c r="BH996" s="35">
        <f>+Tabla3[[#This Row],[FECHA TERMINACION
(INICIAL)]]-Tabla3[[#This Row],[FECHA INICIO]]</f>
        <v>182</v>
      </c>
      <c r="BI996" s="67">
        <f>+Tabla3[[#This Row],[PLAZO DE EJECUCIÓN EN DÍAS (INICIAL)]]/30</f>
        <v>6.0666666666666664</v>
      </c>
      <c r="BJ996" t="s">
        <v>1693</v>
      </c>
      <c r="BK996" s="30">
        <f>+[1]BD_2!E1030</f>
        <v>0</v>
      </c>
      <c r="BL996" s="30">
        <f>+[1]BD_2!BA1030</f>
        <v>0</v>
      </c>
      <c r="BM996" s="23">
        <f>+[1]BD_2!BZ1030</f>
        <v>0</v>
      </c>
      <c r="BN996" s="23">
        <f>+COUNTIF(Tabla3[[#This Row],[VALOR REDUCIDO]:[TOTAL TIEMPO PRORROGADO EN DÍAS
]],"&lt;&gt;0")</f>
        <v>0</v>
      </c>
      <c r="BO996" s="23" t="str">
        <f>+[1]BD_2!CA1030</f>
        <v>2 NO</v>
      </c>
      <c r="BP996" s="27" t="str">
        <f>+[1]BD_2!CF1030</f>
        <v>2 NO</v>
      </c>
      <c r="BQ996" s="23" t="s">
        <v>106</v>
      </c>
      <c r="BR996">
        <f t="shared" si="220"/>
        <v>182</v>
      </c>
      <c r="BS996" s="36">
        <f t="shared" si="221"/>
        <v>45835</v>
      </c>
      <c r="BT996" s="36">
        <f t="shared" si="222"/>
        <v>46017</v>
      </c>
      <c r="BU996" s="37">
        <f t="shared" ca="1" si="223"/>
        <v>0.61538461538461542</v>
      </c>
      <c r="BV996" s="30">
        <f t="shared" si="224"/>
        <v>48000000</v>
      </c>
      <c r="BW996" s="23" t="str">
        <f t="shared" ca="1" si="211"/>
        <v>EJECUCIÓN</v>
      </c>
      <c r="BX996" s="23">
        <v>9066667</v>
      </c>
      <c r="BY996" s="23">
        <v>38933333</v>
      </c>
      <c r="BZ996" s="23" t="s">
        <v>106</v>
      </c>
      <c r="CA996" s="23" t="str">
        <f t="shared" si="212"/>
        <v>junio</v>
      </c>
      <c r="CB996" s="23" t="s">
        <v>121</v>
      </c>
      <c r="CC996" s="23" t="s">
        <v>121</v>
      </c>
      <c r="CD996" s="23" t="s">
        <v>121</v>
      </c>
      <c r="CE996" t="s">
        <v>125</v>
      </c>
      <c r="CF996" t="s">
        <v>126</v>
      </c>
    </row>
    <row r="997" spans="1:84" x14ac:dyDescent="0.25">
      <c r="A997" s="23" t="str">
        <f t="shared" si="213"/>
        <v/>
      </c>
      <c r="B997" s="24" t="str">
        <f t="shared" si="214"/>
        <v/>
      </c>
      <c r="C997" s="24" t="str">
        <f t="shared" ca="1" si="215"/>
        <v>E</v>
      </c>
      <c r="D997" s="25" t="str">
        <f t="shared" ca="1" si="216"/>
        <v/>
      </c>
      <c r="E997" s="25" t="str">
        <f t="shared" si="217"/>
        <v/>
      </c>
      <c r="F997" s="25" t="str">
        <f t="shared" si="218"/>
        <v/>
      </c>
      <c r="G997" s="25" t="str">
        <f t="shared" si="219"/>
        <v/>
      </c>
      <c r="H997" s="23">
        <v>2025</v>
      </c>
      <c r="I997" s="26">
        <v>1020</v>
      </c>
      <c r="J997" s="23" t="s">
        <v>95</v>
      </c>
      <c r="K997" t="s">
        <v>96</v>
      </c>
      <c r="L997" t="s">
        <v>97</v>
      </c>
      <c r="M997" t="s">
        <v>98</v>
      </c>
      <c r="N997" t="s">
        <v>99</v>
      </c>
      <c r="O997" s="23" t="s">
        <v>100</v>
      </c>
      <c r="P997" s="23" t="s">
        <v>138</v>
      </c>
      <c r="Q997" t="s">
        <v>6744</v>
      </c>
      <c r="R997" s="23" t="s">
        <v>103</v>
      </c>
      <c r="S997" s="56" t="s">
        <v>2347</v>
      </c>
      <c r="T997" s="29" t="s">
        <v>7172</v>
      </c>
      <c r="U997" s="23" t="s">
        <v>1436</v>
      </c>
      <c r="V997" s="23" t="s">
        <v>106</v>
      </c>
      <c r="W997" s="20" t="s">
        <v>183</v>
      </c>
      <c r="X997" s="20" t="s">
        <v>183</v>
      </c>
      <c r="Y997" t="s">
        <v>6745</v>
      </c>
      <c r="Z997" t="s">
        <v>6746</v>
      </c>
      <c r="AA997" s="30" t="s">
        <v>6747</v>
      </c>
      <c r="AB997" s="30">
        <v>31200000</v>
      </c>
      <c r="AC997" s="30">
        <v>31200000</v>
      </c>
      <c r="AD997" s="46">
        <v>5200000</v>
      </c>
      <c r="AE997" s="46">
        <v>0</v>
      </c>
      <c r="AF997" s="23" t="s">
        <v>112</v>
      </c>
      <c r="AG997" t="s">
        <v>106</v>
      </c>
      <c r="AH997" t="s">
        <v>113</v>
      </c>
      <c r="AI997" s="31">
        <f>+Tabla3[[#This Row],[VALOR DEL CONTRATO
(EN NUMEROS)]]-Tabla3[[#This Row],[VALOR RECURSOS (MADS/FONAM)]]</f>
        <v>0</v>
      </c>
      <c r="AJ997" s="25">
        <v>3625</v>
      </c>
      <c r="AK997" s="32">
        <v>45664</v>
      </c>
      <c r="AL997">
        <v>255225</v>
      </c>
      <c r="AM997" s="42">
        <v>45835</v>
      </c>
      <c r="AN997" s="33" t="s">
        <v>114</v>
      </c>
      <c r="AO997" t="s">
        <v>302</v>
      </c>
      <c r="AP997" s="39">
        <v>202400000000071</v>
      </c>
      <c r="AQ997" t="s">
        <v>106</v>
      </c>
      <c r="AR997" s="42">
        <v>45834</v>
      </c>
      <c r="AS997" s="23" t="s">
        <v>116</v>
      </c>
      <c r="AT997" s="23" t="s">
        <v>116</v>
      </c>
      <c r="AU997" t="s">
        <v>117</v>
      </c>
      <c r="AV997" t="s">
        <v>6748</v>
      </c>
      <c r="AW997" t="s">
        <v>6749</v>
      </c>
      <c r="AX997" t="s">
        <v>189</v>
      </c>
      <c r="AY997" s="23">
        <v>80111600</v>
      </c>
      <c r="AZ997" t="s">
        <v>6750</v>
      </c>
      <c r="BA997" s="23" t="s">
        <v>295</v>
      </c>
      <c r="BB997" s="20" t="s">
        <v>122</v>
      </c>
      <c r="BC997" s="42">
        <v>45834</v>
      </c>
      <c r="BD997" s="23" t="s">
        <v>123</v>
      </c>
      <c r="BE997" s="42">
        <v>45834</v>
      </c>
      <c r="BF997" s="27">
        <v>45835</v>
      </c>
      <c r="BG997" s="43">
        <v>46017</v>
      </c>
      <c r="BH997" s="35">
        <f>+Tabla3[[#This Row],[FECHA TERMINACION
(INICIAL)]]-Tabla3[[#This Row],[FECHA INICIO]]</f>
        <v>182</v>
      </c>
      <c r="BI997" s="67">
        <f>+Tabla3[[#This Row],[PLAZO DE EJECUCIÓN EN DÍAS (INICIAL)]]/30</f>
        <v>6.0666666666666664</v>
      </c>
      <c r="BJ997" t="s">
        <v>6282</v>
      </c>
      <c r="BK997" s="30">
        <f>+[1]BD_2!E1031</f>
        <v>0</v>
      </c>
      <c r="BL997" s="30">
        <f>+[1]BD_2!BA1031</f>
        <v>0</v>
      </c>
      <c r="BM997" s="23">
        <f>+[1]BD_2!BZ1031</f>
        <v>0</v>
      </c>
      <c r="BN997" s="23">
        <f>+COUNTIF(Tabla3[[#This Row],[VALOR REDUCIDO]:[TOTAL TIEMPO PRORROGADO EN DÍAS
]],"&lt;&gt;0")</f>
        <v>0</v>
      </c>
      <c r="BO997" s="23" t="str">
        <f>+[1]BD_2!CA1031</f>
        <v>2 NO</v>
      </c>
      <c r="BP997" s="27" t="str">
        <f>+[1]BD_2!CF1031</f>
        <v>2 NO</v>
      </c>
      <c r="BQ997" s="23" t="s">
        <v>106</v>
      </c>
      <c r="BR997">
        <f t="shared" si="220"/>
        <v>182</v>
      </c>
      <c r="BS997" s="36">
        <f t="shared" si="221"/>
        <v>45835</v>
      </c>
      <c r="BT997" s="36">
        <f t="shared" si="222"/>
        <v>46017</v>
      </c>
      <c r="BU997" s="37">
        <f t="shared" ca="1" si="223"/>
        <v>0.61538461538461542</v>
      </c>
      <c r="BV997" s="30">
        <f t="shared" si="224"/>
        <v>31200000</v>
      </c>
      <c r="BW997" s="23" t="str">
        <f t="shared" ca="1" si="211"/>
        <v>EJECUCIÓN</v>
      </c>
      <c r="BX997" s="23">
        <v>5893333</v>
      </c>
      <c r="BY997" s="23">
        <v>25306667</v>
      </c>
      <c r="BZ997" s="23" t="s">
        <v>106</v>
      </c>
      <c r="CA997" s="23" t="str">
        <f t="shared" si="212"/>
        <v>junio</v>
      </c>
      <c r="CB997" s="23" t="s">
        <v>121</v>
      </c>
      <c r="CC997" s="23" t="s">
        <v>121</v>
      </c>
      <c r="CD997" s="23" t="s">
        <v>121</v>
      </c>
      <c r="CE997" t="s">
        <v>125</v>
      </c>
      <c r="CF997" t="s">
        <v>126</v>
      </c>
    </row>
    <row r="998" spans="1:84" x14ac:dyDescent="0.25">
      <c r="A998" s="23" t="str">
        <f t="shared" si="213"/>
        <v/>
      </c>
      <c r="B998" s="24" t="str">
        <f t="shared" si="214"/>
        <v/>
      </c>
      <c r="C998" s="24" t="str">
        <f t="shared" ca="1" si="215"/>
        <v>E</v>
      </c>
      <c r="D998" s="25" t="str">
        <f t="shared" si="216"/>
        <v/>
      </c>
      <c r="E998" s="25" t="str">
        <f t="shared" si="217"/>
        <v/>
      </c>
      <c r="F998" s="25" t="str">
        <f t="shared" si="218"/>
        <v/>
      </c>
      <c r="G998" s="25" t="str">
        <f t="shared" si="219"/>
        <v/>
      </c>
      <c r="H998" s="23">
        <v>2025</v>
      </c>
      <c r="I998" s="26">
        <v>1021</v>
      </c>
      <c r="J998" s="23" t="s">
        <v>95</v>
      </c>
      <c r="K998" t="s">
        <v>96</v>
      </c>
      <c r="L998" t="s">
        <v>97</v>
      </c>
      <c r="M998" t="s">
        <v>98</v>
      </c>
      <c r="N998" t="s">
        <v>99</v>
      </c>
      <c r="O998" s="23" t="s">
        <v>100</v>
      </c>
      <c r="P998" s="23" t="s">
        <v>138</v>
      </c>
      <c r="Q998" t="s">
        <v>6751</v>
      </c>
      <c r="R998" s="23" t="s">
        <v>103</v>
      </c>
      <c r="S998" s="20" t="s">
        <v>158</v>
      </c>
      <c r="T998" s="29" t="s">
        <v>7173</v>
      </c>
      <c r="U998" s="23" t="s">
        <v>1436</v>
      </c>
      <c r="V998" s="23" t="s">
        <v>106</v>
      </c>
      <c r="W998" s="20" t="s">
        <v>776</v>
      </c>
      <c r="X998" s="20" t="s">
        <v>776</v>
      </c>
      <c r="Y998" t="s">
        <v>6752</v>
      </c>
      <c r="Z998" t="s">
        <v>6753</v>
      </c>
      <c r="AA998" t="s">
        <v>2896</v>
      </c>
      <c r="AB998" s="30">
        <v>60000000</v>
      </c>
      <c r="AC998" s="30">
        <v>60000000</v>
      </c>
      <c r="AD998" s="46">
        <v>10000000</v>
      </c>
      <c r="AE998" s="46">
        <v>0</v>
      </c>
      <c r="AF998" s="23" t="s">
        <v>112</v>
      </c>
      <c r="AG998" t="s">
        <v>106</v>
      </c>
      <c r="AH998" t="s">
        <v>113</v>
      </c>
      <c r="AI998" s="31">
        <f>+Tabla3[[#This Row],[VALOR DEL CONTRATO
(EN NUMEROS)]]-Tabla3[[#This Row],[VALOR RECURSOS (MADS/FONAM)]]</f>
        <v>0</v>
      </c>
      <c r="AJ998" s="25">
        <v>6825</v>
      </c>
      <c r="AK998" s="57">
        <v>45665</v>
      </c>
      <c r="AL998">
        <v>264725</v>
      </c>
      <c r="AM998" s="42">
        <v>45845</v>
      </c>
      <c r="AN998" s="33" t="s">
        <v>114</v>
      </c>
      <c r="AO998" t="s">
        <v>931</v>
      </c>
      <c r="AP998" s="39">
        <v>202400000000078</v>
      </c>
      <c r="AQ998" t="s">
        <v>106</v>
      </c>
      <c r="AR998" s="42">
        <v>45834</v>
      </c>
      <c r="AS998" s="23" t="s">
        <v>116</v>
      </c>
      <c r="AT998" s="23" t="s">
        <v>116</v>
      </c>
      <c r="AU998" t="s">
        <v>117</v>
      </c>
      <c r="AV998" t="s">
        <v>6321</v>
      </c>
      <c r="AW998" t="s">
        <v>782</v>
      </c>
      <c r="AX998" t="s">
        <v>783</v>
      </c>
      <c r="AY998" s="23">
        <v>80111600</v>
      </c>
      <c r="AZ998" t="s">
        <v>6754</v>
      </c>
      <c r="BA998" s="23" t="s">
        <v>295</v>
      </c>
      <c r="BB998" s="20" t="s">
        <v>122</v>
      </c>
      <c r="BC998" s="42">
        <v>45834</v>
      </c>
      <c r="BD998" s="23" t="s">
        <v>123</v>
      </c>
      <c r="BE998" s="42">
        <v>45834</v>
      </c>
      <c r="BF998" s="27">
        <v>45845</v>
      </c>
      <c r="BG998" s="43">
        <v>46022</v>
      </c>
      <c r="BH998" s="35">
        <f>+Tabla3[[#This Row],[FECHA TERMINACION
(INICIAL)]]-Tabla3[[#This Row],[FECHA INICIO]]</f>
        <v>177</v>
      </c>
      <c r="BI998" s="67">
        <f>+Tabla3[[#This Row],[PLAZO DE EJECUCIÓN EN DÍAS (INICIAL)]]/30</f>
        <v>5.9</v>
      </c>
      <c r="BJ998" t="s">
        <v>2422</v>
      </c>
      <c r="BK998" s="30">
        <f>+[1]BD_2!E1032</f>
        <v>2000000</v>
      </c>
      <c r="BL998" s="30">
        <f>+[1]BD_2!BA1032</f>
        <v>0</v>
      </c>
      <c r="BM998" s="23">
        <f>+[1]BD_2!BZ1032</f>
        <v>0</v>
      </c>
      <c r="BN998" s="23">
        <f>+COUNTIF(Tabla3[[#This Row],[VALOR REDUCIDO]:[TOTAL TIEMPO PRORROGADO EN DÍAS
]],"&lt;&gt;0")</f>
        <v>1</v>
      </c>
      <c r="BO998" s="23" t="str">
        <f>+[1]BD_2!CA1032</f>
        <v>2 NO</v>
      </c>
      <c r="BP998" s="27" t="str">
        <f>+[1]BD_2!CF1032</f>
        <v>1 SI</v>
      </c>
      <c r="BQ998" s="23" t="s">
        <v>106</v>
      </c>
      <c r="BR998">
        <f t="shared" si="220"/>
        <v>177</v>
      </c>
      <c r="BS998" s="36">
        <f t="shared" si="221"/>
        <v>45845</v>
      </c>
      <c r="BT998" s="36">
        <f t="shared" si="222"/>
        <v>46022</v>
      </c>
      <c r="BU998" s="37">
        <f t="shared" ca="1" si="223"/>
        <v>0.57627118644067798</v>
      </c>
      <c r="BV998" s="30">
        <f t="shared" si="224"/>
        <v>58000000</v>
      </c>
      <c r="BW998" s="23" t="str">
        <f t="shared" ref="BW998:BW1062" si="225">+IF(BP998="1 SI","FINALIZADO",IF($BT998&lt;=$C$1,"FINALIZADO","EJECUCIÓN"))</f>
        <v>FINALIZADO</v>
      </c>
      <c r="BX998" s="23">
        <v>0</v>
      </c>
      <c r="BY998" s="23">
        <v>58000000</v>
      </c>
      <c r="BZ998" s="23" t="s">
        <v>106</v>
      </c>
      <c r="CA998" s="23" t="str">
        <f t="shared" si="212"/>
        <v>junio</v>
      </c>
      <c r="CB998" s="23" t="s">
        <v>121</v>
      </c>
      <c r="CC998" s="23" t="s">
        <v>121</v>
      </c>
      <c r="CD998" s="23" t="s">
        <v>121</v>
      </c>
      <c r="CE998" t="s">
        <v>125</v>
      </c>
      <c r="CF998" t="s">
        <v>126</v>
      </c>
    </row>
    <row r="999" spans="1:84" x14ac:dyDescent="0.25">
      <c r="A999" s="23" t="str">
        <f t="shared" si="213"/>
        <v/>
      </c>
      <c r="B999" s="24" t="str">
        <f t="shared" si="214"/>
        <v/>
      </c>
      <c r="C999" s="24" t="str">
        <f t="shared" ca="1" si="215"/>
        <v>E</v>
      </c>
      <c r="D999" s="25" t="str">
        <f t="shared" ca="1" si="216"/>
        <v/>
      </c>
      <c r="E999" s="25" t="str">
        <f t="shared" si="217"/>
        <v/>
      </c>
      <c r="F999" s="25" t="str">
        <f t="shared" si="218"/>
        <v/>
      </c>
      <c r="G999" s="25" t="str">
        <f t="shared" si="219"/>
        <v/>
      </c>
      <c r="H999" s="23">
        <v>2025</v>
      </c>
      <c r="I999" s="26">
        <v>1022</v>
      </c>
      <c r="J999" s="23" t="s">
        <v>95</v>
      </c>
      <c r="K999" t="s">
        <v>96</v>
      </c>
      <c r="L999" t="s">
        <v>97</v>
      </c>
      <c r="M999" t="s">
        <v>98</v>
      </c>
      <c r="N999" t="s">
        <v>99</v>
      </c>
      <c r="O999" s="23" t="s">
        <v>100</v>
      </c>
      <c r="P999" s="23" t="s">
        <v>138</v>
      </c>
      <c r="Q999" t="s">
        <v>6755</v>
      </c>
      <c r="R999" s="23" t="s">
        <v>103</v>
      </c>
      <c r="S999" s="20" t="s">
        <v>2058</v>
      </c>
      <c r="T999" s="29" t="s">
        <v>7174</v>
      </c>
      <c r="U999" s="23" t="s">
        <v>1436</v>
      </c>
      <c r="V999" s="23" t="s">
        <v>106</v>
      </c>
      <c r="W999" s="20" t="s">
        <v>430</v>
      </c>
      <c r="X999" s="20" t="s">
        <v>430</v>
      </c>
      <c r="Y999" t="s">
        <v>4068</v>
      </c>
      <c r="Z999" t="s">
        <v>4069</v>
      </c>
      <c r="AA999" t="s">
        <v>6756</v>
      </c>
      <c r="AB999" s="30">
        <v>51000000</v>
      </c>
      <c r="AC999" s="30">
        <v>51000000</v>
      </c>
      <c r="AD999" s="46">
        <v>8500000</v>
      </c>
      <c r="AE999" s="46">
        <v>0</v>
      </c>
      <c r="AF999" s="23" t="s">
        <v>112</v>
      </c>
      <c r="AG999" t="s">
        <v>106</v>
      </c>
      <c r="AH999" t="s">
        <v>113</v>
      </c>
      <c r="AI999" s="31">
        <f>+Tabla3[[#This Row],[VALOR DEL CONTRATO
(EN NUMEROS)]]-Tabla3[[#This Row],[VALOR RECURSOS (MADS/FONAM)]]</f>
        <v>0</v>
      </c>
      <c r="AJ999" s="25">
        <v>4825</v>
      </c>
      <c r="AK999" s="57">
        <v>45664</v>
      </c>
      <c r="AL999">
        <v>256325</v>
      </c>
      <c r="AM999" s="42">
        <v>45839</v>
      </c>
      <c r="AN999" s="33" t="s">
        <v>114</v>
      </c>
      <c r="AO999" t="s">
        <v>1265</v>
      </c>
      <c r="AP999" s="39">
        <v>202400000000074</v>
      </c>
      <c r="AQ999" t="s">
        <v>106</v>
      </c>
      <c r="AR999" s="42">
        <v>45834</v>
      </c>
      <c r="AS999" s="23" t="s">
        <v>116</v>
      </c>
      <c r="AT999" s="23" t="s">
        <v>116</v>
      </c>
      <c r="AU999" t="s">
        <v>117</v>
      </c>
      <c r="AV999" t="s">
        <v>435</v>
      </c>
      <c r="AW999" t="s">
        <v>436</v>
      </c>
      <c r="AX999" t="s">
        <v>436</v>
      </c>
      <c r="AY999" s="23">
        <v>80111600</v>
      </c>
      <c r="AZ999" t="s">
        <v>6757</v>
      </c>
      <c r="BA999" s="23" t="s">
        <v>295</v>
      </c>
      <c r="BB999" s="20" t="s">
        <v>122</v>
      </c>
      <c r="BC999" s="42">
        <v>45834</v>
      </c>
      <c r="BD999" s="23" t="s">
        <v>123</v>
      </c>
      <c r="BE999" s="42">
        <v>45834</v>
      </c>
      <c r="BF999" s="27">
        <v>45839</v>
      </c>
      <c r="BG999" s="43">
        <v>46021</v>
      </c>
      <c r="BH999" s="35">
        <f>+Tabla3[[#This Row],[FECHA TERMINACION
(INICIAL)]]-Tabla3[[#This Row],[FECHA INICIO]]</f>
        <v>182</v>
      </c>
      <c r="BI999" s="67">
        <f>+Tabla3[[#This Row],[PLAZO DE EJECUCIÓN EN DÍAS (INICIAL)]]/30</f>
        <v>6.0666666666666664</v>
      </c>
      <c r="BJ999" t="s">
        <v>2422</v>
      </c>
      <c r="BK999" s="30">
        <f>+[1]BD_2!E1033</f>
        <v>0</v>
      </c>
      <c r="BL999" s="30">
        <f>+[1]BD_2!BA1033</f>
        <v>0</v>
      </c>
      <c r="BM999" s="23">
        <f>+[1]BD_2!BZ1033</f>
        <v>0</v>
      </c>
      <c r="BN999" s="23">
        <f>+COUNTIF(Tabla3[[#This Row],[VALOR REDUCIDO]:[TOTAL TIEMPO PRORROGADO EN DÍAS
]],"&lt;&gt;0")</f>
        <v>0</v>
      </c>
      <c r="BO999" s="23" t="str">
        <f>+[1]BD_2!CA1033</f>
        <v>2 NO</v>
      </c>
      <c r="BP999" s="27" t="str">
        <f>+[1]BD_2!CF1033</f>
        <v>2 NO</v>
      </c>
      <c r="BQ999" s="23" t="s">
        <v>106</v>
      </c>
      <c r="BR999">
        <f t="shared" si="220"/>
        <v>182</v>
      </c>
      <c r="BS999" s="36">
        <f t="shared" si="221"/>
        <v>45839</v>
      </c>
      <c r="BT999" s="36">
        <f t="shared" si="222"/>
        <v>46021</v>
      </c>
      <c r="BU999" s="37">
        <f t="shared" ca="1" si="223"/>
        <v>0.59340659340659341</v>
      </c>
      <c r="BV999" s="30">
        <f t="shared" si="224"/>
        <v>51000000</v>
      </c>
      <c r="BW999" s="23" t="str">
        <f t="shared" ca="1" si="225"/>
        <v>EJECUCIÓN</v>
      </c>
      <c r="BX999" s="23">
        <v>8500000</v>
      </c>
      <c r="BY999" s="23">
        <v>42500000</v>
      </c>
      <c r="BZ999" s="23" t="s">
        <v>106</v>
      </c>
      <c r="CA999" s="23" t="str">
        <f t="shared" si="212"/>
        <v>junio</v>
      </c>
      <c r="CB999" s="23" t="s">
        <v>121</v>
      </c>
      <c r="CC999" s="23" t="s">
        <v>121</v>
      </c>
      <c r="CD999" s="23" t="s">
        <v>121</v>
      </c>
      <c r="CE999" t="s">
        <v>125</v>
      </c>
      <c r="CF999" t="s">
        <v>126</v>
      </c>
    </row>
    <row r="1000" spans="1:84" x14ac:dyDescent="0.25">
      <c r="A1000" s="23" t="str">
        <f t="shared" si="213"/>
        <v/>
      </c>
      <c r="B1000" s="24" t="str">
        <f t="shared" si="214"/>
        <v/>
      </c>
      <c r="C1000" s="24" t="str">
        <f t="shared" ca="1" si="215"/>
        <v>E</v>
      </c>
      <c r="D1000" s="25" t="str">
        <f t="shared" ca="1" si="216"/>
        <v/>
      </c>
      <c r="E1000" s="25" t="str">
        <f t="shared" si="217"/>
        <v/>
      </c>
      <c r="F1000" s="25" t="str">
        <f t="shared" si="218"/>
        <v/>
      </c>
      <c r="G1000" s="25" t="str">
        <f t="shared" si="219"/>
        <v/>
      </c>
      <c r="H1000" s="23">
        <v>2025</v>
      </c>
      <c r="I1000" s="26">
        <v>1023</v>
      </c>
      <c r="J1000" s="23" t="s">
        <v>95</v>
      </c>
      <c r="K1000" t="s">
        <v>96</v>
      </c>
      <c r="L1000" t="s">
        <v>97</v>
      </c>
      <c r="M1000" t="s">
        <v>6216</v>
      </c>
      <c r="N1000" t="s">
        <v>99</v>
      </c>
      <c r="O1000" s="23" t="s">
        <v>100</v>
      </c>
      <c r="P1000" s="23" t="s">
        <v>113</v>
      </c>
      <c r="Q1000" t="s">
        <v>6758</v>
      </c>
      <c r="R1000" s="23" t="s">
        <v>1435</v>
      </c>
      <c r="S1000" s="42" t="s">
        <v>1436</v>
      </c>
      <c r="T1000" s="23" t="s">
        <v>1436</v>
      </c>
      <c r="U1000" s="23" t="s">
        <v>6759</v>
      </c>
      <c r="V1000" s="23" t="s">
        <v>106</v>
      </c>
      <c r="W1000" s="20" t="s">
        <v>821</v>
      </c>
      <c r="X1000" s="20" t="s">
        <v>108</v>
      </c>
      <c r="Y1000" t="s">
        <v>6760</v>
      </c>
      <c r="Z1000" t="s">
        <v>6761</v>
      </c>
      <c r="AA1000" t="s">
        <v>6762</v>
      </c>
      <c r="AB1000" s="30">
        <v>46102980</v>
      </c>
      <c r="AC1000" s="30">
        <v>46102980</v>
      </c>
      <c r="AD1000" s="46">
        <v>0</v>
      </c>
      <c r="AE1000" s="46">
        <v>0</v>
      </c>
      <c r="AF1000" s="23" t="s">
        <v>112</v>
      </c>
      <c r="AG1000" t="s">
        <v>106</v>
      </c>
      <c r="AH1000" t="s">
        <v>113</v>
      </c>
      <c r="AI1000" s="31"/>
      <c r="AJ1000" s="25">
        <v>17325</v>
      </c>
      <c r="AK1000" s="57">
        <v>45749</v>
      </c>
      <c r="AL1000">
        <v>280425</v>
      </c>
      <c r="AM1000" s="42">
        <v>45854</v>
      </c>
      <c r="AN1000" s="33" t="s">
        <v>114</v>
      </c>
      <c r="AO1000" t="s">
        <v>1192</v>
      </c>
      <c r="AP1000" s="39">
        <v>202400000000095</v>
      </c>
      <c r="AQ1000" t="s">
        <v>106</v>
      </c>
      <c r="AR1000" s="42">
        <v>45847</v>
      </c>
      <c r="AS1000" s="23" t="s">
        <v>116</v>
      </c>
      <c r="AT1000" s="23" t="s">
        <v>116</v>
      </c>
      <c r="AU1000" t="s">
        <v>117</v>
      </c>
      <c r="AV1000" t="s">
        <v>1193</v>
      </c>
      <c r="AW1000" t="s">
        <v>1194</v>
      </c>
      <c r="AX1000" t="s">
        <v>543</v>
      </c>
      <c r="AY1000" s="23">
        <v>84131500</v>
      </c>
      <c r="AZ1000" t="s">
        <v>6763</v>
      </c>
      <c r="BA1000" s="23" t="s">
        <v>295</v>
      </c>
      <c r="BB1000" s="20" t="s">
        <v>122</v>
      </c>
      <c r="BC1000" s="42">
        <v>45848</v>
      </c>
      <c r="BD1000" s="23" t="s">
        <v>1293</v>
      </c>
      <c r="BE1000" s="42">
        <v>45848</v>
      </c>
      <c r="BF1000" s="27">
        <v>45854</v>
      </c>
      <c r="BG1000" s="43">
        <v>46022</v>
      </c>
      <c r="BH1000" s="35">
        <f>+Tabla3[[#This Row],[FECHA TERMINACION
(INICIAL)]]-Tabla3[[#This Row],[FECHA INICIO]]</f>
        <v>168</v>
      </c>
      <c r="BI1000" s="67">
        <f>+Tabla3[[#This Row],[PLAZO DE EJECUCIÓN EN DÍAS (INICIAL)]]/30</f>
        <v>5.6</v>
      </c>
      <c r="BJ1000" t="s">
        <v>6764</v>
      </c>
      <c r="BK1000" s="30">
        <f>+[1]BD_2!E1034</f>
        <v>5504940</v>
      </c>
      <c r="BL1000" s="30">
        <f>+[1]BD_2!BA1034</f>
        <v>0</v>
      </c>
      <c r="BM1000" s="23">
        <f>+[1]BD_2!BZ1034</f>
        <v>0</v>
      </c>
      <c r="BN1000" s="23">
        <f>+COUNTIF(Tabla3[[#This Row],[VALOR REDUCIDO]:[TOTAL TIEMPO PRORROGADO EN DÍAS
]],"&lt;&gt;0")</f>
        <v>1</v>
      </c>
      <c r="BO1000" s="23" t="str">
        <f>+[1]BD_2!CA1034</f>
        <v>2 NO</v>
      </c>
      <c r="BP1000" s="27" t="str">
        <f>+[1]BD_2!CF1034</f>
        <v>2 NO</v>
      </c>
      <c r="BQ1000" s="23"/>
      <c r="BR1000">
        <f t="shared" si="220"/>
        <v>186</v>
      </c>
      <c r="BS1000" s="36">
        <f>$BF1002</f>
        <v>45835</v>
      </c>
      <c r="BT1000" s="27">
        <f>$BG1002+$BM1000</f>
        <v>46021</v>
      </c>
      <c r="BU1000" s="37">
        <f t="shared" ca="1" si="223"/>
        <v>0.60215053763440862</v>
      </c>
      <c r="BV1000" s="30">
        <f t="shared" si="224"/>
        <v>40598040</v>
      </c>
      <c r="BW1000" s="23" t="str">
        <f t="shared" ca="1" si="225"/>
        <v>EJECUCIÓN</v>
      </c>
      <c r="BX1000" s="23">
        <v>0</v>
      </c>
      <c r="BY1000" s="23">
        <v>46102980</v>
      </c>
      <c r="BZ1000" s="23" t="s">
        <v>106</v>
      </c>
      <c r="CA1000" s="23" t="str">
        <f>TEXT(AR1002,"MMMM")</f>
        <v>junio</v>
      </c>
      <c r="CB1000" s="23" t="s">
        <v>121</v>
      </c>
      <c r="CC1000" s="23" t="s">
        <v>121</v>
      </c>
      <c r="CD1000" s="23" t="s">
        <v>121</v>
      </c>
      <c r="CE1000" t="s">
        <v>125</v>
      </c>
      <c r="CF1000" t="s">
        <v>126</v>
      </c>
    </row>
    <row r="1001" spans="1:84" x14ac:dyDescent="0.25">
      <c r="A1001" s="23" t="str">
        <f t="shared" si="213"/>
        <v/>
      </c>
      <c r="B1001" s="24" t="str">
        <f t="shared" si="214"/>
        <v/>
      </c>
      <c r="C1001" s="24" t="str">
        <f t="shared" ca="1" si="215"/>
        <v>E</v>
      </c>
      <c r="D1001" s="25" t="str">
        <f t="shared" ca="1" si="216"/>
        <v/>
      </c>
      <c r="E1001" s="25" t="str">
        <f t="shared" si="217"/>
        <v/>
      </c>
      <c r="F1001" s="25" t="str">
        <f t="shared" si="218"/>
        <v/>
      </c>
      <c r="G1001" s="25" t="str">
        <f t="shared" si="219"/>
        <v/>
      </c>
      <c r="H1001" s="23">
        <v>2025</v>
      </c>
      <c r="I1001" s="26">
        <v>1024</v>
      </c>
      <c r="J1001" s="23" t="s">
        <v>95</v>
      </c>
      <c r="K1001" t="s">
        <v>96</v>
      </c>
      <c r="L1001" t="s">
        <v>97</v>
      </c>
      <c r="M1001" t="s">
        <v>6216</v>
      </c>
      <c r="N1001" t="s">
        <v>99</v>
      </c>
      <c r="O1001" s="23" t="s">
        <v>100</v>
      </c>
      <c r="P1001" s="23" t="s">
        <v>138</v>
      </c>
      <c r="Q1001" t="s">
        <v>6765</v>
      </c>
      <c r="R1001" s="23" t="s">
        <v>103</v>
      </c>
      <c r="S1001" s="20" t="s">
        <v>158</v>
      </c>
      <c r="T1001" s="29" t="s">
        <v>7175</v>
      </c>
      <c r="U1001" s="23" t="s">
        <v>1436</v>
      </c>
      <c r="V1001" s="23" t="s">
        <v>106</v>
      </c>
      <c r="W1001" s="20" t="s">
        <v>776</v>
      </c>
      <c r="X1001" s="20" t="s">
        <v>776</v>
      </c>
      <c r="Y1001" t="s">
        <v>6766</v>
      </c>
      <c r="Z1001" t="s">
        <v>6767</v>
      </c>
      <c r="AA1001" t="s">
        <v>6768</v>
      </c>
      <c r="AB1001" s="30">
        <v>64900000</v>
      </c>
      <c r="AC1001" s="30">
        <v>64900000</v>
      </c>
      <c r="AD1001" s="46">
        <v>11800000</v>
      </c>
      <c r="AE1001" s="46">
        <v>0</v>
      </c>
      <c r="AF1001" s="23" t="s">
        <v>112</v>
      </c>
      <c r="AG1001" t="s">
        <v>106</v>
      </c>
      <c r="AH1001" t="s">
        <v>113</v>
      </c>
      <c r="AI1001" s="31">
        <f>+Tabla3[[#This Row],[VALOR DEL CONTRATO
(EN NUMEROS)]]-Tabla3[[#This Row],[VALOR RECURSOS (MADS/FONAM)]]</f>
        <v>0</v>
      </c>
      <c r="AJ1001" s="25">
        <v>7325</v>
      </c>
      <c r="AK1001" s="57">
        <v>45665</v>
      </c>
      <c r="AL1001">
        <v>278925</v>
      </c>
      <c r="AM1001" s="42">
        <v>45853</v>
      </c>
      <c r="AN1001" s="33" t="s">
        <v>114</v>
      </c>
      <c r="AO1001" t="s">
        <v>911</v>
      </c>
      <c r="AP1001" s="39">
        <v>202400000000078</v>
      </c>
      <c r="AQ1001" t="s">
        <v>106</v>
      </c>
      <c r="AR1001" s="42">
        <v>45848</v>
      </c>
      <c r="AS1001" s="23" t="s">
        <v>116</v>
      </c>
      <c r="AT1001" s="23" t="s">
        <v>116</v>
      </c>
      <c r="AU1001" t="s">
        <v>117</v>
      </c>
      <c r="AV1001" t="s">
        <v>6321</v>
      </c>
      <c r="AW1001" t="s">
        <v>782</v>
      </c>
      <c r="AX1001" t="s">
        <v>783</v>
      </c>
      <c r="AY1001" s="23">
        <v>80111600</v>
      </c>
      <c r="AZ1001" t="s">
        <v>6769</v>
      </c>
      <c r="BA1001" s="23" t="s">
        <v>295</v>
      </c>
      <c r="BB1001" s="20" t="s">
        <v>122</v>
      </c>
      <c r="BC1001" s="42">
        <v>45852</v>
      </c>
      <c r="BD1001" s="23" t="s">
        <v>123</v>
      </c>
      <c r="BE1001" s="42">
        <v>45852</v>
      </c>
      <c r="BF1001" s="27">
        <v>45853</v>
      </c>
      <c r="BG1001" s="43">
        <v>46020</v>
      </c>
      <c r="BH1001" s="35">
        <f>+Tabla3[[#This Row],[FECHA TERMINACION
(INICIAL)]]-Tabla3[[#This Row],[FECHA INICIO]]</f>
        <v>167</v>
      </c>
      <c r="BI1001" s="67">
        <f>+Tabla3[[#This Row],[PLAZO DE EJECUCIÓN EN DÍAS (INICIAL)]]/30</f>
        <v>5.5666666666666664</v>
      </c>
      <c r="BJ1001" t="s">
        <v>6770</v>
      </c>
      <c r="BK1001" s="30">
        <f>+[1]BD_2!E1035</f>
        <v>0</v>
      </c>
      <c r="BL1001" s="30">
        <f>+[1]BD_2!BA1035</f>
        <v>0</v>
      </c>
      <c r="BM1001" s="23">
        <f>+[1]BD_2!BZ1035</f>
        <v>0</v>
      </c>
      <c r="BN1001" s="23">
        <f>+COUNTIF(Tabla3[[#This Row],[VALOR REDUCIDO]:[TOTAL TIEMPO PRORROGADO EN DÍAS
]],"&lt;&gt;0")</f>
        <v>0</v>
      </c>
      <c r="BO1001" s="23" t="str">
        <f>+[1]BD_2!CA1035</f>
        <v>2 NO</v>
      </c>
      <c r="BP1001" s="27" t="str">
        <f>+[1]BD_2!CF1035</f>
        <v>2 NO</v>
      </c>
      <c r="BQ1001" s="23" t="s">
        <v>106</v>
      </c>
      <c r="BR1001">
        <f t="shared" si="220"/>
        <v>167</v>
      </c>
      <c r="BS1001" s="36">
        <f t="shared" ref="BS1001:BS1032" si="226">$BF1001</f>
        <v>45853</v>
      </c>
      <c r="BT1001" s="27">
        <f t="shared" ref="BT1001:BT1032" si="227">$BG1001+$BM1001</f>
        <v>46020</v>
      </c>
      <c r="BU1001" s="37">
        <f t="shared" ca="1" si="223"/>
        <v>0.56287425149700598</v>
      </c>
      <c r="BV1001" s="30">
        <f t="shared" si="224"/>
        <v>64900000</v>
      </c>
      <c r="BW1001" s="23" t="str">
        <f t="shared" ca="1" si="225"/>
        <v>EJECUCIÓN</v>
      </c>
      <c r="BX1001" s="23">
        <v>0</v>
      </c>
      <c r="BY1001" s="23">
        <v>64900000</v>
      </c>
      <c r="BZ1001" s="23" t="s">
        <v>106</v>
      </c>
      <c r="CA1001" s="23" t="str">
        <f>TEXT(AR1001,"MMMM")</f>
        <v>julio</v>
      </c>
      <c r="CB1001" s="23" t="s">
        <v>121</v>
      </c>
      <c r="CC1001" s="23" t="s">
        <v>121</v>
      </c>
      <c r="CD1001" s="23" t="s">
        <v>121</v>
      </c>
      <c r="CE1001" t="s">
        <v>125</v>
      </c>
      <c r="CF1001" t="s">
        <v>126</v>
      </c>
    </row>
    <row r="1002" spans="1:84" x14ac:dyDescent="0.25">
      <c r="A1002" s="23" t="str">
        <f t="shared" si="213"/>
        <v/>
      </c>
      <c r="B1002" s="24" t="str">
        <f t="shared" si="214"/>
        <v/>
      </c>
      <c r="C1002" s="24" t="str">
        <f t="shared" ca="1" si="215"/>
        <v>E</v>
      </c>
      <c r="D1002" s="25" t="str">
        <f t="shared" ca="1" si="216"/>
        <v/>
      </c>
      <c r="E1002" s="25" t="str">
        <f t="shared" si="217"/>
        <v/>
      </c>
      <c r="F1002" s="25" t="str">
        <f t="shared" si="218"/>
        <v/>
      </c>
      <c r="G1002" s="25" t="str">
        <f t="shared" si="219"/>
        <v/>
      </c>
      <c r="H1002" s="23">
        <v>2025</v>
      </c>
      <c r="I1002" s="26">
        <v>1025</v>
      </c>
      <c r="J1002" s="23" t="s">
        <v>95</v>
      </c>
      <c r="K1002" t="s">
        <v>96</v>
      </c>
      <c r="L1002" t="s">
        <v>97</v>
      </c>
      <c r="M1002" t="s">
        <v>98</v>
      </c>
      <c r="N1002" t="s">
        <v>99</v>
      </c>
      <c r="O1002" s="23" t="s">
        <v>100</v>
      </c>
      <c r="P1002" s="23" t="s">
        <v>138</v>
      </c>
      <c r="Q1002" t="s">
        <v>6771</v>
      </c>
      <c r="R1002" s="23" t="s">
        <v>103</v>
      </c>
      <c r="S1002" t="s">
        <v>193</v>
      </c>
      <c r="T1002" s="29" t="s">
        <v>7176</v>
      </c>
      <c r="U1002" s="23" t="s">
        <v>1436</v>
      </c>
      <c r="V1002" s="23" t="s">
        <v>106</v>
      </c>
      <c r="W1002" s="20" t="s">
        <v>6163</v>
      </c>
      <c r="X1002" s="20" t="s">
        <v>6163</v>
      </c>
      <c r="Y1002" t="s">
        <v>6772</v>
      </c>
      <c r="Z1002" t="s">
        <v>6773</v>
      </c>
      <c r="AA1002" t="s">
        <v>6774</v>
      </c>
      <c r="AB1002" s="30">
        <v>43166667</v>
      </c>
      <c r="AC1002" s="30">
        <v>43166667</v>
      </c>
      <c r="AD1002" s="46">
        <v>7000000</v>
      </c>
      <c r="AE1002" s="46">
        <v>0</v>
      </c>
      <c r="AF1002" s="23" t="s">
        <v>112</v>
      </c>
      <c r="AG1002" t="s">
        <v>106</v>
      </c>
      <c r="AH1002" t="s">
        <v>113</v>
      </c>
      <c r="AI1002" s="31">
        <f>+Tabla3[[#This Row],[VALOR DEL CONTRATO
(EN NUMEROS)]]-Tabla3[[#This Row],[VALOR RECURSOS (MADS/FONAM)]]</f>
        <v>0</v>
      </c>
      <c r="AJ1002" s="25">
        <v>17725</v>
      </c>
      <c r="AK1002" s="57">
        <v>45757</v>
      </c>
      <c r="AL1002">
        <v>255325</v>
      </c>
      <c r="AM1002" s="42">
        <v>45835</v>
      </c>
      <c r="AN1002" s="33" t="s">
        <v>114</v>
      </c>
      <c r="AO1002" t="s">
        <v>434</v>
      </c>
      <c r="AP1002" s="39">
        <v>202400000000095</v>
      </c>
      <c r="AQ1002" t="s">
        <v>106</v>
      </c>
      <c r="AR1002" s="42">
        <v>45834</v>
      </c>
      <c r="AS1002" s="23" t="s">
        <v>6775</v>
      </c>
      <c r="AT1002" t="s">
        <v>6776</v>
      </c>
      <c r="AU1002" t="s">
        <v>117</v>
      </c>
      <c r="AV1002" t="s">
        <v>6190</v>
      </c>
      <c r="AW1002" t="s">
        <v>6168</v>
      </c>
      <c r="AX1002" t="s">
        <v>2219</v>
      </c>
      <c r="AY1002" s="23">
        <v>80111600</v>
      </c>
      <c r="AZ1002" t="s">
        <v>6777</v>
      </c>
      <c r="BA1002" s="23" t="s">
        <v>295</v>
      </c>
      <c r="BB1002" s="20" t="s">
        <v>122</v>
      </c>
      <c r="BC1002" s="42">
        <v>45834</v>
      </c>
      <c r="BD1002" s="23" t="s">
        <v>123</v>
      </c>
      <c r="BE1002" s="42">
        <v>45834</v>
      </c>
      <c r="BF1002" s="27">
        <v>45835</v>
      </c>
      <c r="BG1002" s="43">
        <v>46021</v>
      </c>
      <c r="BH1002" s="35">
        <f>+Tabla3[[#This Row],[FECHA TERMINACION
(INICIAL)]]-Tabla3[[#This Row],[FECHA INICIO]]</f>
        <v>186</v>
      </c>
      <c r="BI1002" s="67">
        <f>+Tabla3[[#This Row],[PLAZO DE EJECUCIÓN EN DÍAS (INICIAL)]]/30</f>
        <v>6.2</v>
      </c>
      <c r="BJ1002" t="s">
        <v>6778</v>
      </c>
      <c r="BK1002" s="30">
        <f>+[1]BD_2!E1036</f>
        <v>233334</v>
      </c>
      <c r="BL1002" s="30">
        <f>+[1]BD_2!BA1036</f>
        <v>0</v>
      </c>
      <c r="BM1002" s="23">
        <f>+[1]BD_2!BZ1036</f>
        <v>0</v>
      </c>
      <c r="BN1002" s="23">
        <f>+COUNTIF(Tabla3[[#This Row],[VALOR REDUCIDO]:[TOTAL TIEMPO PRORROGADO EN DÍAS
]],"&lt;&gt;0")</f>
        <v>1</v>
      </c>
      <c r="BO1002" s="23" t="str">
        <f>+[1]BD_2!CA1036</f>
        <v>2 NO</v>
      </c>
      <c r="BP1002" s="27" t="str">
        <f>+[1]BD_2!CF1036</f>
        <v>2 NO</v>
      </c>
      <c r="BQ1002" s="23" t="s">
        <v>106</v>
      </c>
      <c r="BR1002">
        <f t="shared" si="220"/>
        <v>186</v>
      </c>
      <c r="BS1002" s="36">
        <f t="shared" si="226"/>
        <v>45835</v>
      </c>
      <c r="BT1002" s="36">
        <f t="shared" si="227"/>
        <v>46021</v>
      </c>
      <c r="BU1002" s="37">
        <f t="shared" ca="1" si="223"/>
        <v>0.60215053763440862</v>
      </c>
      <c r="BV1002" s="30">
        <f t="shared" si="224"/>
        <v>42933333</v>
      </c>
      <c r="BW1002" s="23" t="str">
        <f t="shared" ca="1" si="225"/>
        <v>EJECUCIÓN</v>
      </c>
      <c r="BX1002" s="23">
        <v>0</v>
      </c>
      <c r="BY1002" s="23">
        <v>42933333</v>
      </c>
      <c r="BZ1002" s="23" t="s">
        <v>106</v>
      </c>
      <c r="CA1002" s="23" t="e">
        <f>TEXT(#REF!,"MMMM")</f>
        <v>#REF!</v>
      </c>
      <c r="CB1002" s="23" t="s">
        <v>121</v>
      </c>
      <c r="CC1002" s="23" t="s">
        <v>121</v>
      </c>
      <c r="CD1002" s="23" t="s">
        <v>121</v>
      </c>
      <c r="CE1002" t="s">
        <v>125</v>
      </c>
      <c r="CF1002" t="s">
        <v>126</v>
      </c>
    </row>
    <row r="1003" spans="1:84" x14ac:dyDescent="0.25">
      <c r="A1003" s="23" t="str">
        <f t="shared" si="213"/>
        <v/>
      </c>
      <c r="B1003" s="24" t="str">
        <f t="shared" si="214"/>
        <v/>
      </c>
      <c r="C1003" s="24" t="str">
        <f t="shared" ca="1" si="215"/>
        <v>E</v>
      </c>
      <c r="D1003" s="25" t="str">
        <f t="shared" ca="1" si="216"/>
        <v/>
      </c>
      <c r="E1003" s="25" t="str">
        <f t="shared" si="217"/>
        <v/>
      </c>
      <c r="F1003" s="25" t="str">
        <f t="shared" si="218"/>
        <v/>
      </c>
      <c r="G1003" s="25" t="str">
        <f t="shared" si="219"/>
        <v/>
      </c>
      <c r="H1003" s="23">
        <v>2025</v>
      </c>
      <c r="I1003" s="26">
        <v>1026</v>
      </c>
      <c r="J1003" s="23" t="s">
        <v>95</v>
      </c>
      <c r="K1003" t="s">
        <v>96</v>
      </c>
      <c r="L1003" t="s">
        <v>97</v>
      </c>
      <c r="M1003" t="s">
        <v>98</v>
      </c>
      <c r="N1003" t="s">
        <v>99</v>
      </c>
      <c r="O1003" s="23" t="s">
        <v>100</v>
      </c>
      <c r="P1003" s="23" t="s">
        <v>138</v>
      </c>
      <c r="Q1003" t="s">
        <v>6779</v>
      </c>
      <c r="R1003" s="23" t="s">
        <v>103</v>
      </c>
      <c r="S1003" s="20" t="s">
        <v>2129</v>
      </c>
      <c r="T1003" s="29" t="s">
        <v>7177</v>
      </c>
      <c r="U1003" s="23" t="s">
        <v>1436</v>
      </c>
      <c r="V1003" s="23" t="s">
        <v>106</v>
      </c>
      <c r="W1003" s="20" t="s">
        <v>6163</v>
      </c>
      <c r="X1003" s="20" t="s">
        <v>6163</v>
      </c>
      <c r="Y1003" t="s">
        <v>6780</v>
      </c>
      <c r="Z1003" t="s">
        <v>6781</v>
      </c>
      <c r="AA1003" t="s">
        <v>6782</v>
      </c>
      <c r="AB1003" s="30">
        <v>30000000</v>
      </c>
      <c r="AC1003" s="30">
        <v>30000000</v>
      </c>
      <c r="AD1003" s="46">
        <v>5000000</v>
      </c>
      <c r="AE1003" s="46">
        <v>0</v>
      </c>
      <c r="AF1003" s="23" t="s">
        <v>112</v>
      </c>
      <c r="AG1003" t="s">
        <v>106</v>
      </c>
      <c r="AH1003" t="s">
        <v>113</v>
      </c>
      <c r="AI1003" s="31">
        <f>+Tabla3[[#This Row],[VALOR DEL CONTRATO
(EN NUMEROS)]]-Tabla3[[#This Row],[VALOR RECURSOS (MADS/FONAM)]]</f>
        <v>0</v>
      </c>
      <c r="AJ1003" s="25">
        <v>17725</v>
      </c>
      <c r="AK1003" s="57">
        <v>45757</v>
      </c>
      <c r="AL1003">
        <v>256525</v>
      </c>
      <c r="AM1003" s="42">
        <v>45839</v>
      </c>
      <c r="AN1003" s="33" t="s">
        <v>114</v>
      </c>
      <c r="AO1003" t="s">
        <v>434</v>
      </c>
      <c r="AP1003" s="39">
        <v>202400000000095</v>
      </c>
      <c r="AQ1003" t="s">
        <v>106</v>
      </c>
      <c r="AR1003" s="42">
        <v>45835</v>
      </c>
      <c r="AS1003" s="23" t="s">
        <v>6783</v>
      </c>
      <c r="AT1003" s="23" t="s">
        <v>6783</v>
      </c>
      <c r="AU1003" t="s">
        <v>117</v>
      </c>
      <c r="AV1003" t="s">
        <v>6089</v>
      </c>
      <c r="AW1003" t="s">
        <v>6012</v>
      </c>
      <c r="AX1003" t="s">
        <v>108</v>
      </c>
      <c r="AY1003" s="23">
        <v>80111600</v>
      </c>
      <c r="AZ1003" t="s">
        <v>6784</v>
      </c>
      <c r="BA1003" s="23" t="s">
        <v>272</v>
      </c>
      <c r="BB1003" s="20" t="s">
        <v>273</v>
      </c>
      <c r="BC1003" s="42" t="s">
        <v>113</v>
      </c>
      <c r="BD1003" s="23" t="s">
        <v>274</v>
      </c>
      <c r="BE1003" s="27">
        <v>45839</v>
      </c>
      <c r="BF1003" s="27">
        <v>45839</v>
      </c>
      <c r="BG1003" s="43">
        <v>46021</v>
      </c>
      <c r="BH1003" s="35">
        <f>+Tabla3[[#This Row],[FECHA TERMINACION
(INICIAL)]]-Tabla3[[#This Row],[FECHA INICIO]]</f>
        <v>182</v>
      </c>
      <c r="BI1003" s="67">
        <f>+Tabla3[[#This Row],[PLAZO DE EJECUCIÓN EN DÍAS (INICIAL)]]/30</f>
        <v>6.0666666666666664</v>
      </c>
      <c r="BJ1003" t="s">
        <v>6785</v>
      </c>
      <c r="BK1003" s="30">
        <f>+[1]BD_2!E1037</f>
        <v>0</v>
      </c>
      <c r="BL1003" s="30">
        <f>+[1]BD_2!BA1037</f>
        <v>0</v>
      </c>
      <c r="BM1003" s="23">
        <f>+[1]BD_2!BZ1037</f>
        <v>0</v>
      </c>
      <c r="BN1003" s="23">
        <f>+COUNTIF(Tabla3[[#This Row],[VALOR REDUCIDO]:[TOTAL TIEMPO PRORROGADO EN DÍAS
]],"&lt;&gt;0")</f>
        <v>0</v>
      </c>
      <c r="BO1003" s="23" t="str">
        <f>+[1]BD_2!CA1037</f>
        <v>2 NO</v>
      </c>
      <c r="BP1003" s="27" t="str">
        <f>+[1]BD_2!CF1037</f>
        <v>2 NO</v>
      </c>
      <c r="BQ1003" s="23" t="s">
        <v>106</v>
      </c>
      <c r="BR1003">
        <f t="shared" si="220"/>
        <v>182</v>
      </c>
      <c r="BS1003" s="36">
        <f t="shared" si="226"/>
        <v>45839</v>
      </c>
      <c r="BT1003" s="36">
        <f t="shared" si="227"/>
        <v>46021</v>
      </c>
      <c r="BU1003" s="37">
        <f t="shared" ca="1" si="223"/>
        <v>0.59340659340659341</v>
      </c>
      <c r="BV1003" s="30">
        <f t="shared" si="224"/>
        <v>30000000</v>
      </c>
      <c r="BW1003" s="23" t="str">
        <f t="shared" ca="1" si="225"/>
        <v>EJECUCIÓN</v>
      </c>
      <c r="BX1003" s="23">
        <v>5000000</v>
      </c>
      <c r="BY1003" s="23">
        <v>25000000</v>
      </c>
      <c r="BZ1003" s="23" t="s">
        <v>106</v>
      </c>
      <c r="CA1003" s="23" t="str">
        <f t="shared" ref="CA1003:CA1034" si="228">TEXT(AR1003,"MMMM")</f>
        <v>junio</v>
      </c>
      <c r="CB1003" s="23" t="s">
        <v>121</v>
      </c>
      <c r="CC1003" s="23" t="s">
        <v>121</v>
      </c>
      <c r="CD1003" s="23" t="s">
        <v>121</v>
      </c>
      <c r="CE1003" t="s">
        <v>125</v>
      </c>
      <c r="CF1003" t="s">
        <v>126</v>
      </c>
    </row>
    <row r="1004" spans="1:84" x14ac:dyDescent="0.25">
      <c r="A1004" s="23" t="str">
        <f t="shared" si="213"/>
        <v/>
      </c>
      <c r="B1004" s="24" t="str">
        <f t="shared" si="214"/>
        <v/>
      </c>
      <c r="C1004" s="24" t="str">
        <f t="shared" ca="1" si="215"/>
        <v>E</v>
      </c>
      <c r="D1004" s="25" t="str">
        <f t="shared" ca="1" si="216"/>
        <v/>
      </c>
      <c r="E1004" s="25" t="str">
        <f t="shared" si="217"/>
        <v/>
      </c>
      <c r="F1004" s="25" t="str">
        <f t="shared" si="218"/>
        <v/>
      </c>
      <c r="G1004" s="25" t="str">
        <f t="shared" si="219"/>
        <v/>
      </c>
      <c r="H1004" s="23">
        <v>2025</v>
      </c>
      <c r="I1004" s="26">
        <v>1027</v>
      </c>
      <c r="J1004" s="23" t="s">
        <v>95</v>
      </c>
      <c r="K1004" t="s">
        <v>96</v>
      </c>
      <c r="L1004" t="s">
        <v>97</v>
      </c>
      <c r="M1004" t="s">
        <v>98</v>
      </c>
      <c r="N1004" t="s">
        <v>99</v>
      </c>
      <c r="O1004" s="23" t="s">
        <v>100</v>
      </c>
      <c r="P1004" s="23" t="s">
        <v>138</v>
      </c>
      <c r="Q1004" t="s">
        <v>6786</v>
      </c>
      <c r="R1004" s="23" t="s">
        <v>103</v>
      </c>
      <c r="S1004" t="s">
        <v>6787</v>
      </c>
      <c r="T1004" s="29" t="s">
        <v>7178</v>
      </c>
      <c r="U1004" s="23" t="s">
        <v>1436</v>
      </c>
      <c r="V1004" s="23" t="s">
        <v>106</v>
      </c>
      <c r="W1004" s="20" t="s">
        <v>6163</v>
      </c>
      <c r="X1004" s="20" t="s">
        <v>6163</v>
      </c>
      <c r="Y1004" t="s">
        <v>6788</v>
      </c>
      <c r="Z1004" t="s">
        <v>6789</v>
      </c>
      <c r="AA1004" t="s">
        <v>6790</v>
      </c>
      <c r="AB1004" s="30">
        <v>59666667</v>
      </c>
      <c r="AC1004" s="30">
        <v>59666667</v>
      </c>
      <c r="AD1004" s="46">
        <v>10000000</v>
      </c>
      <c r="AE1004" s="46">
        <v>0</v>
      </c>
      <c r="AF1004" s="23" t="s">
        <v>112</v>
      </c>
      <c r="AG1004" t="s">
        <v>106</v>
      </c>
      <c r="AH1004" t="s">
        <v>113</v>
      </c>
      <c r="AI1004" s="31">
        <f>+Tabla3[[#This Row],[VALOR DEL CONTRATO
(EN NUMEROS)]]-Tabla3[[#This Row],[VALOR RECURSOS (MADS/FONAM)]]</f>
        <v>0</v>
      </c>
      <c r="AJ1004" s="25">
        <v>17725</v>
      </c>
      <c r="AK1004" s="57">
        <v>45757</v>
      </c>
      <c r="AL1004">
        <v>258125</v>
      </c>
      <c r="AM1004" s="42">
        <v>45840</v>
      </c>
      <c r="AN1004" s="33" t="s">
        <v>114</v>
      </c>
      <c r="AO1004" t="s">
        <v>434</v>
      </c>
      <c r="AP1004" s="39">
        <v>202400000000095</v>
      </c>
      <c r="AQ1004" t="s">
        <v>106</v>
      </c>
      <c r="AR1004" s="42">
        <v>45835</v>
      </c>
      <c r="AS1004" s="23" t="s">
        <v>116</v>
      </c>
      <c r="AT1004" s="23" t="s">
        <v>116</v>
      </c>
      <c r="AU1004" t="s">
        <v>117</v>
      </c>
      <c r="AV1004" t="s">
        <v>6190</v>
      </c>
      <c r="AW1004" t="s">
        <v>6168</v>
      </c>
      <c r="AX1004" t="s">
        <v>2219</v>
      </c>
      <c r="AY1004" s="23">
        <v>80111600</v>
      </c>
      <c r="AZ1004" s="20" t="s">
        <v>6791</v>
      </c>
      <c r="BA1004" s="23" t="s">
        <v>295</v>
      </c>
      <c r="BB1004" s="20" t="s">
        <v>122</v>
      </c>
      <c r="BC1004" s="42">
        <v>45835</v>
      </c>
      <c r="BD1004" s="23" t="s">
        <v>123</v>
      </c>
      <c r="BE1004" s="42">
        <v>45835</v>
      </c>
      <c r="BF1004" s="27">
        <v>45840</v>
      </c>
      <c r="BG1004" s="43">
        <v>46022</v>
      </c>
      <c r="BH1004" s="35">
        <f>+Tabla3[[#This Row],[FECHA TERMINACION
(INICIAL)]]-Tabla3[[#This Row],[FECHA INICIO]]</f>
        <v>182</v>
      </c>
      <c r="BI1004" s="67">
        <f>+Tabla3[[#This Row],[PLAZO DE EJECUCIÓN EN DÍAS (INICIAL)]]/30</f>
        <v>6.0666666666666664</v>
      </c>
      <c r="BJ1004" t="s">
        <v>6792</v>
      </c>
      <c r="BK1004" s="30">
        <f>+[1]BD_2!E1038</f>
        <v>0</v>
      </c>
      <c r="BL1004" s="30">
        <f>+[1]BD_2!BA1038</f>
        <v>0</v>
      </c>
      <c r="BM1004" s="23">
        <f>+[1]BD_2!BZ1038</f>
        <v>0</v>
      </c>
      <c r="BN1004" s="23">
        <f>+COUNTIF(Tabla3[[#This Row],[VALOR REDUCIDO]:[TOTAL TIEMPO PRORROGADO EN DÍAS
]],"&lt;&gt;0")</f>
        <v>0</v>
      </c>
      <c r="BO1004" s="23" t="str">
        <f>+[1]BD_2!CA1038</f>
        <v>2 NO</v>
      </c>
      <c r="BP1004" s="27" t="str">
        <f>+[1]BD_2!CF1038</f>
        <v>2 NO</v>
      </c>
      <c r="BQ1004" s="23" t="s">
        <v>106</v>
      </c>
      <c r="BR1004">
        <f t="shared" si="220"/>
        <v>182</v>
      </c>
      <c r="BS1004" s="36">
        <f t="shared" si="226"/>
        <v>45840</v>
      </c>
      <c r="BT1004" s="27">
        <f t="shared" si="227"/>
        <v>46022</v>
      </c>
      <c r="BU1004" s="37">
        <f t="shared" ca="1" si="223"/>
        <v>0.58791208791208793</v>
      </c>
      <c r="BV1004" s="30">
        <f t="shared" si="224"/>
        <v>59666667</v>
      </c>
      <c r="BW1004" s="23" t="str">
        <f t="shared" ca="1" si="225"/>
        <v>EJECUCIÓN</v>
      </c>
      <c r="BX1004" s="23">
        <v>9666667</v>
      </c>
      <c r="BY1004" s="23">
        <v>50000000</v>
      </c>
      <c r="BZ1004" s="23" t="s">
        <v>106</v>
      </c>
      <c r="CA1004" s="23" t="str">
        <f t="shared" si="228"/>
        <v>junio</v>
      </c>
      <c r="CB1004" s="23" t="s">
        <v>121</v>
      </c>
      <c r="CC1004" s="23" t="s">
        <v>121</v>
      </c>
      <c r="CD1004" s="23" t="s">
        <v>121</v>
      </c>
      <c r="CE1004" t="s">
        <v>125</v>
      </c>
      <c r="CF1004" t="s">
        <v>126</v>
      </c>
    </row>
    <row r="1005" spans="1:84" x14ac:dyDescent="0.25">
      <c r="A1005" s="23" t="str">
        <f t="shared" si="213"/>
        <v/>
      </c>
      <c r="B1005" s="24" t="str">
        <f t="shared" si="214"/>
        <v/>
      </c>
      <c r="C1005" s="24" t="str">
        <f t="shared" ca="1" si="215"/>
        <v>E</v>
      </c>
      <c r="D1005" s="25" t="str">
        <f t="shared" ca="1" si="216"/>
        <v/>
      </c>
      <c r="E1005" s="25" t="str">
        <f t="shared" si="217"/>
        <v/>
      </c>
      <c r="F1005" s="25" t="str">
        <f t="shared" si="218"/>
        <v/>
      </c>
      <c r="G1005" s="25" t="str">
        <f t="shared" si="219"/>
        <v/>
      </c>
      <c r="H1005" s="23">
        <v>2025</v>
      </c>
      <c r="I1005" s="26">
        <v>1028</v>
      </c>
      <c r="J1005" s="23" t="s">
        <v>95</v>
      </c>
      <c r="K1005" t="s">
        <v>96</v>
      </c>
      <c r="L1005" t="s">
        <v>97</v>
      </c>
      <c r="M1005" t="s">
        <v>98</v>
      </c>
      <c r="N1005" t="s">
        <v>99</v>
      </c>
      <c r="O1005" s="23" t="s">
        <v>100</v>
      </c>
      <c r="P1005" s="23" t="s">
        <v>138</v>
      </c>
      <c r="Q1005" t="s">
        <v>6793</v>
      </c>
      <c r="R1005" s="23" t="s">
        <v>103</v>
      </c>
      <c r="S1005" s="20" t="s">
        <v>1325</v>
      </c>
      <c r="T1005" s="29" t="s">
        <v>7179</v>
      </c>
      <c r="U1005" s="23" t="s">
        <v>1436</v>
      </c>
      <c r="V1005" s="23" t="s">
        <v>106</v>
      </c>
      <c r="W1005" s="20" t="s">
        <v>6163</v>
      </c>
      <c r="X1005" s="20" t="s">
        <v>6163</v>
      </c>
      <c r="Y1005" t="s">
        <v>6772</v>
      </c>
      <c r="Z1005" t="s">
        <v>6794</v>
      </c>
      <c r="AA1005" s="30" t="s">
        <v>6795</v>
      </c>
      <c r="AB1005" s="30">
        <v>37333333</v>
      </c>
      <c r="AC1005" s="30">
        <v>37333333</v>
      </c>
      <c r="AD1005" s="46">
        <v>7000000</v>
      </c>
      <c r="AE1005" s="46">
        <v>0</v>
      </c>
      <c r="AF1005" s="23" t="s">
        <v>112</v>
      </c>
      <c r="AG1005" t="s">
        <v>106</v>
      </c>
      <c r="AH1005" t="s">
        <v>113</v>
      </c>
      <c r="AI1005" s="31">
        <f>+Tabla3[[#This Row],[VALOR DEL CONTRATO
(EN NUMEROS)]]-Tabla3[[#This Row],[VALOR RECURSOS (MADS/FONAM)]]</f>
        <v>0</v>
      </c>
      <c r="AJ1005" s="25">
        <v>17725</v>
      </c>
      <c r="AK1005" s="57">
        <v>45757</v>
      </c>
      <c r="AL1005">
        <v>280225</v>
      </c>
      <c r="AM1005" s="42">
        <v>45854</v>
      </c>
      <c r="AN1005" s="33" t="s">
        <v>114</v>
      </c>
      <c r="AO1005" t="s">
        <v>206</v>
      </c>
      <c r="AP1005" s="39">
        <v>202400000000095</v>
      </c>
      <c r="AQ1005" t="s">
        <v>106</v>
      </c>
      <c r="AR1005" s="42">
        <v>45849</v>
      </c>
      <c r="AS1005" s="23" t="s">
        <v>6796</v>
      </c>
      <c r="AT1005" s="23" t="s">
        <v>6796</v>
      </c>
      <c r="AU1005" t="s">
        <v>117</v>
      </c>
      <c r="AV1005" t="s">
        <v>6190</v>
      </c>
      <c r="AW1005" t="s">
        <v>6168</v>
      </c>
      <c r="AX1005" t="s">
        <v>2219</v>
      </c>
      <c r="AY1005" s="23">
        <v>80111600</v>
      </c>
      <c r="AZ1005" t="s">
        <v>6797</v>
      </c>
      <c r="BA1005" s="23" t="s">
        <v>295</v>
      </c>
      <c r="BB1005" s="20" t="s">
        <v>122</v>
      </c>
      <c r="BC1005" s="42">
        <v>45853</v>
      </c>
      <c r="BD1005" s="23" t="s">
        <v>123</v>
      </c>
      <c r="BE1005" s="42">
        <v>45853</v>
      </c>
      <c r="BF1005" s="27">
        <v>45854</v>
      </c>
      <c r="BG1005" s="43">
        <v>46016</v>
      </c>
      <c r="BH1005" s="35">
        <f>+Tabla3[[#This Row],[FECHA TERMINACION
(INICIAL)]]-Tabla3[[#This Row],[FECHA INICIO]]</f>
        <v>162</v>
      </c>
      <c r="BI1005" s="67">
        <f>+Tabla3[[#This Row],[PLAZO DE EJECUCIÓN EN DÍAS (INICIAL)]]/30</f>
        <v>5.4</v>
      </c>
      <c r="BJ1005" t="s">
        <v>6798</v>
      </c>
      <c r="BK1005" s="30">
        <f>+[1]BD_2!E1039</f>
        <v>0</v>
      </c>
      <c r="BL1005" s="30">
        <f>+[1]BD_2!BA1039</f>
        <v>0</v>
      </c>
      <c r="BM1005" s="23">
        <f>+[1]BD_2!BZ1039</f>
        <v>0</v>
      </c>
      <c r="BN1005" s="23">
        <f>+COUNTIF(Tabla3[[#This Row],[VALOR REDUCIDO]:[TOTAL TIEMPO PRORROGADO EN DÍAS
]],"&lt;&gt;0")</f>
        <v>0</v>
      </c>
      <c r="BO1005" s="23" t="str">
        <f>+[1]BD_2!CA1039</f>
        <v>2 NO</v>
      </c>
      <c r="BP1005" s="27" t="str">
        <f>+[1]BD_2!CF1039</f>
        <v>2 NO</v>
      </c>
      <c r="BQ1005" s="23" t="s">
        <v>106</v>
      </c>
      <c r="BR1005">
        <f t="shared" si="220"/>
        <v>162</v>
      </c>
      <c r="BS1005" s="36">
        <f t="shared" si="226"/>
        <v>45854</v>
      </c>
      <c r="BT1005" s="27">
        <f t="shared" si="227"/>
        <v>46016</v>
      </c>
      <c r="BU1005" s="37">
        <f t="shared" ca="1" si="223"/>
        <v>0.57407407407407407</v>
      </c>
      <c r="BV1005" s="46">
        <f t="shared" si="224"/>
        <v>37333333</v>
      </c>
      <c r="BW1005" s="23" t="str">
        <f t="shared" ca="1" si="225"/>
        <v>EJECUCIÓN</v>
      </c>
      <c r="BX1005" s="23">
        <v>3500000</v>
      </c>
      <c r="BY1005" s="23">
        <v>33833333</v>
      </c>
      <c r="BZ1005" s="23" t="s">
        <v>106</v>
      </c>
      <c r="CA1005" s="23" t="str">
        <f t="shared" si="228"/>
        <v>julio</v>
      </c>
      <c r="CB1005" s="23" t="s">
        <v>121</v>
      </c>
      <c r="CC1005" s="23" t="s">
        <v>121</v>
      </c>
      <c r="CD1005" s="23" t="s">
        <v>121</v>
      </c>
      <c r="CE1005" t="s">
        <v>125</v>
      </c>
      <c r="CF1005" t="s">
        <v>126</v>
      </c>
    </row>
    <row r="1006" spans="1:84" x14ac:dyDescent="0.25">
      <c r="A1006" s="23" t="str">
        <f t="shared" si="213"/>
        <v/>
      </c>
      <c r="B1006" s="24" t="str">
        <f t="shared" si="214"/>
        <v/>
      </c>
      <c r="C1006" s="24" t="str">
        <f t="shared" ca="1" si="215"/>
        <v>E</v>
      </c>
      <c r="D1006" s="25" t="str">
        <f t="shared" ca="1" si="216"/>
        <v/>
      </c>
      <c r="E1006" s="25" t="str">
        <f t="shared" si="217"/>
        <v/>
      </c>
      <c r="F1006" s="25" t="str">
        <f t="shared" si="218"/>
        <v/>
      </c>
      <c r="G1006" s="25" t="str">
        <f t="shared" si="219"/>
        <v/>
      </c>
      <c r="H1006" s="23">
        <v>2025</v>
      </c>
      <c r="I1006" s="26">
        <v>1029</v>
      </c>
      <c r="J1006" s="23" t="s">
        <v>95</v>
      </c>
      <c r="K1006" t="s">
        <v>96</v>
      </c>
      <c r="L1006" t="s">
        <v>97</v>
      </c>
      <c r="M1006" t="s">
        <v>98</v>
      </c>
      <c r="N1006" t="s">
        <v>99</v>
      </c>
      <c r="O1006" s="23" t="s">
        <v>100</v>
      </c>
      <c r="P1006" s="23" t="s">
        <v>138</v>
      </c>
      <c r="Q1006" t="s">
        <v>6799</v>
      </c>
      <c r="R1006" s="23" t="s">
        <v>103</v>
      </c>
      <c r="S1006" s="20" t="s">
        <v>525</v>
      </c>
      <c r="T1006" s="29" t="s">
        <v>7180</v>
      </c>
      <c r="U1006" s="23" t="s">
        <v>1436</v>
      </c>
      <c r="V1006" s="23" t="s">
        <v>106</v>
      </c>
      <c r="W1006" s="20" t="s">
        <v>747</v>
      </c>
      <c r="X1006" s="20" t="s">
        <v>747</v>
      </c>
      <c r="Y1006" t="s">
        <v>6800</v>
      </c>
      <c r="Z1006" t="s">
        <v>6801</v>
      </c>
      <c r="AA1006" t="s">
        <v>6802</v>
      </c>
      <c r="AB1006" s="30">
        <v>30853333</v>
      </c>
      <c r="AC1006" s="30">
        <v>30853333</v>
      </c>
      <c r="AD1006" s="46">
        <v>5200000</v>
      </c>
      <c r="AE1006" s="46">
        <v>0</v>
      </c>
      <c r="AF1006" s="23" t="s">
        <v>112</v>
      </c>
      <c r="AG1006" t="s">
        <v>106</v>
      </c>
      <c r="AH1006" t="s">
        <v>113</v>
      </c>
      <c r="AI1006" s="31">
        <f>+Tabla3[[#This Row],[VALOR DEL CONTRATO
(EN NUMEROS)]]-Tabla3[[#This Row],[VALOR RECURSOS (MADS/FONAM)]]</f>
        <v>0</v>
      </c>
      <c r="AJ1006" s="25">
        <v>3325</v>
      </c>
      <c r="AK1006" s="57">
        <v>45664</v>
      </c>
      <c r="AL1006">
        <v>294625</v>
      </c>
      <c r="AM1006" s="42">
        <v>45863</v>
      </c>
      <c r="AN1006" s="33" t="s">
        <v>114</v>
      </c>
      <c r="AO1006" t="s">
        <v>751</v>
      </c>
      <c r="AP1006" s="39">
        <v>202400000000095</v>
      </c>
      <c r="AQ1006" t="s">
        <v>106</v>
      </c>
      <c r="AR1006" s="42">
        <v>45847</v>
      </c>
      <c r="AS1006" s="23" t="s">
        <v>116</v>
      </c>
      <c r="AT1006" s="23" t="s">
        <v>116</v>
      </c>
      <c r="AU1006" t="s">
        <v>117</v>
      </c>
      <c r="AV1006" t="s">
        <v>6385</v>
      </c>
      <c r="AW1006" t="s">
        <v>6386</v>
      </c>
      <c r="AX1006" t="s">
        <v>747</v>
      </c>
      <c r="AY1006" s="23">
        <v>80111600</v>
      </c>
      <c r="AZ1006" t="s">
        <v>6803</v>
      </c>
      <c r="BA1006" s="23" t="s">
        <v>295</v>
      </c>
      <c r="BB1006" s="20" t="s">
        <v>122</v>
      </c>
      <c r="BC1006" s="42">
        <v>45849</v>
      </c>
      <c r="BD1006" s="23" t="s">
        <v>123</v>
      </c>
      <c r="BE1006" s="42">
        <v>45849</v>
      </c>
      <c r="BF1006" s="27">
        <v>45863</v>
      </c>
      <c r="BG1006" s="43">
        <v>46021</v>
      </c>
      <c r="BH1006" s="35">
        <f>+Tabla3[[#This Row],[FECHA TERMINACION
(INICIAL)]]-Tabla3[[#This Row],[FECHA INICIO]]</f>
        <v>158</v>
      </c>
      <c r="BI1006" s="67">
        <f>+Tabla3[[#This Row],[PLAZO DE EJECUCIÓN EN DÍAS (INICIAL)]]/30</f>
        <v>5.2666666666666666</v>
      </c>
      <c r="BJ1006" t="s">
        <v>6804</v>
      </c>
      <c r="BK1006" s="30">
        <f>+[1]BD_2!E1040</f>
        <v>0</v>
      </c>
      <c r="BL1006" s="30">
        <f>+[1]BD_2!BA1040</f>
        <v>0</v>
      </c>
      <c r="BM1006" s="23">
        <f>+[1]BD_2!BZ1040</f>
        <v>0</v>
      </c>
      <c r="BN1006" s="23">
        <f>+COUNTIF(Tabla3[[#This Row],[VALOR REDUCIDO]:[TOTAL TIEMPO PRORROGADO EN DÍAS
]],"&lt;&gt;0")</f>
        <v>0</v>
      </c>
      <c r="BO1006" s="23" t="str">
        <f>+[1]BD_2!CA1040</f>
        <v>2 NO</v>
      </c>
      <c r="BP1006" s="27" t="str">
        <f>+[1]BD_2!CF1040</f>
        <v>2 NO</v>
      </c>
      <c r="BQ1006" s="23" t="s">
        <v>106</v>
      </c>
      <c r="BR1006">
        <f t="shared" si="220"/>
        <v>158</v>
      </c>
      <c r="BS1006" s="36">
        <f t="shared" si="226"/>
        <v>45863</v>
      </c>
      <c r="BT1006" s="27">
        <f t="shared" si="227"/>
        <v>46021</v>
      </c>
      <c r="BU1006" s="37">
        <f t="shared" ca="1" si="223"/>
        <v>0.53164556962025311</v>
      </c>
      <c r="BV1006" s="46">
        <f t="shared" si="224"/>
        <v>30853333</v>
      </c>
      <c r="BW1006" s="23" t="str">
        <f t="shared" ca="1" si="225"/>
        <v>EJECUCIÓN</v>
      </c>
      <c r="BX1006" s="23">
        <v>0</v>
      </c>
      <c r="BY1006" s="23">
        <v>30853333</v>
      </c>
      <c r="BZ1006" s="23" t="s">
        <v>106</v>
      </c>
      <c r="CA1006" s="23" t="str">
        <f t="shared" si="228"/>
        <v>julio</v>
      </c>
      <c r="CB1006" s="23" t="s">
        <v>121</v>
      </c>
      <c r="CC1006" s="23" t="s">
        <v>121</v>
      </c>
      <c r="CD1006" s="23" t="s">
        <v>121</v>
      </c>
      <c r="CE1006" t="s">
        <v>125</v>
      </c>
      <c r="CF1006" t="s">
        <v>126</v>
      </c>
    </row>
    <row r="1007" spans="1:84" x14ac:dyDescent="0.25">
      <c r="A1007" s="23" t="str">
        <f t="shared" si="213"/>
        <v/>
      </c>
      <c r="B1007" s="24" t="str">
        <f t="shared" si="214"/>
        <v/>
      </c>
      <c r="C1007" s="24" t="str">
        <f t="shared" ca="1" si="215"/>
        <v>E</v>
      </c>
      <c r="D1007" s="25" t="str">
        <f t="shared" ca="1" si="216"/>
        <v/>
      </c>
      <c r="E1007" s="25" t="str">
        <f t="shared" si="217"/>
        <v/>
      </c>
      <c r="F1007" s="25" t="str">
        <f t="shared" si="218"/>
        <v/>
      </c>
      <c r="G1007" s="25" t="str">
        <f t="shared" si="219"/>
        <v/>
      </c>
      <c r="H1007" s="23">
        <v>2025</v>
      </c>
      <c r="I1007" s="26">
        <v>1030</v>
      </c>
      <c r="J1007" s="23" t="s">
        <v>95</v>
      </c>
      <c r="K1007" t="s">
        <v>96</v>
      </c>
      <c r="L1007" t="s">
        <v>97</v>
      </c>
      <c r="M1007" t="s">
        <v>98</v>
      </c>
      <c r="N1007" t="s">
        <v>99</v>
      </c>
      <c r="O1007" s="23" t="s">
        <v>100</v>
      </c>
      <c r="P1007" s="23" t="s">
        <v>138</v>
      </c>
      <c r="Q1007" t="s">
        <v>6805</v>
      </c>
      <c r="R1007" s="23" t="s">
        <v>103</v>
      </c>
      <c r="S1007" s="20" t="s">
        <v>6806</v>
      </c>
      <c r="T1007" s="29" t="s">
        <v>7181</v>
      </c>
      <c r="U1007" s="23" t="s">
        <v>1436</v>
      </c>
      <c r="V1007" s="23" t="s">
        <v>106</v>
      </c>
      <c r="W1007" s="20" t="s">
        <v>430</v>
      </c>
      <c r="X1007" s="20" t="s">
        <v>430</v>
      </c>
      <c r="Y1007" t="s">
        <v>6807</v>
      </c>
      <c r="Z1007" t="s">
        <v>6808</v>
      </c>
      <c r="AA1007" t="s">
        <v>6809</v>
      </c>
      <c r="AB1007" s="30">
        <v>49866667</v>
      </c>
      <c r="AC1007" s="30">
        <v>49866667</v>
      </c>
      <c r="AD1007" s="46">
        <v>8500000</v>
      </c>
      <c r="AE1007" s="46">
        <v>0</v>
      </c>
      <c r="AF1007" s="23" t="s">
        <v>112</v>
      </c>
      <c r="AG1007" t="s">
        <v>106</v>
      </c>
      <c r="AH1007" t="s">
        <v>113</v>
      </c>
      <c r="AI1007" s="31">
        <f>+Tabla3[[#This Row],[VALOR DEL CONTRATO
(EN NUMEROS)]]-Tabla3[[#This Row],[VALOR RECURSOS (MADS/FONAM)]]</f>
        <v>0</v>
      </c>
      <c r="AJ1007" s="25">
        <v>4825</v>
      </c>
      <c r="AK1007" s="57">
        <v>45664</v>
      </c>
      <c r="AL1007">
        <v>262325</v>
      </c>
      <c r="AM1007" s="42">
        <v>45842</v>
      </c>
      <c r="AN1007" s="33" t="s">
        <v>114</v>
      </c>
      <c r="AO1007" t="s">
        <v>1265</v>
      </c>
      <c r="AP1007" s="39">
        <v>202400000000074</v>
      </c>
      <c r="AQ1007" t="s">
        <v>106</v>
      </c>
      <c r="AR1007" s="42">
        <v>45841</v>
      </c>
      <c r="AS1007" s="23" t="s">
        <v>116</v>
      </c>
      <c r="AT1007" s="23" t="s">
        <v>116</v>
      </c>
      <c r="AU1007" t="s">
        <v>117</v>
      </c>
      <c r="AV1007" t="s">
        <v>435</v>
      </c>
      <c r="AW1007" t="s">
        <v>436</v>
      </c>
      <c r="AX1007" t="s">
        <v>436</v>
      </c>
      <c r="AY1007" s="23">
        <v>80111600</v>
      </c>
      <c r="AZ1007" t="s">
        <v>6810</v>
      </c>
      <c r="BA1007" s="23" t="s">
        <v>295</v>
      </c>
      <c r="BB1007" s="20" t="s">
        <v>122</v>
      </c>
      <c r="BC1007" s="42">
        <v>45841</v>
      </c>
      <c r="BD1007" s="23" t="s">
        <v>123</v>
      </c>
      <c r="BE1007" s="42">
        <v>45841</v>
      </c>
      <c r="BF1007" s="27">
        <v>45842</v>
      </c>
      <c r="BG1007" s="43">
        <v>46020</v>
      </c>
      <c r="BH1007" s="35">
        <f>+Tabla3[[#This Row],[FECHA TERMINACION
(INICIAL)]]-Tabla3[[#This Row],[FECHA INICIO]]</f>
        <v>178</v>
      </c>
      <c r="BI1007" s="67">
        <f>+Tabla3[[#This Row],[PLAZO DE EJECUCIÓN EN DÍAS (INICIAL)]]/30</f>
        <v>5.9333333333333336</v>
      </c>
      <c r="BJ1007" t="s">
        <v>6811</v>
      </c>
      <c r="BK1007" s="30">
        <f>+[1]BD_2!E1041</f>
        <v>0</v>
      </c>
      <c r="BL1007" s="30">
        <f>+[1]BD_2!BA1041</f>
        <v>0</v>
      </c>
      <c r="BM1007" s="23">
        <f>+[1]BD_2!BZ1041</f>
        <v>0</v>
      </c>
      <c r="BN1007" s="23">
        <f>+COUNTIF(Tabla3[[#This Row],[VALOR REDUCIDO]:[TOTAL TIEMPO PRORROGADO EN DÍAS
]],"&lt;&gt;0")</f>
        <v>0</v>
      </c>
      <c r="BO1007" s="23" t="str">
        <f>+[1]BD_2!CA1041</f>
        <v>2 NO</v>
      </c>
      <c r="BP1007" s="27" t="str">
        <f>+[1]BD_2!CF1041</f>
        <v>2 NO</v>
      </c>
      <c r="BQ1007" s="23" t="s">
        <v>106</v>
      </c>
      <c r="BR1007">
        <f t="shared" si="220"/>
        <v>178</v>
      </c>
      <c r="BS1007" s="36">
        <f t="shared" si="226"/>
        <v>45842</v>
      </c>
      <c r="BT1007" s="27">
        <f t="shared" si="227"/>
        <v>46020</v>
      </c>
      <c r="BU1007" s="37">
        <f t="shared" ca="1" si="223"/>
        <v>0.5898876404494382</v>
      </c>
      <c r="BV1007" s="46">
        <f t="shared" si="224"/>
        <v>49866667</v>
      </c>
      <c r="BW1007" s="23" t="str">
        <f t="shared" ca="1" si="225"/>
        <v>EJECUCIÓN</v>
      </c>
      <c r="BX1007" s="23">
        <v>7650000</v>
      </c>
      <c r="BY1007" s="23">
        <v>42216667</v>
      </c>
      <c r="BZ1007" s="23" t="s">
        <v>106</v>
      </c>
      <c r="CA1007" s="23" t="str">
        <f t="shared" si="228"/>
        <v>julio</v>
      </c>
      <c r="CB1007" s="23" t="s">
        <v>121</v>
      </c>
      <c r="CC1007" s="23" t="s">
        <v>121</v>
      </c>
      <c r="CD1007" s="23" t="s">
        <v>121</v>
      </c>
      <c r="CE1007" t="s">
        <v>125</v>
      </c>
      <c r="CF1007" t="s">
        <v>126</v>
      </c>
    </row>
    <row r="1008" spans="1:84" x14ac:dyDescent="0.25">
      <c r="A1008" s="23" t="str">
        <f t="shared" si="213"/>
        <v/>
      </c>
      <c r="B1008" s="24" t="str">
        <f t="shared" si="214"/>
        <v/>
      </c>
      <c r="C1008" s="24" t="str">
        <f t="shared" ca="1" si="215"/>
        <v>E</v>
      </c>
      <c r="D1008" s="25" t="str">
        <f t="shared" ca="1" si="216"/>
        <v/>
      </c>
      <c r="E1008" s="25" t="str">
        <f t="shared" si="217"/>
        <v/>
      </c>
      <c r="F1008" s="25" t="str">
        <f t="shared" si="218"/>
        <v/>
      </c>
      <c r="G1008" s="25" t="str">
        <f t="shared" si="219"/>
        <v/>
      </c>
      <c r="H1008" s="23">
        <v>2025</v>
      </c>
      <c r="I1008" s="26">
        <v>1032</v>
      </c>
      <c r="J1008" s="23" t="s">
        <v>95</v>
      </c>
      <c r="K1008" t="s">
        <v>96</v>
      </c>
      <c r="L1008" t="s">
        <v>97</v>
      </c>
      <c r="M1008" t="s">
        <v>98</v>
      </c>
      <c r="N1008" t="s">
        <v>99</v>
      </c>
      <c r="O1008" s="23" t="s">
        <v>100</v>
      </c>
      <c r="P1008" s="23" t="s">
        <v>138</v>
      </c>
      <c r="Q1008" t="s">
        <v>6812</v>
      </c>
      <c r="R1008" s="23" t="s">
        <v>103</v>
      </c>
      <c r="S1008" s="20" t="s">
        <v>561</v>
      </c>
      <c r="T1008" s="29" t="s">
        <v>7182</v>
      </c>
      <c r="U1008" s="23" t="s">
        <v>1436</v>
      </c>
      <c r="V1008" s="23" t="s">
        <v>106</v>
      </c>
      <c r="W1008" s="20" t="s">
        <v>6163</v>
      </c>
      <c r="X1008" s="20" t="s">
        <v>6163</v>
      </c>
      <c r="Y1008" t="s">
        <v>6772</v>
      </c>
      <c r="Z1008" t="s">
        <v>6773</v>
      </c>
      <c r="AA1008" t="s">
        <v>6813</v>
      </c>
      <c r="AB1008" s="30">
        <v>41300000</v>
      </c>
      <c r="AC1008" s="30">
        <v>41300000</v>
      </c>
      <c r="AD1008" s="46">
        <v>7000000</v>
      </c>
      <c r="AE1008" s="46">
        <v>0</v>
      </c>
      <c r="AF1008" s="23" t="s">
        <v>112</v>
      </c>
      <c r="AG1008" t="s">
        <v>106</v>
      </c>
      <c r="AH1008" t="s">
        <v>113</v>
      </c>
      <c r="AI1008" s="31">
        <f>+Tabla3[[#This Row],[VALOR DEL CONTRATO
(EN NUMEROS)]]-Tabla3[[#This Row],[VALOR RECURSOS (MADS/FONAM)]]</f>
        <v>0</v>
      </c>
      <c r="AJ1008" s="25">
        <v>17725</v>
      </c>
      <c r="AK1008" s="57">
        <v>45757</v>
      </c>
      <c r="AL1008">
        <v>262425</v>
      </c>
      <c r="AM1008" s="42">
        <v>45842</v>
      </c>
      <c r="AN1008" s="33" t="s">
        <v>114</v>
      </c>
      <c r="AO1008" t="s">
        <v>434</v>
      </c>
      <c r="AP1008" s="39">
        <v>202400000000095</v>
      </c>
      <c r="AQ1008" t="s">
        <v>106</v>
      </c>
      <c r="AR1008" s="42">
        <v>45845</v>
      </c>
      <c r="AS1008" s="23" t="s">
        <v>6814</v>
      </c>
      <c r="AT1008" s="23" t="s">
        <v>6814</v>
      </c>
      <c r="AU1008" t="s">
        <v>117</v>
      </c>
      <c r="AV1008" t="s">
        <v>6190</v>
      </c>
      <c r="AW1008" t="s">
        <v>6168</v>
      </c>
      <c r="AX1008" t="s">
        <v>2219</v>
      </c>
      <c r="AY1008" s="23">
        <v>80111600</v>
      </c>
      <c r="AZ1008" t="s">
        <v>6815</v>
      </c>
      <c r="BA1008" s="23" t="s">
        <v>295</v>
      </c>
      <c r="BB1008" s="20" t="s">
        <v>122</v>
      </c>
      <c r="BC1008" s="42">
        <v>45845</v>
      </c>
      <c r="BD1008" s="23" t="s">
        <v>123</v>
      </c>
      <c r="BE1008" s="42">
        <v>45845</v>
      </c>
      <c r="BF1008" s="27">
        <v>45852</v>
      </c>
      <c r="BG1008" s="43">
        <v>46021</v>
      </c>
      <c r="BH1008" s="35">
        <f>+Tabla3[[#This Row],[FECHA TERMINACION
(INICIAL)]]-Tabla3[[#This Row],[FECHA INICIO]]</f>
        <v>169</v>
      </c>
      <c r="BI1008" s="67">
        <f>+Tabla3[[#This Row],[PLAZO DE EJECUCIÓN EN DÍAS (INICIAL)]]/30</f>
        <v>5.6333333333333337</v>
      </c>
      <c r="BJ1008" t="s">
        <v>6816</v>
      </c>
      <c r="BK1008" s="30">
        <f>+[1]BD_2!E1043</f>
        <v>2333333</v>
      </c>
      <c r="BL1008" s="30">
        <f>+[1]BD_2!BA1043</f>
        <v>0</v>
      </c>
      <c r="BM1008" s="23">
        <f>+[1]BD_2!BZ1043</f>
        <v>0</v>
      </c>
      <c r="BN1008" s="23">
        <f>+COUNTIF(Tabla3[[#This Row],[VALOR REDUCIDO]:[TOTAL TIEMPO PRORROGADO EN DÍAS
]],"&lt;&gt;0")</f>
        <v>1</v>
      </c>
      <c r="BO1008" s="23" t="str">
        <f>+[1]BD_2!CA1043</f>
        <v>2 NO</v>
      </c>
      <c r="BP1008" s="27" t="str">
        <f>+[1]BD_2!CF1043</f>
        <v>2 NO</v>
      </c>
      <c r="BQ1008" s="23" t="s">
        <v>106</v>
      </c>
      <c r="BR1008">
        <f t="shared" si="220"/>
        <v>169</v>
      </c>
      <c r="BS1008" s="36">
        <f t="shared" si="226"/>
        <v>45852</v>
      </c>
      <c r="BT1008" s="27">
        <f t="shared" si="227"/>
        <v>46021</v>
      </c>
      <c r="BU1008" s="37">
        <f t="shared" ca="1" si="223"/>
        <v>0.56213017751479288</v>
      </c>
      <c r="BV1008" s="46">
        <f t="shared" si="224"/>
        <v>38966667</v>
      </c>
      <c r="BW1008" s="23" t="str">
        <f t="shared" ca="1" si="225"/>
        <v>EJECUCIÓN</v>
      </c>
      <c r="BX1008" s="23">
        <v>3966667</v>
      </c>
      <c r="BY1008" s="23">
        <v>35000000</v>
      </c>
      <c r="BZ1008" s="23" t="s">
        <v>106</v>
      </c>
      <c r="CA1008" s="23" t="str">
        <f t="shared" si="228"/>
        <v>julio</v>
      </c>
      <c r="CB1008" s="23" t="s">
        <v>121</v>
      </c>
      <c r="CC1008" s="23" t="s">
        <v>121</v>
      </c>
      <c r="CD1008" s="23" t="s">
        <v>121</v>
      </c>
      <c r="CE1008" t="s">
        <v>125</v>
      </c>
      <c r="CF1008" t="s">
        <v>126</v>
      </c>
    </row>
    <row r="1009" spans="1:84" x14ac:dyDescent="0.25">
      <c r="A1009" s="23" t="str">
        <f t="shared" si="213"/>
        <v/>
      </c>
      <c r="B1009" s="24" t="str">
        <f t="shared" si="214"/>
        <v/>
      </c>
      <c r="C1009" s="24" t="str">
        <f t="shared" ca="1" si="215"/>
        <v>E</v>
      </c>
      <c r="D1009" s="25" t="str">
        <f t="shared" ca="1" si="216"/>
        <v/>
      </c>
      <c r="E1009" s="25" t="str">
        <f t="shared" si="217"/>
        <v/>
      </c>
      <c r="F1009" s="25" t="str">
        <f t="shared" si="218"/>
        <v/>
      </c>
      <c r="G1009" s="25" t="str">
        <f t="shared" si="219"/>
        <v/>
      </c>
      <c r="H1009" s="23">
        <v>2025</v>
      </c>
      <c r="I1009" s="26">
        <v>1033</v>
      </c>
      <c r="J1009" s="23" t="s">
        <v>95</v>
      </c>
      <c r="K1009" t="s">
        <v>96</v>
      </c>
      <c r="L1009" t="s">
        <v>97</v>
      </c>
      <c r="M1009" t="s">
        <v>98</v>
      </c>
      <c r="N1009" t="s">
        <v>99</v>
      </c>
      <c r="O1009" s="23" t="s">
        <v>100</v>
      </c>
      <c r="P1009" s="23" t="s">
        <v>138</v>
      </c>
      <c r="Q1009" t="s">
        <v>6817</v>
      </c>
      <c r="R1009" s="23" t="s">
        <v>103</v>
      </c>
      <c r="S1009" s="20" t="s">
        <v>2029</v>
      </c>
      <c r="T1009" s="29" t="s">
        <v>5958</v>
      </c>
      <c r="U1009" s="23" t="s">
        <v>1436</v>
      </c>
      <c r="V1009" s="23" t="s">
        <v>106</v>
      </c>
      <c r="W1009" s="20" t="s">
        <v>863</v>
      </c>
      <c r="X1009" s="20" t="s">
        <v>863</v>
      </c>
      <c r="Y1009" t="s">
        <v>6818</v>
      </c>
      <c r="Z1009" t="s">
        <v>6819</v>
      </c>
      <c r="AA1009" t="s">
        <v>6820</v>
      </c>
      <c r="AB1009" s="30">
        <v>32633333</v>
      </c>
      <c r="AC1009" s="30">
        <v>32633333</v>
      </c>
      <c r="AD1009" s="46">
        <v>5500000</v>
      </c>
      <c r="AE1009" s="46">
        <v>0</v>
      </c>
      <c r="AF1009" s="23" t="s">
        <v>112</v>
      </c>
      <c r="AG1009" t="s">
        <v>106</v>
      </c>
      <c r="AH1009" t="s">
        <v>113</v>
      </c>
      <c r="AI1009" s="31">
        <f>+Tabla3[[#This Row],[VALOR DEL CONTRATO
(EN NUMEROS)]]-Tabla3[[#This Row],[VALOR RECURSOS (MADS/FONAM)]]</f>
        <v>0</v>
      </c>
      <c r="AJ1009" s="25">
        <v>10425</v>
      </c>
      <c r="AK1009" s="32">
        <v>45665</v>
      </c>
      <c r="AL1009">
        <v>262425</v>
      </c>
      <c r="AM1009" s="27">
        <v>45842</v>
      </c>
      <c r="AN1009" s="33" t="s">
        <v>114</v>
      </c>
      <c r="AO1009" t="s">
        <v>248</v>
      </c>
      <c r="AP1009" s="39">
        <v>202400000000095</v>
      </c>
      <c r="AQ1009" t="s">
        <v>106</v>
      </c>
      <c r="AR1009" s="42">
        <v>45841</v>
      </c>
      <c r="AS1009" s="23" t="s">
        <v>116</v>
      </c>
      <c r="AT1009" s="23" t="s">
        <v>116</v>
      </c>
      <c r="AU1009" t="s">
        <v>117</v>
      </c>
      <c r="AV1009" t="s">
        <v>6821</v>
      </c>
      <c r="AW1009" t="s">
        <v>868</v>
      </c>
      <c r="AX1009" t="s">
        <v>869</v>
      </c>
      <c r="AY1009" s="23">
        <v>80111600</v>
      </c>
      <c r="AZ1009" t="s">
        <v>6822</v>
      </c>
      <c r="BA1009" s="23" t="s">
        <v>295</v>
      </c>
      <c r="BB1009" s="20" t="s">
        <v>122</v>
      </c>
      <c r="BC1009" s="42">
        <v>45841</v>
      </c>
      <c r="BD1009" s="23" t="s">
        <v>123</v>
      </c>
      <c r="BE1009" s="42">
        <v>45841</v>
      </c>
      <c r="BF1009" s="27">
        <v>45842</v>
      </c>
      <c r="BG1009" s="43">
        <v>46021</v>
      </c>
      <c r="BH1009" s="35">
        <f>+Tabla3[[#This Row],[FECHA TERMINACION
(INICIAL)]]-Tabla3[[#This Row],[FECHA INICIO]]</f>
        <v>179</v>
      </c>
      <c r="BI1009" s="67">
        <f>+Tabla3[[#This Row],[PLAZO DE EJECUCIÓN EN DÍAS (INICIAL)]]/30</f>
        <v>5.9666666666666668</v>
      </c>
      <c r="BJ1009" t="s">
        <v>6823</v>
      </c>
      <c r="BK1009" s="30">
        <f>+[1]BD_2!E1044</f>
        <v>183333</v>
      </c>
      <c r="BL1009" s="30">
        <f>+[1]BD_2!BA1044</f>
        <v>0</v>
      </c>
      <c r="BM1009" s="23">
        <f>+[1]BD_2!BZ1044</f>
        <v>0</v>
      </c>
      <c r="BN1009" s="23">
        <f>+COUNTIF(Tabla3[[#This Row],[VALOR REDUCIDO]:[TOTAL TIEMPO PRORROGADO EN DÍAS
]],"&lt;&gt;0")</f>
        <v>1</v>
      </c>
      <c r="BO1009" s="23" t="str">
        <f>+[1]BD_2!CA1044</f>
        <v>2 NO</v>
      </c>
      <c r="BP1009" s="27" t="str">
        <f>+[1]BD_2!CF1044</f>
        <v>2 NO</v>
      </c>
      <c r="BQ1009" s="23" t="s">
        <v>106</v>
      </c>
      <c r="BR1009">
        <f t="shared" si="220"/>
        <v>179</v>
      </c>
      <c r="BS1009" s="36">
        <f t="shared" si="226"/>
        <v>45842</v>
      </c>
      <c r="BT1009" s="27">
        <f t="shared" si="227"/>
        <v>46021</v>
      </c>
      <c r="BU1009" s="37">
        <f t="shared" ca="1" si="223"/>
        <v>0.58659217877094971</v>
      </c>
      <c r="BV1009" s="46">
        <f t="shared" si="224"/>
        <v>32450000</v>
      </c>
      <c r="BW1009" s="23" t="str">
        <f t="shared" ca="1" si="225"/>
        <v>EJECUCIÓN</v>
      </c>
      <c r="BX1009" s="23">
        <v>12833333</v>
      </c>
      <c r="BY1009" s="23">
        <v>19800000</v>
      </c>
      <c r="BZ1009" s="23" t="s">
        <v>106</v>
      </c>
      <c r="CA1009" s="23" t="str">
        <f t="shared" si="228"/>
        <v>julio</v>
      </c>
      <c r="CB1009" s="23" t="s">
        <v>121</v>
      </c>
      <c r="CC1009" s="23" t="s">
        <v>121</v>
      </c>
      <c r="CD1009" s="23" t="s">
        <v>121</v>
      </c>
      <c r="CE1009" t="s">
        <v>125</v>
      </c>
      <c r="CF1009" t="s">
        <v>126</v>
      </c>
    </row>
    <row r="1010" spans="1:84" x14ac:dyDescent="0.25">
      <c r="A1010" s="23" t="str">
        <f t="shared" si="213"/>
        <v/>
      </c>
      <c r="B1010" s="24" t="str">
        <f t="shared" si="214"/>
        <v/>
      </c>
      <c r="C1010" s="24" t="str">
        <f t="shared" ca="1" si="215"/>
        <v>E</v>
      </c>
      <c r="D1010" s="25" t="str">
        <f t="shared" ca="1" si="216"/>
        <v/>
      </c>
      <c r="E1010" s="25" t="str">
        <f t="shared" si="217"/>
        <v/>
      </c>
      <c r="F1010" s="25" t="str">
        <f t="shared" si="218"/>
        <v/>
      </c>
      <c r="G1010" s="25" t="str">
        <f t="shared" si="219"/>
        <v/>
      </c>
      <c r="H1010" s="23">
        <v>2025</v>
      </c>
      <c r="I1010" s="26">
        <v>1034</v>
      </c>
      <c r="J1010" s="23" t="s">
        <v>95</v>
      </c>
      <c r="K1010" t="s">
        <v>96</v>
      </c>
      <c r="L1010" t="s">
        <v>97</v>
      </c>
      <c r="M1010" t="s">
        <v>98</v>
      </c>
      <c r="N1010" t="s">
        <v>99</v>
      </c>
      <c r="O1010" s="23" t="s">
        <v>100</v>
      </c>
      <c r="P1010" s="23" t="s">
        <v>138</v>
      </c>
      <c r="Q1010" t="s">
        <v>6824</v>
      </c>
      <c r="R1010" s="23" t="s">
        <v>103</v>
      </c>
      <c r="S1010" s="20" t="s">
        <v>6825</v>
      </c>
      <c r="T1010" s="29" t="s">
        <v>7183</v>
      </c>
      <c r="U1010" s="23" t="s">
        <v>1436</v>
      </c>
      <c r="V1010" s="23" t="s">
        <v>106</v>
      </c>
      <c r="W1010" s="20" t="s">
        <v>6163</v>
      </c>
      <c r="X1010" s="20" t="s">
        <v>6163</v>
      </c>
      <c r="Y1010" t="s">
        <v>6826</v>
      </c>
      <c r="Z1010" t="s">
        <v>6827</v>
      </c>
      <c r="AA1010" t="s">
        <v>6828</v>
      </c>
      <c r="AB1010" s="30">
        <v>27333333</v>
      </c>
      <c r="AC1010" s="30">
        <v>27333333</v>
      </c>
      <c r="AD1010" s="46">
        <v>5000000</v>
      </c>
      <c r="AE1010" s="46">
        <v>0</v>
      </c>
      <c r="AF1010" s="23" t="s">
        <v>112</v>
      </c>
      <c r="AG1010" t="s">
        <v>106</v>
      </c>
      <c r="AH1010" t="s">
        <v>113</v>
      </c>
      <c r="AI1010" s="31">
        <f>+Tabla3[[#This Row],[VALOR DEL CONTRATO
(EN NUMEROS)]]-Tabla3[[#This Row],[VALOR RECURSOS (MADS/FONAM)]]</f>
        <v>0</v>
      </c>
      <c r="AJ1010" s="25">
        <v>17725</v>
      </c>
      <c r="AK1010" s="57">
        <v>45757</v>
      </c>
      <c r="AL1010">
        <v>282125</v>
      </c>
      <c r="AM1010" s="42">
        <v>45855</v>
      </c>
      <c r="AN1010" s="33" t="s">
        <v>114</v>
      </c>
      <c r="AO1010" t="s">
        <v>206</v>
      </c>
      <c r="AP1010" s="39">
        <v>202400000000095</v>
      </c>
      <c r="AQ1010" t="s">
        <v>106</v>
      </c>
      <c r="AR1010" s="42">
        <v>45854</v>
      </c>
      <c r="AS1010" s="23" t="s">
        <v>5105</v>
      </c>
      <c r="AT1010" s="23" t="s">
        <v>5105</v>
      </c>
      <c r="AU1010" t="s">
        <v>117</v>
      </c>
      <c r="AV1010" t="s">
        <v>6190</v>
      </c>
      <c r="AW1010" t="s">
        <v>6168</v>
      </c>
      <c r="AX1010" t="s">
        <v>2219</v>
      </c>
      <c r="AY1010" s="23">
        <v>80111600</v>
      </c>
      <c r="AZ1010" t="s">
        <v>6829</v>
      </c>
      <c r="BA1010" s="23" t="s">
        <v>295</v>
      </c>
      <c r="BB1010" s="20" t="s">
        <v>122</v>
      </c>
      <c r="BC1010" s="42">
        <v>45854</v>
      </c>
      <c r="BD1010" s="23" t="s">
        <v>123</v>
      </c>
      <c r="BE1010" s="42">
        <v>45854</v>
      </c>
      <c r="BF1010" s="27">
        <v>45855</v>
      </c>
      <c r="BG1010" s="43">
        <v>46021</v>
      </c>
      <c r="BH1010" s="35">
        <f>+Tabla3[[#This Row],[FECHA TERMINACION
(INICIAL)]]-Tabla3[[#This Row],[FECHA INICIO]]</f>
        <v>166</v>
      </c>
      <c r="BI1010" s="67">
        <f>+Tabla3[[#This Row],[PLAZO DE EJECUCIÓN EN DÍAS (INICIAL)]]/30</f>
        <v>5.5333333333333332</v>
      </c>
      <c r="BJ1010" t="s">
        <v>6830</v>
      </c>
      <c r="BK1010" s="30">
        <f>+[1]BD_2!E1045</f>
        <v>0</v>
      </c>
      <c r="BL1010" s="30">
        <f>+[1]BD_2!BA1045</f>
        <v>0</v>
      </c>
      <c r="BM1010" s="23">
        <f>+[1]BD_2!BZ1045</f>
        <v>0</v>
      </c>
      <c r="BN1010" s="23">
        <f>+COUNTIF(Tabla3[[#This Row],[VALOR REDUCIDO]:[TOTAL TIEMPO PRORROGADO EN DÍAS
]],"&lt;&gt;0")</f>
        <v>0</v>
      </c>
      <c r="BO1010" s="23" t="str">
        <f>+[1]BD_2!CA1045</f>
        <v>2 NO</v>
      </c>
      <c r="BP1010" s="27" t="str">
        <f>+[1]BD_2!CF1045</f>
        <v>2 NO</v>
      </c>
      <c r="BQ1010" s="23" t="s">
        <v>106</v>
      </c>
      <c r="BR1010">
        <f t="shared" si="220"/>
        <v>166</v>
      </c>
      <c r="BS1010" s="36">
        <f t="shared" si="226"/>
        <v>45855</v>
      </c>
      <c r="BT1010" s="27">
        <f t="shared" si="227"/>
        <v>46021</v>
      </c>
      <c r="BU1010" s="37">
        <f t="shared" ca="1" si="223"/>
        <v>0.55421686746987953</v>
      </c>
      <c r="BV1010" s="46">
        <f t="shared" si="224"/>
        <v>27333333</v>
      </c>
      <c r="BW1010" s="23" t="str">
        <f t="shared" ca="1" si="225"/>
        <v>EJECUCIÓN</v>
      </c>
      <c r="BX1010" s="23">
        <v>2333333</v>
      </c>
      <c r="BY1010" s="23">
        <v>25000000</v>
      </c>
      <c r="BZ1010" s="23" t="s">
        <v>106</v>
      </c>
      <c r="CA1010" s="23" t="str">
        <f t="shared" si="228"/>
        <v>julio</v>
      </c>
      <c r="CB1010" s="23" t="s">
        <v>121</v>
      </c>
      <c r="CC1010" s="23" t="s">
        <v>121</v>
      </c>
      <c r="CD1010" s="23" t="s">
        <v>121</v>
      </c>
      <c r="CE1010" t="s">
        <v>125</v>
      </c>
      <c r="CF1010" t="s">
        <v>126</v>
      </c>
    </row>
    <row r="1011" spans="1:84" x14ac:dyDescent="0.25">
      <c r="A1011" s="23" t="str">
        <f t="shared" si="213"/>
        <v/>
      </c>
      <c r="B1011" s="24" t="str">
        <f t="shared" si="214"/>
        <v/>
      </c>
      <c r="C1011" s="24" t="str">
        <f t="shared" ca="1" si="215"/>
        <v>E</v>
      </c>
      <c r="D1011" s="25" t="str">
        <f t="shared" ca="1" si="216"/>
        <v/>
      </c>
      <c r="E1011" s="25" t="str">
        <f t="shared" si="217"/>
        <v/>
      </c>
      <c r="F1011" s="25" t="str">
        <f t="shared" si="218"/>
        <v/>
      </c>
      <c r="G1011" s="25" t="str">
        <f t="shared" si="219"/>
        <v/>
      </c>
      <c r="H1011" s="23">
        <v>2025</v>
      </c>
      <c r="I1011" s="26">
        <v>1035</v>
      </c>
      <c r="J1011" s="23" t="s">
        <v>95</v>
      </c>
      <c r="K1011" t="s">
        <v>96</v>
      </c>
      <c r="L1011" t="s">
        <v>97</v>
      </c>
      <c r="M1011" t="s">
        <v>98</v>
      </c>
      <c r="N1011" t="s">
        <v>99</v>
      </c>
      <c r="O1011" s="23" t="s">
        <v>100</v>
      </c>
      <c r="P1011" s="23" t="s">
        <v>138</v>
      </c>
      <c r="Q1011" t="s">
        <v>6831</v>
      </c>
      <c r="R1011" s="23" t="s">
        <v>103</v>
      </c>
      <c r="S1011" s="20" t="s">
        <v>525</v>
      </c>
      <c r="T1011" s="29" t="s">
        <v>7184</v>
      </c>
      <c r="U1011" s="23" t="s">
        <v>1436</v>
      </c>
      <c r="V1011" s="23" t="s">
        <v>106</v>
      </c>
      <c r="W1011" s="20" t="s">
        <v>6163</v>
      </c>
      <c r="X1011" s="20" t="s">
        <v>6163</v>
      </c>
      <c r="Y1011" t="s">
        <v>6772</v>
      </c>
      <c r="Z1011" t="s">
        <v>6832</v>
      </c>
      <c r="AA1011" t="s">
        <v>6795</v>
      </c>
      <c r="AB1011" s="30">
        <v>37333333</v>
      </c>
      <c r="AC1011" s="30">
        <v>37333333</v>
      </c>
      <c r="AD1011" s="46">
        <v>7000000</v>
      </c>
      <c r="AE1011" s="46">
        <v>0</v>
      </c>
      <c r="AF1011" s="23" t="s">
        <v>112</v>
      </c>
      <c r="AG1011" t="s">
        <v>106</v>
      </c>
      <c r="AH1011" t="s">
        <v>113</v>
      </c>
      <c r="AI1011" s="31">
        <f>+Tabla3[[#This Row],[VALOR DEL CONTRATO
(EN NUMEROS)]]-Tabla3[[#This Row],[VALOR RECURSOS (MADS/FONAM)]]</f>
        <v>0</v>
      </c>
      <c r="AJ1011" s="25">
        <v>17725</v>
      </c>
      <c r="AK1011" s="57">
        <v>45757</v>
      </c>
      <c r="AL1011">
        <v>280325</v>
      </c>
      <c r="AM1011" s="42" t="s">
        <v>6833</v>
      </c>
      <c r="AN1011" s="33" t="s">
        <v>114</v>
      </c>
      <c r="AO1011" t="s">
        <v>206</v>
      </c>
      <c r="AP1011" s="39">
        <v>202400000000095</v>
      </c>
      <c r="AQ1011" t="s">
        <v>106</v>
      </c>
      <c r="AR1011" s="42">
        <v>45849</v>
      </c>
      <c r="AS1011" s="23" t="s">
        <v>6834</v>
      </c>
      <c r="AT1011" s="23" t="s">
        <v>6835</v>
      </c>
      <c r="AU1011" t="s">
        <v>117</v>
      </c>
      <c r="AV1011" t="s">
        <v>6190</v>
      </c>
      <c r="AW1011" t="s">
        <v>6168</v>
      </c>
      <c r="AX1011" t="s">
        <v>2219</v>
      </c>
      <c r="AY1011" s="23">
        <v>80111600</v>
      </c>
      <c r="AZ1011" t="s">
        <v>6836</v>
      </c>
      <c r="BA1011" s="23" t="s">
        <v>295</v>
      </c>
      <c r="BB1011" s="20" t="s">
        <v>122</v>
      </c>
      <c r="BC1011" s="42">
        <v>45852</v>
      </c>
      <c r="BD1011" s="23" t="s">
        <v>123</v>
      </c>
      <c r="BE1011" s="42">
        <v>45852</v>
      </c>
      <c r="BF1011" s="27">
        <v>45854</v>
      </c>
      <c r="BG1011" s="43">
        <v>46016</v>
      </c>
      <c r="BH1011" s="35">
        <f>+Tabla3[[#This Row],[FECHA TERMINACION
(INICIAL)]]-Tabla3[[#This Row],[FECHA INICIO]]</f>
        <v>162</v>
      </c>
      <c r="BI1011" s="67">
        <f>+Tabla3[[#This Row],[PLAZO DE EJECUCIÓN EN DÍAS (INICIAL)]]/30</f>
        <v>5.4</v>
      </c>
      <c r="BJ1011" t="s">
        <v>6798</v>
      </c>
      <c r="BK1011" s="30">
        <f>+[1]BD_2!E1046</f>
        <v>0</v>
      </c>
      <c r="BL1011" s="30">
        <f>+[1]BD_2!BA1046</f>
        <v>0</v>
      </c>
      <c r="BM1011" s="23">
        <f>+[1]BD_2!BZ1046</f>
        <v>0</v>
      </c>
      <c r="BN1011" s="23">
        <f>+COUNTIF(Tabla3[[#This Row],[VALOR REDUCIDO]:[TOTAL TIEMPO PRORROGADO EN DÍAS
]],"&lt;&gt;0")</f>
        <v>0</v>
      </c>
      <c r="BO1011" s="23" t="str">
        <f>+[1]BD_2!CA1046</f>
        <v>2 NO</v>
      </c>
      <c r="BP1011" s="27" t="str">
        <f>+[1]BD_2!CF1046</f>
        <v>2 NO</v>
      </c>
      <c r="BQ1011" s="23" t="s">
        <v>106</v>
      </c>
      <c r="BR1011">
        <f t="shared" si="220"/>
        <v>162</v>
      </c>
      <c r="BS1011" s="36">
        <f t="shared" si="226"/>
        <v>45854</v>
      </c>
      <c r="BT1011" s="27">
        <f t="shared" si="227"/>
        <v>46016</v>
      </c>
      <c r="BU1011" s="37">
        <f t="shared" ca="1" si="223"/>
        <v>0.57407407407407407</v>
      </c>
      <c r="BV1011" s="46">
        <f t="shared" si="224"/>
        <v>37333333</v>
      </c>
      <c r="BW1011" s="23" t="str">
        <f t="shared" ca="1" si="225"/>
        <v>EJECUCIÓN</v>
      </c>
      <c r="BX1011" s="23">
        <v>0</v>
      </c>
      <c r="BY1011" s="23">
        <v>37333333</v>
      </c>
      <c r="BZ1011" s="23" t="s">
        <v>106</v>
      </c>
      <c r="CA1011" s="23" t="str">
        <f t="shared" si="228"/>
        <v>julio</v>
      </c>
      <c r="CB1011" s="23" t="s">
        <v>121</v>
      </c>
      <c r="CC1011" s="23" t="s">
        <v>121</v>
      </c>
      <c r="CD1011" s="23" t="s">
        <v>121</v>
      </c>
      <c r="CE1011" t="s">
        <v>125</v>
      </c>
      <c r="CF1011" t="s">
        <v>126</v>
      </c>
    </row>
    <row r="1012" spans="1:84" x14ac:dyDescent="0.25">
      <c r="A1012" s="23" t="str">
        <f t="shared" si="213"/>
        <v/>
      </c>
      <c r="B1012" s="24" t="str">
        <f t="shared" si="214"/>
        <v/>
      </c>
      <c r="C1012" s="24" t="str">
        <f t="shared" ca="1" si="215"/>
        <v>E</v>
      </c>
      <c r="D1012" s="25" t="str">
        <f t="shared" ca="1" si="216"/>
        <v/>
      </c>
      <c r="E1012" s="25" t="str">
        <f t="shared" si="217"/>
        <v/>
      </c>
      <c r="F1012" s="25" t="str">
        <f t="shared" si="218"/>
        <v/>
      </c>
      <c r="G1012" s="25" t="str">
        <f t="shared" si="219"/>
        <v/>
      </c>
      <c r="H1012" s="23">
        <v>2025</v>
      </c>
      <c r="I1012" s="26">
        <v>1036</v>
      </c>
      <c r="J1012" s="23" t="s">
        <v>95</v>
      </c>
      <c r="K1012" t="s">
        <v>96</v>
      </c>
      <c r="L1012" t="s">
        <v>97</v>
      </c>
      <c r="M1012" t="s">
        <v>98</v>
      </c>
      <c r="N1012" t="s">
        <v>99</v>
      </c>
      <c r="O1012" s="23" t="s">
        <v>100</v>
      </c>
      <c r="P1012" s="23" t="s">
        <v>138</v>
      </c>
      <c r="Q1012" t="s">
        <v>6837</v>
      </c>
      <c r="R1012" s="23" t="s">
        <v>103</v>
      </c>
      <c r="S1012" t="s">
        <v>1206</v>
      </c>
      <c r="T1012" s="29" t="s">
        <v>7185</v>
      </c>
      <c r="U1012" s="23" t="s">
        <v>1436</v>
      </c>
      <c r="V1012" s="23" t="s">
        <v>106</v>
      </c>
      <c r="W1012" s="20" t="s">
        <v>430</v>
      </c>
      <c r="X1012" s="20" t="s">
        <v>430</v>
      </c>
      <c r="Y1012" t="s">
        <v>4046</v>
      </c>
      <c r="Z1012" t="s">
        <v>4047</v>
      </c>
      <c r="AA1012" t="s">
        <v>6838</v>
      </c>
      <c r="AB1012" s="30">
        <v>30250000</v>
      </c>
      <c r="AC1012" s="30">
        <v>30250000</v>
      </c>
      <c r="AD1012" s="30">
        <v>5500000</v>
      </c>
      <c r="AE1012" s="46">
        <v>0</v>
      </c>
      <c r="AF1012" s="23" t="s">
        <v>112</v>
      </c>
      <c r="AG1012" t="s">
        <v>106</v>
      </c>
      <c r="AH1012" t="s">
        <v>113</v>
      </c>
      <c r="AI1012" s="31">
        <f>+Tabla3[[#This Row],[VALOR DEL CONTRATO
(EN NUMEROS)]]-Tabla3[[#This Row],[VALOR RECURSOS (MADS/FONAM)]]</f>
        <v>0</v>
      </c>
      <c r="AJ1012" s="25">
        <v>4825</v>
      </c>
      <c r="AK1012" s="57">
        <v>45664</v>
      </c>
      <c r="AL1012">
        <v>279225</v>
      </c>
      <c r="AM1012" s="42">
        <v>45853</v>
      </c>
      <c r="AN1012" s="33" t="s">
        <v>114</v>
      </c>
      <c r="AO1012" t="s">
        <v>1265</v>
      </c>
      <c r="AP1012" s="39">
        <v>202400000000074</v>
      </c>
      <c r="AQ1012" t="s">
        <v>106</v>
      </c>
      <c r="AR1012" s="42">
        <v>45847</v>
      </c>
      <c r="AS1012" s="23" t="s">
        <v>6834</v>
      </c>
      <c r="AT1012" s="23" t="s">
        <v>6835</v>
      </c>
      <c r="AU1012" t="s">
        <v>117</v>
      </c>
      <c r="AV1012" t="s">
        <v>435</v>
      </c>
      <c r="AW1012" t="s">
        <v>436</v>
      </c>
      <c r="AX1012" t="s">
        <v>436</v>
      </c>
      <c r="AY1012" s="23">
        <v>80111600</v>
      </c>
      <c r="AZ1012" t="s">
        <v>6839</v>
      </c>
      <c r="BA1012" s="23" t="s">
        <v>295</v>
      </c>
      <c r="BB1012" s="20" t="s">
        <v>122</v>
      </c>
      <c r="BC1012" s="42">
        <v>45848</v>
      </c>
      <c r="BD1012" s="23" t="s">
        <v>123</v>
      </c>
      <c r="BE1012" s="42">
        <v>45848</v>
      </c>
      <c r="BF1012" s="27">
        <v>45853</v>
      </c>
      <c r="BG1012" s="43">
        <v>46020</v>
      </c>
      <c r="BH1012" s="35">
        <f>+Tabla3[[#This Row],[FECHA TERMINACION
(INICIAL)]]-Tabla3[[#This Row],[FECHA INICIO]]</f>
        <v>167</v>
      </c>
      <c r="BI1012" s="67">
        <f>+Tabla3[[#This Row],[PLAZO DE EJECUCIÓN EN DÍAS (INICIAL)]]/30</f>
        <v>5.5666666666666664</v>
      </c>
      <c r="BJ1012" t="s">
        <v>6840</v>
      </c>
      <c r="BK1012" s="30">
        <f>+[1]BD_2!E1047</f>
        <v>0</v>
      </c>
      <c r="BL1012" s="30">
        <f>+[1]BD_2!BA1047</f>
        <v>0</v>
      </c>
      <c r="BM1012" s="23">
        <f>+[1]BD_2!BZ1047</f>
        <v>0</v>
      </c>
      <c r="BN1012" s="23">
        <f>+COUNTIF(Tabla3[[#This Row],[VALOR REDUCIDO]:[TOTAL TIEMPO PRORROGADO EN DÍAS
]],"&lt;&gt;0")</f>
        <v>0</v>
      </c>
      <c r="BO1012" s="23" t="str">
        <f>+[1]BD_2!CA1047</f>
        <v>2 NO</v>
      </c>
      <c r="BP1012" s="27" t="str">
        <f>+[1]BD_2!CF1047</f>
        <v>2 NO</v>
      </c>
      <c r="BQ1012" s="23" t="s">
        <v>106</v>
      </c>
      <c r="BR1012">
        <f t="shared" si="220"/>
        <v>167</v>
      </c>
      <c r="BS1012" s="36">
        <f t="shared" si="226"/>
        <v>45853</v>
      </c>
      <c r="BT1012" s="27">
        <f t="shared" si="227"/>
        <v>46020</v>
      </c>
      <c r="BU1012" s="37">
        <f t="shared" ca="1" si="223"/>
        <v>0.56287425149700598</v>
      </c>
      <c r="BV1012" s="46">
        <f t="shared" si="224"/>
        <v>30250000</v>
      </c>
      <c r="BW1012" s="23" t="str">
        <f t="shared" ca="1" si="225"/>
        <v>EJECUCIÓN</v>
      </c>
      <c r="BX1012" s="23">
        <v>0</v>
      </c>
      <c r="BY1012" s="23">
        <v>30250000</v>
      </c>
      <c r="BZ1012" s="23" t="s">
        <v>106</v>
      </c>
      <c r="CA1012" s="23" t="str">
        <f t="shared" si="228"/>
        <v>julio</v>
      </c>
      <c r="CB1012" s="23" t="s">
        <v>121</v>
      </c>
      <c r="CC1012" s="23" t="s">
        <v>121</v>
      </c>
      <c r="CD1012" s="23" t="s">
        <v>121</v>
      </c>
      <c r="CE1012" t="s">
        <v>125</v>
      </c>
      <c r="CF1012" t="s">
        <v>126</v>
      </c>
    </row>
    <row r="1013" spans="1:84" x14ac:dyDescent="0.25">
      <c r="A1013" s="23" t="str">
        <f t="shared" si="213"/>
        <v/>
      </c>
      <c r="B1013" s="24" t="str">
        <f t="shared" si="214"/>
        <v/>
      </c>
      <c r="C1013" s="24" t="str">
        <f t="shared" ca="1" si="215"/>
        <v>E</v>
      </c>
      <c r="D1013" s="25" t="str">
        <f t="shared" ca="1" si="216"/>
        <v/>
      </c>
      <c r="E1013" s="25" t="str">
        <f t="shared" si="217"/>
        <v/>
      </c>
      <c r="F1013" s="25" t="str">
        <f t="shared" si="218"/>
        <v/>
      </c>
      <c r="G1013" s="25" t="str">
        <f t="shared" si="219"/>
        <v/>
      </c>
      <c r="H1013" s="23">
        <v>2025</v>
      </c>
      <c r="I1013" s="26">
        <v>1037</v>
      </c>
      <c r="J1013" s="23" t="s">
        <v>95</v>
      </c>
      <c r="K1013" t="s">
        <v>96</v>
      </c>
      <c r="L1013" t="s">
        <v>97</v>
      </c>
      <c r="M1013" t="s">
        <v>98</v>
      </c>
      <c r="N1013" t="s">
        <v>99</v>
      </c>
      <c r="O1013" s="23" t="s">
        <v>100</v>
      </c>
      <c r="P1013" s="23" t="s">
        <v>138</v>
      </c>
      <c r="Q1013" t="s">
        <v>6841</v>
      </c>
      <c r="R1013" s="23" t="s">
        <v>103</v>
      </c>
      <c r="S1013" s="20" t="s">
        <v>6842</v>
      </c>
      <c r="T1013" s="29" t="s">
        <v>7186</v>
      </c>
      <c r="U1013" s="23" t="s">
        <v>1436</v>
      </c>
      <c r="V1013" s="23" t="s">
        <v>106</v>
      </c>
      <c r="W1013" s="20" t="s">
        <v>711</v>
      </c>
      <c r="X1013" s="20" t="s">
        <v>108</v>
      </c>
      <c r="Y1013" t="s">
        <v>6843</v>
      </c>
      <c r="Z1013" t="s">
        <v>6844</v>
      </c>
      <c r="AA1013" t="s">
        <v>6845</v>
      </c>
      <c r="AB1013" s="30">
        <v>38500000</v>
      </c>
      <c r="AC1013" s="30">
        <v>38500000</v>
      </c>
      <c r="AD1013" s="46">
        <v>7000000</v>
      </c>
      <c r="AE1013" s="46">
        <v>0</v>
      </c>
      <c r="AF1013" s="23" t="s">
        <v>112</v>
      </c>
      <c r="AG1013" t="s">
        <v>106</v>
      </c>
      <c r="AH1013" t="s">
        <v>113</v>
      </c>
      <c r="AI1013" s="31">
        <f>+Tabla3[[#This Row],[VALOR DEL CONTRATO
(EN NUMEROS)]]-Tabla3[[#This Row],[VALOR RECURSOS (MADS/FONAM)]]</f>
        <v>0</v>
      </c>
      <c r="AJ1013" s="25">
        <v>9525</v>
      </c>
      <c r="AK1013" s="57">
        <v>45665</v>
      </c>
      <c r="AL1013">
        <v>279125</v>
      </c>
      <c r="AM1013" s="42">
        <v>45853</v>
      </c>
      <c r="AN1013" s="33" t="s">
        <v>114</v>
      </c>
      <c r="AO1013" t="s">
        <v>115</v>
      </c>
      <c r="AP1013" s="39">
        <v>202400000000095</v>
      </c>
      <c r="AQ1013" t="s">
        <v>106</v>
      </c>
      <c r="AR1013" s="42">
        <v>45848</v>
      </c>
      <c r="AS1013" s="23" t="s">
        <v>116</v>
      </c>
      <c r="AT1013" s="23" t="s">
        <v>116</v>
      </c>
      <c r="AU1013" t="s">
        <v>117</v>
      </c>
      <c r="AV1013" t="s">
        <v>6701</v>
      </c>
      <c r="AW1013" t="s">
        <v>620</v>
      </c>
      <c r="AX1013" t="s">
        <v>108</v>
      </c>
      <c r="AY1013" s="23">
        <v>80111600</v>
      </c>
      <c r="AZ1013" t="s">
        <v>6846</v>
      </c>
      <c r="BA1013" s="23" t="s">
        <v>295</v>
      </c>
      <c r="BB1013" s="20" t="s">
        <v>122</v>
      </c>
      <c r="BC1013" s="42">
        <v>45848</v>
      </c>
      <c r="BD1013" s="23" t="s">
        <v>123</v>
      </c>
      <c r="BE1013" s="42">
        <v>45848</v>
      </c>
      <c r="BF1013" s="27">
        <v>45853</v>
      </c>
      <c r="BG1013" s="43">
        <v>46020</v>
      </c>
      <c r="BH1013" s="35">
        <f>+Tabla3[[#This Row],[FECHA TERMINACION
(INICIAL)]]-Tabla3[[#This Row],[FECHA INICIO]]</f>
        <v>167</v>
      </c>
      <c r="BI1013" s="67">
        <f>+Tabla3[[#This Row],[PLAZO DE EJECUCIÓN EN DÍAS (INICIAL)]]/30</f>
        <v>5.5666666666666664</v>
      </c>
      <c r="BJ1013" t="s">
        <v>6847</v>
      </c>
      <c r="BK1013" s="30">
        <f>+[1]BD_2!E1048</f>
        <v>0</v>
      </c>
      <c r="BL1013" s="30">
        <f>+[1]BD_2!BA1048</f>
        <v>0</v>
      </c>
      <c r="BM1013" s="23">
        <f>+[1]BD_2!BZ1048</f>
        <v>0</v>
      </c>
      <c r="BN1013" s="23">
        <f>+COUNTIF(Tabla3[[#This Row],[VALOR REDUCIDO]:[TOTAL TIEMPO PRORROGADO EN DÍAS
]],"&lt;&gt;0")</f>
        <v>0</v>
      </c>
      <c r="BO1013" s="23" t="str">
        <f>+[1]BD_2!CA1048</f>
        <v>2 NO</v>
      </c>
      <c r="BP1013" s="27" t="str">
        <f>+[1]BD_2!CF1048</f>
        <v>2 NO</v>
      </c>
      <c r="BQ1013" s="23" t="s">
        <v>106</v>
      </c>
      <c r="BR1013">
        <f t="shared" si="220"/>
        <v>167</v>
      </c>
      <c r="BS1013" s="36">
        <f t="shared" si="226"/>
        <v>45853</v>
      </c>
      <c r="BT1013" s="27">
        <f t="shared" si="227"/>
        <v>46020</v>
      </c>
      <c r="BU1013" s="37">
        <f t="shared" ca="1" si="223"/>
        <v>0.56287425149700598</v>
      </c>
      <c r="BV1013" s="46">
        <f t="shared" si="224"/>
        <v>38500000</v>
      </c>
      <c r="BW1013" s="23" t="str">
        <f t="shared" ca="1" si="225"/>
        <v>EJECUCIÓN</v>
      </c>
      <c r="BX1013" s="23">
        <v>3733333</v>
      </c>
      <c r="BY1013" s="23">
        <v>34766667</v>
      </c>
      <c r="BZ1013" s="23" t="s">
        <v>106</v>
      </c>
      <c r="CA1013" s="23" t="str">
        <f t="shared" si="228"/>
        <v>julio</v>
      </c>
      <c r="CB1013" s="23" t="s">
        <v>121</v>
      </c>
      <c r="CC1013" s="23" t="s">
        <v>121</v>
      </c>
      <c r="CD1013" s="23" t="s">
        <v>121</v>
      </c>
      <c r="CE1013" t="s">
        <v>125</v>
      </c>
      <c r="CF1013" t="s">
        <v>126</v>
      </c>
    </row>
    <row r="1014" spans="1:84" x14ac:dyDescent="0.25">
      <c r="A1014" s="23" t="str">
        <f t="shared" si="213"/>
        <v/>
      </c>
      <c r="B1014" s="24" t="str">
        <f t="shared" si="214"/>
        <v/>
      </c>
      <c r="C1014" s="24" t="str">
        <f t="shared" ca="1" si="215"/>
        <v>E</v>
      </c>
      <c r="D1014" s="25" t="str">
        <f t="shared" ca="1" si="216"/>
        <v/>
      </c>
      <c r="E1014" s="25" t="str">
        <f t="shared" si="217"/>
        <v/>
      </c>
      <c r="F1014" s="25" t="str">
        <f t="shared" si="218"/>
        <v/>
      </c>
      <c r="G1014" s="25" t="str">
        <f t="shared" si="219"/>
        <v/>
      </c>
      <c r="H1014" s="23">
        <v>2025</v>
      </c>
      <c r="I1014" s="26">
        <v>1038</v>
      </c>
      <c r="J1014" s="23" t="s">
        <v>6848</v>
      </c>
      <c r="K1014" t="s">
        <v>96</v>
      </c>
      <c r="L1014" t="s">
        <v>2928</v>
      </c>
      <c r="M1014" t="s">
        <v>2929</v>
      </c>
      <c r="N1014" t="s">
        <v>99</v>
      </c>
      <c r="O1014" s="23" t="s">
        <v>100</v>
      </c>
      <c r="P1014" s="23" t="s">
        <v>113</v>
      </c>
      <c r="Q1014" t="s">
        <v>2930</v>
      </c>
      <c r="R1014" s="23" t="s">
        <v>1435</v>
      </c>
      <c r="S1014" s="27" t="s">
        <v>1436</v>
      </c>
      <c r="T1014" s="23" t="s">
        <v>1436</v>
      </c>
      <c r="U1014" s="23" t="s">
        <v>2931</v>
      </c>
      <c r="V1014" s="23" t="s">
        <v>106</v>
      </c>
      <c r="W1014" s="20" t="s">
        <v>821</v>
      </c>
      <c r="X1014" s="20" t="s">
        <v>108</v>
      </c>
      <c r="Y1014" t="s">
        <v>6849</v>
      </c>
      <c r="Z1014" t="s">
        <v>2933</v>
      </c>
      <c r="AA1014" t="s">
        <v>6850</v>
      </c>
      <c r="AB1014" s="30">
        <v>70000000</v>
      </c>
      <c r="AC1014" s="30">
        <v>70000000</v>
      </c>
      <c r="AD1014" s="46">
        <v>0</v>
      </c>
      <c r="AE1014" s="46">
        <v>0</v>
      </c>
      <c r="AF1014" s="23" t="s">
        <v>112</v>
      </c>
      <c r="AG1014" t="s">
        <v>106</v>
      </c>
      <c r="AH1014" t="s">
        <v>113</v>
      </c>
      <c r="AI1014" s="31">
        <f>+Tabla3[[#This Row],[VALOR DEL CONTRATO
(EN NUMEROS)]]-Tabla3[[#This Row],[VALOR RECURSOS (MADS/FONAM)]]</f>
        <v>0</v>
      </c>
      <c r="AJ1014" s="25">
        <v>20825</v>
      </c>
      <c r="AK1014" s="57">
        <v>45832</v>
      </c>
      <c r="AL1014">
        <v>289225</v>
      </c>
      <c r="AM1014" s="42">
        <v>45862</v>
      </c>
      <c r="AN1014" s="33" t="s">
        <v>114</v>
      </c>
      <c r="AO1014" t="s">
        <v>1192</v>
      </c>
      <c r="AP1014" s="39" t="s">
        <v>113</v>
      </c>
      <c r="AQ1014" t="s">
        <v>106</v>
      </c>
      <c r="AR1014" s="27">
        <v>45861</v>
      </c>
      <c r="AS1014" s="23" t="s">
        <v>116</v>
      </c>
      <c r="AT1014" s="23" t="s">
        <v>116</v>
      </c>
      <c r="AU1014" t="s">
        <v>117</v>
      </c>
      <c r="AV1014" t="s">
        <v>1193</v>
      </c>
      <c r="AW1014" t="s">
        <v>1194</v>
      </c>
      <c r="AX1014" t="s">
        <v>543</v>
      </c>
      <c r="AY1014" s="23">
        <v>80111600</v>
      </c>
      <c r="AZ1014" t="s">
        <v>6851</v>
      </c>
      <c r="BA1014" s="23" t="s">
        <v>272</v>
      </c>
      <c r="BB1014" s="20" t="s">
        <v>273</v>
      </c>
      <c r="BC1014" s="27" t="s">
        <v>113</v>
      </c>
      <c r="BD1014" s="23" t="s">
        <v>274</v>
      </c>
      <c r="BE1014" s="27">
        <v>45862</v>
      </c>
      <c r="BF1014" s="27">
        <v>45862</v>
      </c>
      <c r="BG1014" s="43">
        <v>46022</v>
      </c>
      <c r="BH1014" s="35">
        <f>+Tabla3[[#This Row],[FECHA TERMINACION
(INICIAL)]]-Tabla3[[#This Row],[FECHA INICIO]]</f>
        <v>160</v>
      </c>
      <c r="BI1014" s="67">
        <f>+Tabla3[[#This Row],[PLAZO DE EJECUCIÓN EN DÍAS (INICIAL)]]/30</f>
        <v>5.333333333333333</v>
      </c>
      <c r="BJ1014" t="s">
        <v>6852</v>
      </c>
      <c r="BK1014" s="30">
        <f>+[1]BD_2!E1049</f>
        <v>0</v>
      </c>
      <c r="BL1014" s="30">
        <f>+[1]BD_2!BA1049</f>
        <v>0</v>
      </c>
      <c r="BM1014" s="23">
        <f>+[1]BD_2!BZ1049</f>
        <v>0</v>
      </c>
      <c r="BN1014" s="23">
        <f>+COUNTIF(Tabla3[[#This Row],[VALOR REDUCIDO]:[TOTAL TIEMPO PRORROGADO EN DÍAS
]],"&lt;&gt;0")</f>
        <v>0</v>
      </c>
      <c r="BO1014" s="23" t="str">
        <f>+[1]BD_2!CA1049</f>
        <v>2 NO</v>
      </c>
      <c r="BP1014" s="27" t="str">
        <f>+[1]BD_2!CF1049</f>
        <v>2 NO</v>
      </c>
      <c r="BQ1014" s="23"/>
      <c r="BR1014">
        <f t="shared" si="220"/>
        <v>160</v>
      </c>
      <c r="BS1014" s="36">
        <f t="shared" si="226"/>
        <v>45862</v>
      </c>
      <c r="BT1014" s="27">
        <f t="shared" si="227"/>
        <v>46022</v>
      </c>
      <c r="BU1014" s="37">
        <f t="shared" ca="1" si="223"/>
        <v>0.53125</v>
      </c>
      <c r="BV1014" s="46">
        <f t="shared" si="224"/>
        <v>70000000</v>
      </c>
      <c r="BW1014" s="23" t="str">
        <f t="shared" ca="1" si="225"/>
        <v>EJECUCIÓN</v>
      </c>
      <c r="BX1014" s="23">
        <v>0</v>
      </c>
      <c r="BY1014" s="23">
        <v>70000000</v>
      </c>
      <c r="BZ1014" s="23" t="s">
        <v>106</v>
      </c>
      <c r="CA1014" s="23" t="str">
        <f t="shared" si="228"/>
        <v>julio</v>
      </c>
      <c r="CB1014" s="23" t="s">
        <v>121</v>
      </c>
      <c r="CC1014" s="23" t="s">
        <v>121</v>
      </c>
      <c r="CD1014" s="23" t="s">
        <v>121</v>
      </c>
      <c r="CE1014" t="s">
        <v>125</v>
      </c>
      <c r="CF1014" t="s">
        <v>126</v>
      </c>
    </row>
    <row r="1015" spans="1:84" x14ac:dyDescent="0.25">
      <c r="A1015" s="23" t="str">
        <f t="shared" si="213"/>
        <v/>
      </c>
      <c r="B1015" s="24" t="str">
        <f t="shared" si="214"/>
        <v/>
      </c>
      <c r="C1015" s="24" t="str">
        <f t="shared" ca="1" si="215"/>
        <v>E</v>
      </c>
      <c r="D1015" s="25" t="str">
        <f t="shared" ca="1" si="216"/>
        <v/>
      </c>
      <c r="E1015" s="25" t="str">
        <f t="shared" si="217"/>
        <v/>
      </c>
      <c r="F1015" s="25" t="str">
        <f t="shared" si="218"/>
        <v/>
      </c>
      <c r="G1015" s="25" t="str">
        <f t="shared" si="219"/>
        <v/>
      </c>
      <c r="H1015" s="23">
        <v>2025</v>
      </c>
      <c r="I1015" s="26">
        <v>1039</v>
      </c>
      <c r="J1015" s="23" t="s">
        <v>95</v>
      </c>
      <c r="K1015" t="s">
        <v>96</v>
      </c>
      <c r="L1015" t="s">
        <v>97</v>
      </c>
      <c r="M1015" t="s">
        <v>98</v>
      </c>
      <c r="N1015" t="s">
        <v>99</v>
      </c>
      <c r="O1015" s="23" t="s">
        <v>100</v>
      </c>
      <c r="P1015" s="23" t="s">
        <v>138</v>
      </c>
      <c r="Q1015" t="s">
        <v>6853</v>
      </c>
      <c r="R1015" s="23" t="s">
        <v>103</v>
      </c>
      <c r="S1015" s="20" t="s">
        <v>202</v>
      </c>
      <c r="T1015" s="29" t="s">
        <v>7187</v>
      </c>
      <c r="U1015" s="23" t="s">
        <v>1436</v>
      </c>
      <c r="V1015" s="23" t="s">
        <v>106</v>
      </c>
      <c r="W1015" s="20" t="s">
        <v>863</v>
      </c>
      <c r="X1015" s="20" t="s">
        <v>863</v>
      </c>
      <c r="Y1015" t="s">
        <v>6854</v>
      </c>
      <c r="Z1015" t="s">
        <v>6855</v>
      </c>
      <c r="AA1015" t="s">
        <v>6856</v>
      </c>
      <c r="AB1015" s="30">
        <v>38500000</v>
      </c>
      <c r="AC1015" s="30">
        <v>38500000</v>
      </c>
      <c r="AD1015" s="46">
        <v>7000000</v>
      </c>
      <c r="AE1015" s="46">
        <v>0</v>
      </c>
      <c r="AF1015" s="23" t="s">
        <v>112</v>
      </c>
      <c r="AG1015" t="s">
        <v>106</v>
      </c>
      <c r="AH1015" t="s">
        <v>113</v>
      </c>
      <c r="AI1015" s="31">
        <f>+Tabla3[[#This Row],[VALOR DEL CONTRATO
(EN NUMEROS)]]-Tabla3[[#This Row],[VALOR RECURSOS (MADS/FONAM)]]</f>
        <v>0</v>
      </c>
      <c r="AJ1015" s="25">
        <v>10425</v>
      </c>
      <c r="AK1015" s="32">
        <v>45665</v>
      </c>
      <c r="AL1015">
        <v>280125</v>
      </c>
      <c r="AM1015" s="27">
        <v>45854</v>
      </c>
      <c r="AN1015" s="33" t="s">
        <v>114</v>
      </c>
      <c r="AO1015" t="s">
        <v>248</v>
      </c>
      <c r="AP1015" s="39">
        <v>202400000000095</v>
      </c>
      <c r="AQ1015" t="s">
        <v>106</v>
      </c>
      <c r="AR1015" s="42">
        <v>45853</v>
      </c>
      <c r="AS1015" s="23" t="s">
        <v>116</v>
      </c>
      <c r="AT1015" s="23" t="s">
        <v>116</v>
      </c>
      <c r="AU1015" t="s">
        <v>117</v>
      </c>
      <c r="AV1015" t="s">
        <v>6821</v>
      </c>
      <c r="AW1015" t="s">
        <v>868</v>
      </c>
      <c r="AX1015" t="s">
        <v>869</v>
      </c>
      <c r="AY1015" s="23">
        <v>80111600</v>
      </c>
      <c r="AZ1015" t="s">
        <v>6857</v>
      </c>
      <c r="BA1015" s="23" t="s">
        <v>295</v>
      </c>
      <c r="BB1015" s="20" t="s">
        <v>122</v>
      </c>
      <c r="BC1015" s="42">
        <v>45853</v>
      </c>
      <c r="BD1015" s="23" t="s">
        <v>123</v>
      </c>
      <c r="BE1015" s="42">
        <v>45853</v>
      </c>
      <c r="BF1015" s="27">
        <v>45854</v>
      </c>
      <c r="BG1015" s="43">
        <v>46021</v>
      </c>
      <c r="BH1015" s="35">
        <f>+Tabla3[[#This Row],[FECHA TERMINACION
(INICIAL)]]-Tabla3[[#This Row],[FECHA INICIO]]</f>
        <v>167</v>
      </c>
      <c r="BI1015" s="67">
        <f>+Tabla3[[#This Row],[PLAZO DE EJECUCIÓN EN DÍAS (INICIAL)]]/30</f>
        <v>5.5666666666666664</v>
      </c>
      <c r="BJ1015" t="s">
        <v>6858</v>
      </c>
      <c r="BK1015" s="30">
        <f>+[1]BD_2!E1050</f>
        <v>0</v>
      </c>
      <c r="BL1015" s="30">
        <f>+[1]BD_2!BA1050</f>
        <v>0</v>
      </c>
      <c r="BM1015" s="23">
        <f>+[1]BD_2!BZ1050</f>
        <v>0</v>
      </c>
      <c r="BN1015" s="23">
        <f>+COUNTIF(Tabla3[[#This Row],[VALOR REDUCIDO]:[TOTAL TIEMPO PRORROGADO EN DÍAS
]],"&lt;&gt;0")</f>
        <v>0</v>
      </c>
      <c r="BO1015" s="23" t="str">
        <f>+[1]BD_2!CA1050</f>
        <v>2 NO</v>
      </c>
      <c r="BP1015" s="27" t="str">
        <f>+[1]BD_2!CF1050</f>
        <v>2 NO</v>
      </c>
      <c r="BQ1015" s="23" t="s">
        <v>106</v>
      </c>
      <c r="BR1015">
        <f t="shared" si="220"/>
        <v>167</v>
      </c>
      <c r="BS1015" s="36">
        <f t="shared" si="226"/>
        <v>45854</v>
      </c>
      <c r="BT1015" s="27">
        <f t="shared" si="227"/>
        <v>46021</v>
      </c>
      <c r="BU1015" s="37">
        <f t="shared" ca="1" si="223"/>
        <v>0.55688622754491013</v>
      </c>
      <c r="BV1015" s="46">
        <f t="shared" si="224"/>
        <v>38500000</v>
      </c>
      <c r="BW1015" s="23" t="str">
        <f t="shared" ca="1" si="225"/>
        <v>EJECUCIÓN</v>
      </c>
      <c r="BX1015" s="23">
        <v>3500000</v>
      </c>
      <c r="BY1015" s="23">
        <v>35000000</v>
      </c>
      <c r="BZ1015" s="23" t="s">
        <v>106</v>
      </c>
      <c r="CA1015" s="23" t="str">
        <f t="shared" si="228"/>
        <v>julio</v>
      </c>
      <c r="CB1015" s="23" t="s">
        <v>121</v>
      </c>
      <c r="CC1015" s="23" t="s">
        <v>121</v>
      </c>
      <c r="CD1015" s="23" t="s">
        <v>121</v>
      </c>
      <c r="CE1015" t="s">
        <v>125</v>
      </c>
      <c r="CF1015" t="s">
        <v>126</v>
      </c>
    </row>
    <row r="1016" spans="1:84" x14ac:dyDescent="0.25">
      <c r="A1016" s="23" t="str">
        <f t="shared" si="213"/>
        <v/>
      </c>
      <c r="B1016" s="24" t="str">
        <f t="shared" si="214"/>
        <v/>
      </c>
      <c r="C1016" s="24" t="str">
        <f t="shared" ca="1" si="215"/>
        <v>E</v>
      </c>
      <c r="D1016" s="25" t="str">
        <f t="shared" ca="1" si="216"/>
        <v/>
      </c>
      <c r="E1016" s="25" t="str">
        <f t="shared" si="217"/>
        <v/>
      </c>
      <c r="F1016" s="25" t="str">
        <f t="shared" si="218"/>
        <v/>
      </c>
      <c r="G1016" s="25" t="str">
        <f t="shared" si="219"/>
        <v/>
      </c>
      <c r="H1016" s="23">
        <v>2025</v>
      </c>
      <c r="I1016" s="26">
        <v>1040</v>
      </c>
      <c r="J1016" s="23" t="s">
        <v>95</v>
      </c>
      <c r="K1016" t="s">
        <v>96</v>
      </c>
      <c r="L1016" t="s">
        <v>97</v>
      </c>
      <c r="M1016" t="s">
        <v>98</v>
      </c>
      <c r="N1016" t="s">
        <v>99</v>
      </c>
      <c r="O1016" s="23" t="s">
        <v>100</v>
      </c>
      <c r="P1016" s="23" t="s">
        <v>138</v>
      </c>
      <c r="Q1016" t="s">
        <v>6859</v>
      </c>
      <c r="R1016" s="23" t="s">
        <v>103</v>
      </c>
      <c r="S1016" s="20" t="s">
        <v>1652</v>
      </c>
      <c r="T1016" s="29" t="s">
        <v>7188</v>
      </c>
      <c r="U1016" s="23" t="s">
        <v>1436</v>
      </c>
      <c r="V1016" s="23" t="s">
        <v>106</v>
      </c>
      <c r="W1016" s="20" t="s">
        <v>6163</v>
      </c>
      <c r="X1016" s="20" t="s">
        <v>6163</v>
      </c>
      <c r="Y1016" t="s">
        <v>6826</v>
      </c>
      <c r="Z1016" t="s">
        <v>6860</v>
      </c>
      <c r="AA1016" t="s">
        <v>6861</v>
      </c>
      <c r="AB1016" s="30">
        <v>26666667</v>
      </c>
      <c r="AC1016" s="30">
        <v>26666667</v>
      </c>
      <c r="AD1016" s="46">
        <v>5000000</v>
      </c>
      <c r="AE1016" s="46">
        <v>0</v>
      </c>
      <c r="AF1016" s="23" t="s">
        <v>112</v>
      </c>
      <c r="AG1016" t="s">
        <v>106</v>
      </c>
      <c r="AH1016" t="s">
        <v>113</v>
      </c>
      <c r="AI1016" s="31">
        <f>+Tabla3[[#This Row],[VALOR DEL CONTRATO
(EN NUMEROS)]]-Tabla3[[#This Row],[VALOR RECURSOS (MADS/FONAM)]]</f>
        <v>0</v>
      </c>
      <c r="AJ1016" s="25">
        <v>17725</v>
      </c>
      <c r="AK1016" s="57">
        <v>45757</v>
      </c>
      <c r="AL1016">
        <v>281925</v>
      </c>
      <c r="AM1016" s="42">
        <v>45855</v>
      </c>
      <c r="AN1016" s="33" t="s">
        <v>114</v>
      </c>
      <c r="AO1016" t="s">
        <v>206</v>
      </c>
      <c r="AP1016" s="39">
        <v>202400000000095</v>
      </c>
      <c r="AQ1016" t="s">
        <v>106</v>
      </c>
      <c r="AR1016" s="42">
        <v>45853</v>
      </c>
      <c r="AS1016" s="23" t="s">
        <v>6862</v>
      </c>
      <c r="AT1016" s="23" t="s">
        <v>6862</v>
      </c>
      <c r="AU1016" t="s">
        <v>117</v>
      </c>
      <c r="AV1016" t="s">
        <v>6190</v>
      </c>
      <c r="AW1016" t="s">
        <v>6168</v>
      </c>
      <c r="AX1016" t="s">
        <v>2219</v>
      </c>
      <c r="AY1016" s="23">
        <v>80111600</v>
      </c>
      <c r="AZ1016" t="s">
        <v>6863</v>
      </c>
      <c r="BA1016" s="23" t="s">
        <v>295</v>
      </c>
      <c r="BB1016" s="20" t="s">
        <v>122</v>
      </c>
      <c r="BC1016" s="27" t="s">
        <v>113</v>
      </c>
      <c r="BD1016" s="23" t="s">
        <v>274</v>
      </c>
      <c r="BE1016" s="27">
        <v>45862</v>
      </c>
      <c r="BF1016" s="27">
        <v>45855</v>
      </c>
      <c r="BG1016" s="43">
        <v>46017</v>
      </c>
      <c r="BH1016" s="35">
        <f>+Tabla3[[#This Row],[FECHA TERMINACION
(INICIAL)]]-Tabla3[[#This Row],[FECHA INICIO]]</f>
        <v>162</v>
      </c>
      <c r="BI1016" s="67">
        <f>+Tabla3[[#This Row],[PLAZO DE EJECUCIÓN EN DÍAS (INICIAL)]]/30</f>
        <v>5.4</v>
      </c>
      <c r="BJ1016" t="s">
        <v>6798</v>
      </c>
      <c r="BK1016" s="30">
        <f>+[1]BD_2!E1051</f>
        <v>0</v>
      </c>
      <c r="BL1016" s="30">
        <f>+[1]BD_2!BA1051</f>
        <v>0</v>
      </c>
      <c r="BM1016" s="23">
        <f>+[1]BD_2!BZ1051</f>
        <v>0</v>
      </c>
      <c r="BN1016" s="23">
        <f>+COUNTIF(Tabla3[[#This Row],[VALOR REDUCIDO]:[TOTAL TIEMPO PRORROGADO EN DÍAS
]],"&lt;&gt;0")</f>
        <v>0</v>
      </c>
      <c r="BO1016" s="23" t="str">
        <f>+[1]BD_2!CA1051</f>
        <v>2 NO</v>
      </c>
      <c r="BP1016" s="27" t="str">
        <f>+[1]BD_2!CF1051</f>
        <v>2 NO</v>
      </c>
      <c r="BQ1016" s="23" t="s">
        <v>106</v>
      </c>
      <c r="BR1016">
        <f t="shared" si="220"/>
        <v>162</v>
      </c>
      <c r="BS1016" s="36">
        <f t="shared" si="226"/>
        <v>45855</v>
      </c>
      <c r="BT1016" s="27">
        <f t="shared" si="227"/>
        <v>46017</v>
      </c>
      <c r="BU1016" s="37">
        <f t="shared" ca="1" si="223"/>
        <v>0.5679012345679012</v>
      </c>
      <c r="BV1016" s="46">
        <f t="shared" si="224"/>
        <v>26666667</v>
      </c>
      <c r="BW1016" s="23" t="str">
        <f t="shared" ca="1" si="225"/>
        <v>EJECUCIÓN</v>
      </c>
      <c r="BX1016" s="23">
        <v>0</v>
      </c>
      <c r="BY1016" s="23">
        <v>26666667</v>
      </c>
      <c r="BZ1016" s="23" t="s">
        <v>106</v>
      </c>
      <c r="CA1016" s="23" t="str">
        <f t="shared" si="228"/>
        <v>julio</v>
      </c>
      <c r="CB1016" s="23" t="s">
        <v>121</v>
      </c>
      <c r="CC1016" s="23" t="s">
        <v>121</v>
      </c>
      <c r="CD1016" s="23" t="s">
        <v>121</v>
      </c>
      <c r="CE1016" t="s">
        <v>125</v>
      </c>
      <c r="CF1016" t="s">
        <v>126</v>
      </c>
    </row>
    <row r="1017" spans="1:84" x14ac:dyDescent="0.25">
      <c r="A1017" s="23" t="str">
        <f t="shared" si="213"/>
        <v/>
      </c>
      <c r="B1017" s="24" t="str">
        <f t="shared" si="214"/>
        <v/>
      </c>
      <c r="C1017" s="24" t="str">
        <f t="shared" ca="1" si="215"/>
        <v>E</v>
      </c>
      <c r="D1017" s="25" t="str">
        <f t="shared" ca="1" si="216"/>
        <v/>
      </c>
      <c r="E1017" s="25" t="str">
        <f t="shared" si="217"/>
        <v/>
      </c>
      <c r="F1017" s="25" t="str">
        <f t="shared" si="218"/>
        <v/>
      </c>
      <c r="G1017" s="25" t="str">
        <f t="shared" si="219"/>
        <v/>
      </c>
      <c r="H1017" s="23">
        <v>2025</v>
      </c>
      <c r="I1017" s="26">
        <v>1041</v>
      </c>
      <c r="J1017" s="23" t="s">
        <v>95</v>
      </c>
      <c r="K1017" t="s">
        <v>96</v>
      </c>
      <c r="L1017" t="s">
        <v>97</v>
      </c>
      <c r="M1017" t="s">
        <v>98</v>
      </c>
      <c r="N1017" t="s">
        <v>99</v>
      </c>
      <c r="O1017" s="23" t="s">
        <v>100</v>
      </c>
      <c r="P1017" s="23" t="s">
        <v>138</v>
      </c>
      <c r="Q1017" t="s">
        <v>6864</v>
      </c>
      <c r="R1017" s="23" t="s">
        <v>103</v>
      </c>
      <c r="S1017" s="20" t="s">
        <v>982</v>
      </c>
      <c r="T1017" s="29" t="s">
        <v>7189</v>
      </c>
      <c r="U1017" s="23" t="s">
        <v>1436</v>
      </c>
      <c r="V1017" s="23" t="s">
        <v>106</v>
      </c>
      <c r="W1017" s="20" t="s">
        <v>430</v>
      </c>
      <c r="X1017" s="20" t="s">
        <v>430</v>
      </c>
      <c r="Y1017" t="s">
        <v>4046</v>
      </c>
      <c r="Z1017" t="s">
        <v>6865</v>
      </c>
      <c r="AA1017" t="s">
        <v>6838</v>
      </c>
      <c r="AB1017" s="30">
        <v>30250000</v>
      </c>
      <c r="AC1017" s="30">
        <v>30250000</v>
      </c>
      <c r="AD1017" s="46">
        <v>5500000</v>
      </c>
      <c r="AE1017" s="46">
        <v>0</v>
      </c>
      <c r="AF1017" s="23" t="s">
        <v>112</v>
      </c>
      <c r="AG1017" t="s">
        <v>106</v>
      </c>
      <c r="AH1017" t="s">
        <v>113</v>
      </c>
      <c r="AI1017" s="31">
        <f>+Tabla3[[#This Row],[VALOR DEL CONTRATO
(EN NUMEROS)]]-Tabla3[[#This Row],[VALOR RECURSOS (MADS/FONAM)]]</f>
        <v>0</v>
      </c>
      <c r="AJ1017" s="25">
        <v>4825</v>
      </c>
      <c r="AK1017" s="57">
        <v>45664</v>
      </c>
      <c r="AL1017">
        <v>279025</v>
      </c>
      <c r="AM1017" s="42">
        <v>45853</v>
      </c>
      <c r="AN1017" s="33" t="s">
        <v>114</v>
      </c>
      <c r="AO1017" t="s">
        <v>1265</v>
      </c>
      <c r="AP1017" s="39">
        <v>202400000000074</v>
      </c>
      <c r="AQ1017" t="s">
        <v>106</v>
      </c>
      <c r="AR1017" s="42">
        <v>45852</v>
      </c>
      <c r="AS1017" s="23" t="s">
        <v>6866</v>
      </c>
      <c r="AT1017" s="23" t="s">
        <v>6866</v>
      </c>
      <c r="AU1017" t="s">
        <v>117</v>
      </c>
      <c r="AV1017" t="s">
        <v>435</v>
      </c>
      <c r="AW1017" t="s">
        <v>436</v>
      </c>
      <c r="AX1017" t="s">
        <v>436</v>
      </c>
      <c r="AY1017" s="23">
        <v>80111600</v>
      </c>
      <c r="AZ1017" t="s">
        <v>6867</v>
      </c>
      <c r="BA1017" s="23" t="s">
        <v>295</v>
      </c>
      <c r="BB1017" s="20" t="s">
        <v>122</v>
      </c>
      <c r="BC1017" s="42">
        <v>45852</v>
      </c>
      <c r="BD1017" s="23" t="s">
        <v>123</v>
      </c>
      <c r="BE1017" s="42">
        <v>45852</v>
      </c>
      <c r="BF1017" s="27">
        <v>45854</v>
      </c>
      <c r="BG1017" s="43">
        <v>46021</v>
      </c>
      <c r="BH1017" s="35">
        <f>+Tabla3[[#This Row],[FECHA TERMINACION
(INICIAL)]]-Tabla3[[#This Row],[FECHA INICIO]]</f>
        <v>167</v>
      </c>
      <c r="BI1017" s="67">
        <f>+Tabla3[[#This Row],[PLAZO DE EJECUCIÓN EN DÍAS (INICIAL)]]/30</f>
        <v>5.5666666666666664</v>
      </c>
      <c r="BJ1017" t="s">
        <v>6840</v>
      </c>
      <c r="BK1017" s="30">
        <f>+[1]BD_2!E1052</f>
        <v>0</v>
      </c>
      <c r="BL1017" s="30">
        <f>+[1]BD_2!BA1052</f>
        <v>0</v>
      </c>
      <c r="BM1017" s="23">
        <f>+[1]BD_2!BZ1052</f>
        <v>0</v>
      </c>
      <c r="BN1017" s="23">
        <f>+COUNTIF(Tabla3[[#This Row],[VALOR REDUCIDO]:[TOTAL TIEMPO PRORROGADO EN DÍAS
]],"&lt;&gt;0")</f>
        <v>0</v>
      </c>
      <c r="BO1017" s="23" t="str">
        <f>+[1]BD_2!CA1052</f>
        <v>2 NO</v>
      </c>
      <c r="BP1017" s="27" t="str">
        <f>+[1]BD_2!CF1052</f>
        <v>2 NO</v>
      </c>
      <c r="BQ1017" s="23" t="s">
        <v>106</v>
      </c>
      <c r="BR1017">
        <f t="shared" si="220"/>
        <v>167</v>
      </c>
      <c r="BS1017" s="36">
        <f t="shared" si="226"/>
        <v>45854</v>
      </c>
      <c r="BT1017" s="27">
        <f t="shared" si="227"/>
        <v>46021</v>
      </c>
      <c r="BU1017" s="37">
        <f t="shared" ca="1" si="223"/>
        <v>0.55688622754491013</v>
      </c>
      <c r="BV1017" s="46">
        <f t="shared" si="224"/>
        <v>30250000</v>
      </c>
      <c r="BW1017" s="23" t="str">
        <f t="shared" ca="1" si="225"/>
        <v>EJECUCIÓN</v>
      </c>
      <c r="BX1017" s="23">
        <v>0</v>
      </c>
      <c r="BY1017" s="23">
        <v>30250000</v>
      </c>
      <c r="BZ1017" s="23" t="s">
        <v>106</v>
      </c>
      <c r="CA1017" s="23" t="str">
        <f t="shared" si="228"/>
        <v>julio</v>
      </c>
      <c r="CB1017" s="23" t="s">
        <v>121</v>
      </c>
      <c r="CC1017" s="23" t="s">
        <v>121</v>
      </c>
      <c r="CD1017" s="23" t="s">
        <v>121</v>
      </c>
      <c r="CE1017" t="s">
        <v>125</v>
      </c>
      <c r="CF1017" t="s">
        <v>126</v>
      </c>
    </row>
    <row r="1018" spans="1:84" x14ac:dyDescent="0.25">
      <c r="A1018" s="23" t="str">
        <f t="shared" si="213"/>
        <v/>
      </c>
      <c r="B1018" s="24" t="str">
        <f t="shared" si="214"/>
        <v/>
      </c>
      <c r="C1018" s="24" t="str">
        <f t="shared" ca="1" si="215"/>
        <v>E</v>
      </c>
      <c r="D1018" s="25" t="str">
        <f t="shared" ca="1" si="216"/>
        <v/>
      </c>
      <c r="E1018" s="25" t="str">
        <f t="shared" si="217"/>
        <v/>
      </c>
      <c r="F1018" s="25" t="str">
        <f t="shared" si="218"/>
        <v/>
      </c>
      <c r="G1018" s="25" t="str">
        <f t="shared" si="219"/>
        <v/>
      </c>
      <c r="H1018" s="23">
        <v>2025</v>
      </c>
      <c r="I1018" s="26">
        <v>1043</v>
      </c>
      <c r="J1018" s="23" t="s">
        <v>95</v>
      </c>
      <c r="K1018" t="s">
        <v>96</v>
      </c>
      <c r="L1018" t="s">
        <v>97</v>
      </c>
      <c r="M1018" t="s">
        <v>98</v>
      </c>
      <c r="N1018" t="s">
        <v>99</v>
      </c>
      <c r="O1018" s="23" t="s">
        <v>100</v>
      </c>
      <c r="P1018" s="23" t="s">
        <v>138</v>
      </c>
      <c r="Q1018" t="s">
        <v>6868</v>
      </c>
      <c r="R1018" s="23" t="s">
        <v>103</v>
      </c>
      <c r="S1018" s="20" t="s">
        <v>6869</v>
      </c>
      <c r="T1018" s="29" t="s">
        <v>7190</v>
      </c>
      <c r="U1018" s="23" t="s">
        <v>1436</v>
      </c>
      <c r="V1018" s="23" t="s">
        <v>106</v>
      </c>
      <c r="W1018" s="20" t="s">
        <v>490</v>
      </c>
      <c r="X1018" s="20" t="s">
        <v>490</v>
      </c>
      <c r="Y1018" t="s">
        <v>6870</v>
      </c>
      <c r="Z1018" t="s">
        <v>6871</v>
      </c>
      <c r="AA1018" t="s">
        <v>6872</v>
      </c>
      <c r="AB1018" s="30">
        <v>28253333</v>
      </c>
      <c r="AC1018" s="30">
        <v>28253333</v>
      </c>
      <c r="AD1018" s="46">
        <v>5200000</v>
      </c>
      <c r="AE1018" s="46">
        <v>0</v>
      </c>
      <c r="AF1018" s="23" t="s">
        <v>112</v>
      </c>
      <c r="AG1018" t="s">
        <v>106</v>
      </c>
      <c r="AH1018" t="s">
        <v>113</v>
      </c>
      <c r="AI1018" s="31">
        <f>+Tabla3[[#This Row],[VALOR DEL CONTRATO
(EN NUMEROS)]]-Tabla3[[#This Row],[VALOR RECURSOS (MADS/FONAM)]]</f>
        <v>0</v>
      </c>
      <c r="AJ1018" s="25">
        <v>9025</v>
      </c>
      <c r="AK1018" s="57">
        <v>45665</v>
      </c>
      <c r="AL1018"/>
      <c r="AM1018" s="42"/>
      <c r="AN1018" s="33" t="s">
        <v>114</v>
      </c>
      <c r="AO1018" t="s">
        <v>986</v>
      </c>
      <c r="AP1018" s="39">
        <v>202300000000041</v>
      </c>
      <c r="AQ1018" t="s">
        <v>106</v>
      </c>
      <c r="AR1018" s="42">
        <v>45856</v>
      </c>
      <c r="AS1018" s="23" t="s">
        <v>116</v>
      </c>
      <c r="AT1018" s="23" t="s">
        <v>116</v>
      </c>
      <c r="AU1018" t="s">
        <v>117</v>
      </c>
      <c r="AV1018" t="s">
        <v>987</v>
      </c>
      <c r="AW1018" t="s">
        <v>988</v>
      </c>
      <c r="AX1018" t="s">
        <v>490</v>
      </c>
      <c r="AY1018" s="23">
        <v>80111600</v>
      </c>
      <c r="AZ1018" t="s">
        <v>6873</v>
      </c>
      <c r="BA1018" s="23" t="s">
        <v>295</v>
      </c>
      <c r="BB1018" s="20" t="s">
        <v>122</v>
      </c>
      <c r="BC1018" s="42"/>
      <c r="BD1018" s="23" t="s">
        <v>123</v>
      </c>
      <c r="BE1018" s="42"/>
      <c r="BF1018" s="27">
        <v>45856</v>
      </c>
      <c r="BG1018" s="43">
        <v>46021</v>
      </c>
      <c r="BH1018" s="35">
        <f>+Tabla3[[#This Row],[FECHA TERMINACION
(INICIAL)]]-Tabla3[[#This Row],[FECHA INICIO]]</f>
        <v>165</v>
      </c>
      <c r="BI1018" s="67">
        <f>+Tabla3[[#This Row],[PLAZO DE EJECUCIÓN EN DÍAS (INICIAL)]]/30</f>
        <v>5.5</v>
      </c>
      <c r="BJ1018" t="s">
        <v>6874</v>
      </c>
      <c r="BK1018" s="30">
        <f>+[1]BD_2!E1054</f>
        <v>0</v>
      </c>
      <c r="BL1018" s="30">
        <f>+[1]BD_2!BA1054</f>
        <v>0</v>
      </c>
      <c r="BM1018" s="23">
        <f>+[1]BD_2!BZ1054</f>
        <v>0</v>
      </c>
      <c r="BN1018" s="23">
        <f>+COUNTIF(Tabla3[[#This Row],[VALOR REDUCIDO]:[TOTAL TIEMPO PRORROGADO EN DÍAS
]],"&lt;&gt;0")</f>
        <v>0</v>
      </c>
      <c r="BO1018" s="23" t="str">
        <f>+[1]BD_2!CA1054</f>
        <v>2 NO</v>
      </c>
      <c r="BP1018" s="27" t="str">
        <f>+[1]BD_2!CF1054</f>
        <v>2 NO</v>
      </c>
      <c r="BQ1018" s="23"/>
      <c r="BR1018">
        <f t="shared" si="220"/>
        <v>165</v>
      </c>
      <c r="BS1018" s="36">
        <f t="shared" si="226"/>
        <v>45856</v>
      </c>
      <c r="BT1018" s="27">
        <f t="shared" si="227"/>
        <v>46021</v>
      </c>
      <c r="BU1018" s="37">
        <f t="shared" ca="1" si="223"/>
        <v>0.55151515151515151</v>
      </c>
      <c r="BV1018" s="46">
        <f t="shared" si="224"/>
        <v>28253333</v>
      </c>
      <c r="BW1018" s="23" t="str">
        <f t="shared" ca="1" si="225"/>
        <v>EJECUCIÓN</v>
      </c>
      <c r="BX1018" s="23">
        <v>0</v>
      </c>
      <c r="BY1018" s="23">
        <v>28253333</v>
      </c>
      <c r="BZ1018" s="23" t="s">
        <v>106</v>
      </c>
      <c r="CA1018" s="23" t="str">
        <f t="shared" si="228"/>
        <v>julio</v>
      </c>
      <c r="CB1018" s="23" t="s">
        <v>121</v>
      </c>
      <c r="CC1018" s="23" t="s">
        <v>121</v>
      </c>
      <c r="CD1018" s="23" t="s">
        <v>121</v>
      </c>
      <c r="CE1018" t="s">
        <v>125</v>
      </c>
      <c r="CF1018" t="s">
        <v>126</v>
      </c>
    </row>
    <row r="1019" spans="1:84" x14ac:dyDescent="0.25">
      <c r="A1019" s="23" t="str">
        <f t="shared" si="213"/>
        <v/>
      </c>
      <c r="B1019" s="24" t="str">
        <f t="shared" si="214"/>
        <v/>
      </c>
      <c r="C1019" s="24" t="str">
        <f t="shared" ca="1" si="215"/>
        <v>E</v>
      </c>
      <c r="D1019" s="25" t="str">
        <f t="shared" ca="1" si="216"/>
        <v/>
      </c>
      <c r="E1019" s="25" t="str">
        <f t="shared" si="217"/>
        <v/>
      </c>
      <c r="F1019" s="25" t="str">
        <f t="shared" si="218"/>
        <v/>
      </c>
      <c r="G1019" s="25" t="str">
        <f t="shared" si="219"/>
        <v/>
      </c>
      <c r="H1019" s="23">
        <v>2025</v>
      </c>
      <c r="I1019" s="26">
        <v>1044</v>
      </c>
      <c r="J1019" s="23" t="s">
        <v>95</v>
      </c>
      <c r="K1019" t="s">
        <v>96</v>
      </c>
      <c r="L1019" t="s">
        <v>97</v>
      </c>
      <c r="M1019" t="s">
        <v>98</v>
      </c>
      <c r="N1019" t="s">
        <v>99</v>
      </c>
      <c r="O1019" s="23" t="s">
        <v>100</v>
      </c>
      <c r="P1019" s="23" t="s">
        <v>138</v>
      </c>
      <c r="Q1019" t="s">
        <v>6875</v>
      </c>
      <c r="R1019" s="23" t="s">
        <v>103</v>
      </c>
      <c r="S1019" s="20" t="s">
        <v>2129</v>
      </c>
      <c r="T1019" s="29" t="s">
        <v>7191</v>
      </c>
      <c r="U1019" s="23" t="s">
        <v>1436</v>
      </c>
      <c r="V1019" s="23" t="s">
        <v>106</v>
      </c>
      <c r="W1019" s="20" t="s">
        <v>6163</v>
      </c>
      <c r="X1019" s="20" t="s">
        <v>6163</v>
      </c>
      <c r="Y1019" t="s">
        <v>6876</v>
      </c>
      <c r="Z1019" t="s">
        <v>6877</v>
      </c>
      <c r="AA1019" t="s">
        <v>6878</v>
      </c>
      <c r="AB1019" s="30">
        <v>19130000</v>
      </c>
      <c r="AC1019" s="30">
        <v>19130000</v>
      </c>
      <c r="AD1019" s="46">
        <v>3826000</v>
      </c>
      <c r="AE1019" s="46">
        <v>0</v>
      </c>
      <c r="AF1019" s="23" t="s">
        <v>112</v>
      </c>
      <c r="AG1019" t="s">
        <v>106</v>
      </c>
      <c r="AH1019" t="s">
        <v>113</v>
      </c>
      <c r="AI1019" s="31">
        <f>+Tabla3[[#This Row],[VALOR DEL CONTRATO
(EN NUMEROS)]]-Tabla3[[#This Row],[VALOR RECURSOS (MADS/FONAM)]]</f>
        <v>0</v>
      </c>
      <c r="AJ1019" s="25">
        <v>9225</v>
      </c>
      <c r="AK1019" s="57">
        <v>45665</v>
      </c>
      <c r="AL1019">
        <v>327125</v>
      </c>
      <c r="AM1019" s="42">
        <v>45881</v>
      </c>
      <c r="AN1019" s="33" t="s">
        <v>114</v>
      </c>
      <c r="AO1019" t="s">
        <v>115</v>
      </c>
      <c r="AP1019" s="39">
        <v>202400000000095</v>
      </c>
      <c r="AQ1019" t="s">
        <v>106</v>
      </c>
      <c r="AR1019" s="42">
        <v>45870</v>
      </c>
      <c r="AS1019" s="23" t="s">
        <v>116</v>
      </c>
      <c r="AT1019" s="23" t="s">
        <v>116</v>
      </c>
      <c r="AU1019" t="s">
        <v>117</v>
      </c>
      <c r="AV1019" t="s">
        <v>6089</v>
      </c>
      <c r="AW1019" t="s">
        <v>6012</v>
      </c>
      <c r="AX1019" t="s">
        <v>108</v>
      </c>
      <c r="AY1019" s="23">
        <v>80111600</v>
      </c>
      <c r="AZ1019" t="s">
        <v>6879</v>
      </c>
      <c r="BA1019" s="23" t="s">
        <v>295</v>
      </c>
      <c r="BB1019" s="20" t="s">
        <v>122</v>
      </c>
      <c r="BC1019" s="42">
        <v>45873</v>
      </c>
      <c r="BD1019" s="23" t="s">
        <v>123</v>
      </c>
      <c r="BE1019" s="42">
        <v>45873</v>
      </c>
      <c r="BF1019" s="27">
        <v>45881</v>
      </c>
      <c r="BG1019" s="43">
        <v>46021</v>
      </c>
      <c r="BH1019" s="35">
        <f>+Tabla3[[#This Row],[FECHA TERMINACION
(INICIAL)]]-Tabla3[[#This Row],[FECHA INICIO]]</f>
        <v>140</v>
      </c>
      <c r="BI1019" s="67">
        <f>+Tabla3[[#This Row],[PLAZO DE EJECUCIÓN EN DÍAS (INICIAL)]]/30</f>
        <v>4.666666666666667</v>
      </c>
      <c r="BJ1019" t="s">
        <v>6880</v>
      </c>
      <c r="BK1019" s="30">
        <f>+[1]BD_2!E1055</f>
        <v>0</v>
      </c>
      <c r="BL1019" s="30">
        <f>+[1]BD_2!BA1055</f>
        <v>0</v>
      </c>
      <c r="BM1019" s="23">
        <f>+[1]BD_2!BZ1055</f>
        <v>0</v>
      </c>
      <c r="BN1019" s="23">
        <f>+COUNTIF(Tabla3[[#This Row],[VALOR REDUCIDO]:[TOTAL TIEMPO PRORROGADO EN DÍAS
]],"&lt;&gt;0")</f>
        <v>0</v>
      </c>
      <c r="BO1019" s="23" t="str">
        <f>+[1]BD_2!CA1055</f>
        <v>2 NO</v>
      </c>
      <c r="BP1019" s="27" t="str">
        <f>+[1]BD_2!CF1055</f>
        <v>2 NO</v>
      </c>
      <c r="BQ1019" s="23"/>
      <c r="BR1019">
        <f t="shared" si="220"/>
        <v>140</v>
      </c>
      <c r="BS1019" s="36">
        <f t="shared" si="226"/>
        <v>45881</v>
      </c>
      <c r="BT1019" s="27">
        <f t="shared" si="227"/>
        <v>46021</v>
      </c>
      <c r="BU1019" s="37">
        <f t="shared" ca="1" si="223"/>
        <v>0.47142857142857142</v>
      </c>
      <c r="BV1019" s="46">
        <f t="shared" si="224"/>
        <v>19130000</v>
      </c>
      <c r="BW1019" s="23" t="str">
        <f t="shared" ca="1" si="225"/>
        <v>EJECUCIÓN</v>
      </c>
      <c r="BX1019" s="23">
        <v>0</v>
      </c>
      <c r="BY1019" s="23">
        <v>19130000</v>
      </c>
      <c r="BZ1019" s="23" t="s">
        <v>106</v>
      </c>
      <c r="CA1019" s="23" t="str">
        <f t="shared" si="228"/>
        <v>agosto</v>
      </c>
      <c r="CB1019" s="23" t="s">
        <v>121</v>
      </c>
      <c r="CC1019" s="23" t="s">
        <v>121</v>
      </c>
      <c r="CD1019" s="23" t="s">
        <v>121</v>
      </c>
      <c r="CE1019" t="s">
        <v>125</v>
      </c>
      <c r="CF1019" t="s">
        <v>126</v>
      </c>
    </row>
    <row r="1020" spans="1:84" x14ac:dyDescent="0.25">
      <c r="A1020" s="23" t="str">
        <f t="shared" si="213"/>
        <v/>
      </c>
      <c r="B1020" s="24" t="str">
        <f t="shared" si="214"/>
        <v/>
      </c>
      <c r="C1020" s="24" t="str">
        <f t="shared" ca="1" si="215"/>
        <v>E</v>
      </c>
      <c r="D1020" s="25" t="str">
        <f t="shared" ca="1" si="216"/>
        <v/>
      </c>
      <c r="E1020" s="25" t="str">
        <f t="shared" si="217"/>
        <v/>
      </c>
      <c r="F1020" s="25" t="str">
        <f t="shared" si="218"/>
        <v/>
      </c>
      <c r="G1020" s="25" t="str">
        <f t="shared" si="219"/>
        <v/>
      </c>
      <c r="H1020" s="23">
        <v>2025</v>
      </c>
      <c r="I1020" s="26">
        <v>1045</v>
      </c>
      <c r="J1020" s="23" t="s">
        <v>95</v>
      </c>
      <c r="K1020" t="s">
        <v>96</v>
      </c>
      <c r="L1020" t="s">
        <v>97</v>
      </c>
      <c r="M1020" t="s">
        <v>98</v>
      </c>
      <c r="N1020" t="s">
        <v>99</v>
      </c>
      <c r="O1020" s="23" t="s">
        <v>100</v>
      </c>
      <c r="P1020" s="23" t="s">
        <v>138</v>
      </c>
      <c r="Q1020" t="s">
        <v>6881</v>
      </c>
      <c r="R1020" s="23" t="s">
        <v>103</v>
      </c>
      <c r="S1020" s="20" t="s">
        <v>1807</v>
      </c>
      <c r="T1020" s="29" t="s">
        <v>7192</v>
      </c>
      <c r="U1020" s="23" t="s">
        <v>1436</v>
      </c>
      <c r="V1020" s="23" t="s">
        <v>106</v>
      </c>
      <c r="W1020" s="20" t="s">
        <v>888</v>
      </c>
      <c r="X1020" s="20" t="s">
        <v>888</v>
      </c>
      <c r="Y1020" t="s">
        <v>6882</v>
      </c>
      <c r="Z1020" t="s">
        <v>6883</v>
      </c>
      <c r="AA1020" t="s">
        <v>6884</v>
      </c>
      <c r="AB1020" s="30">
        <v>38266667</v>
      </c>
      <c r="AC1020" s="30">
        <v>38266667</v>
      </c>
      <c r="AD1020" s="46">
        <v>7000000</v>
      </c>
      <c r="AE1020" s="46">
        <v>0</v>
      </c>
      <c r="AF1020" s="23" t="s">
        <v>112</v>
      </c>
      <c r="AG1020" t="s">
        <v>106</v>
      </c>
      <c r="AH1020" t="s">
        <v>113</v>
      </c>
      <c r="AI1020" s="31">
        <f>+Tabla3[[#This Row],[VALOR DEL CONTRATO
(EN NUMEROS)]]-Tabla3[[#This Row],[VALOR RECURSOS (MADS/FONAM)]]</f>
        <v>0</v>
      </c>
      <c r="AJ1020" s="25">
        <v>7625</v>
      </c>
      <c r="AK1020" s="57">
        <v>45665</v>
      </c>
      <c r="AL1020">
        <v>283025</v>
      </c>
      <c r="AM1020" s="42">
        <v>45856</v>
      </c>
      <c r="AN1020" s="33" t="s">
        <v>114</v>
      </c>
      <c r="AO1020" t="s">
        <v>751</v>
      </c>
      <c r="AP1020" s="39">
        <v>202400000000095</v>
      </c>
      <c r="AQ1020" t="s">
        <v>106</v>
      </c>
      <c r="AR1020" s="42">
        <v>45855</v>
      </c>
      <c r="AS1020" s="23" t="s">
        <v>116</v>
      </c>
      <c r="AT1020" s="23" t="s">
        <v>116</v>
      </c>
      <c r="AU1020" t="s">
        <v>117</v>
      </c>
      <c r="AV1020" t="s">
        <v>6885</v>
      </c>
      <c r="AW1020" t="s">
        <v>1238</v>
      </c>
      <c r="AX1020" t="s">
        <v>888</v>
      </c>
      <c r="AY1020" s="23">
        <v>80111600</v>
      </c>
      <c r="AZ1020" t="s">
        <v>6886</v>
      </c>
      <c r="BA1020" s="23" t="s">
        <v>272</v>
      </c>
      <c r="BB1020" s="20" t="s">
        <v>273</v>
      </c>
      <c r="BC1020" s="42" t="s">
        <v>113</v>
      </c>
      <c r="BD1020" s="23" t="s">
        <v>274</v>
      </c>
      <c r="BE1020" s="27">
        <v>45856</v>
      </c>
      <c r="BF1020" s="27">
        <v>45856</v>
      </c>
      <c r="BG1020" s="43">
        <v>46021</v>
      </c>
      <c r="BH1020" s="35">
        <f>+Tabla3[[#This Row],[FECHA TERMINACION
(INICIAL)]]-Tabla3[[#This Row],[FECHA INICIO]]</f>
        <v>165</v>
      </c>
      <c r="BI1020" s="67">
        <f>+Tabla3[[#This Row],[PLAZO DE EJECUCIÓN EN DÍAS (INICIAL)]]/30</f>
        <v>5.5</v>
      </c>
      <c r="BJ1020" t="s">
        <v>6887</v>
      </c>
      <c r="BK1020" s="30">
        <f>+[1]BD_2!E1056</f>
        <v>233334</v>
      </c>
      <c r="BL1020" s="30">
        <f>+[1]BD_2!BA1056</f>
        <v>0</v>
      </c>
      <c r="BM1020" s="23">
        <f>+[1]BD_2!BZ1056</f>
        <v>0</v>
      </c>
      <c r="BN1020" s="23">
        <f>+COUNTIF(Tabla3[[#This Row],[VALOR REDUCIDO]:[TOTAL TIEMPO PRORROGADO EN DÍAS
]],"&lt;&gt;0")</f>
        <v>1</v>
      </c>
      <c r="BO1020" s="23" t="str">
        <f>+[1]BD_2!CA1056</f>
        <v>2 NO</v>
      </c>
      <c r="BP1020" s="27" t="str">
        <f>+[1]BD_2!CF1056</f>
        <v>2 NO</v>
      </c>
      <c r="BQ1020" s="23" t="s">
        <v>106</v>
      </c>
      <c r="BR1020">
        <f t="shared" si="220"/>
        <v>165</v>
      </c>
      <c r="BS1020" s="36">
        <f t="shared" si="226"/>
        <v>45856</v>
      </c>
      <c r="BT1020" s="27">
        <f t="shared" si="227"/>
        <v>46021</v>
      </c>
      <c r="BU1020" s="37">
        <f t="shared" ca="1" si="223"/>
        <v>0.55151515151515151</v>
      </c>
      <c r="BV1020" s="46">
        <f t="shared" si="224"/>
        <v>38033333</v>
      </c>
      <c r="BW1020" s="23" t="str">
        <f t="shared" ca="1" si="225"/>
        <v>EJECUCIÓN</v>
      </c>
      <c r="BX1020" s="23">
        <v>3033333</v>
      </c>
      <c r="BY1020" s="23">
        <v>35000000</v>
      </c>
      <c r="BZ1020" s="23" t="s">
        <v>106</v>
      </c>
      <c r="CA1020" s="23" t="str">
        <f t="shared" si="228"/>
        <v>julio</v>
      </c>
      <c r="CB1020" s="23" t="s">
        <v>121</v>
      </c>
      <c r="CC1020" s="23" t="s">
        <v>121</v>
      </c>
      <c r="CD1020" s="23" t="s">
        <v>121</v>
      </c>
      <c r="CE1020" t="s">
        <v>125</v>
      </c>
      <c r="CF1020" t="s">
        <v>126</v>
      </c>
    </row>
    <row r="1021" spans="1:84" x14ac:dyDescent="0.25">
      <c r="A1021" s="23" t="str">
        <f t="shared" si="213"/>
        <v/>
      </c>
      <c r="B1021" s="24" t="str">
        <f t="shared" si="214"/>
        <v/>
      </c>
      <c r="C1021" s="24" t="str">
        <f t="shared" ca="1" si="215"/>
        <v>E</v>
      </c>
      <c r="D1021" s="25" t="str">
        <f t="shared" ca="1" si="216"/>
        <v/>
      </c>
      <c r="E1021" s="25" t="str">
        <f t="shared" si="217"/>
        <v/>
      </c>
      <c r="F1021" s="25" t="str">
        <f t="shared" si="218"/>
        <v/>
      </c>
      <c r="G1021" s="25" t="str">
        <f t="shared" si="219"/>
        <v/>
      </c>
      <c r="H1021" s="23">
        <v>2025</v>
      </c>
      <c r="I1021" s="26">
        <v>1046</v>
      </c>
      <c r="J1021" s="23" t="s">
        <v>95</v>
      </c>
      <c r="K1021" t="s">
        <v>96</v>
      </c>
      <c r="L1021" t="s">
        <v>97</v>
      </c>
      <c r="M1021" t="s">
        <v>98</v>
      </c>
      <c r="N1021" t="s">
        <v>99</v>
      </c>
      <c r="O1021" s="23" t="s">
        <v>100</v>
      </c>
      <c r="P1021" s="23" t="s">
        <v>138</v>
      </c>
      <c r="Q1021" t="s">
        <v>6888</v>
      </c>
      <c r="R1021" s="23" t="s">
        <v>103</v>
      </c>
      <c r="S1021" s="20" t="s">
        <v>1807</v>
      </c>
      <c r="T1021" s="29" t="s">
        <v>7193</v>
      </c>
      <c r="U1021" s="23" t="s">
        <v>1436</v>
      </c>
      <c r="V1021" s="23" t="s">
        <v>106</v>
      </c>
      <c r="W1021" s="20" t="s">
        <v>888</v>
      </c>
      <c r="X1021" s="20" t="s">
        <v>888</v>
      </c>
      <c r="Y1021" t="s">
        <v>6889</v>
      </c>
      <c r="Z1021" t="s">
        <v>6890</v>
      </c>
      <c r="AA1021" t="s">
        <v>5447</v>
      </c>
      <c r="AB1021" s="30">
        <v>48000000</v>
      </c>
      <c r="AC1021" s="30">
        <v>48000000</v>
      </c>
      <c r="AD1021" s="46">
        <v>9000000</v>
      </c>
      <c r="AE1021" s="46">
        <v>0</v>
      </c>
      <c r="AF1021" s="23" t="s">
        <v>112</v>
      </c>
      <c r="AG1021" t="s">
        <v>106</v>
      </c>
      <c r="AH1021" t="s">
        <v>113</v>
      </c>
      <c r="AI1021" s="31">
        <f>+Tabla3[[#This Row],[VALOR DEL CONTRATO
(EN NUMEROS)]]-Tabla3[[#This Row],[VALOR RECURSOS (MADS/FONAM)]]</f>
        <v>0</v>
      </c>
      <c r="AJ1021" s="25">
        <v>7625</v>
      </c>
      <c r="AK1021" s="57">
        <v>45665</v>
      </c>
      <c r="AL1021">
        <v>283225</v>
      </c>
      <c r="AM1021" s="42">
        <v>45856</v>
      </c>
      <c r="AN1021" s="33" t="s">
        <v>114</v>
      </c>
      <c r="AO1021" t="s">
        <v>751</v>
      </c>
      <c r="AP1021" s="39">
        <v>202400000000095</v>
      </c>
      <c r="AQ1021" t="s">
        <v>106</v>
      </c>
      <c r="AR1021" s="42">
        <v>45855</v>
      </c>
      <c r="AS1021" s="23" t="s">
        <v>116</v>
      </c>
      <c r="AT1021" s="23" t="s">
        <v>116</v>
      </c>
      <c r="AU1021" t="s">
        <v>117</v>
      </c>
      <c r="AV1021" t="s">
        <v>6885</v>
      </c>
      <c r="AW1021" t="s">
        <v>1238</v>
      </c>
      <c r="AX1021" t="s">
        <v>888</v>
      </c>
      <c r="AY1021" s="23">
        <v>80111600</v>
      </c>
      <c r="AZ1021" t="s">
        <v>6891</v>
      </c>
      <c r="BA1021" s="23" t="s">
        <v>272</v>
      </c>
      <c r="BB1021" s="20" t="s">
        <v>273</v>
      </c>
      <c r="BC1021" s="42" t="s">
        <v>113</v>
      </c>
      <c r="BD1021" s="23" t="s">
        <v>274</v>
      </c>
      <c r="BE1021" s="27">
        <v>45856</v>
      </c>
      <c r="BF1021" s="27">
        <v>45856</v>
      </c>
      <c r="BG1021" s="43">
        <v>46018</v>
      </c>
      <c r="BH1021" s="35">
        <f>+Tabla3[[#This Row],[FECHA TERMINACION
(INICIAL)]]-Tabla3[[#This Row],[FECHA INICIO]]</f>
        <v>162</v>
      </c>
      <c r="BI1021" s="67">
        <f>+Tabla3[[#This Row],[PLAZO DE EJECUCIÓN EN DÍAS (INICIAL)]]/30</f>
        <v>5.4</v>
      </c>
      <c r="BJ1021" t="s">
        <v>6892</v>
      </c>
      <c r="BK1021" s="30">
        <f>+[1]BD_2!E1057</f>
        <v>0</v>
      </c>
      <c r="BL1021" s="30">
        <f>+[1]BD_2!BA1057</f>
        <v>0</v>
      </c>
      <c r="BM1021" s="23">
        <f>+[1]BD_2!BZ1057</f>
        <v>0</v>
      </c>
      <c r="BN1021" s="23">
        <f>+COUNTIF(Tabla3[[#This Row],[VALOR REDUCIDO]:[TOTAL TIEMPO PRORROGADO EN DÍAS
]],"&lt;&gt;0")</f>
        <v>0</v>
      </c>
      <c r="BO1021" s="23" t="str">
        <f>+[1]BD_2!CA1057</f>
        <v>2 NO</v>
      </c>
      <c r="BP1021" s="27" t="str">
        <f>+[1]BD_2!CF1057</f>
        <v>2 NO</v>
      </c>
      <c r="BQ1021" s="23" t="s">
        <v>106</v>
      </c>
      <c r="BR1021">
        <f t="shared" si="220"/>
        <v>162</v>
      </c>
      <c r="BS1021" s="36">
        <f t="shared" si="226"/>
        <v>45856</v>
      </c>
      <c r="BT1021" s="27">
        <f t="shared" si="227"/>
        <v>46018</v>
      </c>
      <c r="BU1021" s="37">
        <f t="shared" ca="1" si="223"/>
        <v>0.56172839506172845</v>
      </c>
      <c r="BV1021" s="46">
        <f t="shared" si="224"/>
        <v>48000000</v>
      </c>
      <c r="BW1021" s="23" t="str">
        <f t="shared" ca="1" si="225"/>
        <v>EJECUCIÓN</v>
      </c>
      <c r="BX1021" s="23">
        <v>3900000</v>
      </c>
      <c r="BY1021" s="23">
        <v>44100000</v>
      </c>
      <c r="BZ1021" s="23" t="s">
        <v>106</v>
      </c>
      <c r="CA1021" s="23" t="str">
        <f t="shared" si="228"/>
        <v>julio</v>
      </c>
      <c r="CB1021" s="23" t="s">
        <v>121</v>
      </c>
      <c r="CC1021" s="23" t="s">
        <v>121</v>
      </c>
      <c r="CD1021" s="23" t="s">
        <v>121</v>
      </c>
      <c r="CE1021" t="s">
        <v>125</v>
      </c>
      <c r="CF1021" t="s">
        <v>126</v>
      </c>
    </row>
    <row r="1022" spans="1:84" x14ac:dyDescent="0.25">
      <c r="A1022" s="23" t="str">
        <f t="shared" si="213"/>
        <v/>
      </c>
      <c r="B1022" s="24" t="str">
        <f t="shared" si="214"/>
        <v/>
      </c>
      <c r="C1022" s="24" t="str">
        <f t="shared" ca="1" si="215"/>
        <v>E</v>
      </c>
      <c r="D1022" s="25" t="str">
        <f t="shared" ca="1" si="216"/>
        <v/>
      </c>
      <c r="E1022" s="25" t="str">
        <f t="shared" si="217"/>
        <v/>
      </c>
      <c r="F1022" s="25" t="str">
        <f t="shared" si="218"/>
        <v/>
      </c>
      <c r="G1022" s="25" t="str">
        <f t="shared" si="219"/>
        <v/>
      </c>
      <c r="H1022" s="23">
        <v>2025</v>
      </c>
      <c r="I1022" s="26">
        <v>1047</v>
      </c>
      <c r="J1022" s="23" t="s">
        <v>95</v>
      </c>
      <c r="K1022" t="s">
        <v>96</v>
      </c>
      <c r="L1022" t="s">
        <v>97</v>
      </c>
      <c r="M1022" t="s">
        <v>98</v>
      </c>
      <c r="N1022" t="s">
        <v>99</v>
      </c>
      <c r="O1022" s="23" t="s">
        <v>100</v>
      </c>
      <c r="P1022" s="23" t="s">
        <v>138</v>
      </c>
      <c r="Q1022" t="s">
        <v>6893</v>
      </c>
      <c r="R1022" s="23" t="s">
        <v>103</v>
      </c>
      <c r="S1022" s="20" t="s">
        <v>158</v>
      </c>
      <c r="T1022" s="29" t="s">
        <v>7194</v>
      </c>
      <c r="U1022" s="23" t="s">
        <v>1436</v>
      </c>
      <c r="V1022" s="23" t="s">
        <v>106</v>
      </c>
      <c r="W1022" s="20" t="s">
        <v>543</v>
      </c>
      <c r="X1022" s="20" t="s">
        <v>108</v>
      </c>
      <c r="Y1022" t="s">
        <v>6894</v>
      </c>
      <c r="Z1022" t="s">
        <v>6895</v>
      </c>
      <c r="AA1022" t="s">
        <v>6896</v>
      </c>
      <c r="AB1022" s="30">
        <v>33000000</v>
      </c>
      <c r="AC1022" s="30">
        <v>33000000</v>
      </c>
      <c r="AD1022" s="46">
        <v>6000000</v>
      </c>
      <c r="AE1022" s="46">
        <v>0</v>
      </c>
      <c r="AF1022" s="23" t="s">
        <v>112</v>
      </c>
      <c r="AG1022" t="s">
        <v>106</v>
      </c>
      <c r="AH1022" t="s">
        <v>113</v>
      </c>
      <c r="AI1022" s="31">
        <f>+Tabla3[[#This Row],[VALOR DEL CONTRATO
(EN NUMEROS)]]-Tabla3[[#This Row],[VALOR RECURSOS (MADS/FONAM)]]</f>
        <v>0</v>
      </c>
      <c r="AJ1022" s="25">
        <v>1225</v>
      </c>
      <c r="AK1022" s="57">
        <v>45660</v>
      </c>
      <c r="AL1022">
        <v>283125</v>
      </c>
      <c r="AM1022" s="42">
        <v>45856</v>
      </c>
      <c r="AN1022" s="33" t="s">
        <v>114</v>
      </c>
      <c r="AO1022" t="s">
        <v>115</v>
      </c>
      <c r="AP1022" s="39">
        <v>202400000000095</v>
      </c>
      <c r="AQ1022" t="s">
        <v>106</v>
      </c>
      <c r="AR1022" s="42">
        <v>45853</v>
      </c>
      <c r="AS1022" s="23" t="s">
        <v>116</v>
      </c>
      <c r="AT1022" s="23" t="s">
        <v>116</v>
      </c>
      <c r="AU1022" t="s">
        <v>117</v>
      </c>
      <c r="AV1022" t="s">
        <v>6011</v>
      </c>
      <c r="AW1022" t="s">
        <v>6127</v>
      </c>
      <c r="AX1022" t="s">
        <v>108</v>
      </c>
      <c r="AY1022" s="23">
        <v>80111600</v>
      </c>
      <c r="AZ1022" t="s">
        <v>6897</v>
      </c>
      <c r="BA1022" s="23" t="s">
        <v>272</v>
      </c>
      <c r="BB1022" s="20" t="s">
        <v>273</v>
      </c>
      <c r="BC1022" s="42" t="s">
        <v>113</v>
      </c>
      <c r="BD1022" s="23" t="s">
        <v>274</v>
      </c>
      <c r="BE1022" s="27">
        <v>45856</v>
      </c>
      <c r="BF1022" s="27">
        <v>45856</v>
      </c>
      <c r="BG1022" s="43">
        <v>46022</v>
      </c>
      <c r="BH1022" s="35">
        <f>+Tabla3[[#This Row],[FECHA TERMINACION
(INICIAL)]]-Tabla3[[#This Row],[FECHA INICIO]]</f>
        <v>166</v>
      </c>
      <c r="BI1022" s="67">
        <f>+Tabla3[[#This Row],[PLAZO DE EJECUCIÓN EN DÍAS (INICIAL)]]/30</f>
        <v>5.5333333333333332</v>
      </c>
      <c r="BJ1022" t="s">
        <v>6898</v>
      </c>
      <c r="BK1022" s="30">
        <f>+[1]BD_2!E1058</f>
        <v>400000</v>
      </c>
      <c r="BL1022" s="30">
        <f>+[1]BD_2!BA1058</f>
        <v>0</v>
      </c>
      <c r="BM1022" s="23">
        <f>+[1]BD_2!BZ1058</f>
        <v>0</v>
      </c>
      <c r="BN1022" s="23">
        <f>+COUNTIF(Tabla3[[#This Row],[VALOR REDUCIDO]:[TOTAL TIEMPO PRORROGADO EN DÍAS
]],"&lt;&gt;0")</f>
        <v>1</v>
      </c>
      <c r="BO1022" s="23" t="str">
        <f>+[1]BD_2!CA1058</f>
        <v>2 NO</v>
      </c>
      <c r="BP1022" s="27" t="str">
        <f>+[1]BD_2!CF1058</f>
        <v>2 NO</v>
      </c>
      <c r="BQ1022" s="23" t="s">
        <v>106</v>
      </c>
      <c r="BR1022">
        <f t="shared" si="220"/>
        <v>166</v>
      </c>
      <c r="BS1022" s="36">
        <f t="shared" si="226"/>
        <v>45856</v>
      </c>
      <c r="BT1022" s="27">
        <f t="shared" si="227"/>
        <v>46022</v>
      </c>
      <c r="BU1022" s="37">
        <f t="shared" ca="1" si="223"/>
        <v>0.54819277108433739</v>
      </c>
      <c r="BV1022" s="46">
        <f t="shared" si="224"/>
        <v>32600000</v>
      </c>
      <c r="BW1022" s="23" t="str">
        <f t="shared" ca="1" si="225"/>
        <v>EJECUCIÓN</v>
      </c>
      <c r="BX1022" s="23">
        <v>2600000</v>
      </c>
      <c r="BY1022" s="23">
        <v>30400000</v>
      </c>
      <c r="BZ1022" s="23" t="s">
        <v>106</v>
      </c>
      <c r="CA1022" s="23" t="str">
        <f t="shared" si="228"/>
        <v>julio</v>
      </c>
      <c r="CB1022" s="23" t="s">
        <v>121</v>
      </c>
      <c r="CC1022" s="23" t="s">
        <v>121</v>
      </c>
      <c r="CD1022" s="23" t="s">
        <v>121</v>
      </c>
      <c r="CE1022" t="s">
        <v>125</v>
      </c>
      <c r="CF1022" t="s">
        <v>126</v>
      </c>
    </row>
    <row r="1023" spans="1:84" x14ac:dyDescent="0.25">
      <c r="A1023" s="23" t="str">
        <f t="shared" si="213"/>
        <v/>
      </c>
      <c r="B1023" s="24" t="str">
        <f t="shared" si="214"/>
        <v/>
      </c>
      <c r="C1023" s="24" t="str">
        <f t="shared" ca="1" si="215"/>
        <v>E</v>
      </c>
      <c r="D1023" s="25" t="str">
        <f t="shared" ca="1" si="216"/>
        <v/>
      </c>
      <c r="E1023" s="25" t="str">
        <f t="shared" si="217"/>
        <v/>
      </c>
      <c r="F1023" s="25" t="str">
        <f t="shared" si="218"/>
        <v/>
      </c>
      <c r="G1023" s="25" t="str">
        <f t="shared" si="219"/>
        <v/>
      </c>
      <c r="H1023" s="23">
        <v>2025</v>
      </c>
      <c r="I1023" s="26">
        <v>1048</v>
      </c>
      <c r="J1023" s="23" t="s">
        <v>95</v>
      </c>
      <c r="K1023" t="s">
        <v>96</v>
      </c>
      <c r="L1023" t="s">
        <v>97</v>
      </c>
      <c r="M1023" t="s">
        <v>98</v>
      </c>
      <c r="N1023" t="s">
        <v>99</v>
      </c>
      <c r="O1023" s="23" t="s">
        <v>100</v>
      </c>
      <c r="P1023" s="23" t="s">
        <v>138</v>
      </c>
      <c r="Q1023" t="s">
        <v>6899</v>
      </c>
      <c r="R1023" s="23" t="s">
        <v>103</v>
      </c>
      <c r="S1023" s="20" t="s">
        <v>158</v>
      </c>
      <c r="T1023" s="29" t="s">
        <v>7195</v>
      </c>
      <c r="U1023" s="23" t="s">
        <v>1436</v>
      </c>
      <c r="V1023" s="23" t="s">
        <v>106</v>
      </c>
      <c r="W1023" s="20" t="s">
        <v>6163</v>
      </c>
      <c r="X1023" s="20" t="s">
        <v>6163</v>
      </c>
      <c r="Y1023" t="s">
        <v>6900</v>
      </c>
      <c r="Z1023" t="s">
        <v>6901</v>
      </c>
      <c r="AA1023" t="s">
        <v>6902</v>
      </c>
      <c r="AB1023" s="30">
        <v>66000000</v>
      </c>
      <c r="AC1023" s="30">
        <v>66000000</v>
      </c>
      <c r="AD1023" s="46">
        <v>12000000</v>
      </c>
      <c r="AE1023" s="46">
        <v>0</v>
      </c>
      <c r="AF1023" s="23" t="s">
        <v>112</v>
      </c>
      <c r="AG1023" t="s">
        <v>106</v>
      </c>
      <c r="AH1023" t="s">
        <v>113</v>
      </c>
      <c r="AI1023" s="31">
        <f>+Tabla3[[#This Row],[VALOR DEL CONTRATO
(EN NUMEROS)]]-Tabla3[[#This Row],[VALOR RECURSOS (MADS/FONAM)]]</f>
        <v>0</v>
      </c>
      <c r="AJ1023" s="25">
        <v>9225</v>
      </c>
      <c r="AK1023" s="57">
        <v>45665</v>
      </c>
      <c r="AL1023">
        <v>288925</v>
      </c>
      <c r="AM1023" s="42">
        <v>45860</v>
      </c>
      <c r="AN1023" s="33" t="s">
        <v>114</v>
      </c>
      <c r="AO1023" t="s">
        <v>115</v>
      </c>
      <c r="AP1023" s="39">
        <v>202400000000095</v>
      </c>
      <c r="AQ1023" t="s">
        <v>106</v>
      </c>
      <c r="AR1023" s="42">
        <v>45859</v>
      </c>
      <c r="AS1023" s="23" t="s">
        <v>116</v>
      </c>
      <c r="AT1023" s="23" t="s">
        <v>116</v>
      </c>
      <c r="AU1023" t="s">
        <v>117</v>
      </c>
      <c r="AV1023" t="s">
        <v>6190</v>
      </c>
      <c r="AW1023" t="s">
        <v>6168</v>
      </c>
      <c r="AX1023" t="s">
        <v>2219</v>
      </c>
      <c r="AY1023" s="23">
        <v>80111600</v>
      </c>
      <c r="AZ1023" t="s">
        <v>6903</v>
      </c>
      <c r="BA1023" s="23" t="s">
        <v>121</v>
      </c>
      <c r="BB1023" s="20" t="s">
        <v>122</v>
      </c>
      <c r="BC1023" s="42">
        <v>45860</v>
      </c>
      <c r="BD1023" s="23" t="s">
        <v>123</v>
      </c>
      <c r="BE1023" s="42">
        <v>45860</v>
      </c>
      <c r="BF1023" s="27">
        <v>45861</v>
      </c>
      <c r="BG1023" s="43">
        <v>46021</v>
      </c>
      <c r="BH1023" s="35">
        <f>+Tabla3[[#This Row],[FECHA TERMINACION
(INICIAL)]]-Tabla3[[#This Row],[FECHA INICIO]]</f>
        <v>160</v>
      </c>
      <c r="BI1023" s="67">
        <f>+Tabla3[[#This Row],[PLAZO DE EJECUCIÓN EN DÍAS (INICIAL)]]/30</f>
        <v>5.333333333333333</v>
      </c>
      <c r="BJ1023" t="s">
        <v>6904</v>
      </c>
      <c r="BK1023" s="30">
        <f>+[1]BD_2!E1059</f>
        <v>2800000</v>
      </c>
      <c r="BL1023" s="30">
        <f>+[1]BD_2!BA1059</f>
        <v>0</v>
      </c>
      <c r="BM1023" s="23">
        <f>+[1]BD_2!BZ1059</f>
        <v>0</v>
      </c>
      <c r="BN1023" s="23">
        <f>+COUNTIF(Tabla3[[#This Row],[VALOR REDUCIDO]:[TOTAL TIEMPO PRORROGADO EN DÍAS
]],"&lt;&gt;0")</f>
        <v>1</v>
      </c>
      <c r="BO1023" s="23" t="str">
        <f>+[1]BD_2!CA1059</f>
        <v>2 NO</v>
      </c>
      <c r="BP1023" s="27" t="str">
        <f>+[1]BD_2!CF1059</f>
        <v>2 NO</v>
      </c>
      <c r="BQ1023" s="23"/>
      <c r="BR1023">
        <f t="shared" si="220"/>
        <v>160</v>
      </c>
      <c r="BS1023" s="36">
        <f t="shared" si="226"/>
        <v>45861</v>
      </c>
      <c r="BT1023" s="27">
        <f t="shared" si="227"/>
        <v>46021</v>
      </c>
      <c r="BU1023" s="37">
        <f t="shared" ca="1" si="223"/>
        <v>0.53749999999999998</v>
      </c>
      <c r="BV1023" s="46">
        <f t="shared" si="224"/>
        <v>63200000</v>
      </c>
      <c r="BW1023" s="23" t="str">
        <f t="shared" ca="1" si="225"/>
        <v>EJECUCIÓN</v>
      </c>
      <c r="BX1023" s="23">
        <v>0</v>
      </c>
      <c r="BY1023" s="23">
        <v>63200000</v>
      </c>
      <c r="BZ1023" s="23" t="s">
        <v>106</v>
      </c>
      <c r="CA1023" s="23" t="str">
        <f t="shared" si="228"/>
        <v>julio</v>
      </c>
      <c r="CB1023" s="23" t="s">
        <v>121</v>
      </c>
      <c r="CC1023" s="23" t="s">
        <v>121</v>
      </c>
      <c r="CD1023" s="23" t="s">
        <v>121</v>
      </c>
      <c r="CE1023" t="s">
        <v>125</v>
      </c>
      <c r="CF1023" t="s">
        <v>126</v>
      </c>
    </row>
    <row r="1024" spans="1:84" x14ac:dyDescent="0.25">
      <c r="A1024" s="23" t="str">
        <f t="shared" si="213"/>
        <v/>
      </c>
      <c r="B1024" s="24" t="str">
        <f t="shared" si="214"/>
        <v/>
      </c>
      <c r="C1024" s="24" t="str">
        <f t="shared" ca="1" si="215"/>
        <v>E</v>
      </c>
      <c r="D1024" s="25" t="str">
        <f t="shared" ca="1" si="216"/>
        <v/>
      </c>
      <c r="E1024" s="25" t="str">
        <f t="shared" si="217"/>
        <v/>
      </c>
      <c r="F1024" s="25" t="str">
        <f t="shared" si="218"/>
        <v/>
      </c>
      <c r="G1024" s="25" t="str">
        <f t="shared" si="219"/>
        <v/>
      </c>
      <c r="H1024" s="23">
        <v>2025</v>
      </c>
      <c r="I1024" s="26">
        <v>1049</v>
      </c>
      <c r="J1024" s="23" t="s">
        <v>95</v>
      </c>
      <c r="K1024" t="s">
        <v>96</v>
      </c>
      <c r="L1024" t="s">
        <v>97</v>
      </c>
      <c r="M1024" t="s">
        <v>98</v>
      </c>
      <c r="N1024" t="s">
        <v>99</v>
      </c>
      <c r="O1024" s="23" t="s">
        <v>100</v>
      </c>
      <c r="P1024" s="23" t="s">
        <v>138</v>
      </c>
      <c r="Q1024" t="s">
        <v>6905</v>
      </c>
      <c r="R1024" s="23" t="s">
        <v>103</v>
      </c>
      <c r="S1024" s="20" t="s">
        <v>467</v>
      </c>
      <c r="T1024" s="29" t="s">
        <v>7196</v>
      </c>
      <c r="U1024" s="23" t="s">
        <v>1436</v>
      </c>
      <c r="V1024" s="23" t="s">
        <v>106</v>
      </c>
      <c r="W1024" s="20" t="s">
        <v>6163</v>
      </c>
      <c r="X1024" s="20" t="s">
        <v>6163</v>
      </c>
      <c r="Y1024" t="s">
        <v>6772</v>
      </c>
      <c r="Z1024" t="s">
        <v>6773</v>
      </c>
      <c r="AA1024" t="s">
        <v>6906</v>
      </c>
      <c r="AB1024" s="30">
        <v>37333333</v>
      </c>
      <c r="AC1024" s="30">
        <v>37333333</v>
      </c>
      <c r="AD1024" s="46">
        <v>7000000</v>
      </c>
      <c r="AE1024" s="46">
        <v>0</v>
      </c>
      <c r="AF1024" s="23" t="s">
        <v>112</v>
      </c>
      <c r="AG1024" t="s">
        <v>106</v>
      </c>
      <c r="AH1024" t="s">
        <v>113</v>
      </c>
      <c r="AI1024" s="31">
        <f>+Tabla3[[#This Row],[VALOR DEL CONTRATO
(EN NUMEROS)]]-Tabla3[[#This Row],[VALOR RECURSOS (MADS/FONAM)]]</f>
        <v>0</v>
      </c>
      <c r="AJ1024" s="25">
        <v>17725</v>
      </c>
      <c r="AK1024" s="57">
        <v>45757</v>
      </c>
      <c r="AL1024">
        <v>283625</v>
      </c>
      <c r="AM1024" s="42">
        <v>45856</v>
      </c>
      <c r="AN1024" s="33" t="s">
        <v>114</v>
      </c>
      <c r="AO1024" t="s">
        <v>206</v>
      </c>
      <c r="AP1024" s="39">
        <v>202400000000095</v>
      </c>
      <c r="AQ1024" t="s">
        <v>106</v>
      </c>
      <c r="AR1024" s="42">
        <v>45853</v>
      </c>
      <c r="AS1024" s="23" t="s">
        <v>6907</v>
      </c>
      <c r="AT1024" s="23" t="s">
        <v>6907</v>
      </c>
      <c r="AU1024" t="s">
        <v>117</v>
      </c>
      <c r="AV1024" t="s">
        <v>6190</v>
      </c>
      <c r="AW1024" t="s">
        <v>6168</v>
      </c>
      <c r="AX1024" t="s">
        <v>2219</v>
      </c>
      <c r="AY1024" s="23">
        <v>80111600</v>
      </c>
      <c r="AZ1024" t="s">
        <v>6908</v>
      </c>
      <c r="BA1024" s="23" t="s">
        <v>295</v>
      </c>
      <c r="BB1024" s="20" t="s">
        <v>122</v>
      </c>
      <c r="BC1024" s="42">
        <v>45855</v>
      </c>
      <c r="BD1024" s="23" t="s">
        <v>123</v>
      </c>
      <c r="BE1024" s="42">
        <v>45855</v>
      </c>
      <c r="BF1024" s="27">
        <v>45859</v>
      </c>
      <c r="BG1024" s="43">
        <v>46021</v>
      </c>
      <c r="BH1024" s="35">
        <f>+Tabla3[[#This Row],[FECHA TERMINACION
(INICIAL)]]-Tabla3[[#This Row],[FECHA INICIO]]</f>
        <v>162</v>
      </c>
      <c r="BI1024" s="67">
        <f>+Tabla3[[#This Row],[PLAZO DE EJECUCIÓN EN DÍAS (INICIAL)]]/30</f>
        <v>5.4</v>
      </c>
      <c r="BJ1024" t="s">
        <v>6798</v>
      </c>
      <c r="BK1024" s="30">
        <f>+[1]BD_2!E1060</f>
        <v>0</v>
      </c>
      <c r="BL1024" s="30">
        <f>+[1]BD_2!BA1060</f>
        <v>0</v>
      </c>
      <c r="BM1024" s="23">
        <f>+[1]BD_2!BZ1060</f>
        <v>0</v>
      </c>
      <c r="BN1024" s="23">
        <f>+COUNTIF(Tabla3[[#This Row],[VALOR REDUCIDO]:[TOTAL TIEMPO PRORROGADO EN DÍAS
]],"&lt;&gt;0")</f>
        <v>0</v>
      </c>
      <c r="BO1024" s="23" t="str">
        <f>+[1]BD_2!CA1060</f>
        <v>2 NO</v>
      </c>
      <c r="BP1024" s="27" t="str">
        <f>+[1]BD_2!CF1060</f>
        <v>2 NO</v>
      </c>
      <c r="BQ1024" s="23" t="s">
        <v>106</v>
      </c>
      <c r="BR1024">
        <f t="shared" si="220"/>
        <v>162</v>
      </c>
      <c r="BS1024" s="36">
        <f t="shared" si="226"/>
        <v>45859</v>
      </c>
      <c r="BT1024" s="27">
        <f t="shared" si="227"/>
        <v>46021</v>
      </c>
      <c r="BU1024" s="37">
        <f t="shared" ca="1" si="223"/>
        <v>0.54320987654320985</v>
      </c>
      <c r="BV1024" s="46">
        <f t="shared" si="224"/>
        <v>37333333</v>
      </c>
      <c r="BW1024" s="23" t="str">
        <f t="shared" ca="1" si="225"/>
        <v>EJECUCIÓN</v>
      </c>
      <c r="BX1024" s="23">
        <v>2333333</v>
      </c>
      <c r="BY1024" s="23">
        <v>35000000</v>
      </c>
      <c r="BZ1024" s="23" t="s">
        <v>106</v>
      </c>
      <c r="CA1024" s="23" t="str">
        <f t="shared" si="228"/>
        <v>julio</v>
      </c>
      <c r="CB1024" s="23" t="s">
        <v>121</v>
      </c>
      <c r="CC1024" s="23" t="s">
        <v>121</v>
      </c>
      <c r="CD1024" s="23" t="s">
        <v>121</v>
      </c>
      <c r="CE1024" t="s">
        <v>125</v>
      </c>
      <c r="CF1024" t="s">
        <v>126</v>
      </c>
    </row>
    <row r="1025" spans="1:84" x14ac:dyDescent="0.25">
      <c r="A1025" s="23" t="str">
        <f t="shared" si="213"/>
        <v/>
      </c>
      <c r="B1025" s="24" t="str">
        <f t="shared" si="214"/>
        <v/>
      </c>
      <c r="C1025" s="24" t="str">
        <f t="shared" ca="1" si="215"/>
        <v>E</v>
      </c>
      <c r="D1025" s="25" t="str">
        <f t="shared" ca="1" si="216"/>
        <v/>
      </c>
      <c r="E1025" s="25" t="str">
        <f t="shared" si="217"/>
        <v/>
      </c>
      <c r="F1025" s="25" t="str">
        <f t="shared" si="218"/>
        <v/>
      </c>
      <c r="G1025" s="25" t="str">
        <f t="shared" si="219"/>
        <v/>
      </c>
      <c r="H1025" s="23">
        <v>2025</v>
      </c>
      <c r="I1025" s="26">
        <v>1050</v>
      </c>
      <c r="J1025" s="23" t="s">
        <v>95</v>
      </c>
      <c r="K1025" t="s">
        <v>96</v>
      </c>
      <c r="L1025" t="s">
        <v>97</v>
      </c>
      <c r="M1025" t="s">
        <v>98</v>
      </c>
      <c r="N1025" t="s">
        <v>99</v>
      </c>
      <c r="O1025" s="23" t="s">
        <v>100</v>
      </c>
      <c r="P1025" s="23" t="s">
        <v>138</v>
      </c>
      <c r="Q1025" t="s">
        <v>6909</v>
      </c>
      <c r="R1025" s="23" t="s">
        <v>103</v>
      </c>
      <c r="S1025" s="20" t="s">
        <v>158</v>
      </c>
      <c r="T1025" s="29" t="s">
        <v>7197</v>
      </c>
      <c r="U1025" s="23" t="s">
        <v>1436</v>
      </c>
      <c r="V1025" s="23" t="s">
        <v>106</v>
      </c>
      <c r="W1025" s="20" t="s">
        <v>1152</v>
      </c>
      <c r="X1025" s="20" t="s">
        <v>1152</v>
      </c>
      <c r="Y1025" t="s">
        <v>6910</v>
      </c>
      <c r="Z1025" t="s">
        <v>6911</v>
      </c>
      <c r="AA1025" t="s">
        <v>6912</v>
      </c>
      <c r="AB1025" s="30">
        <v>45333333</v>
      </c>
      <c r="AC1025" s="30">
        <v>45333333</v>
      </c>
      <c r="AD1025" s="46">
        <v>8500000</v>
      </c>
      <c r="AE1025" s="46">
        <v>0</v>
      </c>
      <c r="AF1025" s="23" t="s">
        <v>112</v>
      </c>
      <c r="AG1025" t="s">
        <v>106</v>
      </c>
      <c r="AH1025" t="s">
        <v>113</v>
      </c>
      <c r="AI1025" s="31">
        <f>+Tabla3[[#This Row],[VALOR DEL CONTRATO
(EN NUMEROS)]]-Tabla3[[#This Row],[VALOR RECURSOS (MADS/FONAM)]]</f>
        <v>0</v>
      </c>
      <c r="AJ1025" s="25">
        <v>8225</v>
      </c>
      <c r="AK1025" s="32">
        <v>45665</v>
      </c>
      <c r="AL1025">
        <v>283725</v>
      </c>
      <c r="AM1025" s="42">
        <v>45856</v>
      </c>
      <c r="AN1025" s="33" t="s">
        <v>114</v>
      </c>
      <c r="AO1025" t="s">
        <v>115</v>
      </c>
      <c r="AP1025" s="39">
        <v>202400000000095</v>
      </c>
      <c r="AQ1025" t="s">
        <v>106</v>
      </c>
      <c r="AR1025" s="42">
        <v>45855</v>
      </c>
      <c r="AS1025" s="23" t="s">
        <v>116</v>
      </c>
      <c r="AT1025" s="23" t="s">
        <v>116</v>
      </c>
      <c r="AU1025" t="s">
        <v>117</v>
      </c>
      <c r="AV1025" t="s">
        <v>1156</v>
      </c>
      <c r="AW1025" t="s">
        <v>1157</v>
      </c>
      <c r="AX1025" t="s">
        <v>1152</v>
      </c>
      <c r="AY1025" s="23">
        <v>80111600</v>
      </c>
      <c r="AZ1025" t="s">
        <v>6913</v>
      </c>
      <c r="BA1025" s="23" t="s">
        <v>121</v>
      </c>
      <c r="BB1025" s="20" t="s">
        <v>122</v>
      </c>
      <c r="BC1025" s="42">
        <v>45855</v>
      </c>
      <c r="BD1025" s="23" t="s">
        <v>136</v>
      </c>
      <c r="BE1025" s="42">
        <v>45855</v>
      </c>
      <c r="BF1025" s="27">
        <v>45856</v>
      </c>
      <c r="BG1025" s="43">
        <v>46018</v>
      </c>
      <c r="BH1025" s="35">
        <f>+Tabla3[[#This Row],[FECHA TERMINACION
(INICIAL)]]-Tabla3[[#This Row],[FECHA INICIO]]</f>
        <v>162</v>
      </c>
      <c r="BI1025" s="67">
        <f>+Tabla3[[#This Row],[PLAZO DE EJECUCIÓN EN DÍAS (INICIAL)]]/30</f>
        <v>5.4</v>
      </c>
      <c r="BJ1025" t="s">
        <v>6914</v>
      </c>
      <c r="BK1025" s="30">
        <f>+[1]BD_2!E1061</f>
        <v>0</v>
      </c>
      <c r="BL1025" s="30">
        <f>+[1]BD_2!BA1061</f>
        <v>0</v>
      </c>
      <c r="BM1025" s="23">
        <f>+[1]BD_2!BZ1061</f>
        <v>0</v>
      </c>
      <c r="BN1025" s="23">
        <f>+COUNTIF(Tabla3[[#This Row],[VALOR REDUCIDO]:[TOTAL TIEMPO PRORROGADO EN DÍAS
]],"&lt;&gt;0")</f>
        <v>0</v>
      </c>
      <c r="BO1025" s="23" t="str">
        <f>+[1]BD_2!CA1061</f>
        <v>2 NO</v>
      </c>
      <c r="BP1025" s="27" t="str">
        <f>+[1]BD_2!CF1061</f>
        <v>2 NO</v>
      </c>
      <c r="BQ1025" s="23" t="s">
        <v>106</v>
      </c>
      <c r="BR1025">
        <f t="shared" si="220"/>
        <v>162</v>
      </c>
      <c r="BS1025" s="36">
        <f t="shared" si="226"/>
        <v>45856</v>
      </c>
      <c r="BT1025" s="27">
        <f t="shared" si="227"/>
        <v>46018</v>
      </c>
      <c r="BU1025" s="37">
        <f t="shared" ca="1" si="223"/>
        <v>0.56172839506172845</v>
      </c>
      <c r="BV1025" s="46">
        <f t="shared" si="224"/>
        <v>45333333</v>
      </c>
      <c r="BW1025" s="23" t="str">
        <f t="shared" ca="1" si="225"/>
        <v>EJECUCIÓN</v>
      </c>
      <c r="BX1025" s="23">
        <v>3683333</v>
      </c>
      <c r="BY1025" s="23">
        <v>41650000</v>
      </c>
      <c r="BZ1025" s="23" t="s">
        <v>106</v>
      </c>
      <c r="CA1025" s="23" t="str">
        <f t="shared" si="228"/>
        <v>julio</v>
      </c>
      <c r="CB1025" s="23" t="s">
        <v>121</v>
      </c>
      <c r="CC1025" s="23" t="s">
        <v>121</v>
      </c>
      <c r="CD1025" s="23" t="s">
        <v>121</v>
      </c>
      <c r="CE1025" t="s">
        <v>125</v>
      </c>
      <c r="CF1025" t="s">
        <v>126</v>
      </c>
    </row>
    <row r="1026" spans="1:84" x14ac:dyDescent="0.25">
      <c r="A1026" s="23" t="str">
        <f t="shared" si="213"/>
        <v/>
      </c>
      <c r="B1026" s="24" t="str">
        <f t="shared" si="214"/>
        <v/>
      </c>
      <c r="C1026" s="24" t="str">
        <f t="shared" ca="1" si="215"/>
        <v>E</v>
      </c>
      <c r="D1026" s="25" t="str">
        <f t="shared" ca="1" si="216"/>
        <v/>
      </c>
      <c r="E1026" s="25" t="str">
        <f t="shared" si="217"/>
        <v/>
      </c>
      <c r="F1026" s="25" t="str">
        <f t="shared" si="218"/>
        <v/>
      </c>
      <c r="G1026" s="25" t="str">
        <f t="shared" si="219"/>
        <v/>
      </c>
      <c r="H1026" s="23">
        <v>2025</v>
      </c>
      <c r="I1026" s="26">
        <v>1051</v>
      </c>
      <c r="J1026" s="23" t="s">
        <v>95</v>
      </c>
      <c r="K1026" t="s">
        <v>96</v>
      </c>
      <c r="L1026" t="s">
        <v>97</v>
      </c>
      <c r="M1026" t="s">
        <v>98</v>
      </c>
      <c r="N1026" t="s">
        <v>99</v>
      </c>
      <c r="O1026" s="23" t="s">
        <v>100</v>
      </c>
      <c r="P1026" s="23" t="s">
        <v>138</v>
      </c>
      <c r="Q1026" t="s">
        <v>6915</v>
      </c>
      <c r="R1026" s="23" t="s">
        <v>103</v>
      </c>
      <c r="S1026" s="20" t="s">
        <v>3093</v>
      </c>
      <c r="T1026" s="29" t="s">
        <v>7198</v>
      </c>
      <c r="U1026" s="23" t="s">
        <v>1436</v>
      </c>
      <c r="V1026" s="23" t="s">
        <v>106</v>
      </c>
      <c r="W1026" s="20" t="s">
        <v>776</v>
      </c>
      <c r="X1026" s="20" t="s">
        <v>776</v>
      </c>
      <c r="Y1026" t="s">
        <v>6916</v>
      </c>
      <c r="Z1026" t="s">
        <v>6917</v>
      </c>
      <c r="AA1026" t="s">
        <v>6918</v>
      </c>
      <c r="AB1026" s="30">
        <v>65000000</v>
      </c>
      <c r="AC1026" s="30">
        <v>65000000</v>
      </c>
      <c r="AD1026" s="46">
        <v>13000000</v>
      </c>
      <c r="AE1026" s="46">
        <v>0</v>
      </c>
      <c r="AF1026" s="23" t="s">
        <v>112</v>
      </c>
      <c r="AG1026" t="s">
        <v>106</v>
      </c>
      <c r="AH1026" t="s">
        <v>113</v>
      </c>
      <c r="AI1026" s="31">
        <f>+Tabla3[[#This Row],[VALOR DEL CONTRATO
(EN NUMEROS)]]-Tabla3[[#This Row],[VALOR RECURSOS (MADS/FONAM)]]</f>
        <v>0</v>
      </c>
      <c r="AJ1026" s="25">
        <v>6825</v>
      </c>
      <c r="AK1026" s="57">
        <v>45665</v>
      </c>
      <c r="AL1026">
        <v>285125</v>
      </c>
      <c r="AM1026" s="42">
        <v>45859</v>
      </c>
      <c r="AN1026" s="33" t="s">
        <v>114</v>
      </c>
      <c r="AO1026" t="s">
        <v>931</v>
      </c>
      <c r="AP1026" s="39">
        <v>202400000000078</v>
      </c>
      <c r="AQ1026" t="s">
        <v>106</v>
      </c>
      <c r="AR1026" s="42">
        <v>45855</v>
      </c>
      <c r="AS1026" s="23" t="s">
        <v>116</v>
      </c>
      <c r="AT1026" s="23" t="s">
        <v>116</v>
      </c>
      <c r="AU1026" t="s">
        <v>117</v>
      </c>
      <c r="AV1026" t="s">
        <v>6321</v>
      </c>
      <c r="AW1026" t="s">
        <v>782</v>
      </c>
      <c r="AX1026" t="s">
        <v>783</v>
      </c>
      <c r="AY1026" s="23">
        <v>80111600</v>
      </c>
      <c r="AZ1026" t="s">
        <v>6919</v>
      </c>
      <c r="BA1026" s="23" t="s">
        <v>295</v>
      </c>
      <c r="BB1026" s="20" t="s">
        <v>122</v>
      </c>
      <c r="BC1026" s="42">
        <v>45855</v>
      </c>
      <c r="BD1026" s="23" t="s">
        <v>123</v>
      </c>
      <c r="BE1026" s="42">
        <v>45855</v>
      </c>
      <c r="BF1026" s="27">
        <v>45859</v>
      </c>
      <c r="BG1026" s="43">
        <v>46011</v>
      </c>
      <c r="BH1026" s="35">
        <f>+Tabla3[[#This Row],[FECHA TERMINACION
(INICIAL)]]-Tabla3[[#This Row],[FECHA INICIO]]</f>
        <v>152</v>
      </c>
      <c r="BI1026" s="67">
        <f>+Tabla3[[#This Row],[PLAZO DE EJECUCIÓN EN DÍAS (INICIAL)]]/30</f>
        <v>5.0666666666666664</v>
      </c>
      <c r="BJ1026" t="s">
        <v>6920</v>
      </c>
      <c r="BK1026" s="30">
        <f>+[1]BD_2!E1062</f>
        <v>0</v>
      </c>
      <c r="BL1026" s="30">
        <f>+[1]BD_2!BA1062</f>
        <v>0</v>
      </c>
      <c r="BM1026" s="23">
        <f>+[1]BD_2!BZ1062</f>
        <v>0</v>
      </c>
      <c r="BN1026" s="23">
        <f>+COUNTIF(Tabla3[[#This Row],[VALOR REDUCIDO]:[TOTAL TIEMPO PRORROGADO EN DÍAS
]],"&lt;&gt;0")</f>
        <v>0</v>
      </c>
      <c r="BO1026" s="23" t="str">
        <f>+[1]BD_2!CA1062</f>
        <v>2 NO</v>
      </c>
      <c r="BP1026" s="27" t="str">
        <f>+[1]BD_2!CF1062</f>
        <v>2 NO</v>
      </c>
      <c r="BQ1026" s="23" t="s">
        <v>106</v>
      </c>
      <c r="BR1026">
        <f t="shared" si="220"/>
        <v>152</v>
      </c>
      <c r="BS1026" s="36">
        <f t="shared" si="226"/>
        <v>45859</v>
      </c>
      <c r="BT1026" s="27">
        <f t="shared" si="227"/>
        <v>46011</v>
      </c>
      <c r="BU1026" s="37">
        <f t="shared" ca="1" si="223"/>
        <v>0.57894736842105265</v>
      </c>
      <c r="BV1026" s="46">
        <f t="shared" si="224"/>
        <v>65000000</v>
      </c>
      <c r="BW1026" s="23" t="str">
        <f t="shared" ca="1" si="225"/>
        <v>EJECUCIÓN</v>
      </c>
      <c r="BX1026" s="23">
        <v>4333333</v>
      </c>
      <c r="BY1026" s="23">
        <v>60666667</v>
      </c>
      <c r="BZ1026" s="23" t="s">
        <v>106</v>
      </c>
      <c r="CA1026" s="23" t="str">
        <f t="shared" si="228"/>
        <v>julio</v>
      </c>
      <c r="CB1026" s="23" t="s">
        <v>121</v>
      </c>
      <c r="CC1026" s="23" t="s">
        <v>121</v>
      </c>
      <c r="CD1026" s="23" t="s">
        <v>121</v>
      </c>
      <c r="CE1026" t="s">
        <v>125</v>
      </c>
      <c r="CF1026" t="s">
        <v>126</v>
      </c>
    </row>
    <row r="1027" spans="1:84" x14ac:dyDescent="0.25">
      <c r="A1027" s="23" t="str">
        <f t="shared" si="213"/>
        <v/>
      </c>
      <c r="B1027" s="24" t="str">
        <f t="shared" si="214"/>
        <v/>
      </c>
      <c r="C1027" s="24" t="str">
        <f t="shared" ca="1" si="215"/>
        <v>E</v>
      </c>
      <c r="D1027" s="25" t="str">
        <f t="shared" ca="1" si="216"/>
        <v/>
      </c>
      <c r="E1027" s="25" t="str">
        <f t="shared" si="217"/>
        <v/>
      </c>
      <c r="F1027" s="25" t="str">
        <f t="shared" si="218"/>
        <v/>
      </c>
      <c r="G1027" s="25" t="str">
        <f t="shared" si="219"/>
        <v/>
      </c>
      <c r="H1027" s="23">
        <v>2025</v>
      </c>
      <c r="I1027" s="26">
        <v>1052</v>
      </c>
      <c r="J1027" s="23" t="s">
        <v>95</v>
      </c>
      <c r="K1027" t="s">
        <v>96</v>
      </c>
      <c r="L1027" t="s">
        <v>97</v>
      </c>
      <c r="M1027" t="s">
        <v>98</v>
      </c>
      <c r="N1027" t="s">
        <v>99</v>
      </c>
      <c r="O1027" s="23" t="s">
        <v>100</v>
      </c>
      <c r="P1027" s="23" t="s">
        <v>138</v>
      </c>
      <c r="Q1027" t="s">
        <v>6921</v>
      </c>
      <c r="R1027" s="23" t="s">
        <v>103</v>
      </c>
      <c r="S1027" s="20" t="s">
        <v>4313</v>
      </c>
      <c r="T1027" s="29" t="s">
        <v>7199</v>
      </c>
      <c r="U1027" s="23" t="s">
        <v>1436</v>
      </c>
      <c r="V1027" s="23" t="s">
        <v>106</v>
      </c>
      <c r="W1027" s="20" t="s">
        <v>747</v>
      </c>
      <c r="X1027" s="20" t="s">
        <v>747</v>
      </c>
      <c r="Y1027" t="s">
        <v>6922</v>
      </c>
      <c r="Z1027" t="s">
        <v>6923</v>
      </c>
      <c r="AA1027" t="s">
        <v>6924</v>
      </c>
      <c r="AB1027" s="30">
        <v>119000000</v>
      </c>
      <c r="AC1027" s="30">
        <v>119000000</v>
      </c>
      <c r="AD1027" s="46">
        <v>8500000</v>
      </c>
      <c r="AE1027" s="46">
        <v>0</v>
      </c>
      <c r="AF1027" s="23" t="s">
        <v>3571</v>
      </c>
      <c r="AG1027" t="s">
        <v>106</v>
      </c>
      <c r="AH1027" t="s">
        <v>113</v>
      </c>
      <c r="AI1027" s="31">
        <f>+Tabla3[[#This Row],[VALOR DEL CONTRATO
(EN NUMEROS)]]-Tabla3[[#This Row],[VALOR RECURSOS (MADS/FONAM)]]</f>
        <v>0</v>
      </c>
      <c r="AJ1027" s="25">
        <v>4625</v>
      </c>
      <c r="AK1027" s="57">
        <v>45671</v>
      </c>
      <c r="AL1027">
        <v>6725</v>
      </c>
      <c r="AM1027" s="42">
        <v>45862</v>
      </c>
      <c r="AN1027" s="25" t="s">
        <v>3572</v>
      </c>
      <c r="AO1027" t="s">
        <v>3573</v>
      </c>
      <c r="AP1027" s="39" t="s">
        <v>113</v>
      </c>
      <c r="AQ1027" t="s">
        <v>106</v>
      </c>
      <c r="AR1027" s="42">
        <v>45855</v>
      </c>
      <c r="AS1027" s="23" t="s">
        <v>116</v>
      </c>
      <c r="AT1027" s="23" t="s">
        <v>116</v>
      </c>
      <c r="AU1027" t="s">
        <v>117</v>
      </c>
      <c r="AV1027" t="s">
        <v>6385</v>
      </c>
      <c r="AW1027" t="s">
        <v>6386</v>
      </c>
      <c r="AX1027" t="s">
        <v>747</v>
      </c>
      <c r="AY1027" s="23">
        <v>80111600</v>
      </c>
      <c r="AZ1027" t="s">
        <v>6925</v>
      </c>
      <c r="BA1027" s="23" t="s">
        <v>295</v>
      </c>
      <c r="BB1027" s="20" t="s">
        <v>122</v>
      </c>
      <c r="BC1027" s="42">
        <v>45855</v>
      </c>
      <c r="BD1027" s="23" t="s">
        <v>123</v>
      </c>
      <c r="BE1027" s="42">
        <v>45855</v>
      </c>
      <c r="BF1027" s="27">
        <v>45862</v>
      </c>
      <c r="BG1027" s="43">
        <v>46288</v>
      </c>
      <c r="BH1027" s="35">
        <f>+Tabla3[[#This Row],[FECHA TERMINACION
(INICIAL)]]-Tabla3[[#This Row],[FECHA INICIO]]</f>
        <v>426</v>
      </c>
      <c r="BI1027" s="67">
        <f>+Tabla3[[#This Row],[PLAZO DE EJECUCIÓN EN DÍAS (INICIAL)]]/30</f>
        <v>14.2</v>
      </c>
      <c r="BJ1027" t="s">
        <v>6926</v>
      </c>
      <c r="BK1027" s="30">
        <f>+[1]BD_2!E1063</f>
        <v>0</v>
      </c>
      <c r="BL1027" s="30">
        <f>+[1]BD_2!BA1063</f>
        <v>0</v>
      </c>
      <c r="BM1027" s="23">
        <f>+[1]BD_2!BZ1063</f>
        <v>0</v>
      </c>
      <c r="BN1027" s="23">
        <f>+COUNTIF(Tabla3[[#This Row],[VALOR REDUCIDO]:[TOTAL TIEMPO PRORROGADO EN DÍAS
]],"&lt;&gt;0")</f>
        <v>0</v>
      </c>
      <c r="BO1027" s="23" t="str">
        <f>+[1]BD_2!CA1063</f>
        <v>2 NO</v>
      </c>
      <c r="BP1027" s="27" t="str">
        <f>+[1]BD_2!CF1063</f>
        <v>2 NO</v>
      </c>
      <c r="BQ1027" s="23"/>
      <c r="BR1027">
        <f t="shared" si="220"/>
        <v>426</v>
      </c>
      <c r="BS1027" s="36">
        <f t="shared" si="226"/>
        <v>45862</v>
      </c>
      <c r="BT1027" s="27">
        <f t="shared" si="227"/>
        <v>46288</v>
      </c>
      <c r="BU1027" s="37">
        <f t="shared" ca="1" si="223"/>
        <v>0.19953051643192488</v>
      </c>
      <c r="BV1027" s="46">
        <f t="shared" si="224"/>
        <v>119000000</v>
      </c>
      <c r="BW1027" s="23" t="str">
        <f t="shared" ca="1" si="225"/>
        <v>EJECUCIÓN</v>
      </c>
      <c r="BX1027" s="23">
        <v>1983333</v>
      </c>
      <c r="BY1027" s="23">
        <v>117016667</v>
      </c>
      <c r="BZ1027" s="23" t="s">
        <v>106</v>
      </c>
      <c r="CA1027" s="23" t="str">
        <f t="shared" si="228"/>
        <v>julio</v>
      </c>
      <c r="CB1027" s="23" t="s">
        <v>121</v>
      </c>
      <c r="CC1027" s="23" t="s">
        <v>121</v>
      </c>
      <c r="CD1027" s="23" t="s">
        <v>121</v>
      </c>
      <c r="CE1027" t="s">
        <v>125</v>
      </c>
      <c r="CF1027" t="s">
        <v>126</v>
      </c>
    </row>
    <row r="1028" spans="1:84" x14ac:dyDescent="0.25">
      <c r="A1028" s="23" t="str">
        <f t="shared" ref="A1028:A1062" si="229">+IF($BO1028="1 SI","S","")</f>
        <v/>
      </c>
      <c r="B1028" s="24" t="str">
        <f t="shared" ref="B1028:B1062" si="230">+IF(BQ1028="1 SI","C","")</f>
        <v/>
      </c>
      <c r="C1028" s="24" t="str">
        <f t="shared" ref="C1028:C1062" ca="1" si="231">+IF($BT1028&lt;=$C$1,"F","E")</f>
        <v>E</v>
      </c>
      <c r="D1028" s="25" t="str">
        <f t="shared" ref="D1028:D1062" ca="1" si="232">+IF($BW1028="MUTUO ACUERDO", "L","")</f>
        <v/>
      </c>
      <c r="E1028" s="25" t="str">
        <f t="shared" ref="E1028:E1062" si="233">IF($CB1028="1 SI","","NE")</f>
        <v/>
      </c>
      <c r="F1028" s="25" t="str">
        <f t="shared" ref="F1028:F1062" si="234">IF(BZ1028="1. SI","ANU","")</f>
        <v/>
      </c>
      <c r="G1028" s="25" t="str">
        <f t="shared" ref="G1028:G1062" si="235">IF($CC1028="1 SI","","NE")</f>
        <v/>
      </c>
      <c r="H1028" s="23">
        <v>2025</v>
      </c>
      <c r="I1028" s="26">
        <v>1053</v>
      </c>
      <c r="J1028" s="23" t="s">
        <v>95</v>
      </c>
      <c r="K1028" t="s">
        <v>96</v>
      </c>
      <c r="L1028" t="s">
        <v>6927</v>
      </c>
      <c r="M1028" s="23">
        <v>0</v>
      </c>
      <c r="N1028" t="s">
        <v>5937</v>
      </c>
      <c r="O1028" s="23" t="s">
        <v>100</v>
      </c>
      <c r="P1028" s="23" t="s">
        <v>113</v>
      </c>
      <c r="Q1028" t="s">
        <v>6928</v>
      </c>
      <c r="R1028" s="23" t="s">
        <v>1435</v>
      </c>
      <c r="S1028" s="42" t="s">
        <v>1436</v>
      </c>
      <c r="U1028" s="23" t="s">
        <v>6929</v>
      </c>
      <c r="V1028" s="23" t="s">
        <v>106</v>
      </c>
      <c r="W1028" s="20" t="s">
        <v>863</v>
      </c>
      <c r="X1028" s="20" t="s">
        <v>863</v>
      </c>
      <c r="Y1028" t="s">
        <v>6930</v>
      </c>
      <c r="Z1028" t="s">
        <v>6931</v>
      </c>
      <c r="AA1028" s="30">
        <v>0</v>
      </c>
      <c r="AB1028" s="30">
        <v>0</v>
      </c>
      <c r="AC1028" s="30">
        <v>0</v>
      </c>
      <c r="AD1028" s="46">
        <v>0</v>
      </c>
      <c r="AE1028" s="46">
        <v>0</v>
      </c>
      <c r="AF1028" s="23" t="s">
        <v>112</v>
      </c>
      <c r="AG1028" t="s">
        <v>106</v>
      </c>
      <c r="AH1028" t="s">
        <v>113</v>
      </c>
      <c r="AI1028" s="31">
        <f>+Tabla3[[#This Row],[VALOR DEL CONTRATO
(EN NUMEROS)]]-Tabla3[[#This Row],[VALOR RECURSOS (MADS/FONAM)]]</f>
        <v>0</v>
      </c>
      <c r="AJ1028" s="43" t="s">
        <v>1436</v>
      </c>
      <c r="AK1028" s="43" t="s">
        <v>1436</v>
      </c>
      <c r="AL1028" s="43" t="s">
        <v>1436</v>
      </c>
      <c r="AM1028" s="43" t="s">
        <v>1436</v>
      </c>
      <c r="AN1028" s="43" t="s">
        <v>1436</v>
      </c>
      <c r="AO1028" s="43" t="s">
        <v>1436</v>
      </c>
      <c r="AP1028" s="43" t="s">
        <v>1436</v>
      </c>
      <c r="AQ1028" t="s">
        <v>106</v>
      </c>
      <c r="AR1028" s="42">
        <v>45855</v>
      </c>
      <c r="AS1028" s="23" t="s">
        <v>116</v>
      </c>
      <c r="AT1028" s="23" t="s">
        <v>116</v>
      </c>
      <c r="AU1028" t="s">
        <v>117</v>
      </c>
      <c r="AZ1028" s="20" t="s">
        <v>6932</v>
      </c>
      <c r="BA1028" s="23" t="s">
        <v>272</v>
      </c>
      <c r="BB1028" s="20" t="s">
        <v>273</v>
      </c>
      <c r="BC1028" s="42" t="s">
        <v>113</v>
      </c>
      <c r="BD1028" s="23" t="s">
        <v>274</v>
      </c>
      <c r="BE1028" s="42">
        <v>45855</v>
      </c>
      <c r="BF1028" s="27">
        <v>45855</v>
      </c>
      <c r="BG1028" s="43">
        <v>46387</v>
      </c>
      <c r="BH1028" s="35">
        <f>+Tabla3[[#This Row],[FECHA TERMINACION
(INICIAL)]]-Tabla3[[#This Row],[FECHA INICIO]]</f>
        <v>532</v>
      </c>
      <c r="BI1028" s="67">
        <f>+Tabla3[[#This Row],[PLAZO DE EJECUCIÓN EN DÍAS (INICIAL)]]/30</f>
        <v>17.733333333333334</v>
      </c>
      <c r="BJ1028" t="s">
        <v>6933</v>
      </c>
      <c r="BK1028" s="30">
        <f>+[1]BD_2!E1064</f>
        <v>0</v>
      </c>
      <c r="BL1028" s="30">
        <f>+[1]BD_2!BA1064</f>
        <v>0</v>
      </c>
      <c r="BM1028" s="23">
        <f>+[1]BD_2!BZ1064</f>
        <v>0</v>
      </c>
      <c r="BN1028" s="23">
        <f>+COUNTIF(Tabla3[[#This Row],[VALOR REDUCIDO]:[TOTAL TIEMPO PRORROGADO EN DÍAS
]],"&lt;&gt;0")</f>
        <v>0</v>
      </c>
      <c r="BO1028" s="23" t="str">
        <f>+[1]BD_2!CA1064</f>
        <v>2 NO</v>
      </c>
      <c r="BP1028" s="27" t="str">
        <f>+[1]BD_2!CF1064</f>
        <v>2 NO</v>
      </c>
      <c r="BQ1028" s="23"/>
      <c r="BR1028">
        <f t="shared" ref="BR1028:BR1062" si="236">$BT1028-$BS1028</f>
        <v>532</v>
      </c>
      <c r="BS1028" s="36">
        <f t="shared" si="226"/>
        <v>45855</v>
      </c>
      <c r="BT1028" s="27">
        <f t="shared" si="227"/>
        <v>46387</v>
      </c>
      <c r="BU1028" s="37">
        <f t="shared" ref="BU1028:BU1062" ca="1" si="237">IF((($C$1-$BS1028)/($BT1028-$BS1028))&gt;=100%,100%,(($C$1-$BS1028)/($BT1028-$BS1028)))</f>
        <v>0.17293233082706766</v>
      </c>
      <c r="BV1028" s="46">
        <f t="shared" ref="BV1028:BV1062" si="238">$AC1028+$BL1028-$BK1028</f>
        <v>0</v>
      </c>
      <c r="BW1028" s="23" t="str">
        <f t="shared" ca="1" si="225"/>
        <v>EJECUCIÓN</v>
      </c>
      <c r="BX1028" s="23">
        <v>0</v>
      </c>
      <c r="BY1028" s="23">
        <v>0</v>
      </c>
      <c r="BZ1028" s="23" t="s">
        <v>106</v>
      </c>
      <c r="CA1028" s="23" t="str">
        <f t="shared" si="228"/>
        <v>julio</v>
      </c>
      <c r="CB1028" s="23" t="s">
        <v>121</v>
      </c>
      <c r="CC1028" s="23" t="s">
        <v>121</v>
      </c>
      <c r="CD1028" s="23" t="s">
        <v>121</v>
      </c>
      <c r="CE1028" t="s">
        <v>125</v>
      </c>
      <c r="CF1028" t="s">
        <v>126</v>
      </c>
    </row>
    <row r="1029" spans="1:84" x14ac:dyDescent="0.25">
      <c r="A1029" s="23" t="str">
        <f t="shared" si="229"/>
        <v/>
      </c>
      <c r="B1029" s="24" t="str">
        <f t="shared" si="230"/>
        <v/>
      </c>
      <c r="C1029" s="24" t="str">
        <f t="shared" ca="1" si="231"/>
        <v>E</v>
      </c>
      <c r="D1029" s="25" t="str">
        <f t="shared" ca="1" si="232"/>
        <v/>
      </c>
      <c r="E1029" s="25" t="str">
        <f t="shared" si="233"/>
        <v/>
      </c>
      <c r="F1029" s="25" t="str">
        <f t="shared" si="234"/>
        <v/>
      </c>
      <c r="G1029" s="25" t="str">
        <f t="shared" si="235"/>
        <v/>
      </c>
      <c r="H1029" s="23">
        <v>2025</v>
      </c>
      <c r="I1029" s="26">
        <v>1054</v>
      </c>
      <c r="J1029" s="23" t="s">
        <v>95</v>
      </c>
      <c r="K1029" t="s">
        <v>96</v>
      </c>
      <c r="L1029" t="s">
        <v>97</v>
      </c>
      <c r="M1029" t="s">
        <v>98</v>
      </c>
      <c r="N1029" t="s">
        <v>99</v>
      </c>
      <c r="O1029" s="23" t="s">
        <v>100</v>
      </c>
      <c r="P1029" s="23" t="s">
        <v>138</v>
      </c>
      <c r="Q1029" t="s">
        <v>6934</v>
      </c>
      <c r="R1029" s="23" t="s">
        <v>103</v>
      </c>
      <c r="S1029" s="20" t="s">
        <v>561</v>
      </c>
      <c r="T1029" s="29" t="s">
        <v>7218</v>
      </c>
      <c r="U1029" s="23" t="s">
        <v>1436</v>
      </c>
      <c r="V1029" s="23" t="s">
        <v>106</v>
      </c>
      <c r="W1029" s="20" t="s">
        <v>430</v>
      </c>
      <c r="X1029" s="20" t="s">
        <v>430</v>
      </c>
      <c r="Y1029" t="s">
        <v>4046</v>
      </c>
      <c r="Z1029" t="s">
        <v>4047</v>
      </c>
      <c r="AA1029" t="s">
        <v>6935</v>
      </c>
      <c r="AB1029" s="30">
        <v>27500000</v>
      </c>
      <c r="AC1029" s="30">
        <v>27500000</v>
      </c>
      <c r="AD1029" s="30">
        <v>5500000</v>
      </c>
      <c r="AE1029" s="46">
        <v>0</v>
      </c>
      <c r="AF1029" s="23" t="s">
        <v>112</v>
      </c>
      <c r="AG1029" t="s">
        <v>106</v>
      </c>
      <c r="AH1029" t="s">
        <v>113</v>
      </c>
      <c r="AI1029" s="31">
        <f>+Tabla3[[#This Row],[VALOR DEL CONTRATO
(EN NUMEROS)]]-Tabla3[[#This Row],[VALOR RECURSOS (MADS/FONAM)]]</f>
        <v>0</v>
      </c>
      <c r="AJ1029" s="25">
        <v>4825</v>
      </c>
      <c r="AK1029" s="57">
        <v>45664</v>
      </c>
      <c r="AL1029">
        <v>323625</v>
      </c>
      <c r="AM1029" s="42">
        <v>45880</v>
      </c>
      <c r="AN1029" s="33" t="s">
        <v>114</v>
      </c>
      <c r="AO1029" t="s">
        <v>1265</v>
      </c>
      <c r="AP1029" s="39">
        <v>202400000000074</v>
      </c>
      <c r="AQ1029" t="s">
        <v>106</v>
      </c>
      <c r="AR1029" s="42">
        <v>45870</v>
      </c>
      <c r="AS1029" s="23" t="s">
        <v>4091</v>
      </c>
      <c r="AT1029" s="23" t="s">
        <v>4092</v>
      </c>
      <c r="AU1029" t="s">
        <v>117</v>
      </c>
      <c r="AV1029" t="s">
        <v>435</v>
      </c>
      <c r="AW1029" t="s">
        <v>436</v>
      </c>
      <c r="AX1029" t="s">
        <v>436</v>
      </c>
      <c r="AY1029" s="23">
        <v>80111600</v>
      </c>
      <c r="AZ1029" t="s">
        <v>6936</v>
      </c>
      <c r="BA1029" s="23" t="s">
        <v>295</v>
      </c>
      <c r="BB1029" s="20" t="s">
        <v>122</v>
      </c>
      <c r="BC1029" s="42">
        <v>45873</v>
      </c>
      <c r="BD1029" s="23" t="s">
        <v>123</v>
      </c>
      <c r="BE1029" s="42">
        <v>45873</v>
      </c>
      <c r="BF1029" s="27">
        <v>45880</v>
      </c>
      <c r="BG1029" s="43">
        <v>46021</v>
      </c>
      <c r="BH1029" s="35">
        <f>+Tabla3[[#This Row],[FECHA TERMINACION
(INICIAL)]]-Tabla3[[#This Row],[FECHA INICIO]]</f>
        <v>141</v>
      </c>
      <c r="BI1029" s="67">
        <f>+Tabla3[[#This Row],[PLAZO DE EJECUCIÓN EN DÍAS (INICIAL)]]/30</f>
        <v>4.7</v>
      </c>
      <c r="BJ1029" t="s">
        <v>6937</v>
      </c>
      <c r="BK1029" s="30">
        <f>+[1]BD_2!E1065</f>
        <v>1833333</v>
      </c>
      <c r="BL1029" s="30">
        <f>+[1]BD_2!BA1065</f>
        <v>0</v>
      </c>
      <c r="BM1029" s="23">
        <f>+[1]BD_2!BZ1065</f>
        <v>0</v>
      </c>
      <c r="BN1029" s="23">
        <f>+COUNTIF(Tabla3[[#This Row],[VALOR REDUCIDO]:[TOTAL TIEMPO PRORROGADO EN DÍAS
]],"&lt;&gt;0")</f>
        <v>1</v>
      </c>
      <c r="BO1029" s="23" t="str">
        <f>+[1]BD_2!CA1065</f>
        <v>2 NO</v>
      </c>
      <c r="BP1029" s="27" t="str">
        <f>+[1]BD_2!CF1065</f>
        <v>2 NO</v>
      </c>
      <c r="BQ1029" s="23"/>
      <c r="BR1029">
        <f t="shared" si="236"/>
        <v>141</v>
      </c>
      <c r="BS1029" s="36">
        <f t="shared" si="226"/>
        <v>45880</v>
      </c>
      <c r="BT1029" s="27">
        <f t="shared" si="227"/>
        <v>46021</v>
      </c>
      <c r="BU1029" s="37">
        <f t="shared" ca="1" si="237"/>
        <v>0.47517730496453903</v>
      </c>
      <c r="BV1029" s="46">
        <f t="shared" si="238"/>
        <v>25666667</v>
      </c>
      <c r="BW1029" s="23" t="str">
        <f t="shared" ca="1" si="225"/>
        <v>EJECUCIÓN</v>
      </c>
      <c r="BX1029" s="23">
        <v>0</v>
      </c>
      <c r="BY1029" s="23">
        <v>27500000</v>
      </c>
      <c r="BZ1029" s="23" t="s">
        <v>106</v>
      </c>
      <c r="CA1029" s="23" t="str">
        <f t="shared" si="228"/>
        <v>agosto</v>
      </c>
      <c r="CB1029" s="23" t="s">
        <v>121</v>
      </c>
      <c r="CC1029" s="23" t="s">
        <v>121</v>
      </c>
      <c r="CD1029" s="23" t="s">
        <v>121</v>
      </c>
      <c r="CE1029" t="s">
        <v>125</v>
      </c>
      <c r="CF1029" t="s">
        <v>126</v>
      </c>
    </row>
    <row r="1030" spans="1:84" x14ac:dyDescent="0.25">
      <c r="A1030" s="23" t="str">
        <f t="shared" si="229"/>
        <v/>
      </c>
      <c r="B1030" s="24" t="str">
        <f t="shared" si="230"/>
        <v/>
      </c>
      <c r="C1030" s="24" t="str">
        <f t="shared" ca="1" si="231"/>
        <v>E</v>
      </c>
      <c r="D1030" s="25" t="str">
        <f t="shared" ca="1" si="232"/>
        <v/>
      </c>
      <c r="E1030" s="25" t="str">
        <f t="shared" si="233"/>
        <v/>
      </c>
      <c r="F1030" s="25" t="str">
        <f t="shared" si="234"/>
        <v/>
      </c>
      <c r="G1030" s="25" t="str">
        <f t="shared" si="235"/>
        <v/>
      </c>
      <c r="H1030" s="23">
        <v>2025</v>
      </c>
      <c r="I1030" s="26">
        <v>1055</v>
      </c>
      <c r="J1030" s="23" t="s">
        <v>5463</v>
      </c>
      <c r="K1030" t="s">
        <v>96</v>
      </c>
      <c r="L1030" t="s">
        <v>97</v>
      </c>
      <c r="M1030" t="s">
        <v>98</v>
      </c>
      <c r="N1030" t="s">
        <v>99</v>
      </c>
      <c r="O1030" s="23" t="s">
        <v>100</v>
      </c>
      <c r="P1030" s="23" t="s">
        <v>113</v>
      </c>
      <c r="Q1030" t="s">
        <v>6938</v>
      </c>
      <c r="R1030" s="23" t="s">
        <v>1435</v>
      </c>
      <c r="S1030" s="42" t="s">
        <v>1436</v>
      </c>
      <c r="T1030" s="23" t="s">
        <v>1436</v>
      </c>
      <c r="U1030" s="23" t="s">
        <v>7258</v>
      </c>
      <c r="V1030" s="23" t="s">
        <v>106</v>
      </c>
      <c r="W1030" s="20" t="s">
        <v>711</v>
      </c>
      <c r="X1030" s="20" t="s">
        <v>108</v>
      </c>
      <c r="Y1030" t="s">
        <v>6939</v>
      </c>
      <c r="Z1030" t="s">
        <v>6940</v>
      </c>
      <c r="AA1030" t="s">
        <v>6941</v>
      </c>
      <c r="AB1030" s="30">
        <v>450000000</v>
      </c>
      <c r="AC1030" s="30">
        <v>450000000</v>
      </c>
      <c r="AD1030" s="46">
        <v>0</v>
      </c>
      <c r="AE1030" s="46">
        <v>0</v>
      </c>
      <c r="AF1030" s="23" t="s">
        <v>112</v>
      </c>
      <c r="AG1030" t="s">
        <v>106</v>
      </c>
      <c r="AH1030" t="s">
        <v>113</v>
      </c>
      <c r="AI1030" s="31">
        <f>+Tabla3[[#This Row],[VALOR DEL CONTRATO
(EN NUMEROS)]]-Tabla3[[#This Row],[VALOR RECURSOS (MADS/FONAM)]]</f>
        <v>0</v>
      </c>
      <c r="AJ1030" s="25">
        <v>6125</v>
      </c>
      <c r="AK1030" s="57">
        <v>45665</v>
      </c>
      <c r="AL1030">
        <v>352425</v>
      </c>
      <c r="AM1030" s="42">
        <v>45894</v>
      </c>
      <c r="AN1030" s="25" t="s">
        <v>825</v>
      </c>
      <c r="AO1030" t="s">
        <v>7259</v>
      </c>
      <c r="AP1030" s="39" t="s">
        <v>113</v>
      </c>
      <c r="AQ1030" t="s">
        <v>106</v>
      </c>
      <c r="AR1030" s="42">
        <v>45894</v>
      </c>
      <c r="AS1030" s="23" t="s">
        <v>116</v>
      </c>
      <c r="AT1030" s="23" t="s">
        <v>116</v>
      </c>
      <c r="AU1030" t="s">
        <v>117</v>
      </c>
      <c r="AV1030" t="s">
        <v>6701</v>
      </c>
      <c r="AW1030" t="s">
        <v>620</v>
      </c>
      <c r="AX1030" t="s">
        <v>108</v>
      </c>
      <c r="AY1030" s="23">
        <v>80111600</v>
      </c>
      <c r="AZ1030" s="20" t="s">
        <v>7260</v>
      </c>
      <c r="BA1030" s="23" t="s">
        <v>295</v>
      </c>
      <c r="BB1030" s="20" t="s">
        <v>122</v>
      </c>
      <c r="BC1030" s="42">
        <v>45895</v>
      </c>
      <c r="BD1030" s="23" t="s">
        <v>1293</v>
      </c>
      <c r="BE1030" s="42">
        <v>45895</v>
      </c>
      <c r="BF1030" s="27">
        <v>45898</v>
      </c>
      <c r="BG1030" s="43">
        <v>46022</v>
      </c>
      <c r="BH1030" s="35">
        <f>+Tabla3[[#This Row],[FECHA TERMINACION
(INICIAL)]]-Tabla3[[#This Row],[FECHA INICIO]]</f>
        <v>124</v>
      </c>
      <c r="BI1030" s="67">
        <f>+Tabla3[[#This Row],[PLAZO DE EJECUCIÓN EN DÍAS (INICIAL)]]/30</f>
        <v>4.1333333333333337</v>
      </c>
      <c r="BJ1030" t="s">
        <v>7261</v>
      </c>
      <c r="BK1030" s="30">
        <f>+[1]BD_2!E1066</f>
        <v>0</v>
      </c>
      <c r="BL1030" s="30">
        <f>+[1]BD_2!BA1066</f>
        <v>0</v>
      </c>
      <c r="BM1030" s="23">
        <f>+[1]BD_2!BZ1066</f>
        <v>0</v>
      </c>
      <c r="BN1030" s="23">
        <f>+COUNTIF(Tabla3[[#This Row],[VALOR REDUCIDO]:[TOTAL TIEMPO PRORROGADO EN DÍAS
]],"&lt;&gt;0")</f>
        <v>0</v>
      </c>
      <c r="BO1030" s="23" t="str">
        <f>+[1]BD_2!CA1066</f>
        <v>2 NO</v>
      </c>
      <c r="BP1030" s="27" t="str">
        <f>+[1]BD_2!CF1066</f>
        <v>2 NO</v>
      </c>
      <c r="BQ1030" s="23"/>
      <c r="BR1030">
        <f t="shared" si="236"/>
        <v>124</v>
      </c>
      <c r="BS1030" s="36">
        <f t="shared" si="226"/>
        <v>45898</v>
      </c>
      <c r="BT1030" s="27">
        <f t="shared" si="227"/>
        <v>46022</v>
      </c>
      <c r="BU1030" s="37">
        <f t="shared" ca="1" si="237"/>
        <v>0.39516129032258063</v>
      </c>
      <c r="BV1030" s="46">
        <f t="shared" si="238"/>
        <v>450000000</v>
      </c>
      <c r="BW1030" s="23" t="str">
        <f t="shared" ca="1" si="225"/>
        <v>EJECUCIÓN</v>
      </c>
      <c r="BX1030" s="23">
        <v>0</v>
      </c>
      <c r="BY1030" s="23">
        <v>0</v>
      </c>
      <c r="BZ1030" s="23" t="s">
        <v>106</v>
      </c>
      <c r="CA1030" s="23" t="str">
        <f t="shared" si="228"/>
        <v>agosto</v>
      </c>
      <c r="CB1030" s="23" t="s">
        <v>121</v>
      </c>
      <c r="CC1030" s="23" t="s">
        <v>121</v>
      </c>
      <c r="CD1030" s="23" t="s">
        <v>121</v>
      </c>
      <c r="CE1030" t="s">
        <v>125</v>
      </c>
      <c r="CF1030" t="s">
        <v>126</v>
      </c>
    </row>
    <row r="1031" spans="1:84" x14ac:dyDescent="0.25">
      <c r="A1031" s="23" t="str">
        <f t="shared" si="229"/>
        <v/>
      </c>
      <c r="B1031" s="24" t="str">
        <f t="shared" si="230"/>
        <v/>
      </c>
      <c r="C1031" s="24" t="str">
        <f t="shared" ca="1" si="231"/>
        <v>E</v>
      </c>
      <c r="D1031" s="25" t="str">
        <f t="shared" ca="1" si="232"/>
        <v/>
      </c>
      <c r="E1031" s="25" t="str">
        <f t="shared" si="233"/>
        <v/>
      </c>
      <c r="F1031" s="25" t="str">
        <f t="shared" si="234"/>
        <v/>
      </c>
      <c r="G1031" s="25" t="str">
        <f t="shared" si="235"/>
        <v/>
      </c>
      <c r="H1031" s="23">
        <v>2025</v>
      </c>
      <c r="I1031" s="26">
        <v>1056</v>
      </c>
      <c r="J1031" s="23" t="s">
        <v>6848</v>
      </c>
      <c r="K1031" t="s">
        <v>96</v>
      </c>
      <c r="L1031" t="s">
        <v>2928</v>
      </c>
      <c r="M1031" t="s">
        <v>2929</v>
      </c>
      <c r="N1031" t="s">
        <v>5937</v>
      </c>
      <c r="O1031" s="23" t="s">
        <v>100</v>
      </c>
      <c r="P1031" s="23" t="s">
        <v>113</v>
      </c>
      <c r="Q1031" t="s">
        <v>6942</v>
      </c>
      <c r="R1031" s="23" t="s">
        <v>1435</v>
      </c>
      <c r="S1031" s="42" t="s">
        <v>1436</v>
      </c>
      <c r="T1031" s="23" t="s">
        <v>1436</v>
      </c>
      <c r="U1031" s="23" t="s">
        <v>6943</v>
      </c>
      <c r="V1031" s="23" t="s">
        <v>106</v>
      </c>
      <c r="W1031" s="20" t="s">
        <v>888</v>
      </c>
      <c r="X1031" s="20" t="s">
        <v>888</v>
      </c>
      <c r="Y1031" t="s">
        <v>6944</v>
      </c>
      <c r="Z1031" t="s">
        <v>6945</v>
      </c>
      <c r="AA1031" t="s">
        <v>6946</v>
      </c>
      <c r="AB1031" s="30">
        <v>3200000000</v>
      </c>
      <c r="AC1031" s="30">
        <v>3200000000</v>
      </c>
      <c r="AD1031" s="46">
        <v>0</v>
      </c>
      <c r="AE1031" s="46">
        <v>0</v>
      </c>
      <c r="AF1031" s="23" t="s">
        <v>112</v>
      </c>
      <c r="AG1031" t="s">
        <v>106</v>
      </c>
      <c r="AH1031" t="s">
        <v>113</v>
      </c>
      <c r="AI1031" s="31">
        <f>+Tabla3[[#This Row],[VALOR DEL CONTRATO
(EN NUMEROS)]]-Tabla3[[#This Row],[VALOR RECURSOS (MADS/FONAM)]]</f>
        <v>0</v>
      </c>
      <c r="AJ1031" s="25">
        <v>7725</v>
      </c>
      <c r="AK1031" s="57">
        <v>45665</v>
      </c>
      <c r="AL1031">
        <v>302525</v>
      </c>
      <c r="AM1031" s="42">
        <v>45868</v>
      </c>
      <c r="AN1031" s="33" t="s">
        <v>114</v>
      </c>
      <c r="AO1031" t="s">
        <v>751</v>
      </c>
      <c r="AP1031" s="39">
        <v>202400000000095</v>
      </c>
      <c r="AQ1031" t="s">
        <v>106</v>
      </c>
      <c r="AR1031" s="42">
        <v>45868</v>
      </c>
      <c r="AS1031" s="23" t="s">
        <v>116</v>
      </c>
      <c r="AT1031" s="23" t="s">
        <v>116</v>
      </c>
      <c r="AU1031" t="s">
        <v>117</v>
      </c>
      <c r="AV1031" t="s">
        <v>6885</v>
      </c>
      <c r="AW1031" t="s">
        <v>1238</v>
      </c>
      <c r="AX1031" t="s">
        <v>888</v>
      </c>
      <c r="AY1031" s="23">
        <v>80111600</v>
      </c>
      <c r="AZ1031" s="40" t="s">
        <v>6947</v>
      </c>
      <c r="BA1031" s="23" t="s">
        <v>295</v>
      </c>
      <c r="BB1031" s="20" t="s">
        <v>122</v>
      </c>
      <c r="BC1031" s="42">
        <v>45874</v>
      </c>
      <c r="BD1031" s="23" t="s">
        <v>1293</v>
      </c>
      <c r="BE1031" s="42">
        <v>45874</v>
      </c>
      <c r="BF1031" s="27">
        <v>45874</v>
      </c>
      <c r="BG1031" s="43">
        <v>46011</v>
      </c>
      <c r="BH1031" s="35">
        <f>+Tabla3[[#This Row],[FECHA TERMINACION
(INICIAL)]]-Tabla3[[#This Row],[FECHA INICIO]]</f>
        <v>137</v>
      </c>
      <c r="BI1031" s="67">
        <f>+Tabla3[[#This Row],[PLAZO DE EJECUCIÓN EN DÍAS (INICIAL)]]/30</f>
        <v>4.5666666666666664</v>
      </c>
      <c r="BJ1031" t="s">
        <v>6948</v>
      </c>
      <c r="BK1031" s="30">
        <f>+[1]BD_2!E1067</f>
        <v>0</v>
      </c>
      <c r="BL1031" s="30">
        <f>+[1]BD_2!BA1067</f>
        <v>0</v>
      </c>
      <c r="BM1031" s="23">
        <f>+[1]BD_2!BZ1067</f>
        <v>0</v>
      </c>
      <c r="BN1031" s="23">
        <f>+COUNTIF(Tabla3[[#This Row],[VALOR REDUCIDO]:[TOTAL TIEMPO PRORROGADO EN DÍAS
]],"&lt;&gt;0")</f>
        <v>0</v>
      </c>
      <c r="BO1031" s="23" t="str">
        <f>+[1]BD_2!CA1067</f>
        <v>2 NO</v>
      </c>
      <c r="BP1031" s="27" t="str">
        <f>+[1]BD_2!CF1067</f>
        <v>2 NO</v>
      </c>
      <c r="BQ1031" s="23"/>
      <c r="BR1031">
        <f t="shared" si="236"/>
        <v>137</v>
      </c>
      <c r="BS1031" s="36">
        <f t="shared" si="226"/>
        <v>45874</v>
      </c>
      <c r="BT1031" s="27">
        <f t="shared" si="227"/>
        <v>46011</v>
      </c>
      <c r="BU1031" s="37">
        <f t="shared" ca="1" si="237"/>
        <v>0.53284671532846717</v>
      </c>
      <c r="BV1031" s="46">
        <f t="shared" si="238"/>
        <v>3200000000</v>
      </c>
      <c r="BW1031" s="23" t="str">
        <f t="shared" ca="1" si="225"/>
        <v>EJECUCIÓN</v>
      </c>
      <c r="BX1031" s="23">
        <v>0</v>
      </c>
      <c r="BY1031" s="23">
        <v>3200000000</v>
      </c>
      <c r="BZ1031" s="23" t="s">
        <v>106</v>
      </c>
      <c r="CA1031" s="23" t="str">
        <f t="shared" si="228"/>
        <v>julio</v>
      </c>
      <c r="CB1031" s="23" t="s">
        <v>121</v>
      </c>
      <c r="CC1031" s="23" t="s">
        <v>121</v>
      </c>
      <c r="CD1031" s="23" t="s">
        <v>121</v>
      </c>
      <c r="CE1031" t="s">
        <v>125</v>
      </c>
      <c r="CF1031" t="s">
        <v>126</v>
      </c>
    </row>
    <row r="1032" spans="1:84" x14ac:dyDescent="0.25">
      <c r="A1032" s="23" t="str">
        <f t="shared" si="229"/>
        <v/>
      </c>
      <c r="B1032" s="24" t="str">
        <f t="shared" si="230"/>
        <v/>
      </c>
      <c r="C1032" s="24" t="str">
        <f t="shared" ca="1" si="231"/>
        <v>E</v>
      </c>
      <c r="D1032" s="25" t="str">
        <f t="shared" ca="1" si="232"/>
        <v/>
      </c>
      <c r="E1032" s="25" t="str">
        <f t="shared" si="233"/>
        <v/>
      </c>
      <c r="F1032" s="25" t="str">
        <f t="shared" si="234"/>
        <v/>
      </c>
      <c r="G1032" s="25" t="str">
        <f t="shared" si="235"/>
        <v/>
      </c>
      <c r="H1032" s="23">
        <v>2025</v>
      </c>
      <c r="I1032" s="26">
        <v>1057</v>
      </c>
      <c r="J1032" s="23" t="s">
        <v>6848</v>
      </c>
      <c r="K1032" t="s">
        <v>96</v>
      </c>
      <c r="L1032" t="s">
        <v>6949</v>
      </c>
      <c r="M1032" t="s">
        <v>2929</v>
      </c>
      <c r="N1032" t="s">
        <v>5937</v>
      </c>
      <c r="O1032" s="23" t="s">
        <v>100</v>
      </c>
      <c r="P1032" s="23" t="s">
        <v>113</v>
      </c>
      <c r="Q1032" t="s">
        <v>6950</v>
      </c>
      <c r="R1032" s="23" t="s">
        <v>1435</v>
      </c>
      <c r="S1032" s="42" t="s">
        <v>1436</v>
      </c>
      <c r="T1032" s="23" t="s">
        <v>1436</v>
      </c>
      <c r="U1032" s="23" t="s">
        <v>6951</v>
      </c>
      <c r="V1032" s="23" t="s">
        <v>106</v>
      </c>
      <c r="W1032" s="20" t="s">
        <v>418</v>
      </c>
      <c r="X1032" s="20" t="s">
        <v>418</v>
      </c>
      <c r="Y1032" t="s">
        <v>6952</v>
      </c>
      <c r="Z1032" t="s">
        <v>6953</v>
      </c>
      <c r="AA1032" t="s">
        <v>6954</v>
      </c>
      <c r="AB1032" s="30">
        <v>15985929099</v>
      </c>
      <c r="AC1032" s="30">
        <v>0</v>
      </c>
      <c r="AD1032" s="46">
        <v>0</v>
      </c>
      <c r="AE1032" s="46">
        <v>0</v>
      </c>
      <c r="AF1032" s="23" t="s">
        <v>112</v>
      </c>
      <c r="AG1032" t="s">
        <v>106</v>
      </c>
      <c r="AH1032" t="s">
        <v>113</v>
      </c>
      <c r="AI1032" s="31">
        <f>+Tabla3[[#This Row],[VALOR DEL CONTRATO
(EN NUMEROS)]]-Tabla3[[#This Row],[VALOR RECURSOS (MADS/FONAM)]]</f>
        <v>15985929099</v>
      </c>
      <c r="AJ1032" s="43" t="s">
        <v>1436</v>
      </c>
      <c r="AK1032" s="43" t="s">
        <v>1436</v>
      </c>
      <c r="AL1032" s="43" t="s">
        <v>1436</v>
      </c>
      <c r="AM1032" s="43" t="s">
        <v>1436</v>
      </c>
      <c r="AN1032" s="43" t="s">
        <v>1436</v>
      </c>
      <c r="AO1032" s="43" t="s">
        <v>1436</v>
      </c>
      <c r="AP1032" s="43" t="s">
        <v>1436</v>
      </c>
      <c r="AQ1032" t="s">
        <v>106</v>
      </c>
      <c r="AR1032" s="42">
        <v>45859</v>
      </c>
      <c r="AS1032" s="23" t="s">
        <v>6955</v>
      </c>
      <c r="AT1032" s="23" t="s">
        <v>6956</v>
      </c>
      <c r="AU1032" t="s">
        <v>117</v>
      </c>
      <c r="AV1032" t="s">
        <v>6156</v>
      </c>
      <c r="AW1032" t="s">
        <v>6157</v>
      </c>
      <c r="AX1032" t="s">
        <v>6957</v>
      </c>
      <c r="AY1032" s="23">
        <v>80111600</v>
      </c>
      <c r="AZ1032" s="68" t="s">
        <v>6958</v>
      </c>
      <c r="BA1032" s="23" t="s">
        <v>272</v>
      </c>
      <c r="BB1032" s="20" t="s">
        <v>273</v>
      </c>
      <c r="BC1032" s="42" t="s">
        <v>113</v>
      </c>
      <c r="BD1032" s="23" t="s">
        <v>274</v>
      </c>
      <c r="BE1032" s="42">
        <v>45859</v>
      </c>
      <c r="BF1032" s="42">
        <v>45859</v>
      </c>
      <c r="BG1032" s="27">
        <v>47684</v>
      </c>
      <c r="BH1032" s="35">
        <f>+Tabla3[[#This Row],[FECHA TERMINACION
(INICIAL)]]-Tabla3[[#This Row],[FECHA INICIO]]</f>
        <v>1825</v>
      </c>
      <c r="BI1032" s="67">
        <f>+Tabla3[[#This Row],[PLAZO DE EJECUCIÓN EN DÍAS (INICIAL)]]/30</f>
        <v>60.833333333333336</v>
      </c>
      <c r="BJ1032" t="s">
        <v>6959</v>
      </c>
      <c r="BK1032" s="30">
        <f>+[1]BD_2!E1068</f>
        <v>0</v>
      </c>
      <c r="BL1032" s="30">
        <f>+[1]BD_2!BA1068</f>
        <v>0</v>
      </c>
      <c r="BM1032" s="23">
        <f>+[1]BD_2!BZ1068</f>
        <v>0</v>
      </c>
      <c r="BN1032" s="23">
        <f>+COUNTIF(Tabla3[[#This Row],[VALOR REDUCIDO]:[TOTAL TIEMPO PRORROGADO EN DÍAS
]],"&lt;&gt;0")</f>
        <v>0</v>
      </c>
      <c r="BO1032" s="23" t="str">
        <f>+[1]BD_2!CA1068</f>
        <v>2 NO</v>
      </c>
      <c r="BP1032" s="27" t="str">
        <f>+[1]BD_2!CF1068</f>
        <v>2 NO</v>
      </c>
      <c r="BQ1032" s="23"/>
      <c r="BR1032">
        <f t="shared" si="236"/>
        <v>1825</v>
      </c>
      <c r="BS1032" s="36">
        <f t="shared" si="226"/>
        <v>45859</v>
      </c>
      <c r="BT1032" s="27">
        <f t="shared" si="227"/>
        <v>47684</v>
      </c>
      <c r="BU1032" s="37">
        <f t="shared" ca="1" si="237"/>
        <v>4.8219178082191783E-2</v>
      </c>
      <c r="BV1032" s="46">
        <f t="shared" si="238"/>
        <v>0</v>
      </c>
      <c r="BW1032" s="23" t="str">
        <f t="shared" ca="1" si="225"/>
        <v>EJECUCIÓN</v>
      </c>
      <c r="BX1032" s="23">
        <v>0</v>
      </c>
      <c r="BY1032" s="23">
        <v>0</v>
      </c>
      <c r="BZ1032" s="23" t="s">
        <v>106</v>
      </c>
      <c r="CA1032" s="23" t="str">
        <f t="shared" si="228"/>
        <v>julio</v>
      </c>
      <c r="CB1032" s="23" t="s">
        <v>121</v>
      </c>
      <c r="CC1032" s="23" t="s">
        <v>121</v>
      </c>
      <c r="CD1032" s="23" t="s">
        <v>121</v>
      </c>
      <c r="CE1032" t="s">
        <v>125</v>
      </c>
      <c r="CF1032" t="s">
        <v>126</v>
      </c>
    </row>
    <row r="1033" spans="1:84" x14ac:dyDescent="0.25">
      <c r="A1033" s="23" t="str">
        <f t="shared" si="229"/>
        <v/>
      </c>
      <c r="B1033" s="24" t="str">
        <f t="shared" si="230"/>
        <v/>
      </c>
      <c r="C1033" s="24" t="str">
        <f t="shared" ca="1" si="231"/>
        <v>E</v>
      </c>
      <c r="D1033" s="25" t="str">
        <f t="shared" ca="1" si="232"/>
        <v/>
      </c>
      <c r="E1033" s="25" t="str">
        <f t="shared" si="233"/>
        <v/>
      </c>
      <c r="F1033" s="25" t="str">
        <f t="shared" si="234"/>
        <v/>
      </c>
      <c r="G1033" s="25" t="str">
        <f t="shared" si="235"/>
        <v/>
      </c>
      <c r="H1033" s="23">
        <v>2025</v>
      </c>
      <c r="I1033" s="26">
        <v>1058</v>
      </c>
      <c r="J1033" s="23" t="s">
        <v>95</v>
      </c>
      <c r="K1033" t="s">
        <v>96</v>
      </c>
      <c r="L1033" t="s">
        <v>97</v>
      </c>
      <c r="M1033" t="s">
        <v>98</v>
      </c>
      <c r="N1033" t="s">
        <v>99</v>
      </c>
      <c r="O1033" s="23" t="s">
        <v>100</v>
      </c>
      <c r="P1033" s="23" t="s">
        <v>138</v>
      </c>
      <c r="Q1033" t="s">
        <v>6960</v>
      </c>
      <c r="R1033" s="23" t="s">
        <v>103</v>
      </c>
      <c r="S1033" s="20" t="s">
        <v>158</v>
      </c>
      <c r="T1033" s="29" t="s">
        <v>7200</v>
      </c>
      <c r="U1033" s="23" t="s">
        <v>1436</v>
      </c>
      <c r="V1033" s="23" t="s">
        <v>106</v>
      </c>
      <c r="W1033" s="20" t="s">
        <v>245</v>
      </c>
      <c r="X1033" s="20" t="s">
        <v>245</v>
      </c>
      <c r="Y1033" t="s">
        <v>6961</v>
      </c>
      <c r="Z1033" t="s">
        <v>6962</v>
      </c>
      <c r="AA1033" t="s">
        <v>6963</v>
      </c>
      <c r="AB1033" s="30">
        <v>37333333</v>
      </c>
      <c r="AC1033" s="30">
        <v>37333333</v>
      </c>
      <c r="AD1033" s="46">
        <v>7000000</v>
      </c>
      <c r="AE1033" s="46">
        <v>0</v>
      </c>
      <c r="AF1033" s="23" t="s">
        <v>112</v>
      </c>
      <c r="AG1033" t="s">
        <v>106</v>
      </c>
      <c r="AH1033" t="s">
        <v>113</v>
      </c>
      <c r="AI1033" s="31">
        <f>+Tabla3[[#This Row],[VALOR DEL CONTRATO
(EN NUMEROS)]]-Tabla3[[#This Row],[VALOR RECURSOS (MADS/FONAM)]]</f>
        <v>0</v>
      </c>
      <c r="AJ1033" s="25">
        <v>6525</v>
      </c>
      <c r="AK1033" s="57">
        <v>45665</v>
      </c>
      <c r="AL1033">
        <v>285225</v>
      </c>
      <c r="AM1033" s="42">
        <v>45859</v>
      </c>
      <c r="AN1033" s="33" t="s">
        <v>114</v>
      </c>
      <c r="AO1033" t="s">
        <v>248</v>
      </c>
      <c r="AP1033" s="39">
        <v>202400000000095</v>
      </c>
      <c r="AQ1033" t="s">
        <v>106</v>
      </c>
      <c r="AR1033" s="42">
        <v>45856</v>
      </c>
      <c r="AS1033" s="23" t="s">
        <v>116</v>
      </c>
      <c r="AT1033" s="23" t="s">
        <v>116</v>
      </c>
      <c r="AU1033" t="s">
        <v>117</v>
      </c>
      <c r="AV1033" t="s">
        <v>249</v>
      </c>
      <c r="AW1033" t="s">
        <v>250</v>
      </c>
      <c r="AX1033" t="s">
        <v>245</v>
      </c>
      <c r="AY1033" s="23">
        <v>80111600</v>
      </c>
      <c r="AZ1033" t="s">
        <v>6964</v>
      </c>
      <c r="BA1033" s="23" t="s">
        <v>121</v>
      </c>
      <c r="BB1033" s="20" t="s">
        <v>122</v>
      </c>
      <c r="BC1033" s="42">
        <v>45856</v>
      </c>
      <c r="BD1033" s="23" t="s">
        <v>136</v>
      </c>
      <c r="BE1033" s="42">
        <v>45856</v>
      </c>
      <c r="BF1033" s="27">
        <v>45859</v>
      </c>
      <c r="BG1033" s="43">
        <v>46021</v>
      </c>
      <c r="BH1033" s="35">
        <f>+Tabla3[[#This Row],[FECHA TERMINACION
(INICIAL)]]-Tabla3[[#This Row],[FECHA INICIO]]</f>
        <v>162</v>
      </c>
      <c r="BI1033" s="67">
        <f>+Tabla3[[#This Row],[PLAZO DE EJECUCIÓN EN DÍAS (INICIAL)]]/30</f>
        <v>5.4</v>
      </c>
      <c r="BJ1033" t="s">
        <v>6965</v>
      </c>
      <c r="BK1033" s="30">
        <f>+[1]BD_2!E1069</f>
        <v>0</v>
      </c>
      <c r="BL1033" s="30">
        <f>+[1]BD_2!BA1069</f>
        <v>0</v>
      </c>
      <c r="BM1033" s="23">
        <f>+[1]BD_2!BZ1069</f>
        <v>0</v>
      </c>
      <c r="BN1033" s="23">
        <f>+COUNTIF(Tabla3[[#This Row],[VALOR REDUCIDO]:[TOTAL TIEMPO PRORROGADO EN DÍAS
]],"&lt;&gt;0")</f>
        <v>0</v>
      </c>
      <c r="BO1033" s="23" t="str">
        <f>+[1]BD_2!CA1069</f>
        <v>2 NO</v>
      </c>
      <c r="BP1033" s="27" t="str">
        <f>+[1]BD_2!CF1069</f>
        <v>2 NO</v>
      </c>
      <c r="BQ1033" s="23"/>
      <c r="BR1033">
        <f t="shared" si="236"/>
        <v>162</v>
      </c>
      <c r="BS1033" s="36">
        <f t="shared" ref="BS1033:BS1062" si="239">$BF1033</f>
        <v>45859</v>
      </c>
      <c r="BT1033" s="27">
        <f t="shared" ref="BT1033:BT1062" si="240">$BG1033+$BM1033</f>
        <v>46021</v>
      </c>
      <c r="BU1033" s="37">
        <f t="shared" ca="1" si="237"/>
        <v>0.54320987654320985</v>
      </c>
      <c r="BV1033" s="46">
        <f t="shared" si="238"/>
        <v>37333333</v>
      </c>
      <c r="BW1033" s="23" t="str">
        <f t="shared" ca="1" si="225"/>
        <v>EJECUCIÓN</v>
      </c>
      <c r="BX1033" s="23">
        <v>2333333</v>
      </c>
      <c r="BY1033" s="23">
        <v>35000000</v>
      </c>
      <c r="BZ1033" s="23" t="s">
        <v>106</v>
      </c>
      <c r="CA1033" s="23" t="str">
        <f t="shared" si="228"/>
        <v>julio</v>
      </c>
      <c r="CB1033" s="23" t="s">
        <v>121</v>
      </c>
      <c r="CC1033" s="23" t="s">
        <v>121</v>
      </c>
      <c r="CD1033" s="23" t="s">
        <v>121</v>
      </c>
      <c r="CE1033" t="s">
        <v>125</v>
      </c>
      <c r="CF1033" t="s">
        <v>126</v>
      </c>
    </row>
    <row r="1034" spans="1:84" x14ac:dyDescent="0.25">
      <c r="A1034" s="23" t="str">
        <f t="shared" si="229"/>
        <v/>
      </c>
      <c r="B1034" s="24" t="str">
        <f t="shared" si="230"/>
        <v/>
      </c>
      <c r="C1034" s="24" t="str">
        <f t="shared" ca="1" si="231"/>
        <v>E</v>
      </c>
      <c r="D1034" s="25" t="str">
        <f t="shared" ca="1" si="232"/>
        <v/>
      </c>
      <c r="E1034" s="25" t="str">
        <f t="shared" si="233"/>
        <v/>
      </c>
      <c r="F1034" s="25" t="str">
        <f t="shared" si="234"/>
        <v/>
      </c>
      <c r="G1034" s="25" t="str">
        <f t="shared" si="235"/>
        <v/>
      </c>
      <c r="H1034" s="23">
        <v>2025</v>
      </c>
      <c r="I1034" s="26">
        <v>1059</v>
      </c>
      <c r="J1034" s="23" t="s">
        <v>95</v>
      </c>
      <c r="K1034" t="s">
        <v>96</v>
      </c>
      <c r="L1034" t="s">
        <v>97</v>
      </c>
      <c r="M1034" t="s">
        <v>98</v>
      </c>
      <c r="N1034" t="s">
        <v>99</v>
      </c>
      <c r="O1034" s="23" t="s">
        <v>100</v>
      </c>
      <c r="P1034" s="23" t="s">
        <v>101</v>
      </c>
      <c r="Q1034" t="s">
        <v>6966</v>
      </c>
      <c r="R1034" s="23" t="s">
        <v>103</v>
      </c>
      <c r="S1034" t="s">
        <v>351</v>
      </c>
      <c r="T1034" s="29" t="s">
        <v>7201</v>
      </c>
      <c r="U1034" s="23" t="s">
        <v>1436</v>
      </c>
      <c r="V1034" s="23" t="s">
        <v>106</v>
      </c>
      <c r="W1034" s="20" t="s">
        <v>107</v>
      </c>
      <c r="X1034" s="20" t="s">
        <v>108</v>
      </c>
      <c r="Y1034" t="s">
        <v>6967</v>
      </c>
      <c r="Z1034" t="s">
        <v>6968</v>
      </c>
      <c r="AA1034" t="s">
        <v>6969</v>
      </c>
      <c r="AB1034" s="30">
        <v>20150267</v>
      </c>
      <c r="AC1034" s="30">
        <v>20150267</v>
      </c>
      <c r="AD1034" s="46">
        <v>3826000</v>
      </c>
      <c r="AE1034" s="46">
        <v>0</v>
      </c>
      <c r="AF1034" s="23" t="s">
        <v>112</v>
      </c>
      <c r="AG1034" t="s">
        <v>106</v>
      </c>
      <c r="AH1034" t="s">
        <v>113</v>
      </c>
      <c r="AI1034" s="31">
        <f>+Tabla3[[#This Row],[VALOR DEL CONTRATO
(EN NUMEROS)]]-Tabla3[[#This Row],[VALOR RECURSOS (MADS/FONAM)]]</f>
        <v>0</v>
      </c>
      <c r="AJ1034" s="25">
        <v>1325</v>
      </c>
      <c r="AK1034" s="57">
        <v>45664</v>
      </c>
      <c r="AL1034">
        <v>288725</v>
      </c>
      <c r="AM1034" s="42">
        <v>45861</v>
      </c>
      <c r="AN1034" s="33" t="s">
        <v>114</v>
      </c>
      <c r="AO1034" t="s">
        <v>115</v>
      </c>
      <c r="AP1034" s="39">
        <v>202400000000095</v>
      </c>
      <c r="AQ1034" t="s">
        <v>106</v>
      </c>
      <c r="AR1034" s="42">
        <v>45859</v>
      </c>
      <c r="AS1034" s="23" t="s">
        <v>116</v>
      </c>
      <c r="AT1034" s="23" t="s">
        <v>116</v>
      </c>
      <c r="AU1034" t="s">
        <v>117</v>
      </c>
      <c r="AV1034" t="s">
        <v>118</v>
      </c>
      <c r="AW1034" t="s">
        <v>119</v>
      </c>
      <c r="AX1034" t="s">
        <v>108</v>
      </c>
      <c r="AY1034" s="23">
        <v>80111600</v>
      </c>
      <c r="AZ1034" t="s">
        <v>6970</v>
      </c>
      <c r="BA1034" s="23" t="s">
        <v>121</v>
      </c>
      <c r="BB1034" s="20" t="s">
        <v>122</v>
      </c>
      <c r="BC1034" s="42">
        <v>45859</v>
      </c>
      <c r="BD1034" s="23" t="s">
        <v>123</v>
      </c>
      <c r="BE1034" s="42">
        <v>45859</v>
      </c>
      <c r="BF1034" s="27">
        <v>45861</v>
      </c>
      <c r="BG1034" s="43">
        <v>46022</v>
      </c>
      <c r="BH1034" s="35">
        <f>+Tabla3[[#This Row],[FECHA TERMINACION
(INICIAL)]]-Tabla3[[#This Row],[FECHA INICIO]]</f>
        <v>161</v>
      </c>
      <c r="BI1034" s="67">
        <f>+Tabla3[[#This Row],[PLAZO DE EJECUCIÓN EN DÍAS (INICIAL)]]/30</f>
        <v>5.3666666666666663</v>
      </c>
      <c r="BJ1034" t="s">
        <v>6971</v>
      </c>
      <c r="BK1034" s="30">
        <f>+[1]BD_2!E1070</f>
        <v>0</v>
      </c>
      <c r="BL1034" s="30">
        <f>+[1]BD_2!BA1070</f>
        <v>0</v>
      </c>
      <c r="BM1034" s="23">
        <f>+[1]BD_2!BZ1070</f>
        <v>0</v>
      </c>
      <c r="BN1034" s="23">
        <f>+COUNTIF(Tabla3[[#This Row],[VALOR REDUCIDO]:[TOTAL TIEMPO PRORROGADO EN DÍAS
]],"&lt;&gt;0")</f>
        <v>0</v>
      </c>
      <c r="BO1034" s="23" t="str">
        <f>+[1]BD_2!CA1070</f>
        <v>2 NO</v>
      </c>
      <c r="BP1034" s="27" t="str">
        <f>+[1]BD_2!CF1070</f>
        <v>2 NO</v>
      </c>
      <c r="BQ1034" s="23" t="s">
        <v>106</v>
      </c>
      <c r="BR1034">
        <f t="shared" si="236"/>
        <v>161</v>
      </c>
      <c r="BS1034" s="36">
        <f t="shared" si="239"/>
        <v>45861</v>
      </c>
      <c r="BT1034" s="27">
        <f t="shared" si="240"/>
        <v>46022</v>
      </c>
      <c r="BU1034" s="37">
        <f t="shared" ca="1" si="237"/>
        <v>0.53416149068322982</v>
      </c>
      <c r="BV1034" s="46">
        <f t="shared" si="238"/>
        <v>20150267</v>
      </c>
      <c r="BW1034" s="23" t="str">
        <f t="shared" ca="1" si="225"/>
        <v>EJECUCIÓN</v>
      </c>
      <c r="BX1034" s="23">
        <v>1020267</v>
      </c>
      <c r="BY1034" s="23">
        <v>19130000</v>
      </c>
      <c r="BZ1034" s="23" t="s">
        <v>106</v>
      </c>
      <c r="CA1034" s="23" t="str">
        <f t="shared" si="228"/>
        <v>julio</v>
      </c>
      <c r="CB1034" s="23" t="s">
        <v>121</v>
      </c>
      <c r="CC1034" s="23" t="s">
        <v>121</v>
      </c>
      <c r="CD1034" s="23" t="s">
        <v>121</v>
      </c>
      <c r="CE1034" t="s">
        <v>125</v>
      </c>
      <c r="CF1034" t="s">
        <v>126</v>
      </c>
    </row>
    <row r="1035" spans="1:84" x14ac:dyDescent="0.25">
      <c r="A1035" s="23" t="str">
        <f t="shared" si="229"/>
        <v/>
      </c>
      <c r="B1035" s="24" t="str">
        <f t="shared" si="230"/>
        <v/>
      </c>
      <c r="C1035" s="24" t="str">
        <f t="shared" ca="1" si="231"/>
        <v>E</v>
      </c>
      <c r="D1035" s="25" t="str">
        <f t="shared" ca="1" si="232"/>
        <v/>
      </c>
      <c r="E1035" s="25" t="str">
        <f t="shared" si="233"/>
        <v/>
      </c>
      <c r="F1035" s="25" t="str">
        <f t="shared" si="234"/>
        <v/>
      </c>
      <c r="G1035" s="25" t="str">
        <f t="shared" si="235"/>
        <v/>
      </c>
      <c r="H1035" s="23">
        <v>2025</v>
      </c>
      <c r="I1035" s="26">
        <v>1060</v>
      </c>
      <c r="J1035" s="23" t="s">
        <v>95</v>
      </c>
      <c r="K1035" t="s">
        <v>96</v>
      </c>
      <c r="L1035" t="s">
        <v>97</v>
      </c>
      <c r="M1035" t="s">
        <v>98</v>
      </c>
      <c r="N1035" t="s">
        <v>99</v>
      </c>
      <c r="O1035" s="23" t="s">
        <v>100</v>
      </c>
      <c r="P1035" s="23" t="s">
        <v>138</v>
      </c>
      <c r="Q1035" t="s">
        <v>6972</v>
      </c>
      <c r="R1035" s="23" t="s">
        <v>103</v>
      </c>
      <c r="S1035" s="20" t="s">
        <v>158</v>
      </c>
      <c r="T1035" s="29" t="s">
        <v>7202</v>
      </c>
      <c r="U1035" s="23" t="s">
        <v>1436</v>
      </c>
      <c r="V1035" s="23" t="s">
        <v>106</v>
      </c>
      <c r="W1035" s="20" t="s">
        <v>245</v>
      </c>
      <c r="X1035" s="20" t="s">
        <v>245</v>
      </c>
      <c r="Y1035" t="s">
        <v>6973</v>
      </c>
      <c r="Z1035" t="s">
        <v>6974</v>
      </c>
      <c r="AA1035" t="s">
        <v>6975</v>
      </c>
      <c r="AB1035" s="30">
        <v>37100000</v>
      </c>
      <c r="AC1035" s="30">
        <v>37100000</v>
      </c>
      <c r="AD1035" s="46">
        <v>7000000</v>
      </c>
      <c r="AE1035" s="46">
        <v>0</v>
      </c>
      <c r="AF1035" s="23" t="s">
        <v>112</v>
      </c>
      <c r="AG1035" t="s">
        <v>106</v>
      </c>
      <c r="AH1035" t="s">
        <v>113</v>
      </c>
      <c r="AI1035" s="31">
        <f>+Tabla3[[#This Row],[VALOR DEL CONTRATO
(EN NUMEROS)]]-Tabla3[[#This Row],[VALOR RECURSOS (MADS/FONAM)]]</f>
        <v>0</v>
      </c>
      <c r="AJ1035" s="25">
        <v>6525</v>
      </c>
      <c r="AK1035" s="57">
        <v>45665</v>
      </c>
      <c r="AL1035">
        <v>288825</v>
      </c>
      <c r="AM1035" s="42">
        <v>45861</v>
      </c>
      <c r="AN1035" s="33" t="s">
        <v>114</v>
      </c>
      <c r="AO1035" t="s">
        <v>248</v>
      </c>
      <c r="AP1035" s="39">
        <v>202400000000095</v>
      </c>
      <c r="AQ1035" t="s">
        <v>106</v>
      </c>
      <c r="AR1035" s="42">
        <v>45859</v>
      </c>
      <c r="AS1035" s="23" t="s">
        <v>116</v>
      </c>
      <c r="AT1035" s="23" t="s">
        <v>116</v>
      </c>
      <c r="AU1035" t="s">
        <v>117</v>
      </c>
      <c r="AV1035" t="s">
        <v>1919</v>
      </c>
      <c r="AW1035" t="s">
        <v>1920</v>
      </c>
      <c r="AX1035" t="s">
        <v>245</v>
      </c>
      <c r="AY1035" s="23">
        <v>80111600</v>
      </c>
      <c r="AZ1035" t="s">
        <v>6976</v>
      </c>
      <c r="BA1035" s="23" t="s">
        <v>121</v>
      </c>
      <c r="BB1035" s="20" t="s">
        <v>122</v>
      </c>
      <c r="BC1035" s="42">
        <v>45860</v>
      </c>
      <c r="BD1035" s="20" t="s">
        <v>136</v>
      </c>
      <c r="BE1035" s="42">
        <v>45860</v>
      </c>
      <c r="BF1035" s="27">
        <v>45861</v>
      </c>
      <c r="BG1035" s="43">
        <v>46021</v>
      </c>
      <c r="BH1035" s="35">
        <f>+Tabla3[[#This Row],[FECHA TERMINACION
(INICIAL)]]-Tabla3[[#This Row],[FECHA INICIO]]</f>
        <v>160</v>
      </c>
      <c r="BI1035" s="67">
        <f>+Tabla3[[#This Row],[PLAZO DE EJECUCIÓN EN DÍAS (INICIAL)]]/30</f>
        <v>5.333333333333333</v>
      </c>
      <c r="BJ1035" t="s">
        <v>6977</v>
      </c>
      <c r="BK1035" s="30">
        <f>+[1]BD_2!E1071</f>
        <v>233333</v>
      </c>
      <c r="BL1035" s="30">
        <f>+[1]BD_2!BA1071</f>
        <v>0</v>
      </c>
      <c r="BM1035" s="23">
        <f>+[1]BD_2!BZ1071</f>
        <v>0</v>
      </c>
      <c r="BN1035" s="23">
        <f>+COUNTIF(Tabla3[[#This Row],[VALOR REDUCIDO]:[TOTAL TIEMPO PRORROGADO EN DÍAS
]],"&lt;&gt;0")</f>
        <v>1</v>
      </c>
      <c r="BO1035" s="23" t="str">
        <f>+[1]BD_2!CA1071</f>
        <v>2 NO</v>
      </c>
      <c r="BP1035" s="27" t="str">
        <f>+[1]BD_2!CF1071</f>
        <v>2 NO</v>
      </c>
      <c r="BQ1035" s="23"/>
      <c r="BR1035">
        <f t="shared" si="236"/>
        <v>160</v>
      </c>
      <c r="BS1035" s="36">
        <f t="shared" si="239"/>
        <v>45861</v>
      </c>
      <c r="BT1035" s="27">
        <f t="shared" si="240"/>
        <v>46021</v>
      </c>
      <c r="BU1035" s="37">
        <f t="shared" ca="1" si="237"/>
        <v>0.53749999999999998</v>
      </c>
      <c r="BV1035" s="46">
        <f t="shared" si="238"/>
        <v>36866667</v>
      </c>
      <c r="BW1035" s="23" t="str">
        <f t="shared" ca="1" si="225"/>
        <v>EJECUCIÓN</v>
      </c>
      <c r="BX1035" s="23">
        <v>1866667</v>
      </c>
      <c r="BY1035" s="23">
        <v>35000000</v>
      </c>
      <c r="BZ1035" s="23" t="s">
        <v>106</v>
      </c>
      <c r="CA1035" s="23" t="str">
        <f t="shared" ref="CA1035:CA1062" si="241">TEXT(AR1035,"MMMM")</f>
        <v>julio</v>
      </c>
      <c r="CB1035" s="23" t="s">
        <v>121</v>
      </c>
      <c r="CC1035" s="23" t="s">
        <v>121</v>
      </c>
      <c r="CD1035" s="23" t="s">
        <v>121</v>
      </c>
      <c r="CE1035" t="s">
        <v>125</v>
      </c>
      <c r="CF1035" t="s">
        <v>126</v>
      </c>
    </row>
    <row r="1036" spans="1:84" x14ac:dyDescent="0.25">
      <c r="A1036" s="23" t="str">
        <f t="shared" si="229"/>
        <v/>
      </c>
      <c r="B1036" s="24" t="str">
        <f t="shared" si="230"/>
        <v/>
      </c>
      <c r="C1036" s="24" t="str">
        <f t="shared" ca="1" si="231"/>
        <v>E</v>
      </c>
      <c r="D1036" s="25" t="str">
        <f t="shared" ca="1" si="232"/>
        <v/>
      </c>
      <c r="E1036" s="25" t="str">
        <f t="shared" si="233"/>
        <v/>
      </c>
      <c r="F1036" s="25" t="str">
        <f t="shared" si="234"/>
        <v/>
      </c>
      <c r="G1036" s="25" t="str">
        <f t="shared" si="235"/>
        <v/>
      </c>
      <c r="H1036" s="23">
        <v>2025</v>
      </c>
      <c r="I1036" s="26">
        <v>1061</v>
      </c>
      <c r="J1036" s="23" t="s">
        <v>95</v>
      </c>
      <c r="K1036" t="s">
        <v>96</v>
      </c>
      <c r="L1036" t="s">
        <v>97</v>
      </c>
      <c r="M1036" t="s">
        <v>98</v>
      </c>
      <c r="N1036" t="s">
        <v>99</v>
      </c>
      <c r="O1036" s="23" t="s">
        <v>100</v>
      </c>
      <c r="P1036" s="23" t="s">
        <v>138</v>
      </c>
      <c r="Q1036" t="s">
        <v>6978</v>
      </c>
      <c r="R1036" s="23" t="s">
        <v>103</v>
      </c>
      <c r="S1036" s="20" t="s">
        <v>158</v>
      </c>
      <c r="T1036" s="29" t="s">
        <v>7203</v>
      </c>
      <c r="U1036" s="23" t="s">
        <v>1436</v>
      </c>
      <c r="V1036" s="23" t="s">
        <v>106</v>
      </c>
      <c r="W1036" s="20" t="s">
        <v>245</v>
      </c>
      <c r="X1036" s="20" t="s">
        <v>245</v>
      </c>
      <c r="Y1036" t="s">
        <v>6973</v>
      </c>
      <c r="Z1036" t="s">
        <v>6974</v>
      </c>
      <c r="AA1036" t="s">
        <v>6979</v>
      </c>
      <c r="AB1036" s="30">
        <v>31800000</v>
      </c>
      <c r="AC1036" s="30">
        <v>31800000</v>
      </c>
      <c r="AD1036" s="46">
        <v>6000000</v>
      </c>
      <c r="AE1036" s="46">
        <v>0</v>
      </c>
      <c r="AF1036" s="23" t="s">
        <v>112</v>
      </c>
      <c r="AG1036" t="s">
        <v>106</v>
      </c>
      <c r="AH1036" t="s">
        <v>113</v>
      </c>
      <c r="AI1036" s="31">
        <f>+Tabla3[[#This Row],[VALOR DEL CONTRATO
(EN NUMEROS)]]-Tabla3[[#This Row],[VALOR RECURSOS (MADS/FONAM)]]</f>
        <v>0</v>
      </c>
      <c r="AJ1036" s="25">
        <v>6525</v>
      </c>
      <c r="AK1036" s="57">
        <v>45665</v>
      </c>
      <c r="AL1036">
        <v>289125</v>
      </c>
      <c r="AM1036" s="42">
        <v>45861</v>
      </c>
      <c r="AN1036" s="33" t="s">
        <v>114</v>
      </c>
      <c r="AO1036" t="s">
        <v>248</v>
      </c>
      <c r="AP1036" s="39">
        <v>202400000000095</v>
      </c>
      <c r="AQ1036" t="s">
        <v>106</v>
      </c>
      <c r="AR1036" s="42">
        <v>45861</v>
      </c>
      <c r="AS1036" s="23" t="s">
        <v>116</v>
      </c>
      <c r="AT1036" s="23" t="s">
        <v>116</v>
      </c>
      <c r="AU1036" t="s">
        <v>117</v>
      </c>
      <c r="AV1036" t="s">
        <v>1919</v>
      </c>
      <c r="AW1036" t="s">
        <v>1920</v>
      </c>
      <c r="AX1036" t="s">
        <v>245</v>
      </c>
      <c r="AY1036" s="23">
        <v>80111600</v>
      </c>
      <c r="AZ1036" t="s">
        <v>6980</v>
      </c>
      <c r="BA1036" s="23" t="s">
        <v>121</v>
      </c>
      <c r="BB1036" s="20" t="s">
        <v>122</v>
      </c>
      <c r="BC1036" s="42">
        <v>45861</v>
      </c>
      <c r="BD1036" s="20" t="s">
        <v>136</v>
      </c>
      <c r="BE1036" s="42">
        <v>45861</v>
      </c>
      <c r="BF1036" s="27">
        <v>45861</v>
      </c>
      <c r="BG1036" s="43">
        <v>46021</v>
      </c>
      <c r="BH1036" s="35">
        <f>+Tabla3[[#This Row],[FECHA TERMINACION
(INICIAL)]]-Tabla3[[#This Row],[FECHA INICIO]]</f>
        <v>160</v>
      </c>
      <c r="BI1036" s="67">
        <f>+Tabla3[[#This Row],[PLAZO DE EJECUCIÓN EN DÍAS (INICIAL)]]/30</f>
        <v>5.333333333333333</v>
      </c>
      <c r="BJ1036" t="s">
        <v>6981</v>
      </c>
      <c r="BK1036" s="30">
        <f>+[1]BD_2!E1072</f>
        <v>200000</v>
      </c>
      <c r="BL1036" s="30">
        <f>+[1]BD_2!BA1072</f>
        <v>0</v>
      </c>
      <c r="BM1036" s="23">
        <f>+[1]BD_2!BZ1072</f>
        <v>0</v>
      </c>
      <c r="BN1036" s="23">
        <f>+COUNTIF(Tabla3[[#This Row],[VALOR REDUCIDO]:[TOTAL TIEMPO PRORROGADO EN DÍAS
]],"&lt;&gt;0")</f>
        <v>1</v>
      </c>
      <c r="BO1036" s="23" t="str">
        <f>+[1]BD_2!CA1072</f>
        <v>2 NO</v>
      </c>
      <c r="BP1036" s="27" t="str">
        <f>+[1]BD_2!CF1072</f>
        <v>2 NO</v>
      </c>
      <c r="BQ1036" s="23"/>
      <c r="BR1036">
        <f t="shared" si="236"/>
        <v>160</v>
      </c>
      <c r="BS1036" s="36">
        <f t="shared" si="239"/>
        <v>45861</v>
      </c>
      <c r="BT1036" s="27">
        <f t="shared" si="240"/>
        <v>46021</v>
      </c>
      <c r="BU1036" s="37">
        <f t="shared" ca="1" si="237"/>
        <v>0.53749999999999998</v>
      </c>
      <c r="BV1036" s="46">
        <f t="shared" si="238"/>
        <v>31600000</v>
      </c>
      <c r="BW1036" s="23" t="str">
        <f t="shared" ca="1" si="225"/>
        <v>EJECUCIÓN</v>
      </c>
      <c r="BX1036" s="23">
        <v>1600000</v>
      </c>
      <c r="BY1036" s="23">
        <v>30000000</v>
      </c>
      <c r="BZ1036" s="23" t="s">
        <v>106</v>
      </c>
      <c r="CA1036" s="23" t="str">
        <f t="shared" si="241"/>
        <v>julio</v>
      </c>
      <c r="CB1036" s="23" t="s">
        <v>121</v>
      </c>
      <c r="CC1036" s="23" t="s">
        <v>121</v>
      </c>
      <c r="CD1036" s="23" t="s">
        <v>121</v>
      </c>
      <c r="CE1036" t="s">
        <v>125</v>
      </c>
      <c r="CF1036" t="s">
        <v>126</v>
      </c>
    </row>
    <row r="1037" spans="1:84" x14ac:dyDescent="0.25">
      <c r="A1037" s="23" t="str">
        <f t="shared" si="229"/>
        <v/>
      </c>
      <c r="B1037" s="24" t="str">
        <f t="shared" si="230"/>
        <v/>
      </c>
      <c r="C1037" s="24" t="str">
        <f t="shared" ca="1" si="231"/>
        <v>E</v>
      </c>
      <c r="D1037" s="25" t="str">
        <f t="shared" ca="1" si="232"/>
        <v/>
      </c>
      <c r="E1037" s="25" t="str">
        <f t="shared" si="233"/>
        <v/>
      </c>
      <c r="F1037" s="25" t="str">
        <f t="shared" si="234"/>
        <v/>
      </c>
      <c r="G1037" s="25" t="str">
        <f t="shared" si="235"/>
        <v/>
      </c>
      <c r="H1037" s="23">
        <v>2025</v>
      </c>
      <c r="I1037" s="26">
        <v>1062</v>
      </c>
      <c r="J1037" s="23" t="s">
        <v>6848</v>
      </c>
      <c r="K1037" t="s">
        <v>96</v>
      </c>
      <c r="L1037" t="s">
        <v>6949</v>
      </c>
      <c r="M1037" t="s">
        <v>2929</v>
      </c>
      <c r="N1037" t="s">
        <v>5937</v>
      </c>
      <c r="O1037" s="23" t="s">
        <v>100</v>
      </c>
      <c r="P1037" s="23" t="s">
        <v>113</v>
      </c>
      <c r="Q1037" t="s">
        <v>6982</v>
      </c>
      <c r="R1037" s="23" t="s">
        <v>1435</v>
      </c>
      <c r="T1037" s="23" t="s">
        <v>1436</v>
      </c>
      <c r="U1037" s="23" t="s">
        <v>6983</v>
      </c>
      <c r="V1037" s="23" t="s">
        <v>106</v>
      </c>
      <c r="W1037" s="20" t="s">
        <v>418</v>
      </c>
      <c r="X1037" s="20" t="s">
        <v>418</v>
      </c>
      <c r="Y1037" t="s">
        <v>6984</v>
      </c>
      <c r="Z1037" t="s">
        <v>6985</v>
      </c>
      <c r="AA1037" t="s">
        <v>6986</v>
      </c>
      <c r="AB1037" s="30">
        <v>7439468423</v>
      </c>
      <c r="AC1037" s="30">
        <v>0</v>
      </c>
      <c r="AD1037" s="46">
        <v>0</v>
      </c>
      <c r="AE1037" s="46">
        <v>0</v>
      </c>
      <c r="AF1037" s="23" t="s">
        <v>112</v>
      </c>
      <c r="AG1037" t="s">
        <v>106</v>
      </c>
      <c r="AH1037" t="s">
        <v>113</v>
      </c>
      <c r="AI1037" s="31">
        <f>+Tabla3[[#This Row],[VALOR DEL CONTRATO
(EN NUMEROS)]]-Tabla3[[#This Row],[VALOR RECURSOS (MADS/FONAM)]]</f>
        <v>7439468423</v>
      </c>
      <c r="AJ1037" s="25" t="s">
        <v>1436</v>
      </c>
      <c r="AK1037" s="25" t="s">
        <v>1436</v>
      </c>
      <c r="AL1037" s="25" t="s">
        <v>1436</v>
      </c>
      <c r="AM1037" s="25" t="s">
        <v>1436</v>
      </c>
      <c r="AN1037" s="25" t="s">
        <v>1436</v>
      </c>
      <c r="AO1037" s="25" t="s">
        <v>1436</v>
      </c>
      <c r="AP1037" s="25" t="s">
        <v>1436</v>
      </c>
      <c r="AQ1037" s="25" t="s">
        <v>1436</v>
      </c>
      <c r="AR1037" s="42">
        <v>45859</v>
      </c>
      <c r="AS1037" s="23" t="s">
        <v>6987</v>
      </c>
      <c r="AT1037" s="23" t="s">
        <v>6987</v>
      </c>
      <c r="AU1037" t="s">
        <v>117</v>
      </c>
      <c r="AV1037" t="s">
        <v>6156</v>
      </c>
      <c r="AW1037" t="s">
        <v>6157</v>
      </c>
      <c r="AX1037" t="s">
        <v>6957</v>
      </c>
      <c r="AY1037" s="23">
        <v>80111600</v>
      </c>
      <c r="AZ1037" s="20" t="s">
        <v>6988</v>
      </c>
      <c r="BA1037" s="23" t="s">
        <v>272</v>
      </c>
      <c r="BB1037" s="20" t="s">
        <v>273</v>
      </c>
      <c r="BC1037" s="42" t="s">
        <v>113</v>
      </c>
      <c r="BD1037" s="23" t="s">
        <v>274</v>
      </c>
      <c r="BE1037" s="42">
        <v>45859</v>
      </c>
      <c r="BF1037" s="42">
        <v>45859</v>
      </c>
      <c r="BG1037" s="27">
        <v>46954</v>
      </c>
      <c r="BH1037" s="35">
        <f>+Tabla3[[#This Row],[FECHA TERMINACION
(INICIAL)]]-Tabla3[[#This Row],[FECHA INICIO]]</f>
        <v>1095</v>
      </c>
      <c r="BI1037" s="67">
        <f>+Tabla3[[#This Row],[PLAZO DE EJECUCIÓN EN DÍAS (INICIAL)]]/30</f>
        <v>36.5</v>
      </c>
      <c r="BJ1037" t="s">
        <v>6989</v>
      </c>
      <c r="BK1037" s="30">
        <f>+[1]BD_2!E1073</f>
        <v>0</v>
      </c>
      <c r="BL1037" s="30">
        <f>+[1]BD_2!BA1073</f>
        <v>0</v>
      </c>
      <c r="BM1037" s="23">
        <f>+[1]BD_2!BZ1073</f>
        <v>0</v>
      </c>
      <c r="BN1037" s="23">
        <f>+COUNTIF(Tabla3[[#This Row],[VALOR REDUCIDO]:[TOTAL TIEMPO PRORROGADO EN DÍAS
]],"&lt;&gt;0")</f>
        <v>0</v>
      </c>
      <c r="BO1037" s="23" t="str">
        <f>+[1]BD_2!CA1073</f>
        <v>2 NO</v>
      </c>
      <c r="BP1037" s="27" t="str">
        <f>+[1]BD_2!CF1073</f>
        <v>2 NO</v>
      </c>
      <c r="BQ1037" s="23"/>
      <c r="BR1037">
        <f t="shared" si="236"/>
        <v>1095</v>
      </c>
      <c r="BS1037" s="36">
        <f t="shared" si="239"/>
        <v>45859</v>
      </c>
      <c r="BT1037" s="27">
        <f t="shared" si="240"/>
        <v>46954</v>
      </c>
      <c r="BU1037" s="37">
        <f t="shared" ca="1" si="237"/>
        <v>8.0365296803652966E-2</v>
      </c>
      <c r="BV1037" s="46">
        <f t="shared" si="238"/>
        <v>0</v>
      </c>
      <c r="BW1037" s="23" t="str">
        <f t="shared" ca="1" si="225"/>
        <v>EJECUCIÓN</v>
      </c>
      <c r="BX1037" s="23">
        <v>0</v>
      </c>
      <c r="BY1037" s="23">
        <v>0</v>
      </c>
      <c r="BZ1037" s="23" t="s">
        <v>106</v>
      </c>
      <c r="CA1037" s="23" t="str">
        <f t="shared" si="241"/>
        <v>julio</v>
      </c>
      <c r="CB1037" s="23" t="s">
        <v>121</v>
      </c>
      <c r="CC1037" s="23" t="s">
        <v>121</v>
      </c>
      <c r="CD1037" s="23" t="s">
        <v>121</v>
      </c>
      <c r="CE1037" t="s">
        <v>125</v>
      </c>
      <c r="CF1037" t="s">
        <v>126</v>
      </c>
    </row>
    <row r="1038" spans="1:84" x14ac:dyDescent="0.25">
      <c r="A1038" s="23" t="str">
        <f t="shared" si="229"/>
        <v/>
      </c>
      <c r="B1038" s="24" t="str">
        <f t="shared" si="230"/>
        <v/>
      </c>
      <c r="C1038" s="24" t="str">
        <f t="shared" ca="1" si="231"/>
        <v>E</v>
      </c>
      <c r="D1038" s="25" t="str">
        <f t="shared" ca="1" si="232"/>
        <v/>
      </c>
      <c r="E1038" s="25" t="str">
        <f t="shared" si="233"/>
        <v/>
      </c>
      <c r="F1038" s="25" t="str">
        <f t="shared" si="234"/>
        <v/>
      </c>
      <c r="G1038" s="25" t="str">
        <f t="shared" si="235"/>
        <v/>
      </c>
      <c r="H1038" s="23">
        <v>2025</v>
      </c>
      <c r="I1038" s="26">
        <v>1063</v>
      </c>
      <c r="J1038" s="23" t="s">
        <v>6848</v>
      </c>
      <c r="K1038" t="s">
        <v>96</v>
      </c>
      <c r="L1038" t="s">
        <v>6949</v>
      </c>
      <c r="M1038" t="s">
        <v>2929</v>
      </c>
      <c r="N1038" t="s">
        <v>5937</v>
      </c>
      <c r="O1038" s="23" t="s">
        <v>100</v>
      </c>
      <c r="P1038" s="23" t="s">
        <v>113</v>
      </c>
      <c r="Q1038" t="s">
        <v>6982</v>
      </c>
      <c r="R1038" s="23" t="s">
        <v>1435</v>
      </c>
      <c r="T1038" s="23" t="s">
        <v>1436</v>
      </c>
      <c r="U1038" s="23" t="s">
        <v>6983</v>
      </c>
      <c r="V1038" s="23" t="s">
        <v>106</v>
      </c>
      <c r="W1038" s="20" t="s">
        <v>418</v>
      </c>
      <c r="X1038" s="20" t="s">
        <v>418</v>
      </c>
      <c r="Y1038" t="s">
        <v>6990</v>
      </c>
      <c r="Z1038" t="s">
        <v>6991</v>
      </c>
      <c r="AA1038" t="s">
        <v>6992</v>
      </c>
      <c r="AB1038" s="30">
        <v>15153645841</v>
      </c>
      <c r="AC1038" s="30">
        <v>0</v>
      </c>
      <c r="AD1038" s="46">
        <v>0</v>
      </c>
      <c r="AE1038" s="46">
        <v>0</v>
      </c>
      <c r="AF1038" s="23" t="s">
        <v>112</v>
      </c>
      <c r="AG1038" t="s">
        <v>106</v>
      </c>
      <c r="AH1038" t="s">
        <v>113</v>
      </c>
      <c r="AI1038" s="31">
        <f>+Tabla3[[#This Row],[VALOR DEL CONTRATO
(EN NUMEROS)]]-Tabla3[[#This Row],[VALOR RECURSOS (MADS/FONAM)]]</f>
        <v>15153645841</v>
      </c>
      <c r="AJ1038" s="25" t="s">
        <v>1436</v>
      </c>
      <c r="AK1038" s="25" t="s">
        <v>1436</v>
      </c>
      <c r="AL1038" s="25" t="s">
        <v>1436</v>
      </c>
      <c r="AM1038" s="25" t="s">
        <v>1436</v>
      </c>
      <c r="AN1038" s="25" t="s">
        <v>1436</v>
      </c>
      <c r="AO1038" s="25" t="s">
        <v>1436</v>
      </c>
      <c r="AP1038" s="25" t="s">
        <v>1436</v>
      </c>
      <c r="AQ1038" s="25" t="s">
        <v>1436</v>
      </c>
      <c r="AR1038" s="42">
        <v>45859</v>
      </c>
      <c r="AS1038" s="23" t="s">
        <v>6993</v>
      </c>
      <c r="AT1038" s="23" t="s">
        <v>6993</v>
      </c>
      <c r="AU1038" t="s">
        <v>117</v>
      </c>
      <c r="AV1038" t="s">
        <v>6156</v>
      </c>
      <c r="AW1038" t="s">
        <v>6157</v>
      </c>
      <c r="AX1038" t="s">
        <v>6957</v>
      </c>
      <c r="AY1038" s="23">
        <v>80111600</v>
      </c>
      <c r="AZ1038" s="20" t="s">
        <v>6994</v>
      </c>
      <c r="BA1038" s="23" t="s">
        <v>272</v>
      </c>
      <c r="BB1038" s="20" t="s">
        <v>273</v>
      </c>
      <c r="BC1038" s="42" t="s">
        <v>113</v>
      </c>
      <c r="BD1038" s="23" t="s">
        <v>274</v>
      </c>
      <c r="BE1038" s="42">
        <v>45859</v>
      </c>
      <c r="BF1038" s="42">
        <v>45859</v>
      </c>
      <c r="BG1038" s="27">
        <v>46954</v>
      </c>
      <c r="BH1038" s="35">
        <f>+Tabla3[[#This Row],[FECHA TERMINACION
(INICIAL)]]-Tabla3[[#This Row],[FECHA INICIO]]</f>
        <v>1095</v>
      </c>
      <c r="BI1038" s="67">
        <f>+Tabla3[[#This Row],[PLAZO DE EJECUCIÓN EN DÍAS (INICIAL)]]/30</f>
        <v>36.5</v>
      </c>
      <c r="BJ1038" t="s">
        <v>6995</v>
      </c>
      <c r="BK1038" s="30">
        <f>+[1]BD_2!E1074</f>
        <v>0</v>
      </c>
      <c r="BL1038" s="30">
        <f>+[1]BD_2!BA1074</f>
        <v>0</v>
      </c>
      <c r="BM1038" s="23">
        <f>+[1]BD_2!BZ1074</f>
        <v>0</v>
      </c>
      <c r="BN1038" s="23">
        <f>+COUNTIF(Tabla3[[#This Row],[VALOR REDUCIDO]:[TOTAL TIEMPO PRORROGADO EN DÍAS
]],"&lt;&gt;0")</f>
        <v>0</v>
      </c>
      <c r="BO1038" s="23" t="str">
        <f>+[1]BD_2!CA1074</f>
        <v>2 NO</v>
      </c>
      <c r="BP1038" s="27" t="str">
        <f>+[1]BD_2!CF1074</f>
        <v>2 NO</v>
      </c>
      <c r="BQ1038" s="23"/>
      <c r="BR1038">
        <f t="shared" si="236"/>
        <v>1095</v>
      </c>
      <c r="BS1038" s="36">
        <f t="shared" si="239"/>
        <v>45859</v>
      </c>
      <c r="BT1038" s="27">
        <f t="shared" si="240"/>
        <v>46954</v>
      </c>
      <c r="BU1038" s="37">
        <f t="shared" ca="1" si="237"/>
        <v>8.0365296803652966E-2</v>
      </c>
      <c r="BV1038" s="46">
        <f t="shared" si="238"/>
        <v>0</v>
      </c>
      <c r="BW1038" s="23" t="str">
        <f t="shared" ca="1" si="225"/>
        <v>EJECUCIÓN</v>
      </c>
      <c r="BX1038" s="23">
        <v>0</v>
      </c>
      <c r="BY1038" s="23">
        <v>0</v>
      </c>
      <c r="BZ1038" s="23" t="s">
        <v>106</v>
      </c>
      <c r="CA1038" s="23" t="str">
        <f t="shared" si="241"/>
        <v>julio</v>
      </c>
      <c r="CB1038" s="23" t="s">
        <v>121</v>
      </c>
      <c r="CC1038" s="23" t="s">
        <v>121</v>
      </c>
      <c r="CD1038" s="23" t="s">
        <v>121</v>
      </c>
      <c r="CE1038" t="s">
        <v>125</v>
      </c>
      <c r="CF1038" t="s">
        <v>126</v>
      </c>
    </row>
    <row r="1039" spans="1:84" x14ac:dyDescent="0.25">
      <c r="A1039" s="23" t="str">
        <f t="shared" si="229"/>
        <v/>
      </c>
      <c r="B1039" s="24" t="str">
        <f t="shared" si="230"/>
        <v/>
      </c>
      <c r="C1039" s="24" t="str">
        <f t="shared" ca="1" si="231"/>
        <v>E</v>
      </c>
      <c r="D1039" s="25" t="str">
        <f t="shared" ca="1" si="232"/>
        <v/>
      </c>
      <c r="E1039" s="25" t="str">
        <f t="shared" si="233"/>
        <v/>
      </c>
      <c r="F1039" s="25" t="str">
        <f t="shared" si="234"/>
        <v/>
      </c>
      <c r="G1039" s="25" t="str">
        <f t="shared" si="235"/>
        <v/>
      </c>
      <c r="H1039" s="23">
        <v>2025</v>
      </c>
      <c r="I1039" s="26">
        <v>1064</v>
      </c>
      <c r="J1039" s="23" t="s">
        <v>95</v>
      </c>
      <c r="K1039" t="s">
        <v>96</v>
      </c>
      <c r="L1039" t="s">
        <v>97</v>
      </c>
      <c r="M1039" t="s">
        <v>98</v>
      </c>
      <c r="N1039" t="s">
        <v>99</v>
      </c>
      <c r="O1039" s="23" t="s">
        <v>100</v>
      </c>
      <c r="P1039" s="23" t="s">
        <v>138</v>
      </c>
      <c r="Q1039" t="s">
        <v>6996</v>
      </c>
      <c r="R1039" s="23" t="s">
        <v>103</v>
      </c>
      <c r="S1039" s="20" t="s">
        <v>525</v>
      </c>
      <c r="T1039" s="29" t="s">
        <v>7204</v>
      </c>
      <c r="U1039" s="23" t="s">
        <v>1436</v>
      </c>
      <c r="V1039" s="23" t="s">
        <v>106</v>
      </c>
      <c r="W1039" s="20" t="s">
        <v>6163</v>
      </c>
      <c r="X1039" s="20" t="s">
        <v>6163</v>
      </c>
      <c r="Y1039" t="s">
        <v>6997</v>
      </c>
      <c r="Z1039" t="s">
        <v>6998</v>
      </c>
      <c r="AA1039" t="s">
        <v>6999</v>
      </c>
      <c r="AB1039" s="30">
        <v>28783333</v>
      </c>
      <c r="AC1039" s="30">
        <v>28783333</v>
      </c>
      <c r="AD1039" s="46">
        <v>5500000</v>
      </c>
      <c r="AE1039" s="46">
        <v>0</v>
      </c>
      <c r="AF1039" s="23" t="s">
        <v>112</v>
      </c>
      <c r="AG1039" t="s">
        <v>106</v>
      </c>
      <c r="AH1039" t="s">
        <v>113</v>
      </c>
      <c r="AI1039" s="31">
        <f>+Tabla3[[#This Row],[VALOR DEL CONTRATO
(EN NUMEROS)]]-Tabla3[[#This Row],[VALOR RECURSOS (MADS/FONAM)]]</f>
        <v>0</v>
      </c>
      <c r="AJ1039" s="25">
        <v>9225</v>
      </c>
      <c r="AK1039" s="57">
        <v>45665</v>
      </c>
      <c r="AL1039">
        <v>297325</v>
      </c>
      <c r="AM1039" s="42">
        <v>45866</v>
      </c>
      <c r="AN1039" s="33" t="s">
        <v>114</v>
      </c>
      <c r="AO1039" t="s">
        <v>115</v>
      </c>
      <c r="AP1039" s="39">
        <v>202400000000095</v>
      </c>
      <c r="AQ1039" t="s">
        <v>106</v>
      </c>
      <c r="AR1039" s="42">
        <v>45863</v>
      </c>
      <c r="AS1039" s="23" t="s">
        <v>116</v>
      </c>
      <c r="AT1039" s="23" t="s">
        <v>116</v>
      </c>
      <c r="AU1039" t="s">
        <v>117</v>
      </c>
      <c r="AV1039" t="s">
        <v>6089</v>
      </c>
      <c r="AW1039" t="s">
        <v>6012</v>
      </c>
      <c r="AX1039" t="s">
        <v>108</v>
      </c>
      <c r="AY1039" s="23">
        <v>80111600</v>
      </c>
      <c r="AZ1039" t="s">
        <v>7000</v>
      </c>
      <c r="BA1039" s="23" t="s">
        <v>272</v>
      </c>
      <c r="BB1039" s="20" t="s">
        <v>273</v>
      </c>
      <c r="BC1039" s="42" t="s">
        <v>113</v>
      </c>
      <c r="BD1039" s="23" t="s">
        <v>274</v>
      </c>
      <c r="BE1039" s="42">
        <v>45866</v>
      </c>
      <c r="BF1039" s="42">
        <v>45866</v>
      </c>
      <c r="BG1039" s="43">
        <v>46022</v>
      </c>
      <c r="BH1039" s="35">
        <f>+Tabla3[[#This Row],[FECHA TERMINACION
(INICIAL)]]-Tabla3[[#This Row],[FECHA INICIO]]</f>
        <v>156</v>
      </c>
      <c r="BI1039" s="67">
        <f>+Tabla3[[#This Row],[PLAZO DE EJECUCIÓN EN DÍAS (INICIAL)]]/30</f>
        <v>5.2</v>
      </c>
      <c r="BJ1039" t="s">
        <v>7001</v>
      </c>
      <c r="BK1039" s="30">
        <f>+[1]BD_2!E1075</f>
        <v>733333</v>
      </c>
      <c r="BL1039" s="30">
        <f>+[1]BD_2!BA1075</f>
        <v>0</v>
      </c>
      <c r="BM1039" s="23">
        <f>+[1]BD_2!BZ1075</f>
        <v>0</v>
      </c>
      <c r="BN1039" s="23">
        <f>+COUNTIF(Tabla3[[#This Row],[VALOR REDUCIDO]:[TOTAL TIEMPO PRORROGADO EN DÍAS
]],"&lt;&gt;0")</f>
        <v>1</v>
      </c>
      <c r="BO1039" s="23" t="str">
        <f>+[1]BD_2!CA1075</f>
        <v>2 NO</v>
      </c>
      <c r="BP1039" s="27" t="str">
        <f>+[1]BD_2!CF1075</f>
        <v>2 NO</v>
      </c>
      <c r="BQ1039" s="23"/>
      <c r="BR1039">
        <f t="shared" si="236"/>
        <v>156</v>
      </c>
      <c r="BS1039" s="36">
        <f t="shared" si="239"/>
        <v>45866</v>
      </c>
      <c r="BT1039" s="27">
        <f t="shared" si="240"/>
        <v>46022</v>
      </c>
      <c r="BU1039" s="37">
        <f t="shared" ca="1" si="237"/>
        <v>0.51923076923076927</v>
      </c>
      <c r="BV1039" s="46">
        <f t="shared" si="238"/>
        <v>28050000</v>
      </c>
      <c r="BW1039" s="23" t="str">
        <f t="shared" ca="1" si="225"/>
        <v>EJECUCIÓN</v>
      </c>
      <c r="BX1039" s="23">
        <v>550000</v>
      </c>
      <c r="BY1039" s="23">
        <v>28233333</v>
      </c>
      <c r="BZ1039" s="23" t="s">
        <v>106</v>
      </c>
      <c r="CA1039" s="23" t="str">
        <f t="shared" si="241"/>
        <v>julio</v>
      </c>
      <c r="CB1039" s="23" t="s">
        <v>121</v>
      </c>
      <c r="CC1039" s="23" t="s">
        <v>121</v>
      </c>
      <c r="CD1039" s="23" t="s">
        <v>121</v>
      </c>
      <c r="CE1039" t="s">
        <v>125</v>
      </c>
      <c r="CF1039" t="s">
        <v>126</v>
      </c>
    </row>
    <row r="1040" spans="1:84" x14ac:dyDescent="0.25">
      <c r="A1040" s="23" t="str">
        <f t="shared" si="229"/>
        <v/>
      </c>
      <c r="B1040" s="24" t="str">
        <f t="shared" si="230"/>
        <v/>
      </c>
      <c r="C1040" s="24" t="str">
        <f t="shared" ca="1" si="231"/>
        <v>E</v>
      </c>
      <c r="D1040" s="25" t="str">
        <f t="shared" ca="1" si="232"/>
        <v/>
      </c>
      <c r="E1040" s="25" t="str">
        <f t="shared" si="233"/>
        <v/>
      </c>
      <c r="F1040" s="25" t="str">
        <f t="shared" si="234"/>
        <v/>
      </c>
      <c r="G1040" s="25" t="str">
        <f t="shared" si="235"/>
        <v/>
      </c>
      <c r="H1040" s="23">
        <v>2025</v>
      </c>
      <c r="I1040" s="26">
        <v>1066</v>
      </c>
      <c r="J1040" s="23" t="s">
        <v>95</v>
      </c>
      <c r="K1040" t="s">
        <v>96</v>
      </c>
      <c r="L1040" t="s">
        <v>97</v>
      </c>
      <c r="M1040" t="s">
        <v>98</v>
      </c>
      <c r="N1040" t="s">
        <v>99</v>
      </c>
      <c r="O1040" s="23" t="s">
        <v>100</v>
      </c>
      <c r="P1040" s="23" t="s">
        <v>101</v>
      </c>
      <c r="Q1040" t="s">
        <v>7002</v>
      </c>
      <c r="R1040" s="23" t="s">
        <v>103</v>
      </c>
      <c r="S1040" s="20" t="s">
        <v>158</v>
      </c>
      <c r="T1040" s="29" t="s">
        <v>7205</v>
      </c>
      <c r="U1040" s="23" t="s">
        <v>1436</v>
      </c>
      <c r="V1040" s="23" t="s">
        <v>106</v>
      </c>
      <c r="W1040" s="20" t="s">
        <v>245</v>
      </c>
      <c r="X1040" s="20" t="s">
        <v>245</v>
      </c>
      <c r="Y1040" t="s">
        <v>7003</v>
      </c>
      <c r="Z1040" t="s">
        <v>7004</v>
      </c>
      <c r="AA1040" t="s">
        <v>7005</v>
      </c>
      <c r="AB1040" s="30">
        <v>20150267</v>
      </c>
      <c r="AC1040" s="30">
        <v>20150267</v>
      </c>
      <c r="AD1040" s="46">
        <v>3826000</v>
      </c>
      <c r="AE1040" s="46">
        <v>0</v>
      </c>
      <c r="AF1040" s="23" t="s">
        <v>112</v>
      </c>
      <c r="AG1040" t="s">
        <v>106</v>
      </c>
      <c r="AH1040" t="s">
        <v>113</v>
      </c>
      <c r="AI1040" s="31">
        <f>+Tabla3[[#This Row],[VALOR DEL CONTRATO
(EN NUMEROS)]]-Tabla3[[#This Row],[VALOR RECURSOS (MADS/FONAM)]]</f>
        <v>0</v>
      </c>
      <c r="AJ1040" s="25">
        <v>6525</v>
      </c>
      <c r="AK1040" s="57">
        <v>45665</v>
      </c>
      <c r="AL1040">
        <v>289025</v>
      </c>
      <c r="AM1040" s="42">
        <v>45861</v>
      </c>
      <c r="AN1040" s="33" t="s">
        <v>114</v>
      </c>
      <c r="AO1040" t="s">
        <v>248</v>
      </c>
      <c r="AP1040" s="39">
        <v>202400000000095</v>
      </c>
      <c r="AQ1040" t="s">
        <v>106</v>
      </c>
      <c r="AR1040" s="42">
        <v>45860</v>
      </c>
      <c r="AS1040" s="23" t="s">
        <v>116</v>
      </c>
      <c r="AT1040" s="23" t="s">
        <v>116</v>
      </c>
      <c r="AU1040" t="s">
        <v>117</v>
      </c>
      <c r="AV1040" t="s">
        <v>1919</v>
      </c>
      <c r="AW1040" t="s">
        <v>1920</v>
      </c>
      <c r="AX1040" t="s">
        <v>245</v>
      </c>
      <c r="AY1040" s="23">
        <v>80111600</v>
      </c>
      <c r="AZ1040" s="20" t="s">
        <v>7006</v>
      </c>
      <c r="BA1040" s="23" t="s">
        <v>121</v>
      </c>
      <c r="BB1040" s="20" t="s">
        <v>122</v>
      </c>
      <c r="BC1040" s="42">
        <v>45861</v>
      </c>
      <c r="BD1040" s="20" t="s">
        <v>136</v>
      </c>
      <c r="BE1040" s="42">
        <v>45861</v>
      </c>
      <c r="BF1040" s="27">
        <v>45861</v>
      </c>
      <c r="BG1040" s="43">
        <v>46021</v>
      </c>
      <c r="BH1040" s="35">
        <f>+Tabla3[[#This Row],[FECHA TERMINACION
(INICIAL)]]-Tabla3[[#This Row],[FECHA INICIO]]</f>
        <v>160</v>
      </c>
      <c r="BI1040" s="67">
        <f>+Tabla3[[#This Row],[PLAZO DE EJECUCIÓN EN DÍAS (INICIAL)]]/30</f>
        <v>5.333333333333333</v>
      </c>
      <c r="BJ1040" t="s">
        <v>7007</v>
      </c>
      <c r="BK1040" s="30">
        <f>+[1]BD_2!E1077</f>
        <v>0</v>
      </c>
      <c r="BL1040" s="30">
        <f>+[1]BD_2!BA1077</f>
        <v>0</v>
      </c>
      <c r="BM1040" s="23">
        <f>+[1]BD_2!BZ1077</f>
        <v>0</v>
      </c>
      <c r="BN1040" s="23">
        <f>+COUNTIF(Tabla3[[#This Row],[VALOR REDUCIDO]:[TOTAL TIEMPO PRORROGADO EN DÍAS
]],"&lt;&gt;0")</f>
        <v>0</v>
      </c>
      <c r="BO1040" s="23" t="str">
        <f>+[1]BD_2!CA1077</f>
        <v>2 NO</v>
      </c>
      <c r="BP1040" s="27" t="str">
        <f>+[1]BD_2!CF1077</f>
        <v>2 NO</v>
      </c>
      <c r="BQ1040" s="23"/>
      <c r="BR1040">
        <f t="shared" si="236"/>
        <v>160</v>
      </c>
      <c r="BS1040" s="36">
        <f t="shared" si="239"/>
        <v>45861</v>
      </c>
      <c r="BT1040" s="27">
        <f t="shared" si="240"/>
        <v>46021</v>
      </c>
      <c r="BU1040" s="37">
        <f t="shared" ca="1" si="237"/>
        <v>0.53749999999999998</v>
      </c>
      <c r="BV1040" s="46">
        <f t="shared" si="238"/>
        <v>20150267</v>
      </c>
      <c r="BW1040" s="23" t="str">
        <f t="shared" ca="1" si="225"/>
        <v>EJECUCIÓN</v>
      </c>
      <c r="BX1040" s="23">
        <v>1020267</v>
      </c>
      <c r="BY1040" s="23">
        <v>19130000</v>
      </c>
      <c r="BZ1040" s="23" t="s">
        <v>106</v>
      </c>
      <c r="CA1040" s="23" t="str">
        <f t="shared" si="241"/>
        <v>julio</v>
      </c>
      <c r="CB1040" s="23" t="s">
        <v>121</v>
      </c>
      <c r="CC1040" s="23" t="s">
        <v>121</v>
      </c>
      <c r="CD1040" s="23" t="s">
        <v>121</v>
      </c>
      <c r="CE1040" t="s">
        <v>125</v>
      </c>
      <c r="CF1040" t="s">
        <v>126</v>
      </c>
    </row>
    <row r="1041" spans="1:84" x14ac:dyDescent="0.25">
      <c r="A1041" s="23" t="str">
        <f t="shared" si="229"/>
        <v/>
      </c>
      <c r="B1041" s="24" t="str">
        <f t="shared" si="230"/>
        <v/>
      </c>
      <c r="C1041" s="24" t="str">
        <f t="shared" ca="1" si="231"/>
        <v>E</v>
      </c>
      <c r="D1041" s="25" t="str">
        <f t="shared" ca="1" si="232"/>
        <v/>
      </c>
      <c r="E1041" s="25" t="str">
        <f t="shared" si="233"/>
        <v/>
      </c>
      <c r="F1041" s="25" t="str">
        <f t="shared" si="234"/>
        <v/>
      </c>
      <c r="G1041" s="25" t="str">
        <f t="shared" si="235"/>
        <v/>
      </c>
      <c r="H1041" s="23">
        <v>2025</v>
      </c>
      <c r="I1041" s="26">
        <v>1067</v>
      </c>
      <c r="J1041" s="23" t="s">
        <v>95</v>
      </c>
      <c r="K1041" t="s">
        <v>96</v>
      </c>
      <c r="L1041" t="s">
        <v>97</v>
      </c>
      <c r="M1041" t="s">
        <v>98</v>
      </c>
      <c r="N1041" t="s">
        <v>99</v>
      </c>
      <c r="O1041" s="23" t="s">
        <v>100</v>
      </c>
      <c r="P1041" s="23" t="s">
        <v>138</v>
      </c>
      <c r="Q1041" t="s">
        <v>7008</v>
      </c>
      <c r="R1041" s="23" t="s">
        <v>103</v>
      </c>
      <c r="S1041" s="20" t="s">
        <v>1652</v>
      </c>
      <c r="T1041" s="29" t="s">
        <v>7206</v>
      </c>
      <c r="U1041" s="23" t="s">
        <v>1436</v>
      </c>
      <c r="V1041" s="23" t="s">
        <v>106</v>
      </c>
      <c r="W1041" s="20" t="s">
        <v>430</v>
      </c>
      <c r="X1041" s="20" t="s">
        <v>430</v>
      </c>
      <c r="Y1041" t="s">
        <v>4046</v>
      </c>
      <c r="Z1041" t="s">
        <v>4047</v>
      </c>
      <c r="AA1041" t="s">
        <v>7009</v>
      </c>
      <c r="AB1041" s="30">
        <v>28416667</v>
      </c>
      <c r="AC1041" s="30">
        <v>28416667</v>
      </c>
      <c r="AD1041" s="46">
        <v>5500000</v>
      </c>
      <c r="AE1041" s="46">
        <v>0</v>
      </c>
      <c r="AF1041" s="23" t="s">
        <v>112</v>
      </c>
      <c r="AG1041" t="s">
        <v>106</v>
      </c>
      <c r="AH1041" t="s">
        <v>113</v>
      </c>
      <c r="AI1041" s="31">
        <f>+Tabla3[[#This Row],[VALOR DEL CONTRATO
(EN NUMEROS)]]-Tabla3[[#This Row],[VALOR RECURSOS (MADS/FONAM)]]</f>
        <v>0</v>
      </c>
      <c r="AJ1041" s="25">
        <v>4825</v>
      </c>
      <c r="AK1041" s="57">
        <v>45664</v>
      </c>
      <c r="AL1041">
        <v>307825</v>
      </c>
      <c r="AM1041" s="42">
        <v>45870</v>
      </c>
      <c r="AN1041" s="33" t="s">
        <v>114</v>
      </c>
      <c r="AO1041" t="s">
        <v>1265</v>
      </c>
      <c r="AP1041" s="39">
        <v>202400000000074</v>
      </c>
      <c r="AQ1041" t="s">
        <v>106</v>
      </c>
      <c r="AR1041" s="42">
        <v>45868</v>
      </c>
      <c r="AS1041" s="23" t="s">
        <v>116</v>
      </c>
      <c r="AT1041" s="23" t="s">
        <v>116</v>
      </c>
      <c r="AU1041" t="s">
        <v>117</v>
      </c>
      <c r="AV1041" t="s">
        <v>435</v>
      </c>
      <c r="AW1041" t="s">
        <v>436</v>
      </c>
      <c r="AX1041" t="s">
        <v>436</v>
      </c>
      <c r="AY1041" s="23">
        <v>80111600</v>
      </c>
      <c r="AZ1041" t="s">
        <v>7010</v>
      </c>
      <c r="BA1041" s="23" t="s">
        <v>121</v>
      </c>
      <c r="BB1041" s="20" t="s">
        <v>122</v>
      </c>
      <c r="BC1041" s="42">
        <v>45866</v>
      </c>
      <c r="BD1041" s="20" t="s">
        <v>136</v>
      </c>
      <c r="BE1041" s="42">
        <v>45866</v>
      </c>
      <c r="BF1041" s="27">
        <v>45874</v>
      </c>
      <c r="BG1041" s="43">
        <v>46021</v>
      </c>
      <c r="BH1041" s="35">
        <f>+Tabla3[[#This Row],[FECHA TERMINACION
(INICIAL)]]-Tabla3[[#This Row],[FECHA INICIO]]</f>
        <v>147</v>
      </c>
      <c r="BI1041" s="67">
        <f>+Tabla3[[#This Row],[PLAZO DE EJECUCIÓN EN DÍAS (INICIAL)]]/30</f>
        <v>4.9000000000000004</v>
      </c>
      <c r="BJ1041" t="s">
        <v>7011</v>
      </c>
      <c r="BK1041" s="30">
        <f>+[1]BD_2!E1078</f>
        <v>1650000</v>
      </c>
      <c r="BL1041" s="30">
        <f>+[1]BD_2!BA1078</f>
        <v>0</v>
      </c>
      <c r="BM1041" s="23">
        <f>+[1]BD_2!BZ1078</f>
        <v>0</v>
      </c>
      <c r="BN1041" s="23">
        <f>+COUNTIF(Tabla3[[#This Row],[VALOR REDUCIDO]:[TOTAL TIEMPO PRORROGADO EN DÍAS
]],"&lt;&gt;0")</f>
        <v>1</v>
      </c>
      <c r="BO1041" s="23" t="str">
        <f>+[1]BD_2!CA1078</f>
        <v>2 NO</v>
      </c>
      <c r="BP1041" s="27" t="str">
        <f>+[1]BD_2!CF1078</f>
        <v>2 NO</v>
      </c>
      <c r="BQ1041" s="23"/>
      <c r="BR1041">
        <f t="shared" si="236"/>
        <v>147</v>
      </c>
      <c r="BS1041" s="36">
        <f t="shared" si="239"/>
        <v>45874</v>
      </c>
      <c r="BT1041" s="27">
        <f t="shared" si="240"/>
        <v>46021</v>
      </c>
      <c r="BU1041" s="37">
        <f t="shared" ca="1" si="237"/>
        <v>0.49659863945578231</v>
      </c>
      <c r="BV1041" s="46">
        <f t="shared" si="238"/>
        <v>26766667</v>
      </c>
      <c r="BW1041" s="23" t="str">
        <f t="shared" ca="1" si="225"/>
        <v>EJECUCIÓN</v>
      </c>
      <c r="BX1041" s="23">
        <v>0</v>
      </c>
      <c r="BY1041" s="23">
        <v>28416667</v>
      </c>
      <c r="BZ1041" s="23" t="s">
        <v>106</v>
      </c>
      <c r="CA1041" s="23" t="str">
        <f t="shared" si="241"/>
        <v>julio</v>
      </c>
      <c r="CB1041" s="23" t="s">
        <v>121</v>
      </c>
      <c r="CC1041" s="23" t="s">
        <v>121</v>
      </c>
      <c r="CD1041" s="23" t="s">
        <v>121</v>
      </c>
      <c r="CE1041" t="s">
        <v>125</v>
      </c>
      <c r="CF1041" t="s">
        <v>126</v>
      </c>
    </row>
    <row r="1042" spans="1:84" x14ac:dyDescent="0.25">
      <c r="A1042" s="23" t="str">
        <f t="shared" si="229"/>
        <v/>
      </c>
      <c r="B1042" s="24" t="str">
        <f t="shared" si="230"/>
        <v/>
      </c>
      <c r="C1042" s="24" t="str">
        <f t="shared" ca="1" si="231"/>
        <v>E</v>
      </c>
      <c r="D1042" s="25" t="str">
        <f t="shared" ca="1" si="232"/>
        <v/>
      </c>
      <c r="E1042" s="25" t="str">
        <f t="shared" si="233"/>
        <v/>
      </c>
      <c r="F1042" s="25" t="str">
        <f t="shared" si="234"/>
        <v/>
      </c>
      <c r="G1042" s="25" t="str">
        <f t="shared" si="235"/>
        <v/>
      </c>
      <c r="H1042" s="23">
        <v>2025</v>
      </c>
      <c r="I1042" s="26">
        <v>1068</v>
      </c>
      <c r="J1042" s="23" t="s">
        <v>95</v>
      </c>
      <c r="K1042" t="s">
        <v>96</v>
      </c>
      <c r="L1042" t="s">
        <v>97</v>
      </c>
      <c r="M1042" t="s">
        <v>98</v>
      </c>
      <c r="N1042" t="s">
        <v>99</v>
      </c>
      <c r="O1042" s="23" t="s">
        <v>100</v>
      </c>
      <c r="P1042" s="23" t="s">
        <v>138</v>
      </c>
      <c r="Q1042" t="s">
        <v>7012</v>
      </c>
      <c r="R1042" s="23" t="s">
        <v>103</v>
      </c>
      <c r="S1042" s="20" t="s">
        <v>158</v>
      </c>
      <c r="T1042" s="29" t="s">
        <v>7207</v>
      </c>
      <c r="U1042" s="23" t="s">
        <v>1436</v>
      </c>
      <c r="V1042" s="23" t="s">
        <v>106</v>
      </c>
      <c r="W1042" s="20" t="s">
        <v>107</v>
      </c>
      <c r="X1042" s="20" t="s">
        <v>108</v>
      </c>
      <c r="Y1042" t="s">
        <v>7013</v>
      </c>
      <c r="Z1042" t="s">
        <v>7014</v>
      </c>
      <c r="AA1042" t="s">
        <v>7015</v>
      </c>
      <c r="AB1042" s="30">
        <v>51000000</v>
      </c>
      <c r="AC1042" s="30">
        <v>51000000</v>
      </c>
      <c r="AD1042" s="46">
        <v>10000000</v>
      </c>
      <c r="AE1042" s="46">
        <v>0</v>
      </c>
      <c r="AF1042" s="23" t="s">
        <v>112</v>
      </c>
      <c r="AG1042" t="s">
        <v>106</v>
      </c>
      <c r="AH1042" t="s">
        <v>113</v>
      </c>
      <c r="AI1042" s="31">
        <f>+Tabla3[[#This Row],[VALOR DEL CONTRATO
(EN NUMEROS)]]-Tabla3[[#This Row],[VALOR RECURSOS (MADS/FONAM)]]</f>
        <v>0</v>
      </c>
      <c r="AJ1042" s="25">
        <v>1325</v>
      </c>
      <c r="AK1042" s="57">
        <v>45664</v>
      </c>
      <c r="AL1042">
        <v>307625</v>
      </c>
      <c r="AM1042" s="42">
        <v>45870</v>
      </c>
      <c r="AN1042" s="33" t="s">
        <v>114</v>
      </c>
      <c r="AO1042" t="s">
        <v>115</v>
      </c>
      <c r="AP1042" s="39">
        <v>202400000000095</v>
      </c>
      <c r="AQ1042" t="s">
        <v>106</v>
      </c>
      <c r="AR1042" s="42">
        <v>45863</v>
      </c>
      <c r="AS1042" s="23" t="s">
        <v>116</v>
      </c>
      <c r="AT1042" s="23" t="s">
        <v>116</v>
      </c>
      <c r="AU1042" t="s">
        <v>117</v>
      </c>
      <c r="AV1042" t="s">
        <v>118</v>
      </c>
      <c r="AW1042" t="s">
        <v>119</v>
      </c>
      <c r="AX1042" t="s">
        <v>108</v>
      </c>
      <c r="AY1042" s="23">
        <v>80111600</v>
      </c>
      <c r="AZ1042" t="s">
        <v>7016</v>
      </c>
      <c r="BA1042" s="23" t="s">
        <v>121</v>
      </c>
      <c r="BB1042" s="20" t="s">
        <v>122</v>
      </c>
      <c r="BC1042" s="42">
        <v>45863</v>
      </c>
      <c r="BD1042" s="20" t="s">
        <v>123</v>
      </c>
      <c r="BE1042" s="42">
        <v>45863</v>
      </c>
      <c r="BF1042" s="27">
        <v>45870</v>
      </c>
      <c r="BG1042" s="43">
        <v>46022</v>
      </c>
      <c r="BH1042" s="35">
        <f>+Tabla3[[#This Row],[FECHA TERMINACION
(INICIAL)]]-Tabla3[[#This Row],[FECHA INICIO]]</f>
        <v>152</v>
      </c>
      <c r="BI1042" s="67">
        <f>+Tabla3[[#This Row],[PLAZO DE EJECUCIÓN EN DÍAS (INICIAL)]]/30</f>
        <v>5.0666666666666664</v>
      </c>
      <c r="BJ1042" t="s">
        <v>7017</v>
      </c>
      <c r="BK1042" s="30">
        <f>+[1]BD_2!E1079</f>
        <v>1000000</v>
      </c>
      <c r="BL1042" s="30">
        <f>+[1]BD_2!BA1079</f>
        <v>0</v>
      </c>
      <c r="BM1042" s="23">
        <f>+[1]BD_2!BZ1079</f>
        <v>0</v>
      </c>
      <c r="BN1042" s="23">
        <f>+COUNTIF(Tabla3[[#This Row],[VALOR REDUCIDO]:[TOTAL TIEMPO PRORROGADO EN DÍAS
]],"&lt;&gt;0")</f>
        <v>1</v>
      </c>
      <c r="BO1042" s="23" t="str">
        <f>+[1]BD_2!CA1079</f>
        <v>2 NO</v>
      </c>
      <c r="BP1042" s="27" t="str">
        <f>+[1]BD_2!CF1079</f>
        <v>2 NO</v>
      </c>
      <c r="BQ1042" s="23" t="s">
        <v>106</v>
      </c>
      <c r="BR1042">
        <f t="shared" si="236"/>
        <v>152</v>
      </c>
      <c r="BS1042" s="36">
        <f t="shared" si="239"/>
        <v>45870</v>
      </c>
      <c r="BT1042" s="27">
        <f t="shared" si="240"/>
        <v>46022</v>
      </c>
      <c r="BU1042" s="37">
        <f t="shared" ca="1" si="237"/>
        <v>0.50657894736842102</v>
      </c>
      <c r="BV1042" s="46">
        <f t="shared" si="238"/>
        <v>50000000</v>
      </c>
      <c r="BW1042" s="23" t="str">
        <f t="shared" ca="1" si="225"/>
        <v>EJECUCIÓN</v>
      </c>
      <c r="BX1042" s="23">
        <v>0</v>
      </c>
      <c r="BY1042" s="23">
        <v>50000000</v>
      </c>
      <c r="BZ1042" s="23" t="s">
        <v>106</v>
      </c>
      <c r="CA1042" s="23" t="str">
        <f t="shared" si="241"/>
        <v>julio</v>
      </c>
      <c r="CB1042" s="23" t="s">
        <v>121</v>
      </c>
      <c r="CC1042" s="23" t="s">
        <v>121</v>
      </c>
      <c r="CD1042" s="23" t="s">
        <v>121</v>
      </c>
      <c r="CE1042" t="s">
        <v>125</v>
      </c>
      <c r="CF1042" t="s">
        <v>126</v>
      </c>
    </row>
    <row r="1043" spans="1:84" x14ac:dyDescent="0.25">
      <c r="A1043" s="23" t="str">
        <f t="shared" si="229"/>
        <v/>
      </c>
      <c r="B1043" s="24" t="str">
        <f t="shared" si="230"/>
        <v/>
      </c>
      <c r="C1043" s="24" t="str">
        <f t="shared" ca="1" si="231"/>
        <v>E</v>
      </c>
      <c r="D1043" s="25" t="str">
        <f t="shared" ca="1" si="232"/>
        <v/>
      </c>
      <c r="E1043" s="25" t="str">
        <f t="shared" si="233"/>
        <v/>
      </c>
      <c r="F1043" s="25" t="str">
        <f t="shared" si="234"/>
        <v/>
      </c>
      <c r="G1043" s="25" t="str">
        <f t="shared" si="235"/>
        <v/>
      </c>
      <c r="H1043" s="23">
        <v>2025</v>
      </c>
      <c r="I1043" s="26">
        <v>1069</v>
      </c>
      <c r="J1043" s="23" t="s">
        <v>95</v>
      </c>
      <c r="K1043" t="s">
        <v>96</v>
      </c>
      <c r="L1043" t="s">
        <v>97</v>
      </c>
      <c r="M1043" t="s">
        <v>98</v>
      </c>
      <c r="N1043" t="s">
        <v>99</v>
      </c>
      <c r="O1043" s="23" t="s">
        <v>100</v>
      </c>
      <c r="P1043" s="23" t="s">
        <v>138</v>
      </c>
      <c r="Q1043" t="s">
        <v>7018</v>
      </c>
      <c r="R1043" s="23" t="s">
        <v>103</v>
      </c>
      <c r="S1043" s="20" t="s">
        <v>158</v>
      </c>
      <c r="T1043" s="29" t="s">
        <v>7208</v>
      </c>
      <c r="U1043" s="23" t="s">
        <v>1436</v>
      </c>
      <c r="V1043" s="23" t="s">
        <v>106</v>
      </c>
      <c r="W1043" s="20" t="s">
        <v>107</v>
      </c>
      <c r="X1043" s="20" t="s">
        <v>108</v>
      </c>
      <c r="Y1043" t="s">
        <v>7019</v>
      </c>
      <c r="Z1043" t="s">
        <v>7020</v>
      </c>
      <c r="AA1043" t="s">
        <v>7021</v>
      </c>
      <c r="AB1043" s="30">
        <v>31875000</v>
      </c>
      <c r="AC1043" s="30">
        <v>31875000</v>
      </c>
      <c r="AD1043" s="46">
        <v>6250000</v>
      </c>
      <c r="AE1043" s="46">
        <v>0</v>
      </c>
      <c r="AF1043" s="23" t="s">
        <v>112</v>
      </c>
      <c r="AG1043" t="s">
        <v>106</v>
      </c>
      <c r="AH1043" t="s">
        <v>113</v>
      </c>
      <c r="AI1043" s="31">
        <f>+Tabla3[[#This Row],[VALOR DEL CONTRATO
(EN NUMEROS)]]-Tabla3[[#This Row],[VALOR RECURSOS (MADS/FONAM)]]</f>
        <v>0</v>
      </c>
      <c r="AJ1043" s="25">
        <v>1325</v>
      </c>
      <c r="AK1043" s="57">
        <v>45664</v>
      </c>
      <c r="AL1043">
        <v>307725</v>
      </c>
      <c r="AM1043" s="42">
        <v>45870</v>
      </c>
      <c r="AN1043" s="33" t="s">
        <v>114</v>
      </c>
      <c r="AO1043" t="s">
        <v>115</v>
      </c>
      <c r="AP1043" s="39">
        <v>202400000000095</v>
      </c>
      <c r="AQ1043" t="s">
        <v>106</v>
      </c>
      <c r="AR1043" s="42">
        <v>45863</v>
      </c>
      <c r="AS1043" s="23" t="s">
        <v>116</v>
      </c>
      <c r="AT1043" s="23" t="s">
        <v>116</v>
      </c>
      <c r="AU1043" t="s">
        <v>117</v>
      </c>
      <c r="AV1043" t="s">
        <v>118</v>
      </c>
      <c r="AW1043" t="s">
        <v>119</v>
      </c>
      <c r="AX1043" t="s">
        <v>108</v>
      </c>
      <c r="AY1043" s="23">
        <v>80111600</v>
      </c>
      <c r="AZ1043" t="s">
        <v>7022</v>
      </c>
      <c r="BA1043" s="23" t="s">
        <v>121</v>
      </c>
      <c r="BB1043" s="20" t="s">
        <v>122</v>
      </c>
      <c r="BC1043" s="42">
        <v>45863</v>
      </c>
      <c r="BD1043" s="20" t="s">
        <v>123</v>
      </c>
      <c r="BE1043" s="42">
        <v>45863</v>
      </c>
      <c r="BF1043" s="27">
        <v>45870</v>
      </c>
      <c r="BG1043" s="43">
        <v>46022</v>
      </c>
      <c r="BH1043" s="35">
        <f>+Tabla3[[#This Row],[FECHA TERMINACION
(INICIAL)]]-Tabla3[[#This Row],[FECHA INICIO]]</f>
        <v>152</v>
      </c>
      <c r="BI1043" s="67">
        <f>+Tabla3[[#This Row],[PLAZO DE EJECUCIÓN EN DÍAS (INICIAL)]]/30</f>
        <v>5.0666666666666664</v>
      </c>
      <c r="BJ1043" t="s">
        <v>7017</v>
      </c>
      <c r="BK1043" s="30">
        <f>+[1]BD_2!E1080</f>
        <v>625000</v>
      </c>
      <c r="BL1043" s="30">
        <f>+[1]BD_2!BA1080</f>
        <v>0</v>
      </c>
      <c r="BM1043" s="23">
        <f>+[1]BD_2!BZ1080</f>
        <v>0</v>
      </c>
      <c r="BN1043" s="23">
        <f>+COUNTIF(Tabla3[[#This Row],[VALOR REDUCIDO]:[TOTAL TIEMPO PRORROGADO EN DÍAS
]],"&lt;&gt;0")</f>
        <v>1</v>
      </c>
      <c r="BO1043" s="23" t="str">
        <f>+[1]BD_2!CA1080</f>
        <v>2 NO</v>
      </c>
      <c r="BP1043" s="27" t="str">
        <f>+[1]BD_2!CF1080</f>
        <v>2 NO</v>
      </c>
      <c r="BQ1043" s="23" t="s">
        <v>106</v>
      </c>
      <c r="BR1043">
        <f t="shared" si="236"/>
        <v>152</v>
      </c>
      <c r="BS1043" s="36">
        <f t="shared" si="239"/>
        <v>45870</v>
      </c>
      <c r="BT1043" s="27">
        <f t="shared" si="240"/>
        <v>46022</v>
      </c>
      <c r="BU1043" s="37">
        <f t="shared" ca="1" si="237"/>
        <v>0.50657894736842102</v>
      </c>
      <c r="BV1043" s="46">
        <f t="shared" si="238"/>
        <v>31250000</v>
      </c>
      <c r="BW1043" s="23" t="str">
        <f t="shared" ca="1" si="225"/>
        <v>EJECUCIÓN</v>
      </c>
      <c r="BX1043" s="23">
        <v>0</v>
      </c>
      <c r="BY1043" s="23">
        <v>31250000</v>
      </c>
      <c r="BZ1043" s="23" t="s">
        <v>106</v>
      </c>
      <c r="CA1043" s="23" t="str">
        <f t="shared" si="241"/>
        <v>julio</v>
      </c>
      <c r="CB1043" s="23" t="s">
        <v>121</v>
      </c>
      <c r="CC1043" s="23" t="s">
        <v>121</v>
      </c>
      <c r="CD1043" s="23" t="s">
        <v>121</v>
      </c>
      <c r="CE1043" t="s">
        <v>125</v>
      </c>
      <c r="CF1043" t="s">
        <v>126</v>
      </c>
    </row>
    <row r="1044" spans="1:84" x14ac:dyDescent="0.25">
      <c r="A1044" s="23" t="str">
        <f t="shared" si="229"/>
        <v/>
      </c>
      <c r="B1044" s="24" t="str">
        <f t="shared" si="230"/>
        <v/>
      </c>
      <c r="C1044" s="24" t="str">
        <f t="shared" ca="1" si="231"/>
        <v>E</v>
      </c>
      <c r="D1044" s="25" t="str">
        <f t="shared" ca="1" si="232"/>
        <v/>
      </c>
      <c r="E1044" s="25" t="str">
        <f t="shared" si="233"/>
        <v/>
      </c>
      <c r="F1044" s="25" t="str">
        <f t="shared" si="234"/>
        <v/>
      </c>
      <c r="G1044" s="25" t="str">
        <f t="shared" si="235"/>
        <v/>
      </c>
      <c r="H1044" s="23">
        <v>2025</v>
      </c>
      <c r="I1044" s="26">
        <v>1071</v>
      </c>
      <c r="J1044" s="23" t="s">
        <v>95</v>
      </c>
      <c r="K1044" t="s">
        <v>96</v>
      </c>
      <c r="L1044" t="s">
        <v>97</v>
      </c>
      <c r="M1044" t="s">
        <v>98</v>
      </c>
      <c r="N1044" t="s">
        <v>99</v>
      </c>
      <c r="O1044" s="23" t="s">
        <v>100</v>
      </c>
      <c r="P1044" s="23" t="s">
        <v>138</v>
      </c>
      <c r="Q1044" t="s">
        <v>7023</v>
      </c>
      <c r="R1044" s="23" t="s">
        <v>103</v>
      </c>
      <c r="S1044" s="20" t="s">
        <v>158</v>
      </c>
      <c r="T1044" s="29" t="s">
        <v>7209</v>
      </c>
      <c r="U1044" s="23" t="s">
        <v>1436</v>
      </c>
      <c r="V1044" s="23" t="s">
        <v>106</v>
      </c>
      <c r="W1044" s="20" t="s">
        <v>711</v>
      </c>
      <c r="X1044" s="20" t="s">
        <v>108</v>
      </c>
      <c r="Y1044" t="s">
        <v>7024</v>
      </c>
      <c r="Z1044" t="s">
        <v>7025</v>
      </c>
      <c r="AA1044" t="s">
        <v>7026</v>
      </c>
      <c r="AB1044" s="30">
        <v>33833333</v>
      </c>
      <c r="AC1044" s="30">
        <v>33833333</v>
      </c>
      <c r="AD1044" s="46">
        <v>7000000</v>
      </c>
      <c r="AE1044" s="46">
        <v>0</v>
      </c>
      <c r="AF1044" s="23" t="s">
        <v>112</v>
      </c>
      <c r="AG1044" t="s">
        <v>106</v>
      </c>
      <c r="AH1044" t="s">
        <v>113</v>
      </c>
      <c r="AI1044" s="31">
        <f>+Tabla3[[#This Row],[VALOR DEL CONTRATO
(EN NUMEROS)]]-Tabla3[[#This Row],[VALOR RECURSOS (MADS/FONAM)]]</f>
        <v>0</v>
      </c>
      <c r="AJ1044" s="25">
        <v>9525</v>
      </c>
      <c r="AK1044" s="57">
        <v>45665</v>
      </c>
      <c r="AL1044">
        <v>315025</v>
      </c>
      <c r="AM1044" s="42">
        <v>45874</v>
      </c>
      <c r="AN1044" s="33" t="s">
        <v>114</v>
      </c>
      <c r="AO1044" t="s">
        <v>115</v>
      </c>
      <c r="AP1044" s="39">
        <v>202400000000095</v>
      </c>
      <c r="AQ1044" t="s">
        <v>106</v>
      </c>
      <c r="AR1044" s="42">
        <v>45873</v>
      </c>
      <c r="AS1044" s="23" t="s">
        <v>116</v>
      </c>
      <c r="AT1044" s="23" t="s">
        <v>116</v>
      </c>
      <c r="AU1044" t="s">
        <v>117</v>
      </c>
      <c r="AV1044" t="s">
        <v>6701</v>
      </c>
      <c r="AW1044" t="s">
        <v>620</v>
      </c>
      <c r="AX1044" t="s">
        <v>108</v>
      </c>
      <c r="AY1044" s="23">
        <v>80111600</v>
      </c>
      <c r="AZ1044" s="68" t="s">
        <v>7027</v>
      </c>
      <c r="BA1044" s="23" t="s">
        <v>295</v>
      </c>
      <c r="BB1044" s="20" t="s">
        <v>122</v>
      </c>
      <c r="BC1044" s="42">
        <v>45873</v>
      </c>
      <c r="BD1044" s="23" t="s">
        <v>123</v>
      </c>
      <c r="BE1044" s="42">
        <v>45873</v>
      </c>
      <c r="BF1044" s="27">
        <v>45874</v>
      </c>
      <c r="BG1044" s="43">
        <v>46020</v>
      </c>
      <c r="BH1044" s="35">
        <f>+Tabla3[[#This Row],[FECHA TERMINACION
(INICIAL)]]-Tabla3[[#This Row],[FECHA INICIO]]</f>
        <v>146</v>
      </c>
      <c r="BI1044" s="67">
        <f>+Tabla3[[#This Row],[PLAZO DE EJECUCIÓN EN DÍAS (INICIAL)]]/30</f>
        <v>4.8666666666666663</v>
      </c>
      <c r="BJ1044" t="s">
        <v>7028</v>
      </c>
      <c r="BK1044" s="30">
        <f>+[1]BD_2!E1082</f>
        <v>0</v>
      </c>
      <c r="BL1044" s="30">
        <f>+[1]BD_2!BA1082</f>
        <v>0</v>
      </c>
      <c r="BM1044" s="23">
        <f>+[1]BD_2!BZ1082</f>
        <v>0</v>
      </c>
      <c r="BN1044" s="23">
        <f>+COUNTIF(Tabla3[[#This Row],[VALOR REDUCIDO]:[TOTAL TIEMPO PRORROGADO EN DÍAS
]],"&lt;&gt;0")</f>
        <v>0</v>
      </c>
      <c r="BO1044" s="23" t="str">
        <f>+[1]BD_2!CA1082</f>
        <v>2 NO</v>
      </c>
      <c r="BP1044" s="27" t="str">
        <f>+[1]BD_2!CF1082</f>
        <v>2 NO</v>
      </c>
      <c r="BQ1044" s="23"/>
      <c r="BR1044">
        <f t="shared" si="236"/>
        <v>146</v>
      </c>
      <c r="BS1044" s="36">
        <f t="shared" si="239"/>
        <v>45874</v>
      </c>
      <c r="BT1044" s="27">
        <f t="shared" si="240"/>
        <v>46020</v>
      </c>
      <c r="BU1044" s="37">
        <f t="shared" ca="1" si="237"/>
        <v>0.5</v>
      </c>
      <c r="BV1044" s="46">
        <f t="shared" si="238"/>
        <v>33833333</v>
      </c>
      <c r="BW1044" s="23" t="str">
        <f t="shared" ca="1" si="225"/>
        <v>EJECUCIÓN</v>
      </c>
      <c r="BX1044" s="23">
        <v>0</v>
      </c>
      <c r="BY1044" s="23">
        <v>33833333</v>
      </c>
      <c r="BZ1044" s="23" t="s">
        <v>106</v>
      </c>
      <c r="CA1044" s="23" t="str">
        <f t="shared" si="241"/>
        <v>agosto</v>
      </c>
      <c r="CB1044" s="23" t="s">
        <v>121</v>
      </c>
      <c r="CC1044" s="23" t="s">
        <v>121</v>
      </c>
      <c r="CD1044" s="23" t="s">
        <v>121</v>
      </c>
      <c r="CE1044" t="s">
        <v>125</v>
      </c>
      <c r="CF1044" t="s">
        <v>126</v>
      </c>
    </row>
    <row r="1045" spans="1:84" x14ac:dyDescent="0.25">
      <c r="A1045" s="23" t="str">
        <f t="shared" si="229"/>
        <v/>
      </c>
      <c r="B1045" s="24" t="str">
        <f t="shared" si="230"/>
        <v/>
      </c>
      <c r="C1045" s="24" t="str">
        <f t="shared" ca="1" si="231"/>
        <v>E</v>
      </c>
      <c r="D1045" s="25" t="str">
        <f t="shared" ca="1" si="232"/>
        <v/>
      </c>
      <c r="E1045" s="25" t="str">
        <f t="shared" si="233"/>
        <v/>
      </c>
      <c r="F1045" s="25" t="str">
        <f t="shared" si="234"/>
        <v/>
      </c>
      <c r="G1045" s="25" t="str">
        <f t="shared" si="235"/>
        <v/>
      </c>
      <c r="H1045" s="23">
        <v>2025</v>
      </c>
      <c r="I1045" s="26">
        <v>1072</v>
      </c>
      <c r="J1045" s="23" t="s">
        <v>95</v>
      </c>
      <c r="K1045" t="s">
        <v>96</v>
      </c>
      <c r="L1045" t="s">
        <v>97</v>
      </c>
      <c r="M1045" t="s">
        <v>98</v>
      </c>
      <c r="N1045" t="s">
        <v>99</v>
      </c>
      <c r="O1045" s="23" t="s">
        <v>100</v>
      </c>
      <c r="P1045" s="23" t="s">
        <v>138</v>
      </c>
      <c r="Q1045" t="s">
        <v>7029</v>
      </c>
      <c r="R1045" s="23" t="s">
        <v>103</v>
      </c>
      <c r="S1045" s="20" t="s">
        <v>2129</v>
      </c>
      <c r="T1045" s="29" t="s">
        <v>7210</v>
      </c>
      <c r="U1045" s="23" t="s">
        <v>1436</v>
      </c>
      <c r="V1045" s="23" t="s">
        <v>106</v>
      </c>
      <c r="W1045" s="20" t="s">
        <v>430</v>
      </c>
      <c r="X1045" s="20" t="s">
        <v>430</v>
      </c>
      <c r="Y1045" t="s">
        <v>7030</v>
      </c>
      <c r="Z1045" t="s">
        <v>7031</v>
      </c>
      <c r="AA1045" t="s">
        <v>7032</v>
      </c>
      <c r="AB1045" s="30">
        <v>72500000</v>
      </c>
      <c r="AC1045" s="30">
        <v>72500000</v>
      </c>
      <c r="AD1045" s="46">
        <v>14500000</v>
      </c>
      <c r="AE1045" s="46">
        <v>0</v>
      </c>
      <c r="AF1045" s="23" t="s">
        <v>112</v>
      </c>
      <c r="AG1045" t="s">
        <v>106</v>
      </c>
      <c r="AH1045" t="s">
        <v>113</v>
      </c>
      <c r="AI1045" s="31">
        <f>+Tabla3[[#This Row],[VALOR DEL CONTRATO
(EN NUMEROS)]]-Tabla3[[#This Row],[VALOR RECURSOS (MADS/FONAM)]]</f>
        <v>0</v>
      </c>
      <c r="AJ1045" s="25">
        <v>4825</v>
      </c>
      <c r="AK1045" s="57">
        <v>45664</v>
      </c>
      <c r="AL1045">
        <v>321325</v>
      </c>
      <c r="AM1045" s="42">
        <v>45877</v>
      </c>
      <c r="AN1045" s="33" t="s">
        <v>114</v>
      </c>
      <c r="AO1045" t="s">
        <v>1265</v>
      </c>
      <c r="AP1045" s="39">
        <v>202400000000074</v>
      </c>
      <c r="AQ1045" t="s">
        <v>106</v>
      </c>
      <c r="AR1045" s="42">
        <v>45870</v>
      </c>
      <c r="AS1045" s="23" t="s">
        <v>116</v>
      </c>
      <c r="AT1045" s="23" t="s">
        <v>116</v>
      </c>
      <c r="AU1045" t="s">
        <v>117</v>
      </c>
      <c r="AV1045" t="s">
        <v>435</v>
      </c>
      <c r="AW1045" t="s">
        <v>436</v>
      </c>
      <c r="AX1045" t="s">
        <v>436</v>
      </c>
      <c r="AY1045" s="23">
        <v>80111600</v>
      </c>
      <c r="AZ1045" t="s">
        <v>7033</v>
      </c>
      <c r="BA1045" s="23" t="s">
        <v>121</v>
      </c>
      <c r="BB1045" s="20" t="s">
        <v>122</v>
      </c>
      <c r="BC1045" s="42">
        <v>45870</v>
      </c>
      <c r="BD1045" s="20" t="s">
        <v>123</v>
      </c>
      <c r="BE1045" s="42">
        <v>45870</v>
      </c>
      <c r="BF1045" s="27">
        <v>45877</v>
      </c>
      <c r="BG1045" s="43">
        <v>46021</v>
      </c>
      <c r="BH1045" s="35">
        <f>+Tabla3[[#This Row],[FECHA TERMINACION
(INICIAL)]]-Tabla3[[#This Row],[FECHA INICIO]]</f>
        <v>144</v>
      </c>
      <c r="BI1045" s="67">
        <f>+Tabla3[[#This Row],[PLAZO DE EJECUCIÓN EN DÍAS (INICIAL)]]/30</f>
        <v>4.8</v>
      </c>
      <c r="BJ1045" t="s">
        <v>7034</v>
      </c>
      <c r="BK1045" s="30">
        <f>+[1]BD_2!E1124</f>
        <v>0</v>
      </c>
      <c r="BL1045" s="30">
        <f>+[1]BD_2!BA1124</f>
        <v>0</v>
      </c>
      <c r="BM1045" s="23">
        <f>+[1]BD_2!BZ1124</f>
        <v>0</v>
      </c>
      <c r="BN1045" s="23">
        <f>+COUNTIF(Tabla3[[#This Row],[VALOR REDUCIDO]:[TOTAL TIEMPO PRORROGADO EN DÍAS
]],"&lt;&gt;0")</f>
        <v>0</v>
      </c>
      <c r="BO1045" s="23">
        <f>+[1]BD_2!CA1124</f>
        <v>0</v>
      </c>
      <c r="BP1045" s="27">
        <f>+[1]BD_2!CF1124</f>
        <v>0</v>
      </c>
      <c r="BQ1045" s="23"/>
      <c r="BR1045">
        <f t="shared" si="236"/>
        <v>144</v>
      </c>
      <c r="BS1045" s="36">
        <f t="shared" si="239"/>
        <v>45877</v>
      </c>
      <c r="BT1045" s="27">
        <f t="shared" si="240"/>
        <v>46021</v>
      </c>
      <c r="BU1045" s="37">
        <f t="shared" ca="1" si="237"/>
        <v>0.4861111111111111</v>
      </c>
      <c r="BV1045" s="46">
        <f t="shared" si="238"/>
        <v>72500000</v>
      </c>
      <c r="BW1045" s="23" t="str">
        <f t="shared" ca="1" si="225"/>
        <v>EJECUCIÓN</v>
      </c>
      <c r="BX1045" s="23">
        <v>0</v>
      </c>
      <c r="BY1045" s="23">
        <v>72500000</v>
      </c>
      <c r="BZ1045" s="23" t="s">
        <v>106</v>
      </c>
      <c r="CA1045" s="23" t="str">
        <f t="shared" si="241"/>
        <v>agosto</v>
      </c>
      <c r="CB1045" s="23" t="s">
        <v>121</v>
      </c>
      <c r="CC1045" s="23" t="s">
        <v>121</v>
      </c>
      <c r="CD1045" s="23" t="s">
        <v>121</v>
      </c>
      <c r="CE1045" t="s">
        <v>125</v>
      </c>
      <c r="CF1045" t="s">
        <v>126</v>
      </c>
    </row>
    <row r="1046" spans="1:84" x14ac:dyDescent="0.25">
      <c r="A1046" s="23" t="str">
        <f t="shared" si="229"/>
        <v/>
      </c>
      <c r="B1046" s="24" t="str">
        <f t="shared" si="230"/>
        <v/>
      </c>
      <c r="C1046" s="24" t="str">
        <f t="shared" ca="1" si="231"/>
        <v>E</v>
      </c>
      <c r="D1046" s="25" t="str">
        <f t="shared" ca="1" si="232"/>
        <v/>
      </c>
      <c r="E1046" s="25" t="str">
        <f t="shared" si="233"/>
        <v/>
      </c>
      <c r="F1046" s="25" t="str">
        <f t="shared" si="234"/>
        <v/>
      </c>
      <c r="G1046" s="25" t="str">
        <f t="shared" si="235"/>
        <v/>
      </c>
      <c r="H1046" s="23">
        <v>2025</v>
      </c>
      <c r="I1046" s="26">
        <v>1074</v>
      </c>
      <c r="J1046" s="23" t="s">
        <v>95</v>
      </c>
      <c r="K1046" t="s">
        <v>96</v>
      </c>
      <c r="L1046" t="s">
        <v>97</v>
      </c>
      <c r="M1046" t="s">
        <v>98</v>
      </c>
      <c r="N1046" t="s">
        <v>99</v>
      </c>
      <c r="O1046" s="23" t="s">
        <v>100</v>
      </c>
      <c r="P1046" s="23" t="s">
        <v>138</v>
      </c>
      <c r="Q1046" t="s">
        <v>3215</v>
      </c>
      <c r="R1046" s="23" t="s">
        <v>103</v>
      </c>
      <c r="S1046" s="20" t="s">
        <v>1118</v>
      </c>
      <c r="T1046" s="29" t="s">
        <v>7211</v>
      </c>
      <c r="U1046" s="23" t="s">
        <v>1436</v>
      </c>
      <c r="V1046" s="23" t="s">
        <v>106</v>
      </c>
      <c r="W1046" s="20" t="s">
        <v>516</v>
      </c>
      <c r="X1046" s="20" t="s">
        <v>516</v>
      </c>
      <c r="Y1046" t="s">
        <v>6278</v>
      </c>
      <c r="Z1046" t="s">
        <v>7035</v>
      </c>
      <c r="AA1046" t="s">
        <v>7036</v>
      </c>
      <c r="AB1046" s="30">
        <v>27900000</v>
      </c>
      <c r="AC1046" s="30">
        <v>27900000</v>
      </c>
      <c r="AD1046" s="46">
        <v>6200000</v>
      </c>
      <c r="AE1046" s="46">
        <v>0</v>
      </c>
      <c r="AF1046" s="23" t="s">
        <v>112</v>
      </c>
      <c r="AG1046" t="s">
        <v>106</v>
      </c>
      <c r="AH1046" t="s">
        <v>113</v>
      </c>
      <c r="AI1046" s="31">
        <f>+Tabla3[[#This Row],[VALOR DEL CONTRATO
(EN NUMEROS)]]-Tabla3[[#This Row],[VALOR RECURSOS (MADS/FONAM)]]</f>
        <v>0</v>
      </c>
      <c r="AJ1046" s="25">
        <v>8825</v>
      </c>
      <c r="AK1046" s="57">
        <v>45665</v>
      </c>
      <c r="AL1046">
        <v>310925</v>
      </c>
      <c r="AM1046" s="42">
        <v>45873</v>
      </c>
      <c r="AN1046" s="33" t="s">
        <v>114</v>
      </c>
      <c r="AO1046" t="s">
        <v>1574</v>
      </c>
      <c r="AP1046" s="39">
        <v>202300000000177</v>
      </c>
      <c r="AQ1046" t="s">
        <v>106</v>
      </c>
      <c r="AR1046" s="42">
        <v>45869</v>
      </c>
      <c r="AS1046" s="23" t="s">
        <v>116</v>
      </c>
      <c r="AT1046" s="23" t="s">
        <v>116</v>
      </c>
      <c r="AU1046" t="s">
        <v>117</v>
      </c>
      <c r="AV1046" t="s">
        <v>1133</v>
      </c>
      <c r="AW1046" t="s">
        <v>1134</v>
      </c>
      <c r="AX1046" t="s">
        <v>516</v>
      </c>
      <c r="AY1046" s="23">
        <v>80111600</v>
      </c>
      <c r="AZ1046" t="s">
        <v>7037</v>
      </c>
      <c r="BA1046" s="23" t="s">
        <v>121</v>
      </c>
      <c r="BB1046" s="20" t="s">
        <v>122</v>
      </c>
      <c r="BC1046" s="42">
        <v>45869</v>
      </c>
      <c r="BD1046" s="23" t="s">
        <v>136</v>
      </c>
      <c r="BE1046" s="42">
        <v>45869</v>
      </c>
      <c r="BF1046" s="27">
        <v>45873</v>
      </c>
      <c r="BG1046" s="43">
        <v>46009</v>
      </c>
      <c r="BH1046" s="35">
        <f>+Tabla3[[#This Row],[FECHA TERMINACION
(INICIAL)]]-Tabla3[[#This Row],[FECHA INICIO]]</f>
        <v>136</v>
      </c>
      <c r="BI1046" s="67">
        <f>+Tabla3[[#This Row],[PLAZO DE EJECUCIÓN EN DÍAS (INICIAL)]]/30</f>
        <v>4.5333333333333332</v>
      </c>
      <c r="BJ1046" t="s">
        <v>7038</v>
      </c>
      <c r="BK1046" s="30">
        <f>+[1]BD_2!E1126</f>
        <v>0</v>
      </c>
      <c r="BL1046" s="30">
        <f>+[1]BD_2!BA1126</f>
        <v>0</v>
      </c>
      <c r="BM1046" s="23">
        <f>+[1]BD_2!BZ1126</f>
        <v>0</v>
      </c>
      <c r="BN1046" s="23">
        <f>+COUNTIF(Tabla3[[#This Row],[VALOR REDUCIDO]:[TOTAL TIEMPO PRORROGADO EN DÍAS
]],"&lt;&gt;0")</f>
        <v>0</v>
      </c>
      <c r="BO1046" s="23">
        <f>+[1]BD_2!CA1126</f>
        <v>0</v>
      </c>
      <c r="BP1046" s="27">
        <f>+[1]BD_2!CF1126</f>
        <v>0</v>
      </c>
      <c r="BQ1046" s="23"/>
      <c r="BR1046">
        <f t="shared" si="236"/>
        <v>136</v>
      </c>
      <c r="BS1046" s="36">
        <f t="shared" si="239"/>
        <v>45873</v>
      </c>
      <c r="BT1046" s="27">
        <f t="shared" si="240"/>
        <v>46009</v>
      </c>
      <c r="BU1046" s="37">
        <f t="shared" ca="1" si="237"/>
        <v>0.54411764705882348</v>
      </c>
      <c r="BV1046" s="46">
        <f t="shared" si="238"/>
        <v>27900000</v>
      </c>
      <c r="BW1046" s="23" t="str">
        <f t="shared" ca="1" si="225"/>
        <v>EJECUCIÓN</v>
      </c>
      <c r="BX1046" s="23">
        <v>21000000</v>
      </c>
      <c r="BY1046" s="23">
        <v>6900000</v>
      </c>
      <c r="BZ1046" s="23" t="s">
        <v>106</v>
      </c>
      <c r="CA1046" s="23" t="str">
        <f t="shared" si="241"/>
        <v>julio</v>
      </c>
      <c r="CB1046" s="23" t="s">
        <v>121</v>
      </c>
      <c r="CC1046" s="23" t="s">
        <v>121</v>
      </c>
      <c r="CD1046" s="23" t="s">
        <v>121</v>
      </c>
      <c r="CE1046" t="s">
        <v>125</v>
      </c>
      <c r="CF1046" t="s">
        <v>126</v>
      </c>
    </row>
    <row r="1047" spans="1:84" x14ac:dyDescent="0.25">
      <c r="A1047" s="23" t="str">
        <f t="shared" si="229"/>
        <v/>
      </c>
      <c r="B1047" s="24" t="str">
        <f t="shared" si="230"/>
        <v/>
      </c>
      <c r="C1047" s="24" t="str">
        <f t="shared" ca="1" si="231"/>
        <v>E</v>
      </c>
      <c r="D1047" s="25" t="str">
        <f t="shared" ca="1" si="232"/>
        <v/>
      </c>
      <c r="E1047" s="25" t="str">
        <f t="shared" si="233"/>
        <v/>
      </c>
      <c r="F1047" s="25" t="str">
        <f t="shared" si="234"/>
        <v/>
      </c>
      <c r="G1047" s="25" t="str">
        <f t="shared" si="235"/>
        <v/>
      </c>
      <c r="H1047" s="23">
        <v>2025</v>
      </c>
      <c r="I1047" s="26">
        <v>1075</v>
      </c>
      <c r="J1047" s="23" t="s">
        <v>95</v>
      </c>
      <c r="K1047" t="s">
        <v>96</v>
      </c>
      <c r="L1047" t="s">
        <v>97</v>
      </c>
      <c r="M1047" t="s">
        <v>98</v>
      </c>
      <c r="N1047" t="s">
        <v>99</v>
      </c>
      <c r="O1047" s="23" t="s">
        <v>100</v>
      </c>
      <c r="P1047" s="23" t="s">
        <v>138</v>
      </c>
      <c r="Q1047" t="s">
        <v>7039</v>
      </c>
      <c r="R1047" s="23" t="s">
        <v>103</v>
      </c>
      <c r="S1047" s="20" t="s">
        <v>3699</v>
      </c>
      <c r="T1047" s="29" t="s">
        <v>7212</v>
      </c>
      <c r="U1047" s="23" t="s">
        <v>1436</v>
      </c>
      <c r="V1047" s="23" t="s">
        <v>106</v>
      </c>
      <c r="W1047" s="20" t="s">
        <v>6163</v>
      </c>
      <c r="X1047" s="20" t="s">
        <v>6163</v>
      </c>
      <c r="Y1047" t="s">
        <v>7040</v>
      </c>
      <c r="Z1047" t="s">
        <v>7041</v>
      </c>
      <c r="AA1047" t="s">
        <v>7042</v>
      </c>
      <c r="AB1047" s="30">
        <v>26520000</v>
      </c>
      <c r="AC1047" s="30">
        <v>26520000</v>
      </c>
      <c r="AD1047" s="46">
        <v>5200000</v>
      </c>
      <c r="AE1047" s="46">
        <v>0</v>
      </c>
      <c r="AF1047" s="23" t="s">
        <v>112</v>
      </c>
      <c r="AG1047" t="s">
        <v>106</v>
      </c>
      <c r="AH1047" t="s">
        <v>113</v>
      </c>
      <c r="AI1047" s="31">
        <f>+Tabla3[[#This Row],[VALOR DEL CONTRATO
(EN NUMEROS)]]-Tabla3[[#This Row],[VALOR RECURSOS (MADS/FONAM)]]</f>
        <v>0</v>
      </c>
      <c r="AJ1047" s="25">
        <v>9225</v>
      </c>
      <c r="AK1047" s="57">
        <v>45665</v>
      </c>
      <c r="AL1047">
        <v>297225</v>
      </c>
      <c r="AM1047" s="42">
        <v>45866</v>
      </c>
      <c r="AN1047" s="33" t="s">
        <v>114</v>
      </c>
      <c r="AO1047" t="s">
        <v>115</v>
      </c>
      <c r="AP1047" s="39">
        <v>202400000000095</v>
      </c>
      <c r="AQ1047" t="s">
        <v>106</v>
      </c>
      <c r="AR1047" s="42">
        <v>45863</v>
      </c>
      <c r="AS1047" s="23" t="s">
        <v>116</v>
      </c>
      <c r="AT1047" s="23" t="s">
        <v>116</v>
      </c>
      <c r="AU1047" t="s">
        <v>117</v>
      </c>
      <c r="AV1047" t="s">
        <v>6089</v>
      </c>
      <c r="AW1047" t="s">
        <v>6012</v>
      </c>
      <c r="AX1047" t="s">
        <v>108</v>
      </c>
      <c r="AY1047" s="23">
        <v>80111600</v>
      </c>
      <c r="AZ1047" t="s">
        <v>7043</v>
      </c>
      <c r="BA1047" s="23" t="s">
        <v>121</v>
      </c>
      <c r="BB1047" s="20" t="s">
        <v>122</v>
      </c>
      <c r="BC1047" s="42">
        <v>45863</v>
      </c>
      <c r="BD1047" s="20" t="s">
        <v>123</v>
      </c>
      <c r="BE1047" s="42">
        <v>45863</v>
      </c>
      <c r="BF1047" s="27">
        <v>45866</v>
      </c>
      <c r="BG1047" s="43">
        <v>46021</v>
      </c>
      <c r="BH1047" s="35">
        <f>+Tabla3[[#This Row],[FECHA TERMINACION
(INICIAL)]]-Tabla3[[#This Row],[FECHA INICIO]]</f>
        <v>155</v>
      </c>
      <c r="BI1047" s="67">
        <f>+Tabla3[[#This Row],[PLAZO DE EJECUCIÓN EN DÍAS (INICIAL)]]/30</f>
        <v>5.166666666666667</v>
      </c>
      <c r="BJ1047" t="s">
        <v>7044</v>
      </c>
      <c r="BK1047" s="30">
        <f>+[1]BD_2!E1127</f>
        <v>0</v>
      </c>
      <c r="BL1047" s="30">
        <f>+[1]BD_2!BA1127</f>
        <v>0</v>
      </c>
      <c r="BM1047" s="23">
        <f>+[1]BD_2!BZ1127</f>
        <v>0</v>
      </c>
      <c r="BN1047" s="23">
        <f>+COUNTIF(Tabla3[[#This Row],[VALOR REDUCIDO]:[TOTAL TIEMPO PRORROGADO EN DÍAS
]],"&lt;&gt;0")</f>
        <v>0</v>
      </c>
      <c r="BO1047" s="23">
        <f>+[1]BD_2!CA1127</f>
        <v>0</v>
      </c>
      <c r="BP1047" s="27">
        <f>+[1]BD_2!CF1127</f>
        <v>0</v>
      </c>
      <c r="BQ1047" s="23"/>
      <c r="BR1047">
        <f t="shared" si="236"/>
        <v>155</v>
      </c>
      <c r="BS1047" s="36">
        <f t="shared" si="239"/>
        <v>45866</v>
      </c>
      <c r="BT1047" s="27">
        <f t="shared" si="240"/>
        <v>46021</v>
      </c>
      <c r="BU1047" s="37">
        <f t="shared" ca="1" si="237"/>
        <v>0.52258064516129032</v>
      </c>
      <c r="BV1047" s="46">
        <f t="shared" si="238"/>
        <v>26520000</v>
      </c>
      <c r="BW1047" s="23" t="str">
        <f t="shared" ca="1" si="225"/>
        <v>EJECUCIÓN</v>
      </c>
      <c r="BX1047" s="23">
        <v>0</v>
      </c>
      <c r="BY1047" s="23">
        <v>26520000</v>
      </c>
      <c r="BZ1047" s="23" t="s">
        <v>106</v>
      </c>
      <c r="CA1047" s="23" t="str">
        <f t="shared" si="241"/>
        <v>julio</v>
      </c>
      <c r="CB1047" s="23" t="s">
        <v>121</v>
      </c>
      <c r="CC1047" s="23" t="s">
        <v>121</v>
      </c>
      <c r="CD1047" s="23" t="s">
        <v>121</v>
      </c>
      <c r="CE1047" t="s">
        <v>125</v>
      </c>
      <c r="CF1047" t="s">
        <v>126</v>
      </c>
    </row>
    <row r="1048" spans="1:84" x14ac:dyDescent="0.25">
      <c r="A1048" s="23" t="str">
        <f t="shared" si="229"/>
        <v/>
      </c>
      <c r="B1048" s="24" t="str">
        <f t="shared" si="230"/>
        <v/>
      </c>
      <c r="C1048" s="24" t="str">
        <f t="shared" ca="1" si="231"/>
        <v>E</v>
      </c>
      <c r="D1048" s="25" t="str">
        <f t="shared" ca="1" si="232"/>
        <v/>
      </c>
      <c r="E1048" s="25" t="str">
        <f t="shared" si="233"/>
        <v/>
      </c>
      <c r="F1048" s="25" t="str">
        <f t="shared" si="234"/>
        <v/>
      </c>
      <c r="G1048" s="25" t="str">
        <f t="shared" si="235"/>
        <v/>
      </c>
      <c r="H1048" s="23">
        <v>2025</v>
      </c>
      <c r="I1048" s="26">
        <v>1076</v>
      </c>
      <c r="J1048" s="23" t="s">
        <v>95</v>
      </c>
      <c r="K1048" t="s">
        <v>96</v>
      </c>
      <c r="L1048" t="s">
        <v>97</v>
      </c>
      <c r="M1048" t="s">
        <v>98</v>
      </c>
      <c r="N1048" t="s">
        <v>99</v>
      </c>
      <c r="O1048" s="23" t="s">
        <v>100</v>
      </c>
      <c r="P1048" s="23" t="s">
        <v>101</v>
      </c>
      <c r="Q1048" t="s">
        <v>7045</v>
      </c>
      <c r="R1048" s="23" t="s">
        <v>103</v>
      </c>
      <c r="S1048" s="20" t="s">
        <v>104</v>
      </c>
      <c r="T1048" s="29" t="s">
        <v>7213</v>
      </c>
      <c r="U1048" s="23" t="s">
        <v>1436</v>
      </c>
      <c r="V1048" s="23" t="s">
        <v>106</v>
      </c>
      <c r="W1048" s="20" t="s">
        <v>711</v>
      </c>
      <c r="X1048" s="20" t="s">
        <v>108</v>
      </c>
      <c r="Y1048" t="s">
        <v>7046</v>
      </c>
      <c r="Z1048" t="s">
        <v>7047</v>
      </c>
      <c r="AA1048" t="s">
        <v>7048</v>
      </c>
      <c r="AB1048" s="30">
        <v>15040000</v>
      </c>
      <c r="AC1048" s="30">
        <v>15040000</v>
      </c>
      <c r="AD1048" s="46">
        <v>3008000</v>
      </c>
      <c r="AE1048" s="46">
        <v>0</v>
      </c>
      <c r="AF1048" s="23" t="s">
        <v>112</v>
      </c>
      <c r="AG1048" t="s">
        <v>106</v>
      </c>
      <c r="AH1048" t="s">
        <v>113</v>
      </c>
      <c r="AI1048" s="31">
        <f>+Tabla3[[#This Row],[VALOR DEL CONTRATO
(EN NUMEROS)]]-Tabla3[[#This Row],[VALOR RECURSOS (MADS/FONAM)]]</f>
        <v>0</v>
      </c>
      <c r="AJ1048" s="25">
        <v>9525</v>
      </c>
      <c r="AK1048" s="57">
        <v>45665</v>
      </c>
      <c r="AL1048">
        <v>315125</v>
      </c>
      <c r="AM1048" s="42">
        <v>45874</v>
      </c>
      <c r="AN1048" s="33" t="s">
        <v>114</v>
      </c>
      <c r="AO1048" t="s">
        <v>115</v>
      </c>
      <c r="AP1048" s="39">
        <v>202400000000095</v>
      </c>
      <c r="AQ1048" t="s">
        <v>106</v>
      </c>
      <c r="AR1048" s="42">
        <v>45870</v>
      </c>
      <c r="AS1048" s="23" t="s">
        <v>116</v>
      </c>
      <c r="AT1048" s="23" t="s">
        <v>116</v>
      </c>
      <c r="AU1048" t="s">
        <v>117</v>
      </c>
      <c r="AV1048" t="s">
        <v>6701</v>
      </c>
      <c r="AW1048" t="s">
        <v>620</v>
      </c>
      <c r="AX1048" t="s">
        <v>108</v>
      </c>
      <c r="AY1048" s="23">
        <v>80111600</v>
      </c>
      <c r="AZ1048" t="s">
        <v>7049</v>
      </c>
      <c r="BA1048" s="23" t="s">
        <v>121</v>
      </c>
      <c r="BB1048" s="20" t="s">
        <v>122</v>
      </c>
      <c r="BC1048" s="42">
        <v>45873</v>
      </c>
      <c r="BD1048" s="23" t="s">
        <v>123</v>
      </c>
      <c r="BE1048" s="42">
        <v>45873</v>
      </c>
      <c r="BF1048" s="27">
        <v>45874</v>
      </c>
      <c r="BG1048" s="43">
        <v>46022</v>
      </c>
      <c r="BH1048" s="35">
        <f>+Tabla3[[#This Row],[FECHA TERMINACION
(INICIAL)]]-Tabla3[[#This Row],[FECHA INICIO]]</f>
        <v>148</v>
      </c>
      <c r="BI1048" s="67">
        <f>+Tabla3[[#This Row],[PLAZO DE EJECUCIÓN EN DÍAS (INICIAL)]]/30</f>
        <v>4.9333333333333336</v>
      </c>
      <c r="BJ1048" t="s">
        <v>7050</v>
      </c>
      <c r="BK1048" s="30">
        <f>+[1]BD_2!E1128</f>
        <v>0</v>
      </c>
      <c r="BL1048" s="30">
        <f>+[1]BD_2!BA1128</f>
        <v>0</v>
      </c>
      <c r="BM1048" s="23">
        <f>+[1]BD_2!BZ1128</f>
        <v>0</v>
      </c>
      <c r="BN1048" s="23">
        <f>+COUNTIF(Tabla3[[#This Row],[VALOR REDUCIDO]:[TOTAL TIEMPO PRORROGADO EN DÍAS
]],"&lt;&gt;0")</f>
        <v>0</v>
      </c>
      <c r="BO1048" s="23">
        <f>+[1]BD_2!CA1128</f>
        <v>0</v>
      </c>
      <c r="BP1048" s="27">
        <f>+[1]BD_2!CF1128</f>
        <v>0</v>
      </c>
      <c r="BQ1048" s="23"/>
      <c r="BR1048">
        <f t="shared" si="236"/>
        <v>148</v>
      </c>
      <c r="BS1048" s="36">
        <f t="shared" si="239"/>
        <v>45874</v>
      </c>
      <c r="BT1048" s="27">
        <f t="shared" si="240"/>
        <v>46022</v>
      </c>
      <c r="BU1048" s="37">
        <f t="shared" ca="1" si="237"/>
        <v>0.49324324324324326</v>
      </c>
      <c r="BV1048" s="46">
        <f t="shared" si="238"/>
        <v>15040000</v>
      </c>
      <c r="BW1048" s="23" t="str">
        <f t="shared" ca="1" si="225"/>
        <v>EJECUCIÓN</v>
      </c>
      <c r="BX1048" s="23">
        <v>0</v>
      </c>
      <c r="BY1048" s="23">
        <v>15040000</v>
      </c>
      <c r="BZ1048" s="23" t="s">
        <v>106</v>
      </c>
      <c r="CA1048" s="23" t="str">
        <f t="shared" si="241"/>
        <v>agosto</v>
      </c>
      <c r="CB1048" s="23" t="s">
        <v>121</v>
      </c>
      <c r="CC1048" s="23" t="s">
        <v>121</v>
      </c>
      <c r="CD1048" s="23" t="s">
        <v>121</v>
      </c>
      <c r="CE1048" t="s">
        <v>125</v>
      </c>
      <c r="CF1048" t="s">
        <v>126</v>
      </c>
    </row>
    <row r="1049" spans="1:84" x14ac:dyDescent="0.25">
      <c r="A1049" s="23" t="str">
        <f t="shared" si="229"/>
        <v/>
      </c>
      <c r="B1049" s="24" t="str">
        <f t="shared" si="230"/>
        <v/>
      </c>
      <c r="C1049" s="24" t="str">
        <f t="shared" ca="1" si="231"/>
        <v>E</v>
      </c>
      <c r="D1049" s="25" t="str">
        <f t="shared" ca="1" si="232"/>
        <v/>
      </c>
      <c r="E1049" s="25" t="str">
        <f t="shared" si="233"/>
        <v/>
      </c>
      <c r="F1049" s="25" t="str">
        <f t="shared" si="234"/>
        <v/>
      </c>
      <c r="G1049" s="25" t="str">
        <f t="shared" si="235"/>
        <v/>
      </c>
      <c r="H1049" s="23">
        <v>2025</v>
      </c>
      <c r="I1049" s="26">
        <v>1079</v>
      </c>
      <c r="J1049" s="23" t="s">
        <v>95</v>
      </c>
      <c r="K1049" t="s">
        <v>96</v>
      </c>
      <c r="L1049" t="s">
        <v>97</v>
      </c>
      <c r="M1049" t="s">
        <v>98</v>
      </c>
      <c r="N1049" t="s">
        <v>99</v>
      </c>
      <c r="O1049" s="23" t="s">
        <v>100</v>
      </c>
      <c r="P1049" s="23" t="s">
        <v>138</v>
      </c>
      <c r="Q1049" t="s">
        <v>5577</v>
      </c>
      <c r="R1049" s="23" t="s">
        <v>103</v>
      </c>
      <c r="S1049" s="20" t="s">
        <v>525</v>
      </c>
      <c r="T1049" s="29" t="s">
        <v>7214</v>
      </c>
      <c r="U1049" s="23" t="s">
        <v>1436</v>
      </c>
      <c r="V1049" s="23" t="s">
        <v>106</v>
      </c>
      <c r="W1049" s="20" t="s">
        <v>183</v>
      </c>
      <c r="X1049" s="20" t="s">
        <v>183</v>
      </c>
      <c r="Y1049" t="s">
        <v>7051</v>
      </c>
      <c r="Z1049" t="s">
        <v>7052</v>
      </c>
      <c r="AA1049" t="s">
        <v>7053</v>
      </c>
      <c r="AB1049" s="30">
        <v>29870000</v>
      </c>
      <c r="AC1049" s="30">
        <v>29870000</v>
      </c>
      <c r="AD1049" s="46">
        <v>6180000</v>
      </c>
      <c r="AE1049" s="46">
        <v>0</v>
      </c>
      <c r="AF1049" s="23" t="s">
        <v>112</v>
      </c>
      <c r="AG1049" t="s">
        <v>106</v>
      </c>
      <c r="AH1049" t="s">
        <v>113</v>
      </c>
      <c r="AI1049" s="31">
        <f>+Tabla3[[#This Row],[VALOR DEL CONTRATO
(EN NUMEROS)]]-Tabla3[[#This Row],[VALOR RECURSOS (MADS/FONAM)]]</f>
        <v>0</v>
      </c>
      <c r="AJ1049" s="25">
        <v>3225</v>
      </c>
      <c r="AK1049" s="32">
        <v>45664</v>
      </c>
      <c r="AL1049">
        <v>314925</v>
      </c>
      <c r="AM1049" s="27">
        <v>45874</v>
      </c>
      <c r="AN1049" s="33" t="s">
        <v>114</v>
      </c>
      <c r="AO1049" t="s">
        <v>302</v>
      </c>
      <c r="AP1049" s="39">
        <v>202400000000071</v>
      </c>
      <c r="AQ1049" t="s">
        <v>106</v>
      </c>
      <c r="AR1049" s="42">
        <v>45870</v>
      </c>
      <c r="AS1049" s="23" t="s">
        <v>116</v>
      </c>
      <c r="AT1049" s="23" t="s">
        <v>116</v>
      </c>
      <c r="AU1049" t="s">
        <v>117</v>
      </c>
      <c r="AV1049" t="s">
        <v>7054</v>
      </c>
      <c r="AW1049" t="s">
        <v>7055</v>
      </c>
      <c r="AX1049" t="s">
        <v>189</v>
      </c>
      <c r="AY1049" s="23">
        <v>80111600</v>
      </c>
      <c r="AZ1049" t="s">
        <v>7056</v>
      </c>
      <c r="BA1049" s="23" t="s">
        <v>121</v>
      </c>
      <c r="BB1049" s="20" t="s">
        <v>122</v>
      </c>
      <c r="BC1049" s="42">
        <v>45873</v>
      </c>
      <c r="BD1049" s="23" t="s">
        <v>123</v>
      </c>
      <c r="BE1049" s="42">
        <v>45873</v>
      </c>
      <c r="BF1049" s="27">
        <v>45874</v>
      </c>
      <c r="BG1049" s="43">
        <v>46020</v>
      </c>
      <c r="BH1049" s="35">
        <f>+Tabla3[[#This Row],[FECHA TERMINACION
(INICIAL)]]-Tabla3[[#This Row],[FECHA INICIO]]</f>
        <v>146</v>
      </c>
      <c r="BI1049" s="67">
        <f>+Tabla3[[#This Row],[PLAZO DE EJECUCIÓN EN DÍAS (INICIAL)]]/30</f>
        <v>4.8666666666666663</v>
      </c>
      <c r="BJ1049" t="s">
        <v>7057</v>
      </c>
      <c r="BK1049" s="30">
        <f>+[1]BD_2!E1131</f>
        <v>0</v>
      </c>
      <c r="BL1049" s="30">
        <f>+[1]BD_2!BA1131</f>
        <v>0</v>
      </c>
      <c r="BM1049" s="23">
        <f>+[1]BD_2!BZ1131</f>
        <v>0</v>
      </c>
      <c r="BN1049" s="23">
        <f>+COUNTIF(Tabla3[[#This Row],[VALOR REDUCIDO]:[TOTAL TIEMPO PRORROGADO EN DÍAS
]],"&lt;&gt;0")</f>
        <v>0</v>
      </c>
      <c r="BO1049" s="23">
        <f>+[1]BD_2!CA1131</f>
        <v>0</v>
      </c>
      <c r="BP1049" s="27">
        <f>+[1]BD_2!CF1131</f>
        <v>0</v>
      </c>
      <c r="BQ1049" s="23"/>
      <c r="BR1049">
        <f t="shared" si="236"/>
        <v>146</v>
      </c>
      <c r="BS1049" s="36">
        <f t="shared" si="239"/>
        <v>45874</v>
      </c>
      <c r="BT1049" s="27">
        <f t="shared" si="240"/>
        <v>46020</v>
      </c>
      <c r="BU1049" s="37">
        <f t="shared" ca="1" si="237"/>
        <v>0.5</v>
      </c>
      <c r="BV1049" s="46">
        <f t="shared" si="238"/>
        <v>29870000</v>
      </c>
      <c r="BW1049" s="23" t="str">
        <f t="shared" ca="1" si="225"/>
        <v>EJECUCIÓN</v>
      </c>
      <c r="BX1049" s="23">
        <v>27810000</v>
      </c>
      <c r="BY1049" s="23">
        <v>2060000</v>
      </c>
      <c r="BZ1049" s="23" t="s">
        <v>106</v>
      </c>
      <c r="CA1049" s="23" t="str">
        <f t="shared" si="241"/>
        <v>agosto</v>
      </c>
      <c r="CB1049" s="23" t="s">
        <v>121</v>
      </c>
      <c r="CC1049" s="23" t="s">
        <v>121</v>
      </c>
      <c r="CD1049" s="23" t="s">
        <v>121</v>
      </c>
      <c r="CE1049" t="s">
        <v>125</v>
      </c>
      <c r="CF1049" t="s">
        <v>126</v>
      </c>
    </row>
    <row r="1050" spans="1:84" x14ac:dyDescent="0.25">
      <c r="A1050" s="23" t="str">
        <f t="shared" si="229"/>
        <v/>
      </c>
      <c r="B1050" s="24" t="str">
        <f t="shared" si="230"/>
        <v/>
      </c>
      <c r="C1050" s="24" t="str">
        <f t="shared" ca="1" si="231"/>
        <v>E</v>
      </c>
      <c r="D1050" s="25" t="str">
        <f t="shared" ca="1" si="232"/>
        <v/>
      </c>
      <c r="E1050" s="25" t="str">
        <f t="shared" si="233"/>
        <v/>
      </c>
      <c r="F1050" s="25" t="str">
        <f t="shared" si="234"/>
        <v/>
      </c>
      <c r="G1050" s="25" t="str">
        <f t="shared" si="235"/>
        <v/>
      </c>
      <c r="H1050" s="23">
        <v>2025</v>
      </c>
      <c r="I1050" s="26">
        <v>1080</v>
      </c>
      <c r="J1050" s="23" t="s">
        <v>95</v>
      </c>
      <c r="K1050" t="s">
        <v>96</v>
      </c>
      <c r="L1050" t="s">
        <v>97</v>
      </c>
      <c r="M1050" t="s">
        <v>98</v>
      </c>
      <c r="N1050" t="s">
        <v>99</v>
      </c>
      <c r="O1050" s="23" t="s">
        <v>100</v>
      </c>
      <c r="P1050" s="23" t="s">
        <v>138</v>
      </c>
      <c r="Q1050" t="s">
        <v>7058</v>
      </c>
      <c r="R1050" s="23" t="s">
        <v>103</v>
      </c>
      <c r="S1050" s="20" t="s">
        <v>158</v>
      </c>
      <c r="T1050" s="29" t="s">
        <v>7215</v>
      </c>
      <c r="U1050" s="23" t="s">
        <v>1436</v>
      </c>
      <c r="V1050" s="23" t="s">
        <v>106</v>
      </c>
      <c r="W1050" s="20" t="s">
        <v>418</v>
      </c>
      <c r="X1050" s="20" t="s">
        <v>418</v>
      </c>
      <c r="Y1050" t="s">
        <v>7059</v>
      </c>
      <c r="Z1050" t="s">
        <v>7256</v>
      </c>
      <c r="AA1050" t="s">
        <v>7060</v>
      </c>
      <c r="AB1050" s="30">
        <v>42216667</v>
      </c>
      <c r="AC1050" s="30">
        <v>42216667</v>
      </c>
      <c r="AD1050" s="30">
        <v>8500000</v>
      </c>
      <c r="AE1050" s="46">
        <v>0</v>
      </c>
      <c r="AF1050" s="23" t="s">
        <v>112</v>
      </c>
      <c r="AG1050" t="s">
        <v>106</v>
      </c>
      <c r="AH1050" t="s">
        <v>113</v>
      </c>
      <c r="AI1050" s="31"/>
      <c r="AJ1050" s="25">
        <v>8425</v>
      </c>
      <c r="AK1050" s="32">
        <v>45665</v>
      </c>
      <c r="AL1050">
        <v>315825</v>
      </c>
      <c r="AM1050" s="42">
        <v>45874</v>
      </c>
      <c r="AN1050" s="33" t="s">
        <v>114</v>
      </c>
      <c r="AO1050" t="s">
        <v>3144</v>
      </c>
      <c r="AP1050" s="39">
        <v>202300000000267</v>
      </c>
      <c r="AQ1050" t="s">
        <v>106</v>
      </c>
      <c r="AR1050" s="42">
        <v>45869</v>
      </c>
      <c r="AS1050" s="23" t="s">
        <v>116</v>
      </c>
      <c r="AT1050" s="23" t="s">
        <v>116</v>
      </c>
      <c r="AU1050" t="s">
        <v>117</v>
      </c>
      <c r="AV1050" t="s">
        <v>6156</v>
      </c>
      <c r="AW1050" t="s">
        <v>6157</v>
      </c>
      <c r="AX1050" t="s">
        <v>6158</v>
      </c>
      <c r="AY1050" s="23">
        <v>80111600</v>
      </c>
      <c r="AZ1050" t="s">
        <v>7061</v>
      </c>
      <c r="BA1050" s="23" t="s">
        <v>121</v>
      </c>
      <c r="BB1050" s="20" t="s">
        <v>122</v>
      </c>
      <c r="BC1050" s="42">
        <v>45873</v>
      </c>
      <c r="BD1050" s="23" t="s">
        <v>123</v>
      </c>
      <c r="BE1050" s="42">
        <v>45873</v>
      </c>
      <c r="BF1050" s="27">
        <v>45874</v>
      </c>
      <c r="BG1050" s="43">
        <v>46021</v>
      </c>
      <c r="BH1050" s="35">
        <f>+Tabla3[[#This Row],[FECHA TERMINACION
(INICIAL)]]-Tabla3[[#This Row],[FECHA INICIO]]</f>
        <v>147</v>
      </c>
      <c r="BI1050" s="67">
        <f>+Tabla3[[#This Row],[PLAZO DE EJECUCIÓN EN DÍAS (INICIAL)]]/30</f>
        <v>4.9000000000000004</v>
      </c>
      <c r="BJ1050" t="s">
        <v>7062</v>
      </c>
      <c r="BK1050" s="30">
        <f>+[1]BD_2!E1132</f>
        <v>0</v>
      </c>
      <c r="BL1050" s="30">
        <f>+[1]BD_2!BA1132</f>
        <v>0</v>
      </c>
      <c r="BM1050" s="23">
        <f>+[1]BD_2!BZ1132</f>
        <v>0</v>
      </c>
      <c r="BN1050" s="23">
        <f>+COUNTIF(Tabla3[[#This Row],[VALOR REDUCIDO]:[TOTAL TIEMPO PRORROGADO EN DÍAS
]],"&lt;&gt;0")</f>
        <v>0</v>
      </c>
      <c r="BO1050" s="23">
        <f>+[1]BD_2!CA1132</f>
        <v>0</v>
      </c>
      <c r="BP1050" s="27">
        <f>+[1]BD_2!CF1132</f>
        <v>0</v>
      </c>
      <c r="BQ1050" s="23"/>
      <c r="BR1050">
        <f t="shared" si="236"/>
        <v>147</v>
      </c>
      <c r="BS1050" s="36">
        <f t="shared" si="239"/>
        <v>45874</v>
      </c>
      <c r="BT1050" s="27">
        <f t="shared" si="240"/>
        <v>46021</v>
      </c>
      <c r="BU1050" s="37">
        <f t="shared" ca="1" si="237"/>
        <v>0.49659863945578231</v>
      </c>
      <c r="BV1050" s="46">
        <f t="shared" si="238"/>
        <v>42216667</v>
      </c>
      <c r="BW1050" s="23" t="str">
        <f t="shared" ca="1" si="225"/>
        <v>EJECUCIÓN</v>
      </c>
      <c r="BX1050" s="23">
        <v>0</v>
      </c>
      <c r="BY1050" s="23">
        <v>42216667</v>
      </c>
      <c r="BZ1050" s="23" t="s">
        <v>106</v>
      </c>
      <c r="CA1050" s="23" t="str">
        <f t="shared" si="241"/>
        <v>julio</v>
      </c>
      <c r="CB1050" s="23" t="s">
        <v>121</v>
      </c>
      <c r="CC1050" s="23" t="s">
        <v>121</v>
      </c>
      <c r="CD1050" s="23" t="s">
        <v>121</v>
      </c>
      <c r="CE1050" t="s">
        <v>125</v>
      </c>
      <c r="CF1050" t="s">
        <v>126</v>
      </c>
    </row>
    <row r="1051" spans="1:84" x14ac:dyDescent="0.25">
      <c r="A1051" s="23" t="str">
        <f t="shared" si="229"/>
        <v/>
      </c>
      <c r="B1051" s="24" t="str">
        <f t="shared" si="230"/>
        <v/>
      </c>
      <c r="C1051" s="24" t="str">
        <f t="shared" ca="1" si="231"/>
        <v>E</v>
      </c>
      <c r="D1051" s="25" t="str">
        <f t="shared" ca="1" si="232"/>
        <v/>
      </c>
      <c r="E1051" s="25" t="str">
        <f t="shared" si="233"/>
        <v/>
      </c>
      <c r="F1051" s="25" t="str">
        <f t="shared" si="234"/>
        <v/>
      </c>
      <c r="G1051" s="25" t="str">
        <f t="shared" si="235"/>
        <v/>
      </c>
      <c r="H1051" s="23">
        <v>2025</v>
      </c>
      <c r="I1051" s="26">
        <v>1081</v>
      </c>
      <c r="J1051" s="23" t="s">
        <v>95</v>
      </c>
      <c r="K1051" t="s">
        <v>6692</v>
      </c>
      <c r="L1051" t="s">
        <v>97</v>
      </c>
      <c r="M1051" t="s">
        <v>6693</v>
      </c>
      <c r="N1051" t="s">
        <v>5466</v>
      </c>
      <c r="O1051" s="23" t="s">
        <v>7063</v>
      </c>
      <c r="P1051" s="23" t="s">
        <v>113</v>
      </c>
      <c r="Q1051" t="s">
        <v>7064</v>
      </c>
      <c r="R1051" s="23" t="s">
        <v>1435</v>
      </c>
      <c r="S1051" s="42" t="s">
        <v>1436</v>
      </c>
      <c r="T1051" s="23" t="s">
        <v>1436</v>
      </c>
      <c r="U1051" s="23" t="s">
        <v>7065</v>
      </c>
      <c r="V1051" s="23" t="s">
        <v>106</v>
      </c>
      <c r="W1051" s="20" t="s">
        <v>711</v>
      </c>
      <c r="X1051" s="20" t="s">
        <v>108</v>
      </c>
      <c r="Y1051" t="s">
        <v>7066</v>
      </c>
      <c r="Z1051" t="s">
        <v>7067</v>
      </c>
      <c r="AA1051" t="s">
        <v>7068</v>
      </c>
      <c r="AB1051" s="30">
        <v>30030000</v>
      </c>
      <c r="AC1051" s="30">
        <v>30030000</v>
      </c>
      <c r="AD1051" s="46">
        <v>0</v>
      </c>
      <c r="AE1051" s="46">
        <v>0</v>
      </c>
      <c r="AF1051" s="23" t="s">
        <v>112</v>
      </c>
      <c r="AG1051" t="s">
        <v>106</v>
      </c>
      <c r="AH1051" t="s">
        <v>113</v>
      </c>
      <c r="AI1051" s="31">
        <f>+Tabla3[[#This Row],[VALOR DEL CONTRATO
(EN NUMEROS)]]-Tabla3[[#This Row],[VALOR RECURSOS (MADS/FONAM)]]</f>
        <v>0</v>
      </c>
      <c r="AJ1051" s="25">
        <v>6025</v>
      </c>
      <c r="AK1051" s="57">
        <v>45665</v>
      </c>
      <c r="AL1051">
        <v>310825</v>
      </c>
      <c r="AM1051" s="42">
        <v>45873</v>
      </c>
      <c r="AN1051" s="33" t="s">
        <v>825</v>
      </c>
      <c r="AO1051" t="s">
        <v>7069</v>
      </c>
      <c r="AP1051" s="39" t="s">
        <v>113</v>
      </c>
      <c r="AQ1051" t="s">
        <v>106</v>
      </c>
      <c r="AR1051" s="42">
        <v>45870</v>
      </c>
      <c r="AS1051" s="23" t="s">
        <v>116</v>
      </c>
      <c r="AT1051" s="23" t="s">
        <v>116</v>
      </c>
      <c r="AU1051" t="s">
        <v>117</v>
      </c>
      <c r="AV1051" t="s">
        <v>6701</v>
      </c>
      <c r="AW1051" t="s">
        <v>620</v>
      </c>
      <c r="AX1051" t="s">
        <v>108</v>
      </c>
      <c r="AY1051" s="23">
        <v>53102700</v>
      </c>
      <c r="AZ1051" t="s">
        <v>7070</v>
      </c>
      <c r="BA1051" s="23" t="s">
        <v>121</v>
      </c>
      <c r="BB1051" s="20" t="s">
        <v>122</v>
      </c>
      <c r="BC1051" s="42">
        <v>45883</v>
      </c>
      <c r="BD1051" s="23" t="s">
        <v>7071</v>
      </c>
      <c r="BE1051" s="42">
        <v>45883</v>
      </c>
      <c r="BF1051" s="27">
        <v>45888</v>
      </c>
      <c r="BG1051" s="43">
        <v>46022</v>
      </c>
      <c r="BH1051" s="35">
        <f>+Tabla3[[#This Row],[FECHA TERMINACION
(INICIAL)]]-Tabla3[[#This Row],[FECHA INICIO]]</f>
        <v>134</v>
      </c>
      <c r="BI1051" s="67">
        <f>+Tabla3[[#This Row],[PLAZO DE EJECUCIÓN EN DÍAS (INICIAL)]]/30</f>
        <v>4.4666666666666668</v>
      </c>
      <c r="BJ1051" t="s">
        <v>7072</v>
      </c>
      <c r="BK1051" s="30">
        <f>+[1]BD_2!E1133</f>
        <v>0</v>
      </c>
      <c r="BL1051" s="30">
        <f>+[1]BD_2!BA1133</f>
        <v>0</v>
      </c>
      <c r="BM1051" s="23">
        <f>+[1]BD_2!BZ1133</f>
        <v>0</v>
      </c>
      <c r="BN1051" s="23">
        <f>+COUNTIF(Tabla3[[#This Row],[VALOR REDUCIDO]:[TOTAL TIEMPO PRORROGADO EN DÍAS
]],"&lt;&gt;0")</f>
        <v>0</v>
      </c>
      <c r="BO1051" s="23">
        <f>+[1]BD_2!CA1133</f>
        <v>0</v>
      </c>
      <c r="BP1051" s="27">
        <f>+[1]BD_2!CF1133</f>
        <v>0</v>
      </c>
      <c r="BQ1051" s="23"/>
      <c r="BR1051">
        <f t="shared" si="236"/>
        <v>134</v>
      </c>
      <c r="BS1051" s="36">
        <f t="shared" si="239"/>
        <v>45888</v>
      </c>
      <c r="BT1051" s="27">
        <f t="shared" si="240"/>
        <v>46022</v>
      </c>
      <c r="BU1051" s="37">
        <f t="shared" ca="1" si="237"/>
        <v>0.44029850746268656</v>
      </c>
      <c r="BV1051" s="46">
        <f t="shared" si="238"/>
        <v>30030000</v>
      </c>
      <c r="BW1051" s="23" t="str">
        <f t="shared" ca="1" si="225"/>
        <v>EJECUCIÓN</v>
      </c>
      <c r="BX1051" s="23">
        <v>0</v>
      </c>
      <c r="BY1051" s="23">
        <v>30030000</v>
      </c>
      <c r="BZ1051" s="23" t="s">
        <v>106</v>
      </c>
      <c r="CA1051" s="23" t="str">
        <f t="shared" si="241"/>
        <v>agosto</v>
      </c>
      <c r="CB1051" s="23" t="s">
        <v>121</v>
      </c>
      <c r="CC1051" s="23" t="s">
        <v>121</v>
      </c>
      <c r="CD1051" s="23" t="s">
        <v>121</v>
      </c>
      <c r="CE1051" t="s">
        <v>125</v>
      </c>
      <c r="CF1051" t="s">
        <v>126</v>
      </c>
    </row>
    <row r="1052" spans="1:84" x14ac:dyDescent="0.25">
      <c r="A1052" s="23" t="str">
        <f t="shared" si="229"/>
        <v/>
      </c>
      <c r="B1052" s="24" t="str">
        <f t="shared" si="230"/>
        <v/>
      </c>
      <c r="C1052" s="24" t="str">
        <f t="shared" ca="1" si="231"/>
        <v>E</v>
      </c>
      <c r="D1052" s="25" t="str">
        <f t="shared" ca="1" si="232"/>
        <v/>
      </c>
      <c r="E1052" s="25" t="str">
        <f t="shared" si="233"/>
        <v/>
      </c>
      <c r="F1052" s="25" t="str">
        <f t="shared" si="234"/>
        <v/>
      </c>
      <c r="G1052" s="25" t="str">
        <f t="shared" si="235"/>
        <v/>
      </c>
      <c r="H1052" s="23">
        <v>2025</v>
      </c>
      <c r="I1052" s="26">
        <v>1082</v>
      </c>
      <c r="J1052" s="23" t="s">
        <v>95</v>
      </c>
      <c r="K1052" t="s">
        <v>96</v>
      </c>
      <c r="L1052" t="s">
        <v>97</v>
      </c>
      <c r="M1052" t="s">
        <v>98</v>
      </c>
      <c r="N1052" t="s">
        <v>99</v>
      </c>
      <c r="O1052" s="23" t="s">
        <v>100</v>
      </c>
      <c r="P1052" s="23" t="s">
        <v>138</v>
      </c>
      <c r="Q1052" t="s">
        <v>7073</v>
      </c>
      <c r="R1052" s="23" t="s">
        <v>103</v>
      </c>
      <c r="S1052" s="20" t="s">
        <v>982</v>
      </c>
      <c r="T1052" s="29" t="s">
        <v>7216</v>
      </c>
      <c r="U1052" s="23" t="s">
        <v>1436</v>
      </c>
      <c r="V1052" s="23" t="s">
        <v>106</v>
      </c>
      <c r="W1052" s="20" t="s">
        <v>747</v>
      </c>
      <c r="X1052" s="20" t="s">
        <v>747</v>
      </c>
      <c r="Y1052" t="s">
        <v>7074</v>
      </c>
      <c r="Z1052" t="s">
        <v>7075</v>
      </c>
      <c r="AA1052" t="s">
        <v>7076</v>
      </c>
      <c r="AB1052" s="30">
        <v>126000000</v>
      </c>
      <c r="AC1052" s="30">
        <v>126000000</v>
      </c>
      <c r="AD1052" s="46">
        <v>9000000</v>
      </c>
      <c r="AE1052" s="46">
        <v>0</v>
      </c>
      <c r="AF1052" s="23" t="s">
        <v>3571</v>
      </c>
      <c r="AG1052" t="s">
        <v>106</v>
      </c>
      <c r="AH1052" t="s">
        <v>113</v>
      </c>
      <c r="AI1052" s="31">
        <f>+Tabla3[[#This Row],[VALOR DEL CONTRATO
(EN NUMEROS)]]-Tabla3[[#This Row],[VALOR RECURSOS (MADS/FONAM)]]</f>
        <v>0</v>
      </c>
      <c r="AJ1052" s="25">
        <v>4625</v>
      </c>
      <c r="AK1052" s="57">
        <v>45671</v>
      </c>
      <c r="AL1052">
        <v>6825</v>
      </c>
      <c r="AM1052" s="42">
        <v>45874</v>
      </c>
      <c r="AN1052" s="25" t="s">
        <v>3572</v>
      </c>
      <c r="AO1052" t="s">
        <v>3573</v>
      </c>
      <c r="AP1052" s="39" t="s">
        <v>113</v>
      </c>
      <c r="AQ1052" t="s">
        <v>106</v>
      </c>
      <c r="AR1052" s="42">
        <v>45870</v>
      </c>
      <c r="AS1052" s="23" t="s">
        <v>116</v>
      </c>
      <c r="AT1052" s="23" t="s">
        <v>116</v>
      </c>
      <c r="AU1052" t="s">
        <v>117</v>
      </c>
      <c r="AV1052" t="s">
        <v>2024</v>
      </c>
      <c r="AW1052" t="s">
        <v>2025</v>
      </c>
      <c r="AX1052" t="s">
        <v>747</v>
      </c>
      <c r="AY1052" s="23">
        <v>80111600</v>
      </c>
      <c r="AZ1052" t="s">
        <v>7077</v>
      </c>
      <c r="BA1052" s="23" t="s">
        <v>295</v>
      </c>
      <c r="BB1052" s="20" t="s">
        <v>122</v>
      </c>
      <c r="BC1052" s="42">
        <v>45873</v>
      </c>
      <c r="BD1052" s="23" t="s">
        <v>123</v>
      </c>
      <c r="BE1052" s="42">
        <v>45873</v>
      </c>
      <c r="BF1052" s="27">
        <v>45874</v>
      </c>
      <c r="BG1052" s="43">
        <v>46299</v>
      </c>
      <c r="BH1052" s="35">
        <f>+Tabla3[[#This Row],[FECHA TERMINACION
(INICIAL)]]-Tabla3[[#This Row],[FECHA INICIO]]</f>
        <v>425</v>
      </c>
      <c r="BI1052" s="67">
        <f>+Tabla3[[#This Row],[PLAZO DE EJECUCIÓN EN DÍAS (INICIAL)]]/30</f>
        <v>14.166666666666666</v>
      </c>
      <c r="BJ1052" t="s">
        <v>7078</v>
      </c>
      <c r="BK1052" s="30">
        <f>+[1]BD_2!E1134</f>
        <v>0</v>
      </c>
      <c r="BL1052" s="30">
        <f>+[1]BD_2!BA1134</f>
        <v>0</v>
      </c>
      <c r="BM1052" s="23">
        <f>+[1]BD_2!BZ1134</f>
        <v>0</v>
      </c>
      <c r="BN1052" s="23">
        <f>+COUNTIF(Tabla3[[#This Row],[VALOR REDUCIDO]:[TOTAL TIEMPO PRORROGADO EN DÍAS
]],"&lt;&gt;0")</f>
        <v>0</v>
      </c>
      <c r="BO1052" s="23">
        <f>+[1]BD_2!CA1134</f>
        <v>0</v>
      </c>
      <c r="BP1052" s="27">
        <f>+[1]BD_2!CF1134</f>
        <v>0</v>
      </c>
      <c r="BQ1052" s="23"/>
      <c r="BR1052">
        <f t="shared" si="236"/>
        <v>425</v>
      </c>
      <c r="BS1052" s="36">
        <f t="shared" si="239"/>
        <v>45874</v>
      </c>
      <c r="BT1052" s="27">
        <f t="shared" si="240"/>
        <v>46299</v>
      </c>
      <c r="BU1052" s="37">
        <f t="shared" ca="1" si="237"/>
        <v>0.17176470588235293</v>
      </c>
      <c r="BV1052" s="46">
        <f t="shared" si="238"/>
        <v>126000000</v>
      </c>
      <c r="BW1052" s="23" t="str">
        <f t="shared" ca="1" si="225"/>
        <v>EJECUCIÓN</v>
      </c>
      <c r="BX1052" s="23">
        <v>0</v>
      </c>
      <c r="BY1052" s="23">
        <v>126000000</v>
      </c>
      <c r="BZ1052" s="23" t="s">
        <v>106</v>
      </c>
      <c r="CA1052" s="23" t="str">
        <f t="shared" si="241"/>
        <v>agosto</v>
      </c>
      <c r="CB1052" s="23" t="s">
        <v>121</v>
      </c>
      <c r="CC1052" s="23" t="s">
        <v>121</v>
      </c>
      <c r="CD1052" s="23" t="s">
        <v>121</v>
      </c>
      <c r="CE1052" t="s">
        <v>125</v>
      </c>
      <c r="CF1052" t="s">
        <v>126</v>
      </c>
    </row>
    <row r="1053" spans="1:84" x14ac:dyDescent="0.25">
      <c r="A1053" s="23" t="str">
        <f t="shared" si="229"/>
        <v/>
      </c>
      <c r="B1053" s="24" t="str">
        <f t="shared" si="230"/>
        <v/>
      </c>
      <c r="C1053" s="24" t="str">
        <f t="shared" ca="1" si="231"/>
        <v>E</v>
      </c>
      <c r="D1053" s="25" t="str">
        <f t="shared" ca="1" si="232"/>
        <v/>
      </c>
      <c r="E1053" s="25" t="str">
        <f t="shared" si="233"/>
        <v/>
      </c>
      <c r="F1053" s="25" t="str">
        <f t="shared" si="234"/>
        <v/>
      </c>
      <c r="G1053" s="25" t="str">
        <f t="shared" si="235"/>
        <v/>
      </c>
      <c r="H1053" s="23">
        <v>2025</v>
      </c>
      <c r="I1053" s="26">
        <v>1083</v>
      </c>
      <c r="J1053" s="23" t="s">
        <v>95</v>
      </c>
      <c r="K1053" t="s">
        <v>96</v>
      </c>
      <c r="L1053" t="s">
        <v>97</v>
      </c>
      <c r="M1053" t="s">
        <v>98</v>
      </c>
      <c r="N1053" t="s">
        <v>99</v>
      </c>
      <c r="O1053" s="23" t="s">
        <v>100</v>
      </c>
      <c r="P1053" s="23" t="s">
        <v>138</v>
      </c>
      <c r="Q1053" t="s">
        <v>7079</v>
      </c>
      <c r="R1053" s="23" t="s">
        <v>103</v>
      </c>
      <c r="S1053" s="20" t="s">
        <v>561</v>
      </c>
      <c r="T1053" s="29" t="s">
        <v>7219</v>
      </c>
      <c r="U1053" s="23" t="s">
        <v>1436</v>
      </c>
      <c r="V1053" s="23" t="s">
        <v>106</v>
      </c>
      <c r="W1053" s="20" t="s">
        <v>1152</v>
      </c>
      <c r="X1053" s="20" t="s">
        <v>1152</v>
      </c>
      <c r="Y1053" t="s">
        <v>7080</v>
      </c>
      <c r="Z1053" t="s">
        <v>7081</v>
      </c>
      <c r="AA1053" t="s">
        <v>7082</v>
      </c>
      <c r="AB1053" s="30">
        <v>28000000</v>
      </c>
      <c r="AC1053" s="30">
        <v>28000000</v>
      </c>
      <c r="AD1053" s="46">
        <v>7000000</v>
      </c>
      <c r="AE1053" s="46">
        <v>0</v>
      </c>
      <c r="AF1053" s="23" t="s">
        <v>112</v>
      </c>
      <c r="AG1053" t="s">
        <v>106</v>
      </c>
      <c r="AH1053" t="s">
        <v>113</v>
      </c>
      <c r="AI1053" s="31">
        <f>+Tabla3[[#This Row],[VALOR DEL CONTRATO
(EN NUMEROS)]]-Tabla3[[#This Row],[VALOR RECURSOS (MADS/FONAM)]]</f>
        <v>0</v>
      </c>
      <c r="AJ1053" s="25">
        <v>8225</v>
      </c>
      <c r="AK1053" s="32">
        <v>45665</v>
      </c>
      <c r="AL1053">
        <v>360225</v>
      </c>
      <c r="AM1053" s="42">
        <v>45901</v>
      </c>
      <c r="AN1053" s="33" t="s">
        <v>114</v>
      </c>
      <c r="AO1053" t="s">
        <v>115</v>
      </c>
      <c r="AP1053" s="39">
        <v>202400000000095</v>
      </c>
      <c r="AQ1053" t="s">
        <v>106</v>
      </c>
      <c r="AR1053" s="42">
        <v>45896</v>
      </c>
      <c r="AS1053" s="23" t="s">
        <v>116</v>
      </c>
      <c r="AT1053" s="23" t="s">
        <v>116</v>
      </c>
      <c r="AU1053" t="s">
        <v>117</v>
      </c>
      <c r="AV1053" t="s">
        <v>1156</v>
      </c>
      <c r="AW1053" t="s">
        <v>1157</v>
      </c>
      <c r="AX1053" t="s">
        <v>1152</v>
      </c>
      <c r="AY1053" s="23">
        <v>80111600</v>
      </c>
      <c r="AZ1053" s="68" t="s">
        <v>7083</v>
      </c>
      <c r="BA1053" s="23" t="s">
        <v>121</v>
      </c>
      <c r="BB1053" s="20" t="s">
        <v>122</v>
      </c>
      <c r="BC1053" s="42">
        <v>45897</v>
      </c>
      <c r="BD1053" s="20" t="s">
        <v>136</v>
      </c>
      <c r="BE1053" s="42">
        <v>45897</v>
      </c>
      <c r="BF1053" s="27">
        <v>45901</v>
      </c>
      <c r="BG1053" s="43">
        <v>46021</v>
      </c>
      <c r="BH1053" s="35">
        <f>+Tabla3[[#This Row],[FECHA TERMINACION
(INICIAL)]]-Tabla3[[#This Row],[FECHA INICIO]]</f>
        <v>120</v>
      </c>
      <c r="BI1053" s="67">
        <f>+Tabla3[[#This Row],[PLAZO DE EJECUCIÓN EN DÍAS (INICIAL)]]/30</f>
        <v>4</v>
      </c>
      <c r="BJ1053" t="s">
        <v>7084</v>
      </c>
      <c r="BK1053" s="30">
        <f>+[1]BD_2!E1135</f>
        <v>0</v>
      </c>
      <c r="BL1053" s="30">
        <f>+[1]BD_2!BA1135</f>
        <v>0</v>
      </c>
      <c r="BM1053" s="23">
        <f>+[1]BD_2!BZ1135</f>
        <v>0</v>
      </c>
      <c r="BN1053" s="23">
        <f>+COUNTIF(Tabla3[[#This Row],[VALOR REDUCIDO]:[TOTAL TIEMPO PRORROGADO EN DÍAS
]],"&lt;&gt;0")</f>
        <v>0</v>
      </c>
      <c r="BO1053" s="23">
        <f>+[1]BD_2!CA1135</f>
        <v>0</v>
      </c>
      <c r="BP1053" s="27">
        <f>+[1]BD_2!CF1135</f>
        <v>0</v>
      </c>
      <c r="BQ1053" s="23"/>
      <c r="BR1053">
        <f t="shared" si="236"/>
        <v>120</v>
      </c>
      <c r="BS1053" s="36">
        <f t="shared" si="239"/>
        <v>45901</v>
      </c>
      <c r="BT1053" s="27">
        <f t="shared" si="240"/>
        <v>46021</v>
      </c>
      <c r="BU1053" s="37">
        <f t="shared" ca="1" si="237"/>
        <v>0.38333333333333336</v>
      </c>
      <c r="BV1053" s="46">
        <f t="shared" si="238"/>
        <v>28000000</v>
      </c>
      <c r="BW1053" s="23" t="str">
        <f t="shared" ca="1" si="225"/>
        <v>EJECUCIÓN</v>
      </c>
      <c r="BX1053" s="23">
        <v>0</v>
      </c>
      <c r="BY1053" s="23">
        <v>16640000</v>
      </c>
      <c r="BZ1053" s="23" t="s">
        <v>106</v>
      </c>
      <c r="CA1053" s="23" t="str">
        <f t="shared" si="241"/>
        <v>agosto</v>
      </c>
      <c r="CB1053" s="23" t="s">
        <v>121</v>
      </c>
      <c r="CC1053" s="23" t="s">
        <v>121</v>
      </c>
      <c r="CD1053" s="23" t="s">
        <v>121</v>
      </c>
      <c r="CE1053" t="s">
        <v>125</v>
      </c>
      <c r="CF1053" t="s">
        <v>126</v>
      </c>
    </row>
    <row r="1054" spans="1:84" x14ac:dyDescent="0.25">
      <c r="A1054" s="23" t="str">
        <f t="shared" si="229"/>
        <v/>
      </c>
      <c r="B1054" s="24" t="str">
        <f t="shared" si="230"/>
        <v/>
      </c>
      <c r="C1054" s="24" t="str">
        <f t="shared" ca="1" si="231"/>
        <v>E</v>
      </c>
      <c r="D1054" s="25" t="str">
        <f t="shared" ca="1" si="232"/>
        <v/>
      </c>
      <c r="E1054" s="25" t="str">
        <f t="shared" si="233"/>
        <v/>
      </c>
      <c r="F1054" s="25" t="str">
        <f t="shared" si="234"/>
        <v/>
      </c>
      <c r="G1054" s="25" t="str">
        <f t="shared" si="235"/>
        <v/>
      </c>
      <c r="H1054" s="23">
        <v>2025</v>
      </c>
      <c r="I1054" s="26">
        <v>1088</v>
      </c>
      <c r="J1054" s="23" t="s">
        <v>95</v>
      </c>
      <c r="K1054" t="s">
        <v>96</v>
      </c>
      <c r="L1054" t="s">
        <v>97</v>
      </c>
      <c r="M1054" t="s">
        <v>98</v>
      </c>
      <c r="N1054" t="s">
        <v>99</v>
      </c>
      <c r="O1054" s="23" t="s">
        <v>100</v>
      </c>
      <c r="P1054" s="23" t="s">
        <v>101</v>
      </c>
      <c r="Q1054" t="s">
        <v>7085</v>
      </c>
      <c r="R1054" s="23" t="s">
        <v>103</v>
      </c>
      <c r="S1054" s="20" t="s">
        <v>7086</v>
      </c>
      <c r="T1054" s="29" t="s">
        <v>7217</v>
      </c>
      <c r="U1054" s="23" t="s">
        <v>1436</v>
      </c>
      <c r="V1054" s="23" t="s">
        <v>106</v>
      </c>
      <c r="W1054" s="20" t="s">
        <v>1152</v>
      </c>
      <c r="X1054" s="20" t="s">
        <v>1152</v>
      </c>
      <c r="Y1054" t="s">
        <v>7087</v>
      </c>
      <c r="Z1054" t="s">
        <v>7088</v>
      </c>
      <c r="AA1054" t="s">
        <v>7089</v>
      </c>
      <c r="AB1054" s="30">
        <v>16640000</v>
      </c>
      <c r="AC1054" s="30">
        <v>16640000</v>
      </c>
      <c r="AD1054" s="46">
        <v>4160000</v>
      </c>
      <c r="AE1054" s="46">
        <v>0</v>
      </c>
      <c r="AF1054" s="23" t="s">
        <v>112</v>
      </c>
      <c r="AG1054" t="s">
        <v>106</v>
      </c>
      <c r="AH1054" t="s">
        <v>113</v>
      </c>
      <c r="AI1054" s="31">
        <f>+Tabla3[[#This Row],[VALOR DEL CONTRATO
(EN NUMEROS)]]-Tabla3[[#This Row],[VALOR RECURSOS (MADS/FONAM)]]</f>
        <v>0</v>
      </c>
      <c r="AJ1054" s="25">
        <v>21425</v>
      </c>
      <c r="AK1054" s="57">
        <v>45835</v>
      </c>
      <c r="AL1054">
        <v>360325</v>
      </c>
      <c r="AM1054" s="42">
        <v>45901</v>
      </c>
      <c r="AN1054" s="33" t="s">
        <v>114</v>
      </c>
      <c r="AO1054" t="s">
        <v>115</v>
      </c>
      <c r="AP1054" s="39">
        <v>202400000000095</v>
      </c>
      <c r="AQ1054" t="s">
        <v>106</v>
      </c>
      <c r="AR1054" s="42">
        <v>45897</v>
      </c>
      <c r="AS1054" s="23" t="s">
        <v>116</v>
      </c>
      <c r="AT1054" s="23" t="s">
        <v>116</v>
      </c>
      <c r="AU1054" t="s">
        <v>117</v>
      </c>
      <c r="AV1054" t="s">
        <v>1156</v>
      </c>
      <c r="AW1054" t="s">
        <v>1157</v>
      </c>
      <c r="AX1054" t="s">
        <v>1152</v>
      </c>
      <c r="AY1054" s="23">
        <v>80111600</v>
      </c>
      <c r="AZ1054" s="68" t="s">
        <v>7090</v>
      </c>
      <c r="BA1054" s="23" t="s">
        <v>121</v>
      </c>
      <c r="BB1054" s="20" t="s">
        <v>122</v>
      </c>
      <c r="BC1054" s="42">
        <v>45897</v>
      </c>
      <c r="BD1054" s="23" t="s">
        <v>136</v>
      </c>
      <c r="BE1054" s="42">
        <v>45897</v>
      </c>
      <c r="BF1054" s="27">
        <v>45901</v>
      </c>
      <c r="BG1054" s="43">
        <v>46021</v>
      </c>
      <c r="BH1054" s="35">
        <f>+Tabla3[[#This Row],[FECHA TERMINACION
(INICIAL)]]-Tabla3[[#This Row],[FECHA INICIO]]</f>
        <v>120</v>
      </c>
      <c r="BI1054" s="67">
        <f>+Tabla3[[#This Row],[PLAZO DE EJECUCIÓN EN DÍAS (INICIAL)]]/30</f>
        <v>4</v>
      </c>
      <c r="BJ1054" t="s">
        <v>7091</v>
      </c>
      <c r="BK1054" s="30">
        <f>+[1]BD_2!E1140</f>
        <v>0</v>
      </c>
      <c r="BL1054" s="30">
        <f>+[1]BD_2!BA1140</f>
        <v>0</v>
      </c>
      <c r="BM1054" s="23">
        <f>+[1]BD_2!BZ1140</f>
        <v>0</v>
      </c>
      <c r="BN1054" s="23">
        <f>+COUNTIF(Tabla3[[#This Row],[VALOR REDUCIDO]:[TOTAL TIEMPO PRORROGADO EN DÍAS
]],"&lt;&gt;0")</f>
        <v>0</v>
      </c>
      <c r="BO1054" s="23">
        <f>+[1]BD_2!CA1140</f>
        <v>0</v>
      </c>
      <c r="BP1054" s="27">
        <f>+[1]BD_2!CF1140</f>
        <v>0</v>
      </c>
      <c r="BQ1054" s="23"/>
      <c r="BR1054">
        <f t="shared" si="236"/>
        <v>120</v>
      </c>
      <c r="BS1054" s="36">
        <f t="shared" si="239"/>
        <v>45901</v>
      </c>
      <c r="BT1054" s="27">
        <f t="shared" si="240"/>
        <v>46021</v>
      </c>
      <c r="BU1054" s="37">
        <f t="shared" ca="1" si="237"/>
        <v>0.38333333333333336</v>
      </c>
      <c r="BV1054" s="46">
        <f t="shared" si="238"/>
        <v>16640000</v>
      </c>
      <c r="BW1054" s="23" t="str">
        <f t="shared" ca="1" si="225"/>
        <v>EJECUCIÓN</v>
      </c>
      <c r="BX1054" s="23">
        <v>0</v>
      </c>
      <c r="BY1054" s="23">
        <v>0</v>
      </c>
      <c r="BZ1054" s="23" t="s">
        <v>106</v>
      </c>
      <c r="CA1054" s="23" t="str">
        <f t="shared" si="241"/>
        <v>agosto</v>
      </c>
      <c r="CB1054" s="23" t="s">
        <v>121</v>
      </c>
      <c r="CC1054" s="23" t="s">
        <v>121</v>
      </c>
      <c r="CD1054" s="23" t="s">
        <v>121</v>
      </c>
      <c r="CE1054" t="s">
        <v>125</v>
      </c>
      <c r="CF1054" t="s">
        <v>126</v>
      </c>
    </row>
    <row r="1055" spans="1:84" x14ac:dyDescent="0.25">
      <c r="A1055" s="23" t="str">
        <f t="shared" si="229"/>
        <v/>
      </c>
      <c r="B1055" s="24" t="str">
        <f t="shared" si="230"/>
        <v/>
      </c>
      <c r="C1055" s="24" t="str">
        <f t="shared" ca="1" si="231"/>
        <v>E</v>
      </c>
      <c r="D1055" s="25" t="str">
        <f t="shared" ca="1" si="232"/>
        <v/>
      </c>
      <c r="E1055" s="25" t="str">
        <f t="shared" si="233"/>
        <v/>
      </c>
      <c r="F1055" s="25" t="str">
        <f t="shared" si="234"/>
        <v/>
      </c>
      <c r="G1055" s="25" t="str">
        <f t="shared" si="235"/>
        <v/>
      </c>
      <c r="H1055" s="23">
        <v>2025</v>
      </c>
      <c r="I1055" s="26">
        <v>1090</v>
      </c>
      <c r="J1055" s="23" t="s">
        <v>95</v>
      </c>
      <c r="K1055" t="s">
        <v>96</v>
      </c>
      <c r="L1055" t="s">
        <v>97</v>
      </c>
      <c r="M1055" t="s">
        <v>98</v>
      </c>
      <c r="N1055" t="s">
        <v>99</v>
      </c>
      <c r="O1055" s="23" t="s">
        <v>100</v>
      </c>
      <c r="P1055" s="23" t="s">
        <v>101</v>
      </c>
      <c r="Q1055" t="s">
        <v>7092</v>
      </c>
      <c r="R1055" s="23" t="s">
        <v>103</v>
      </c>
      <c r="S1055" s="20" t="s">
        <v>7093</v>
      </c>
      <c r="T1055" s="29" t="s">
        <v>7220</v>
      </c>
      <c r="U1055" s="23" t="s">
        <v>1436</v>
      </c>
      <c r="V1055" s="23" t="s">
        <v>106</v>
      </c>
      <c r="W1055" s="20" t="s">
        <v>711</v>
      </c>
      <c r="X1055" s="20" t="s">
        <v>108</v>
      </c>
      <c r="Y1055" t="s">
        <v>7094</v>
      </c>
      <c r="Z1055" t="s">
        <v>7095</v>
      </c>
      <c r="AA1055" t="s">
        <v>7096</v>
      </c>
      <c r="AB1055" s="30">
        <v>10275667</v>
      </c>
      <c r="AC1055" s="30">
        <v>10275667</v>
      </c>
      <c r="AD1055" s="46">
        <v>2126000</v>
      </c>
      <c r="AE1055" s="46">
        <v>0</v>
      </c>
      <c r="AF1055" s="23" t="s">
        <v>112</v>
      </c>
      <c r="AG1055" t="s">
        <v>106</v>
      </c>
      <c r="AH1055" t="s">
        <v>113</v>
      </c>
      <c r="AI1055" s="31">
        <f>+Tabla3[[#This Row],[VALOR DEL CONTRATO
(EN NUMEROS)]]-Tabla3[[#This Row],[VALOR RECURSOS (MADS/FONAM)]]</f>
        <v>0</v>
      </c>
      <c r="AJ1055" s="25">
        <v>9525</v>
      </c>
      <c r="AK1055" s="57">
        <v>45665</v>
      </c>
      <c r="AL1055">
        <v>323925</v>
      </c>
      <c r="AM1055" s="42">
        <v>45880</v>
      </c>
      <c r="AN1055" s="33" t="s">
        <v>114</v>
      </c>
      <c r="AO1055" t="s">
        <v>115</v>
      </c>
      <c r="AP1055" s="39">
        <v>202400000000095</v>
      </c>
      <c r="AQ1055" t="s">
        <v>106</v>
      </c>
      <c r="AR1055" s="42">
        <v>45874</v>
      </c>
      <c r="AS1055" s="23" t="s">
        <v>116</v>
      </c>
      <c r="AT1055" s="23" t="s">
        <v>116</v>
      </c>
      <c r="AU1055" t="s">
        <v>117</v>
      </c>
      <c r="AV1055" t="s">
        <v>6701</v>
      </c>
      <c r="AW1055" t="s">
        <v>620</v>
      </c>
      <c r="AX1055" t="s">
        <v>108</v>
      </c>
      <c r="AY1055" s="23">
        <v>80111600</v>
      </c>
      <c r="AZ1055" s="68" t="s">
        <v>7097</v>
      </c>
      <c r="BA1055" s="23" t="s">
        <v>121</v>
      </c>
      <c r="BB1055" s="20" t="s">
        <v>122</v>
      </c>
      <c r="BC1055" s="42">
        <v>45874</v>
      </c>
      <c r="BD1055" s="23" t="s">
        <v>123</v>
      </c>
      <c r="BE1055" s="42">
        <v>45874</v>
      </c>
      <c r="BF1055" s="27">
        <v>45880</v>
      </c>
      <c r="BG1055" s="43">
        <v>46021</v>
      </c>
      <c r="BH1055" s="35">
        <f>+Tabla3[[#This Row],[FECHA TERMINACION
(INICIAL)]]-Tabla3[[#This Row],[FECHA INICIO]]</f>
        <v>141</v>
      </c>
      <c r="BI1055" s="67">
        <f>+Tabla3[[#This Row],[PLAZO DE EJECUCIÓN EN DÍAS (INICIAL)]]/30</f>
        <v>4.7</v>
      </c>
      <c r="BJ1055" t="s">
        <v>7028</v>
      </c>
      <c r="BK1055" s="30">
        <f>+[1]BD_2!E1142</f>
        <v>0</v>
      </c>
      <c r="BL1055" s="30">
        <f>+[1]BD_2!BA1142</f>
        <v>0</v>
      </c>
      <c r="BM1055" s="23">
        <f>+[1]BD_2!BZ1142</f>
        <v>0</v>
      </c>
      <c r="BN1055" s="23">
        <f>+COUNTIF(Tabla3[[#This Row],[VALOR REDUCIDO]:[TOTAL TIEMPO PRORROGADO EN DÍAS
]],"&lt;&gt;0")</f>
        <v>0</v>
      </c>
      <c r="BO1055" s="23">
        <f>+[1]BD_2!CA1142</f>
        <v>0</v>
      </c>
      <c r="BP1055" s="27">
        <f>+[1]BD_2!CF1142</f>
        <v>0</v>
      </c>
      <c r="BQ1055" s="23"/>
      <c r="BR1055">
        <f t="shared" si="236"/>
        <v>141</v>
      </c>
      <c r="BS1055" s="36">
        <f t="shared" si="239"/>
        <v>45880</v>
      </c>
      <c r="BT1055" s="27">
        <f t="shared" si="240"/>
        <v>46021</v>
      </c>
      <c r="BU1055" s="37">
        <f t="shared" ca="1" si="237"/>
        <v>0.47517730496453903</v>
      </c>
      <c r="BV1055" s="46">
        <f t="shared" si="238"/>
        <v>10275667</v>
      </c>
      <c r="BW1055" s="23" t="str">
        <f t="shared" ca="1" si="225"/>
        <v>EJECUCIÓN</v>
      </c>
      <c r="BX1055" s="23">
        <v>0</v>
      </c>
      <c r="BY1055" s="23">
        <v>10275667</v>
      </c>
      <c r="BZ1055" s="23" t="s">
        <v>106</v>
      </c>
      <c r="CA1055" s="23" t="str">
        <f t="shared" si="241"/>
        <v>agosto</v>
      </c>
      <c r="CB1055" s="23" t="s">
        <v>121</v>
      </c>
      <c r="CC1055" s="23" t="s">
        <v>121</v>
      </c>
      <c r="CD1055" s="23" t="s">
        <v>121</v>
      </c>
      <c r="CE1055" t="s">
        <v>125</v>
      </c>
      <c r="CF1055" t="s">
        <v>126</v>
      </c>
    </row>
    <row r="1056" spans="1:84" x14ac:dyDescent="0.25">
      <c r="A1056" s="23" t="str">
        <f t="shared" si="229"/>
        <v/>
      </c>
      <c r="B1056" s="24" t="str">
        <f t="shared" si="230"/>
        <v/>
      </c>
      <c r="C1056" s="24" t="str">
        <f t="shared" ca="1" si="231"/>
        <v>E</v>
      </c>
      <c r="D1056" s="25" t="str">
        <f t="shared" ca="1" si="232"/>
        <v/>
      </c>
      <c r="E1056" s="25" t="str">
        <f t="shared" si="233"/>
        <v/>
      </c>
      <c r="F1056" s="25" t="str">
        <f t="shared" si="234"/>
        <v/>
      </c>
      <c r="G1056" s="25" t="str">
        <f t="shared" si="235"/>
        <v/>
      </c>
      <c r="H1056" s="23">
        <v>2025</v>
      </c>
      <c r="I1056" s="26">
        <v>1093</v>
      </c>
      <c r="J1056" s="23" t="s">
        <v>5463</v>
      </c>
      <c r="K1056" t="s">
        <v>6692</v>
      </c>
      <c r="L1056" t="s">
        <v>97</v>
      </c>
      <c r="M1056" t="s">
        <v>6693</v>
      </c>
      <c r="N1056" t="s">
        <v>7098</v>
      </c>
      <c r="O1056" s="23" t="s">
        <v>7099</v>
      </c>
      <c r="P1056" s="23" t="s">
        <v>113</v>
      </c>
      <c r="Q1056" t="s">
        <v>7100</v>
      </c>
      <c r="R1056" s="23" t="s">
        <v>1435</v>
      </c>
      <c r="S1056" s="42" t="s">
        <v>1436</v>
      </c>
      <c r="T1056" s="23" t="s">
        <v>1436</v>
      </c>
      <c r="U1056" s="23" t="s">
        <v>7101</v>
      </c>
      <c r="V1056" s="23" t="s">
        <v>106</v>
      </c>
      <c r="W1056" s="20" t="s">
        <v>821</v>
      </c>
      <c r="X1056" s="20" t="s">
        <v>108</v>
      </c>
      <c r="Y1056" t="s">
        <v>7102</v>
      </c>
      <c r="Z1056" t="s">
        <v>7103</v>
      </c>
      <c r="AA1056" s="30" t="s">
        <v>7104</v>
      </c>
      <c r="AB1056" s="30">
        <v>14167610</v>
      </c>
      <c r="AC1056" s="30">
        <v>14167610</v>
      </c>
      <c r="AD1056" s="46">
        <v>0</v>
      </c>
      <c r="AE1056" s="46">
        <v>0</v>
      </c>
      <c r="AF1056" s="23" t="s">
        <v>112</v>
      </c>
      <c r="AG1056" t="s">
        <v>106</v>
      </c>
      <c r="AH1056" t="s">
        <v>113</v>
      </c>
      <c r="AI1056" s="31">
        <f>+Tabla3[[#This Row],[VALOR DEL CONTRATO
(EN NUMEROS)]]-Tabla3[[#This Row],[VALOR RECURSOS (MADS/FONAM)]]</f>
        <v>0</v>
      </c>
      <c r="AJ1056" s="25">
        <v>17425</v>
      </c>
      <c r="AK1056" s="57">
        <v>45749</v>
      </c>
      <c r="AL1056" s="23">
        <v>323525</v>
      </c>
      <c r="AM1056" s="42">
        <v>45880</v>
      </c>
      <c r="AN1056" s="33" t="s">
        <v>825</v>
      </c>
      <c r="AO1056" t="s">
        <v>6222</v>
      </c>
      <c r="AP1056" s="39" t="s">
        <v>113</v>
      </c>
      <c r="AQ1056">
        <v>2</v>
      </c>
      <c r="AR1056" s="42">
        <v>45875</v>
      </c>
      <c r="AS1056" s="23" t="s">
        <v>116</v>
      </c>
      <c r="AT1056" s="23" t="s">
        <v>116</v>
      </c>
      <c r="AU1056" t="s">
        <v>117</v>
      </c>
      <c r="AV1056" t="s">
        <v>1193</v>
      </c>
      <c r="AW1056" t="s">
        <v>1194</v>
      </c>
      <c r="AX1056" t="s">
        <v>543</v>
      </c>
      <c r="AY1056" s="23">
        <v>76121701</v>
      </c>
      <c r="AZ1056" s="20" t="s">
        <v>7105</v>
      </c>
      <c r="BA1056" s="23" t="s">
        <v>295</v>
      </c>
      <c r="BB1056" s="20" t="s">
        <v>122</v>
      </c>
      <c r="BC1056" s="42">
        <v>45877</v>
      </c>
      <c r="BD1056" s="23" t="s">
        <v>7071</v>
      </c>
      <c r="BE1056" s="42">
        <v>45877</v>
      </c>
      <c r="BF1056" s="42">
        <v>45880</v>
      </c>
      <c r="BG1056" s="43">
        <v>46021</v>
      </c>
      <c r="BH1056" s="35">
        <f>+Tabla3[[#This Row],[FECHA TERMINACION
(INICIAL)]]-Tabla3[[#This Row],[FECHA INICIO]]</f>
        <v>141</v>
      </c>
      <c r="BI1056" s="67">
        <f>+Tabla3[[#This Row],[PLAZO DE EJECUCIÓN EN DÍAS (INICIAL)]]/30</f>
        <v>4.7</v>
      </c>
      <c r="BJ1056" t="s">
        <v>7106</v>
      </c>
      <c r="BK1056" s="30">
        <f>+[1]BD_2!E1145</f>
        <v>0</v>
      </c>
      <c r="BL1056" s="46">
        <f>+[1]BD_2!BA1145</f>
        <v>0</v>
      </c>
      <c r="BM1056" s="23">
        <f>+[1]BD_2!BZ1145</f>
        <v>0</v>
      </c>
      <c r="BN1056" s="23">
        <f>+COUNTIF(Tabla3[[#This Row],[VALOR REDUCIDO]:[TOTAL TIEMPO PRORROGADO EN DÍAS
]],"&lt;&gt;0")</f>
        <v>0</v>
      </c>
      <c r="BO1056" s="23">
        <f>+[1]BD_2!CA1145</f>
        <v>0</v>
      </c>
      <c r="BP1056" s="27">
        <f>+[1]BD_2!CF1145</f>
        <v>0</v>
      </c>
      <c r="BQ1056" s="23"/>
      <c r="BR1056">
        <f t="shared" si="236"/>
        <v>141</v>
      </c>
      <c r="BS1056" s="36">
        <f t="shared" si="239"/>
        <v>45880</v>
      </c>
      <c r="BT1056" s="27">
        <f t="shared" si="240"/>
        <v>46021</v>
      </c>
      <c r="BU1056" s="37">
        <f t="shared" ca="1" si="237"/>
        <v>0.47517730496453903</v>
      </c>
      <c r="BV1056" s="46">
        <f t="shared" si="238"/>
        <v>14167610</v>
      </c>
      <c r="BW1056" s="23" t="str">
        <f t="shared" ca="1" si="225"/>
        <v>EJECUCIÓN</v>
      </c>
      <c r="BX1056" s="23">
        <v>0</v>
      </c>
      <c r="BY1056" s="23">
        <v>14167610</v>
      </c>
      <c r="BZ1056" s="23" t="s">
        <v>106</v>
      </c>
      <c r="CA1056" s="23" t="str">
        <f t="shared" si="241"/>
        <v>agosto</v>
      </c>
      <c r="CB1056" s="23" t="s">
        <v>121</v>
      </c>
      <c r="CC1056" s="23" t="s">
        <v>121</v>
      </c>
      <c r="CD1056" s="23" t="s">
        <v>121</v>
      </c>
      <c r="CE1056" t="s">
        <v>125</v>
      </c>
      <c r="CF1056" t="s">
        <v>126</v>
      </c>
    </row>
    <row r="1057" spans="1:84" x14ac:dyDescent="0.25">
      <c r="A1057" s="23" t="str">
        <f t="shared" si="229"/>
        <v/>
      </c>
      <c r="B1057" s="24" t="str">
        <f t="shared" si="230"/>
        <v/>
      </c>
      <c r="C1057" s="24" t="str">
        <f t="shared" ca="1" si="231"/>
        <v>F</v>
      </c>
      <c r="D1057" s="25" t="str">
        <f t="shared" ca="1" si="232"/>
        <v/>
      </c>
      <c r="E1057" s="25" t="str">
        <f t="shared" si="233"/>
        <v/>
      </c>
      <c r="F1057" s="25" t="str">
        <f t="shared" si="234"/>
        <v/>
      </c>
      <c r="G1057" s="25" t="str">
        <f t="shared" si="235"/>
        <v/>
      </c>
      <c r="H1057" s="23">
        <v>2025</v>
      </c>
      <c r="I1057" s="26">
        <v>1094</v>
      </c>
      <c r="J1057" s="23" t="s">
        <v>5463</v>
      </c>
      <c r="K1057" t="s">
        <v>6692</v>
      </c>
      <c r="L1057" t="s">
        <v>97</v>
      </c>
      <c r="M1057" t="s">
        <v>6693</v>
      </c>
      <c r="N1057" t="s">
        <v>5466</v>
      </c>
      <c r="O1057" s="23" t="s">
        <v>7107</v>
      </c>
      <c r="P1057" s="23" t="s">
        <v>113</v>
      </c>
      <c r="Q1057" t="s">
        <v>7108</v>
      </c>
      <c r="R1057" s="23" t="s">
        <v>1435</v>
      </c>
      <c r="S1057" s="42" t="s">
        <v>1436</v>
      </c>
      <c r="T1057" s="23" t="s">
        <v>1436</v>
      </c>
      <c r="U1057" s="23" t="s">
        <v>7109</v>
      </c>
      <c r="V1057" s="23" t="s">
        <v>106</v>
      </c>
      <c r="W1057" s="20" t="s">
        <v>183</v>
      </c>
      <c r="X1057" s="20" t="s">
        <v>183</v>
      </c>
      <c r="Y1057" t="s">
        <v>7110</v>
      </c>
      <c r="Z1057" t="s">
        <v>7111</v>
      </c>
      <c r="AA1057" t="s">
        <v>7112</v>
      </c>
      <c r="AB1057" s="30">
        <v>15540000</v>
      </c>
      <c r="AC1057" s="30">
        <v>15540000</v>
      </c>
      <c r="AD1057" s="46">
        <v>0</v>
      </c>
      <c r="AE1057" s="46">
        <v>0</v>
      </c>
      <c r="AF1057" s="23" t="s">
        <v>696</v>
      </c>
      <c r="AG1057" t="s">
        <v>106</v>
      </c>
      <c r="AH1057" t="s">
        <v>113</v>
      </c>
      <c r="AI1057" s="31">
        <f>+Tabla3[[#This Row],[VALOR DEL CONTRATO
(EN NUMEROS)]]-Tabla3[[#This Row],[VALOR RECURSOS (MADS/FONAM)]]</f>
        <v>0</v>
      </c>
      <c r="AJ1057" s="25">
        <v>625</v>
      </c>
      <c r="AK1057" s="57">
        <v>45819</v>
      </c>
      <c r="AL1057">
        <v>825</v>
      </c>
      <c r="AM1057" s="42"/>
      <c r="AN1057" s="33" t="s">
        <v>114</v>
      </c>
      <c r="AO1057" t="s">
        <v>1502</v>
      </c>
      <c r="AP1057" s="39">
        <v>202300000000190</v>
      </c>
      <c r="AQ1057" t="s">
        <v>106</v>
      </c>
      <c r="AR1057" s="42">
        <v>45898</v>
      </c>
      <c r="AS1057" s="23" t="s">
        <v>116</v>
      </c>
      <c r="AT1057" s="23" t="s">
        <v>116</v>
      </c>
      <c r="AU1057" t="s">
        <v>117</v>
      </c>
      <c r="AV1057" t="s">
        <v>4983</v>
      </c>
      <c r="AW1057" t="s">
        <v>4984</v>
      </c>
      <c r="AX1057" t="s">
        <v>189</v>
      </c>
      <c r="AY1057" s="23">
        <v>77101700</v>
      </c>
      <c r="AZ1057" s="41" t="s">
        <v>7113</v>
      </c>
      <c r="BA1057" s="23" t="s">
        <v>121</v>
      </c>
      <c r="BB1057" s="20" t="s">
        <v>122</v>
      </c>
      <c r="BC1057" s="42"/>
      <c r="BD1057" s="23" t="s">
        <v>7071</v>
      </c>
      <c r="BE1057" s="42"/>
      <c r="BF1057" s="23"/>
      <c r="BG1057" s="43"/>
      <c r="BH1057" s="35">
        <f>+Tabla3[[#This Row],[FECHA TERMINACION
(INICIAL)]]-Tabla3[[#This Row],[FECHA INICIO]]</f>
        <v>0</v>
      </c>
      <c r="BI1057" s="67">
        <f>+Tabla3[[#This Row],[PLAZO DE EJECUCIÓN EN DÍAS (INICIAL)]]/30</f>
        <v>0</v>
      </c>
      <c r="BJ1057" t="s">
        <v>7114</v>
      </c>
      <c r="BK1057" s="30">
        <f>+[1]BD_2!E1146</f>
        <v>0</v>
      </c>
      <c r="BL1057" s="46">
        <f>+[1]BD_2!BA1146</f>
        <v>0</v>
      </c>
      <c r="BM1057" s="23">
        <f>+[1]BD_2!BZ1146</f>
        <v>0</v>
      </c>
      <c r="BN1057" s="23">
        <f>+COUNTIF(Tabla3[[#This Row],[VALOR REDUCIDO]:[TOTAL TIEMPO PRORROGADO EN DÍAS
]],"&lt;&gt;0")</f>
        <v>0</v>
      </c>
      <c r="BO1057" s="23">
        <f>+[1]BD_2!CA1146</f>
        <v>0</v>
      </c>
      <c r="BP1057" s="27">
        <f>+[1]BD_2!CF1146</f>
        <v>0</v>
      </c>
      <c r="BQ1057" s="23"/>
      <c r="BR1057">
        <f t="shared" si="236"/>
        <v>0</v>
      </c>
      <c r="BS1057" s="36">
        <f t="shared" si="239"/>
        <v>0</v>
      </c>
      <c r="BT1057" s="27">
        <f t="shared" si="240"/>
        <v>0</v>
      </c>
      <c r="BU1057" s="37" t="e">
        <f t="shared" ca="1" si="237"/>
        <v>#DIV/0!</v>
      </c>
      <c r="BV1057" s="46">
        <f t="shared" si="238"/>
        <v>15540000</v>
      </c>
      <c r="BW1057" s="23" t="str">
        <f t="shared" ca="1" si="225"/>
        <v>FINALIZADO</v>
      </c>
      <c r="BX1057" s="23">
        <v>0</v>
      </c>
      <c r="BY1057" s="23">
        <v>0</v>
      </c>
      <c r="BZ1057" s="23" t="s">
        <v>106</v>
      </c>
      <c r="CA1057" s="23" t="str">
        <f t="shared" si="241"/>
        <v>agosto</v>
      </c>
      <c r="CB1057" s="23" t="s">
        <v>121</v>
      </c>
      <c r="CC1057" s="23" t="s">
        <v>121</v>
      </c>
      <c r="CD1057" s="23" t="s">
        <v>121</v>
      </c>
      <c r="CE1057" t="s">
        <v>125</v>
      </c>
      <c r="CF1057" t="s">
        <v>126</v>
      </c>
    </row>
    <row r="1058" spans="1:84" x14ac:dyDescent="0.25">
      <c r="A1058" s="23" t="str">
        <f t="shared" si="229"/>
        <v/>
      </c>
      <c r="B1058" s="24" t="str">
        <f t="shared" si="230"/>
        <v/>
      </c>
      <c r="C1058" s="24" t="str">
        <f t="shared" ca="1" si="231"/>
        <v>E</v>
      </c>
      <c r="D1058" s="25" t="str">
        <f t="shared" ca="1" si="232"/>
        <v/>
      </c>
      <c r="E1058" s="25" t="str">
        <f t="shared" si="233"/>
        <v/>
      </c>
      <c r="F1058" s="25" t="str">
        <f t="shared" si="234"/>
        <v/>
      </c>
      <c r="G1058" s="25" t="str">
        <f t="shared" si="235"/>
        <v/>
      </c>
      <c r="H1058" s="23">
        <v>2025</v>
      </c>
      <c r="I1058" s="26">
        <v>1095</v>
      </c>
      <c r="J1058" s="23" t="s">
        <v>95</v>
      </c>
      <c r="K1058" t="s">
        <v>96</v>
      </c>
      <c r="L1058" t="s">
        <v>97</v>
      </c>
      <c r="M1058" t="s">
        <v>98</v>
      </c>
      <c r="N1058" t="s">
        <v>99</v>
      </c>
      <c r="O1058" s="23" t="s">
        <v>100</v>
      </c>
      <c r="P1058" s="23" t="s">
        <v>138</v>
      </c>
      <c r="Q1058" t="s">
        <v>7115</v>
      </c>
      <c r="R1058" s="23" t="s">
        <v>103</v>
      </c>
      <c r="S1058" s="56" t="s">
        <v>1296</v>
      </c>
      <c r="T1058" s="29" t="s">
        <v>7221</v>
      </c>
      <c r="U1058" s="23" t="s">
        <v>1436</v>
      </c>
      <c r="V1058" s="23" t="s">
        <v>106</v>
      </c>
      <c r="W1058" s="20" t="s">
        <v>821</v>
      </c>
      <c r="X1058" s="20" t="s">
        <v>108</v>
      </c>
      <c r="Y1058" t="s">
        <v>7116</v>
      </c>
      <c r="Z1058" t="s">
        <v>7117</v>
      </c>
      <c r="AA1058" s="30" t="s">
        <v>7118</v>
      </c>
      <c r="AB1058" s="30">
        <v>26866667</v>
      </c>
      <c r="AC1058" s="30">
        <v>26866667</v>
      </c>
      <c r="AD1058" s="46">
        <v>6500000</v>
      </c>
      <c r="AE1058" s="46">
        <v>0</v>
      </c>
      <c r="AF1058" s="23" t="s">
        <v>112</v>
      </c>
      <c r="AG1058" t="s">
        <v>106</v>
      </c>
      <c r="AH1058" t="s">
        <v>113</v>
      </c>
      <c r="AI1058" s="31">
        <f>+Tabla3[[#This Row],[VALOR DEL CONTRATO
(EN NUMEROS)]]-Tabla3[[#This Row],[VALOR RECURSOS (MADS/FONAM)]]</f>
        <v>0</v>
      </c>
      <c r="AJ1058" s="25">
        <v>9325</v>
      </c>
      <c r="AK1058" s="32">
        <v>45665</v>
      </c>
      <c r="AL1058">
        <v>360525</v>
      </c>
      <c r="AM1058" s="27">
        <v>45901</v>
      </c>
      <c r="AN1058" s="33" t="s">
        <v>114</v>
      </c>
      <c r="AO1058" t="s">
        <v>1192</v>
      </c>
      <c r="AP1058" s="39">
        <v>202400000000095</v>
      </c>
      <c r="AQ1058" t="s">
        <v>106</v>
      </c>
      <c r="AR1058" s="42">
        <v>45897</v>
      </c>
      <c r="AS1058" s="23" t="s">
        <v>116</v>
      </c>
      <c r="AT1058" s="23" t="s">
        <v>116</v>
      </c>
      <c r="AU1058" t="s">
        <v>117</v>
      </c>
      <c r="AV1058" t="s">
        <v>1193</v>
      </c>
      <c r="AW1058" t="s">
        <v>1194</v>
      </c>
      <c r="AX1058" t="s">
        <v>543</v>
      </c>
      <c r="AY1058" s="23">
        <v>80111600</v>
      </c>
      <c r="AZ1058" s="68" t="s">
        <v>7119</v>
      </c>
      <c r="BA1058" s="23" t="s">
        <v>272</v>
      </c>
      <c r="BB1058" s="20" t="s">
        <v>273</v>
      </c>
      <c r="BC1058" s="42" t="s">
        <v>113</v>
      </c>
      <c r="BD1058" s="23" t="s">
        <v>274</v>
      </c>
      <c r="BE1058" s="42">
        <v>45901</v>
      </c>
      <c r="BF1058" s="42">
        <v>45901</v>
      </c>
      <c r="BG1058" s="43">
        <v>46021</v>
      </c>
      <c r="BH1058" s="35">
        <f>+Tabla3[[#This Row],[FECHA TERMINACION
(INICIAL)]]-Tabla3[[#This Row],[FECHA INICIO]]</f>
        <v>120</v>
      </c>
      <c r="BI1058" s="67">
        <f>+Tabla3[[#This Row],[PLAZO DE EJECUCIÓN EN DÍAS (INICIAL)]]/30</f>
        <v>4</v>
      </c>
      <c r="BJ1058" t="s">
        <v>7120</v>
      </c>
      <c r="BK1058" s="30">
        <f>+[1]BD_2!E1147</f>
        <v>0</v>
      </c>
      <c r="BL1058" s="46">
        <f>+[1]BD_2!BA1147</f>
        <v>0</v>
      </c>
      <c r="BM1058" s="23">
        <f>+[1]BD_2!BZ1147</f>
        <v>0</v>
      </c>
      <c r="BN1058" s="23">
        <f>+COUNTIF(Tabla3[[#This Row],[VALOR REDUCIDO]:[TOTAL TIEMPO PRORROGADO EN DÍAS
]],"&lt;&gt;0")</f>
        <v>0</v>
      </c>
      <c r="BO1058" s="23">
        <f>+[1]BD_2!CA1147</f>
        <v>0</v>
      </c>
      <c r="BP1058" s="27">
        <f>+[1]BD_2!CF1147</f>
        <v>0</v>
      </c>
      <c r="BQ1058" s="23"/>
      <c r="BR1058">
        <f t="shared" si="236"/>
        <v>120</v>
      </c>
      <c r="BS1058" s="36">
        <f t="shared" si="239"/>
        <v>45901</v>
      </c>
      <c r="BT1058" s="27">
        <f t="shared" si="240"/>
        <v>46021</v>
      </c>
      <c r="BU1058" s="37">
        <f t="shared" ca="1" si="237"/>
        <v>0.38333333333333336</v>
      </c>
      <c r="BV1058" s="46">
        <f t="shared" si="238"/>
        <v>26866667</v>
      </c>
      <c r="BW1058" s="23" t="str">
        <f t="shared" ca="1" si="225"/>
        <v>EJECUCIÓN</v>
      </c>
      <c r="BX1058" s="23">
        <v>0</v>
      </c>
      <c r="BY1058" s="23">
        <v>26866667</v>
      </c>
      <c r="BZ1058" s="23" t="s">
        <v>106</v>
      </c>
      <c r="CA1058" s="23" t="str">
        <f t="shared" si="241"/>
        <v>agosto</v>
      </c>
      <c r="CB1058" s="23" t="s">
        <v>121</v>
      </c>
      <c r="CC1058" s="23" t="s">
        <v>121</v>
      </c>
      <c r="CD1058" s="23" t="s">
        <v>121</v>
      </c>
      <c r="CE1058" t="s">
        <v>125</v>
      </c>
      <c r="CF1058" t="s">
        <v>126</v>
      </c>
    </row>
    <row r="1059" spans="1:84" x14ac:dyDescent="0.25">
      <c r="A1059" s="23" t="str">
        <f t="shared" si="229"/>
        <v/>
      </c>
      <c r="B1059" s="24" t="str">
        <f t="shared" si="230"/>
        <v/>
      </c>
      <c r="C1059" s="24" t="str">
        <f t="shared" ca="1" si="231"/>
        <v>E</v>
      </c>
      <c r="D1059" s="25" t="str">
        <f t="shared" ca="1" si="232"/>
        <v/>
      </c>
      <c r="E1059" s="25" t="str">
        <f t="shared" si="233"/>
        <v/>
      </c>
      <c r="F1059" s="25" t="str">
        <f t="shared" si="234"/>
        <v/>
      </c>
      <c r="G1059" s="25" t="str">
        <f t="shared" si="235"/>
        <v/>
      </c>
      <c r="H1059" s="23">
        <v>2025</v>
      </c>
      <c r="I1059" s="26">
        <v>1096</v>
      </c>
      <c r="J1059" s="23" t="s">
        <v>95</v>
      </c>
      <c r="K1059" t="s">
        <v>96</v>
      </c>
      <c r="L1059" t="s">
        <v>97</v>
      </c>
      <c r="M1059" t="s">
        <v>98</v>
      </c>
      <c r="N1059" t="s">
        <v>99</v>
      </c>
      <c r="O1059" s="23" t="s">
        <v>100</v>
      </c>
      <c r="P1059" s="23" t="s">
        <v>138</v>
      </c>
      <c r="Q1059" t="s">
        <v>7121</v>
      </c>
      <c r="R1059" s="23" t="s">
        <v>103</v>
      </c>
      <c r="S1059" t="s">
        <v>7122</v>
      </c>
      <c r="T1059" s="29" t="s">
        <v>7222</v>
      </c>
      <c r="U1059" s="23" t="s">
        <v>1436</v>
      </c>
      <c r="V1059" s="23" t="s">
        <v>106</v>
      </c>
      <c r="W1059" s="20" t="s">
        <v>6163</v>
      </c>
      <c r="X1059" s="20" t="s">
        <v>6163</v>
      </c>
      <c r="Y1059" t="s">
        <v>7123</v>
      </c>
      <c r="Z1059" t="s">
        <v>7124</v>
      </c>
      <c r="AA1059" t="s">
        <v>7125</v>
      </c>
      <c r="AB1059" s="30">
        <v>20666667</v>
      </c>
      <c r="AC1059" s="30">
        <v>20666667</v>
      </c>
      <c r="AD1059" s="46">
        <v>5000000</v>
      </c>
      <c r="AE1059" s="46">
        <v>0</v>
      </c>
      <c r="AF1059" s="23" t="s">
        <v>112</v>
      </c>
      <c r="AG1059" t="s">
        <v>106</v>
      </c>
      <c r="AH1059" t="s">
        <v>113</v>
      </c>
      <c r="AI1059" s="31">
        <f>+Tabla3[[#This Row],[VALOR DEL CONTRATO
(EN NUMEROS)]]-Tabla3[[#This Row],[VALOR RECURSOS (MADS/FONAM)]]</f>
        <v>0</v>
      </c>
      <c r="AJ1059" s="25">
        <v>17725</v>
      </c>
      <c r="AK1059" s="57">
        <v>45757</v>
      </c>
      <c r="AL1059">
        <v>355525</v>
      </c>
      <c r="AM1059" s="42">
        <v>45896</v>
      </c>
      <c r="AN1059" s="33" t="s">
        <v>114</v>
      </c>
      <c r="AO1059" t="s">
        <v>206</v>
      </c>
      <c r="AP1059" s="39">
        <v>202400000000095</v>
      </c>
      <c r="AQ1059" t="s">
        <v>106</v>
      </c>
      <c r="AR1059" s="42">
        <v>45895</v>
      </c>
      <c r="AS1059" s="23" t="s">
        <v>7126</v>
      </c>
      <c r="AT1059" s="23" t="s">
        <v>7126</v>
      </c>
      <c r="AU1059" t="s">
        <v>117</v>
      </c>
      <c r="AV1059" t="s">
        <v>7127</v>
      </c>
      <c r="AW1059" t="s">
        <v>6168</v>
      </c>
      <c r="AX1059" t="s">
        <v>2219</v>
      </c>
      <c r="AY1059" s="23">
        <v>80111600</v>
      </c>
      <c r="AZ1059" s="68" t="s">
        <v>7128</v>
      </c>
      <c r="BA1059" s="23" t="s">
        <v>295</v>
      </c>
      <c r="BB1059" s="20" t="s">
        <v>122</v>
      </c>
      <c r="BC1059" s="42">
        <v>45896</v>
      </c>
      <c r="BD1059" s="23" t="s">
        <v>123</v>
      </c>
      <c r="BE1059" s="42">
        <v>45896</v>
      </c>
      <c r="BF1059" s="42">
        <v>45896</v>
      </c>
      <c r="BG1059" s="43">
        <v>46021</v>
      </c>
      <c r="BH1059" s="35">
        <f>+Tabla3[[#This Row],[FECHA TERMINACION
(INICIAL)]]-Tabla3[[#This Row],[FECHA INICIO]]</f>
        <v>125</v>
      </c>
      <c r="BI1059" s="67">
        <f>+Tabla3[[#This Row],[PLAZO DE EJECUCIÓN EN DÍAS (INICIAL)]]/30</f>
        <v>4.166666666666667</v>
      </c>
      <c r="BJ1059" t="s">
        <v>7129</v>
      </c>
      <c r="BK1059" s="30">
        <f>+[1]BD_2!E1148</f>
        <v>0</v>
      </c>
      <c r="BL1059" s="46">
        <f>+[1]BD_2!BA1148</f>
        <v>0</v>
      </c>
      <c r="BM1059" s="23">
        <f>+[1]BD_2!BZ1148</f>
        <v>0</v>
      </c>
      <c r="BN1059" s="23">
        <f>+COUNTIF(Tabla3[[#This Row],[VALOR REDUCIDO]:[TOTAL TIEMPO PRORROGADO EN DÍAS
]],"&lt;&gt;0")</f>
        <v>0</v>
      </c>
      <c r="BO1059" s="23">
        <f>+[1]BD_2!CA1148</f>
        <v>0</v>
      </c>
      <c r="BP1059" s="27">
        <f>+[1]BD_2!CF1148</f>
        <v>0</v>
      </c>
      <c r="BQ1059" s="23"/>
      <c r="BR1059">
        <f t="shared" si="236"/>
        <v>125</v>
      </c>
      <c r="BS1059" s="36">
        <f t="shared" si="239"/>
        <v>45896</v>
      </c>
      <c r="BT1059" s="27">
        <f t="shared" si="240"/>
        <v>46021</v>
      </c>
      <c r="BU1059" s="37">
        <f t="shared" ca="1" si="237"/>
        <v>0.40799999999999997</v>
      </c>
      <c r="BV1059" s="46">
        <f t="shared" si="238"/>
        <v>20666667</v>
      </c>
      <c r="BW1059" s="23" t="str">
        <f t="shared" ca="1" si="225"/>
        <v>EJECUCIÓN</v>
      </c>
      <c r="BX1059" s="23">
        <v>0</v>
      </c>
      <c r="BY1059" s="23">
        <v>20666667</v>
      </c>
      <c r="BZ1059" s="23" t="s">
        <v>106</v>
      </c>
      <c r="CA1059" s="23" t="str">
        <f t="shared" si="241"/>
        <v>agosto</v>
      </c>
      <c r="CB1059" s="23" t="s">
        <v>121</v>
      </c>
      <c r="CC1059" s="23" t="s">
        <v>121</v>
      </c>
      <c r="CD1059" s="23" t="s">
        <v>121</v>
      </c>
      <c r="CE1059" t="s">
        <v>125</v>
      </c>
      <c r="CF1059" t="s">
        <v>126</v>
      </c>
    </row>
    <row r="1060" spans="1:84" x14ac:dyDescent="0.25">
      <c r="A1060" s="23" t="str">
        <f t="shared" si="229"/>
        <v/>
      </c>
      <c r="B1060" s="24" t="str">
        <f t="shared" si="230"/>
        <v/>
      </c>
      <c r="C1060" s="24" t="str">
        <f t="shared" ca="1" si="231"/>
        <v>E</v>
      </c>
      <c r="D1060" s="25" t="str">
        <f t="shared" ca="1" si="232"/>
        <v/>
      </c>
      <c r="E1060" s="25" t="str">
        <f t="shared" si="233"/>
        <v/>
      </c>
      <c r="F1060" s="25" t="str">
        <f t="shared" si="234"/>
        <v/>
      </c>
      <c r="G1060" s="25" t="str">
        <f t="shared" si="235"/>
        <v/>
      </c>
      <c r="H1060" s="23">
        <v>2025</v>
      </c>
      <c r="I1060" s="26">
        <v>1097</v>
      </c>
      <c r="J1060" s="23" t="s">
        <v>95</v>
      </c>
      <c r="K1060" t="s">
        <v>96</v>
      </c>
      <c r="L1060" t="s">
        <v>97</v>
      </c>
      <c r="M1060" t="s">
        <v>98</v>
      </c>
      <c r="N1060" t="s">
        <v>99</v>
      </c>
      <c r="O1060" s="23" t="s">
        <v>100</v>
      </c>
      <c r="P1060" s="23" t="s">
        <v>138</v>
      </c>
      <c r="Q1060" t="s">
        <v>7130</v>
      </c>
      <c r="R1060" s="23" t="s">
        <v>103</v>
      </c>
      <c r="S1060" s="20" t="s">
        <v>1232</v>
      </c>
      <c r="T1060" s="29" t="s">
        <v>7223</v>
      </c>
      <c r="U1060" s="23" t="s">
        <v>1436</v>
      </c>
      <c r="V1060" s="23" t="s">
        <v>106</v>
      </c>
      <c r="W1060" s="20" t="s">
        <v>888</v>
      </c>
      <c r="X1060" s="20" t="s">
        <v>888</v>
      </c>
      <c r="Y1060" t="s">
        <v>7131</v>
      </c>
      <c r="Z1060" t="s">
        <v>7132</v>
      </c>
      <c r="AA1060" t="s">
        <v>7133</v>
      </c>
      <c r="AB1060" s="30">
        <v>40000000</v>
      </c>
      <c r="AC1060" s="30">
        <v>40000000</v>
      </c>
      <c r="AD1060" s="46">
        <v>10000000</v>
      </c>
      <c r="AE1060" s="46">
        <v>0</v>
      </c>
      <c r="AF1060" s="23" t="s">
        <v>112</v>
      </c>
      <c r="AG1060" t="s">
        <v>106</v>
      </c>
      <c r="AH1060" t="s">
        <v>113</v>
      </c>
      <c r="AI1060" s="31">
        <f>+Tabla3[[#This Row],[VALOR DEL CONTRATO
(EN NUMEROS)]]-Tabla3[[#This Row],[VALOR RECURSOS (MADS/FONAM)]]</f>
        <v>0</v>
      </c>
      <c r="AJ1060" s="25">
        <v>7625</v>
      </c>
      <c r="AK1060" s="57">
        <v>45665</v>
      </c>
      <c r="AL1060">
        <v>360425</v>
      </c>
      <c r="AM1060" s="27">
        <v>45901</v>
      </c>
      <c r="AN1060" s="33" t="s">
        <v>114</v>
      </c>
      <c r="AO1060" t="s">
        <v>751</v>
      </c>
      <c r="AP1060" s="39">
        <v>202400000000095</v>
      </c>
      <c r="AQ1060" t="s">
        <v>106</v>
      </c>
      <c r="AR1060" s="42">
        <v>45896</v>
      </c>
      <c r="AS1060" s="23" t="s">
        <v>116</v>
      </c>
      <c r="AT1060" s="23" t="s">
        <v>116</v>
      </c>
      <c r="AU1060" t="s">
        <v>117</v>
      </c>
      <c r="AV1060" t="s">
        <v>7134</v>
      </c>
      <c r="AW1060" t="s">
        <v>1238</v>
      </c>
      <c r="AX1060" t="s">
        <v>888</v>
      </c>
      <c r="AY1060" s="23">
        <v>80111600</v>
      </c>
      <c r="AZ1060" s="68" t="s">
        <v>7135</v>
      </c>
      <c r="BA1060" s="23" t="s">
        <v>272</v>
      </c>
      <c r="BB1060" s="20" t="s">
        <v>273</v>
      </c>
      <c r="BC1060" s="42" t="s">
        <v>113</v>
      </c>
      <c r="BD1060" s="23" t="s">
        <v>274</v>
      </c>
      <c r="BE1060" s="42">
        <v>45901</v>
      </c>
      <c r="BF1060" s="42">
        <v>45901</v>
      </c>
      <c r="BG1060" s="43">
        <v>46021</v>
      </c>
      <c r="BH1060" s="35">
        <f>+Tabla3[[#This Row],[FECHA TERMINACION
(INICIAL)]]-Tabla3[[#This Row],[FECHA INICIO]]</f>
        <v>120</v>
      </c>
      <c r="BI1060" s="67">
        <f>+Tabla3[[#This Row],[PLAZO DE EJECUCIÓN EN DÍAS (INICIAL)]]/30</f>
        <v>4</v>
      </c>
      <c r="BJ1060" t="s">
        <v>7136</v>
      </c>
      <c r="BK1060" s="30">
        <f>+[1]BD_2!E1149</f>
        <v>0</v>
      </c>
      <c r="BL1060" s="46">
        <f>+[1]BD_2!BA1149</f>
        <v>0</v>
      </c>
      <c r="BM1060" s="23">
        <f>+[1]BD_2!BZ1149</f>
        <v>0</v>
      </c>
      <c r="BN1060" s="23">
        <f>+COUNTIF(Tabla3[[#This Row],[VALOR REDUCIDO]:[TOTAL TIEMPO PRORROGADO EN DÍAS
]],"&lt;&gt;0")</f>
        <v>0</v>
      </c>
      <c r="BO1060" s="23">
        <f>+[1]BD_2!CA1149</f>
        <v>0</v>
      </c>
      <c r="BP1060" s="27">
        <f>+[1]BD_2!CF1149</f>
        <v>0</v>
      </c>
      <c r="BQ1060" s="23"/>
      <c r="BR1060">
        <f t="shared" si="236"/>
        <v>120</v>
      </c>
      <c r="BS1060" s="36">
        <f t="shared" si="239"/>
        <v>45901</v>
      </c>
      <c r="BT1060" s="27">
        <f t="shared" si="240"/>
        <v>46021</v>
      </c>
      <c r="BU1060" s="37">
        <f t="shared" ca="1" si="237"/>
        <v>0.38333333333333336</v>
      </c>
      <c r="BV1060" s="46">
        <f t="shared" si="238"/>
        <v>40000000</v>
      </c>
      <c r="BW1060" s="23" t="str">
        <f t="shared" ca="1" si="225"/>
        <v>EJECUCIÓN</v>
      </c>
      <c r="BX1060" s="23">
        <v>0</v>
      </c>
      <c r="BY1060" s="23">
        <v>40000000</v>
      </c>
      <c r="BZ1060" s="23" t="s">
        <v>106</v>
      </c>
      <c r="CA1060" s="23" t="str">
        <f t="shared" si="241"/>
        <v>agosto</v>
      </c>
      <c r="CB1060" s="23" t="s">
        <v>121</v>
      </c>
      <c r="CC1060" s="23" t="s">
        <v>121</v>
      </c>
      <c r="CD1060" s="23" t="s">
        <v>121</v>
      </c>
      <c r="CE1060" t="s">
        <v>125</v>
      </c>
      <c r="CF1060" t="s">
        <v>126</v>
      </c>
    </row>
    <row r="1061" spans="1:84" x14ac:dyDescent="0.25">
      <c r="A1061" s="23" t="str">
        <f t="shared" si="229"/>
        <v/>
      </c>
      <c r="B1061" s="24" t="str">
        <f t="shared" si="230"/>
        <v/>
      </c>
      <c r="C1061" s="24" t="str">
        <f t="shared" ca="1" si="231"/>
        <v>E</v>
      </c>
      <c r="D1061" s="25" t="str">
        <f t="shared" ca="1" si="232"/>
        <v/>
      </c>
      <c r="E1061" s="25" t="str">
        <f t="shared" si="233"/>
        <v/>
      </c>
      <c r="F1061" s="25" t="str">
        <f t="shared" si="234"/>
        <v/>
      </c>
      <c r="G1061" s="25" t="str">
        <f t="shared" si="235"/>
        <v/>
      </c>
      <c r="H1061" s="23">
        <v>2025</v>
      </c>
      <c r="I1061" s="26">
        <v>1098</v>
      </c>
      <c r="J1061" s="23" t="s">
        <v>95</v>
      </c>
      <c r="K1061" t="s">
        <v>96</v>
      </c>
      <c r="L1061" t="s">
        <v>97</v>
      </c>
      <c r="M1061" t="s">
        <v>98</v>
      </c>
      <c r="N1061" t="s">
        <v>99</v>
      </c>
      <c r="O1061" s="23" t="s">
        <v>100</v>
      </c>
      <c r="P1061" s="23" t="s">
        <v>138</v>
      </c>
      <c r="Q1061" t="s">
        <v>7137</v>
      </c>
      <c r="R1061" s="23" t="s">
        <v>103</v>
      </c>
      <c r="S1061" s="20" t="s">
        <v>5571</v>
      </c>
      <c r="T1061" s="29" t="s">
        <v>7224</v>
      </c>
      <c r="U1061" s="23" t="s">
        <v>1436</v>
      </c>
      <c r="V1061" s="23" t="s">
        <v>106</v>
      </c>
      <c r="W1061" s="20" t="s">
        <v>711</v>
      </c>
      <c r="X1061" s="20" t="s">
        <v>108</v>
      </c>
      <c r="Y1061" t="s">
        <v>7138</v>
      </c>
      <c r="Z1061" t="s">
        <v>7139</v>
      </c>
      <c r="AA1061" t="s">
        <v>7140</v>
      </c>
      <c r="AB1061" s="30">
        <v>19933333</v>
      </c>
      <c r="AC1061" s="30">
        <v>19933333</v>
      </c>
      <c r="AD1061" s="46">
        <v>5200000</v>
      </c>
      <c r="AE1061" s="46">
        <v>0</v>
      </c>
      <c r="AF1061" s="23" t="s">
        <v>112</v>
      </c>
      <c r="AG1061" t="s">
        <v>106</v>
      </c>
      <c r="AH1061" t="s">
        <v>113</v>
      </c>
      <c r="AI1061" s="31">
        <f>+Tabla3[[#This Row],[VALOR DEL CONTRATO
(EN NUMEROS)]]-Tabla3[[#This Row],[VALOR RECURSOS (MADS/FONAM)]]</f>
        <v>0</v>
      </c>
      <c r="AJ1061" s="25">
        <v>9525</v>
      </c>
      <c r="AK1061" s="57">
        <v>45665</v>
      </c>
      <c r="AL1061">
        <v>366325</v>
      </c>
      <c r="AM1061" s="42">
        <v>45905</v>
      </c>
      <c r="AN1061" s="33" t="s">
        <v>114</v>
      </c>
      <c r="AO1061" t="s">
        <v>115</v>
      </c>
      <c r="AP1061" s="39">
        <v>202400000000095</v>
      </c>
      <c r="AQ1061" t="s">
        <v>106</v>
      </c>
      <c r="AR1061" s="42">
        <v>45903</v>
      </c>
      <c r="AS1061" s="23" t="s">
        <v>116</v>
      </c>
      <c r="AT1061" s="23" t="s">
        <v>116</v>
      </c>
      <c r="AU1061" t="s">
        <v>117</v>
      </c>
      <c r="AV1061" t="s">
        <v>6111</v>
      </c>
      <c r="AW1061" t="s">
        <v>620</v>
      </c>
      <c r="AX1061" t="s">
        <v>108</v>
      </c>
      <c r="AY1061" s="23">
        <v>80111600</v>
      </c>
      <c r="AZ1061" s="68" t="s">
        <v>7141</v>
      </c>
      <c r="BA1061" s="23" t="s">
        <v>295</v>
      </c>
      <c r="BB1061" s="20" t="s">
        <v>122</v>
      </c>
      <c r="BC1061" s="42">
        <v>45904</v>
      </c>
      <c r="BD1061" s="23" t="s">
        <v>123</v>
      </c>
      <c r="BE1061" s="42">
        <v>45904</v>
      </c>
      <c r="BF1061" s="42">
        <v>45905</v>
      </c>
      <c r="BG1061" s="43">
        <v>46020</v>
      </c>
      <c r="BH1061" s="35">
        <f>+Tabla3[[#This Row],[FECHA TERMINACION
(INICIAL)]]-Tabla3[[#This Row],[FECHA INICIO]]</f>
        <v>115</v>
      </c>
      <c r="BI1061" s="67">
        <f>+Tabla3[[#This Row],[PLAZO DE EJECUCIÓN EN DÍAS (INICIAL)]]/30</f>
        <v>3.8333333333333335</v>
      </c>
      <c r="BJ1061" t="s">
        <v>7142</v>
      </c>
      <c r="BK1061" s="30">
        <f>+[1]BD_2!E1150</f>
        <v>0</v>
      </c>
      <c r="BL1061" s="46">
        <f>+[1]BD_2!BA1150</f>
        <v>0</v>
      </c>
      <c r="BM1061" s="23">
        <f>+[1]BD_2!BZ1150</f>
        <v>0</v>
      </c>
      <c r="BN1061" s="23">
        <f>+COUNTIF(Tabla3[[#This Row],[VALOR REDUCIDO]:[TOTAL TIEMPO PRORROGADO EN DÍAS
]],"&lt;&gt;0")</f>
        <v>0</v>
      </c>
      <c r="BO1061" s="23">
        <f>+[1]BD_2!CA1150</f>
        <v>0</v>
      </c>
      <c r="BP1061" s="27">
        <f>+[1]BD_2!CF1150</f>
        <v>0</v>
      </c>
      <c r="BQ1061" s="23"/>
      <c r="BR1061">
        <f t="shared" si="236"/>
        <v>115</v>
      </c>
      <c r="BS1061" s="36">
        <f t="shared" si="239"/>
        <v>45905</v>
      </c>
      <c r="BT1061" s="27">
        <f t="shared" si="240"/>
        <v>46020</v>
      </c>
      <c r="BU1061" s="37">
        <f t="shared" ca="1" si="237"/>
        <v>0.36521739130434783</v>
      </c>
      <c r="BV1061" s="46">
        <f t="shared" si="238"/>
        <v>19933333</v>
      </c>
      <c r="BW1061" s="23" t="str">
        <f t="shared" ca="1" si="225"/>
        <v>EJECUCIÓN</v>
      </c>
      <c r="BX1061" s="23">
        <v>0</v>
      </c>
      <c r="BY1061" s="23">
        <v>0</v>
      </c>
      <c r="BZ1061" s="23" t="s">
        <v>106</v>
      </c>
      <c r="CA1061" s="23" t="str">
        <f t="shared" si="241"/>
        <v>septiembre</v>
      </c>
      <c r="CB1061" s="23" t="s">
        <v>121</v>
      </c>
      <c r="CC1061" s="23" t="s">
        <v>121</v>
      </c>
      <c r="CD1061" s="23" t="s">
        <v>121</v>
      </c>
      <c r="CE1061" t="s">
        <v>125</v>
      </c>
      <c r="CF1061" t="s">
        <v>126</v>
      </c>
    </row>
    <row r="1062" spans="1:84" x14ac:dyDescent="0.25">
      <c r="A1062" s="23" t="str">
        <f t="shared" si="229"/>
        <v/>
      </c>
      <c r="B1062" s="24" t="str">
        <f t="shared" si="230"/>
        <v/>
      </c>
      <c r="C1062" s="24" t="str">
        <f t="shared" ca="1" si="231"/>
        <v>E</v>
      </c>
      <c r="D1062" s="25" t="str">
        <f t="shared" ca="1" si="232"/>
        <v/>
      </c>
      <c r="E1062" s="25" t="str">
        <f t="shared" si="233"/>
        <v/>
      </c>
      <c r="F1062" s="25" t="str">
        <f t="shared" si="234"/>
        <v/>
      </c>
      <c r="G1062" s="25" t="str">
        <f t="shared" si="235"/>
        <v/>
      </c>
      <c r="H1062" s="23">
        <v>2025</v>
      </c>
      <c r="I1062" s="26">
        <v>1099</v>
      </c>
      <c r="J1062" s="23" t="s">
        <v>95</v>
      </c>
      <c r="K1062" t="s">
        <v>96</v>
      </c>
      <c r="L1062" t="s">
        <v>97</v>
      </c>
      <c r="M1062" t="s">
        <v>98</v>
      </c>
      <c r="N1062" t="s">
        <v>99</v>
      </c>
      <c r="O1062" s="23" t="s">
        <v>100</v>
      </c>
      <c r="P1062" s="23" t="s">
        <v>138</v>
      </c>
      <c r="Q1062" t="s">
        <v>7143</v>
      </c>
      <c r="R1062" s="23" t="s">
        <v>103</v>
      </c>
      <c r="S1062" s="20" t="s">
        <v>158</v>
      </c>
      <c r="T1062" s="29" t="s">
        <v>7225</v>
      </c>
      <c r="U1062" s="23" t="s">
        <v>1436</v>
      </c>
      <c r="V1062" s="23" t="s">
        <v>106</v>
      </c>
      <c r="W1062" s="20" t="s">
        <v>6163</v>
      </c>
      <c r="X1062" s="20" t="s">
        <v>6163</v>
      </c>
      <c r="Y1062" t="s">
        <v>7144</v>
      </c>
      <c r="Z1062" t="s">
        <v>7145</v>
      </c>
      <c r="AA1062" t="s">
        <v>7133</v>
      </c>
      <c r="AB1062" s="30">
        <v>40000000</v>
      </c>
      <c r="AC1062" s="30">
        <v>40000000</v>
      </c>
      <c r="AD1062" s="46">
        <v>10000000</v>
      </c>
      <c r="AE1062" s="46">
        <v>0</v>
      </c>
      <c r="AF1062" s="23" t="s">
        <v>112</v>
      </c>
      <c r="AG1062" t="s">
        <v>106</v>
      </c>
      <c r="AH1062" t="s">
        <v>113</v>
      </c>
      <c r="AI1062" s="31">
        <f>+Tabla3[[#This Row],[VALOR DEL CONTRATO
(EN NUMEROS)]]-Tabla3[[#This Row],[VALOR RECURSOS (MADS/FONAM)]]</f>
        <v>0</v>
      </c>
      <c r="AJ1062" s="25">
        <v>9225</v>
      </c>
      <c r="AK1062" s="57">
        <v>45665</v>
      </c>
      <c r="AL1062">
        <v>360625</v>
      </c>
      <c r="AM1062" s="27">
        <v>45901</v>
      </c>
      <c r="AN1062" s="33" t="s">
        <v>114</v>
      </c>
      <c r="AO1062" t="s">
        <v>115</v>
      </c>
      <c r="AP1062" s="39">
        <v>202400000000095</v>
      </c>
      <c r="AQ1062" t="s">
        <v>106</v>
      </c>
      <c r="AR1062" s="42">
        <v>45898</v>
      </c>
      <c r="AS1062" s="23" t="s">
        <v>116</v>
      </c>
      <c r="AT1062" s="23" t="s">
        <v>116</v>
      </c>
      <c r="AU1062" t="s">
        <v>117</v>
      </c>
      <c r="AV1062" t="s">
        <v>6011</v>
      </c>
      <c r="AW1062" t="s">
        <v>6127</v>
      </c>
      <c r="AX1062" t="s">
        <v>108</v>
      </c>
      <c r="AY1062" s="23">
        <v>80111600</v>
      </c>
      <c r="AZ1062" s="68" t="s">
        <v>7146</v>
      </c>
      <c r="BA1062" s="23" t="s">
        <v>295</v>
      </c>
      <c r="BB1062" s="20" t="s">
        <v>122</v>
      </c>
      <c r="BC1062" s="42">
        <v>45898</v>
      </c>
      <c r="BD1062" s="23" t="s">
        <v>274</v>
      </c>
      <c r="BE1062" s="42">
        <v>45898</v>
      </c>
      <c r="BF1062" s="42">
        <v>45901</v>
      </c>
      <c r="BG1062" s="43">
        <v>46021</v>
      </c>
      <c r="BH1062" s="35">
        <f>+Tabla3[[#This Row],[FECHA TERMINACION
(INICIAL)]]-Tabla3[[#This Row],[FECHA INICIO]]</f>
        <v>120</v>
      </c>
      <c r="BI1062" s="67">
        <f>+Tabla3[[#This Row],[PLAZO DE EJECUCIÓN EN DÍAS (INICIAL)]]/30</f>
        <v>4</v>
      </c>
      <c r="BJ1062" t="s">
        <v>7147</v>
      </c>
      <c r="BK1062" s="30">
        <f>+[1]BD_2!E1151</f>
        <v>0</v>
      </c>
      <c r="BL1062" s="46">
        <f>+[1]BD_2!BA1151</f>
        <v>0</v>
      </c>
      <c r="BM1062" s="23">
        <f>+[1]BD_2!BZ1151</f>
        <v>0</v>
      </c>
      <c r="BN1062" s="23">
        <f>+COUNTIF(Tabla3[[#This Row],[VALOR REDUCIDO]:[TOTAL TIEMPO PRORROGADO EN DÍAS
]],"&lt;&gt;0")</f>
        <v>0</v>
      </c>
      <c r="BO1062" s="23">
        <f>+[1]BD_2!CA1151</f>
        <v>0</v>
      </c>
      <c r="BP1062" s="27">
        <f>+[1]BD_2!CF1151</f>
        <v>0</v>
      </c>
      <c r="BQ1062" s="23"/>
      <c r="BR1062">
        <f t="shared" si="236"/>
        <v>120</v>
      </c>
      <c r="BS1062" s="36">
        <f t="shared" si="239"/>
        <v>45901</v>
      </c>
      <c r="BT1062" s="27">
        <f t="shared" si="240"/>
        <v>46021</v>
      </c>
      <c r="BU1062" s="37">
        <f t="shared" ca="1" si="237"/>
        <v>0.38333333333333336</v>
      </c>
      <c r="BV1062" s="46">
        <f t="shared" si="238"/>
        <v>40000000</v>
      </c>
      <c r="BW1062" s="23" t="str">
        <f t="shared" ca="1" si="225"/>
        <v>EJECUCIÓN</v>
      </c>
      <c r="BX1062" s="23">
        <v>0</v>
      </c>
      <c r="BY1062" s="23">
        <v>0</v>
      </c>
      <c r="BZ1062" s="23" t="s">
        <v>106</v>
      </c>
      <c r="CA1062" s="23" t="str">
        <f t="shared" si="241"/>
        <v>agosto</v>
      </c>
      <c r="CB1062" s="23" t="s">
        <v>121</v>
      </c>
      <c r="CC1062" s="23" t="s">
        <v>121</v>
      </c>
      <c r="CD1062" s="23" t="s">
        <v>121</v>
      </c>
      <c r="CE1062" t="s">
        <v>125</v>
      </c>
      <c r="CF1062" t="s">
        <v>126</v>
      </c>
    </row>
    <row r="1063" spans="1:84" x14ac:dyDescent="0.25">
      <c r="AJ1063" s="25"/>
      <c r="AK1063" s="32"/>
      <c r="AL1063"/>
      <c r="AZ1063" s="20"/>
      <c r="BH1063" s="35"/>
    </row>
    <row r="1064" spans="1:84" x14ac:dyDescent="0.25">
      <c r="AJ1064" s="23"/>
      <c r="AK1064" s="32"/>
      <c r="AL1064"/>
      <c r="AZ1064" s="20"/>
      <c r="BH1064" s="35"/>
    </row>
    <row r="1065" spans="1:84" x14ac:dyDescent="0.25">
      <c r="AJ1065" s="23"/>
      <c r="AK1065" s="32"/>
      <c r="AL1065"/>
      <c r="BH1065" s="35"/>
    </row>
    <row r="1066" spans="1:84" x14ac:dyDescent="0.25">
      <c r="AJ1066" s="23"/>
      <c r="AL1066"/>
      <c r="BH1066" s="35"/>
    </row>
    <row r="1067" spans="1:84" x14ac:dyDescent="0.25">
      <c r="AJ1067" s="25"/>
      <c r="AL1067"/>
      <c r="BH1067" s="35"/>
    </row>
    <row r="1068" spans="1:84" x14ac:dyDescent="0.25">
      <c r="AJ1068" s="25"/>
      <c r="AL1068"/>
      <c r="BH1068" s="35"/>
    </row>
    <row r="1069" spans="1:84" x14ac:dyDescent="0.25">
      <c r="AJ1069" s="25"/>
      <c r="AL1069"/>
      <c r="BH1069" s="35"/>
    </row>
    <row r="1070" spans="1:84" x14ac:dyDescent="0.25">
      <c r="AJ1070" s="25"/>
      <c r="AL1070"/>
      <c r="BH1070" s="35"/>
    </row>
    <row r="1071" spans="1:84" x14ac:dyDescent="0.25">
      <c r="AJ1071" s="25"/>
      <c r="AL1071"/>
      <c r="AV1071" s="70"/>
      <c r="AW1071" s="70"/>
      <c r="AX1071" s="71"/>
      <c r="BH1071" s="35"/>
    </row>
    <row r="1072" spans="1:84" x14ac:dyDescent="0.25">
      <c r="Q1072" s="20"/>
      <c r="AJ1072" s="25"/>
      <c r="AL1072"/>
      <c r="AX1072"/>
      <c r="BH1072" s="35"/>
    </row>
    <row r="1073" spans="17:60" x14ac:dyDescent="0.25">
      <c r="Q1073" s="20"/>
      <c r="AJ1073" s="25"/>
      <c r="AL1073"/>
      <c r="AX1073"/>
      <c r="BH1073" s="35"/>
    </row>
    <row r="1074" spans="17:60" x14ac:dyDescent="0.25">
      <c r="Q1074" s="20"/>
      <c r="AJ1074" s="25"/>
      <c r="AL1074"/>
      <c r="AX1074"/>
    </row>
    <row r="1075" spans="17:60" x14ac:dyDescent="0.25">
      <c r="Q1075" s="20"/>
      <c r="AJ1075" s="25"/>
      <c r="AL1075"/>
      <c r="AX1075"/>
    </row>
    <row r="1076" spans="17:60" x14ac:dyDescent="0.25">
      <c r="Q1076" s="20"/>
      <c r="AJ1076" s="25"/>
      <c r="AL1076"/>
      <c r="AX1076"/>
    </row>
    <row r="1077" spans="17:60" x14ac:dyDescent="0.25">
      <c r="Q1077" s="20"/>
      <c r="AJ1077" s="25"/>
      <c r="AL1077"/>
      <c r="AX1077"/>
    </row>
    <row r="1078" spans="17:60" x14ac:dyDescent="0.25">
      <c r="Q1078" s="20"/>
      <c r="AJ1078" s="25"/>
      <c r="AL1078"/>
      <c r="AX1078"/>
    </row>
    <row r="1079" spans="17:60" x14ac:dyDescent="0.25">
      <c r="Q1079" s="20"/>
      <c r="AJ1079" s="25"/>
      <c r="AL1079"/>
      <c r="AX1079"/>
    </row>
    <row r="1080" spans="17:60" x14ac:dyDescent="0.25">
      <c r="Q1080" s="20"/>
      <c r="AJ1080" s="25"/>
      <c r="AL1080"/>
      <c r="AX1080"/>
    </row>
    <row r="1081" spans="17:60" x14ac:dyDescent="0.25">
      <c r="Q1081" s="20"/>
      <c r="AJ1081" s="25"/>
      <c r="AL1081"/>
      <c r="AX1081"/>
    </row>
    <row r="1082" spans="17:60" x14ac:dyDescent="0.25">
      <c r="Q1082" s="20"/>
      <c r="AJ1082" s="25"/>
      <c r="AL1082"/>
      <c r="AX1082"/>
    </row>
    <row r="1083" spans="17:60" x14ac:dyDescent="0.25">
      <c r="Q1083" s="20"/>
      <c r="AJ1083" s="25"/>
      <c r="AL1083"/>
      <c r="AX1083"/>
    </row>
    <row r="1084" spans="17:60" x14ac:dyDescent="0.25">
      <c r="Q1084" s="20"/>
      <c r="AJ1084" s="25"/>
      <c r="AX1084"/>
    </row>
    <row r="1085" spans="17:60" x14ac:dyDescent="0.25">
      <c r="Q1085" s="20"/>
      <c r="AJ1085" s="25"/>
      <c r="AX1085"/>
    </row>
    <row r="1086" spans="17:60" x14ac:dyDescent="0.25">
      <c r="Q1086" s="20"/>
      <c r="AJ1086" s="25"/>
      <c r="AX1086"/>
    </row>
    <row r="1087" spans="17:60" x14ac:dyDescent="0.25">
      <c r="Q1087" s="20"/>
      <c r="AJ1087" s="25"/>
      <c r="AX1087"/>
    </row>
    <row r="1088" spans="17:60" x14ac:dyDescent="0.25">
      <c r="Q1088" s="20"/>
      <c r="AJ1088" s="25"/>
      <c r="AX1088"/>
    </row>
    <row r="1089" spans="17:50" x14ac:dyDescent="0.25">
      <c r="Q1089" s="20"/>
      <c r="AJ1089" s="25"/>
      <c r="AX1089"/>
    </row>
    <row r="1090" spans="17:50" x14ac:dyDescent="0.25">
      <c r="Q1090" s="20"/>
      <c r="AJ1090" s="25"/>
      <c r="AX1090"/>
    </row>
    <row r="1091" spans="17:50" x14ac:dyDescent="0.25">
      <c r="Q1091" s="20"/>
      <c r="AJ1091" s="25"/>
      <c r="AX1091"/>
    </row>
    <row r="1092" spans="17:50" x14ac:dyDescent="0.25">
      <c r="Q1092" s="20"/>
      <c r="AJ1092" s="25"/>
      <c r="AX1092"/>
    </row>
    <row r="1093" spans="17:50" x14ac:dyDescent="0.25">
      <c r="Q1093" s="20"/>
      <c r="AJ1093" s="25"/>
      <c r="AX1093"/>
    </row>
    <row r="1094" spans="17:50" x14ac:dyDescent="0.25">
      <c r="Q1094" s="20"/>
      <c r="AJ1094" s="25"/>
      <c r="AX1094" s="20"/>
    </row>
    <row r="1095" spans="17:50" x14ac:dyDescent="0.25">
      <c r="Q1095" s="20"/>
      <c r="AJ1095" s="25"/>
      <c r="AX1095"/>
    </row>
    <row r="1096" spans="17:50" x14ac:dyDescent="0.25">
      <c r="Q1096" s="20"/>
      <c r="AJ1096" s="25"/>
      <c r="AX1096"/>
    </row>
    <row r="1097" spans="17:50" x14ac:dyDescent="0.25">
      <c r="Q1097" s="20"/>
      <c r="AJ1097" s="25"/>
      <c r="AX1097"/>
    </row>
    <row r="1098" spans="17:50" x14ac:dyDescent="0.25">
      <c r="Q1098" s="20"/>
      <c r="AJ1098" s="25"/>
      <c r="AX1098"/>
    </row>
    <row r="1099" spans="17:50" x14ac:dyDescent="0.25">
      <c r="Q1099" s="20"/>
      <c r="AJ1099" s="25"/>
      <c r="AX1099"/>
    </row>
    <row r="1100" spans="17:50" x14ac:dyDescent="0.25">
      <c r="Q1100" s="20"/>
      <c r="AJ1100" s="25"/>
      <c r="AX1100"/>
    </row>
    <row r="1101" spans="17:50" x14ac:dyDescent="0.25">
      <c r="Q1101" s="20"/>
      <c r="AJ1101" s="25"/>
      <c r="AX1101"/>
    </row>
    <row r="1102" spans="17:50" x14ac:dyDescent="0.25">
      <c r="Q1102" s="20"/>
      <c r="AJ1102" s="25"/>
      <c r="AX1102"/>
    </row>
    <row r="1103" spans="17:50" x14ac:dyDescent="0.25">
      <c r="Q1103" s="20"/>
      <c r="AJ1103" s="25"/>
      <c r="AX1103"/>
    </row>
    <row r="1104" spans="17:50" x14ac:dyDescent="0.25">
      <c r="Q1104" s="20"/>
      <c r="AJ1104" s="25"/>
      <c r="AX1104"/>
    </row>
    <row r="1105" spans="17:50" x14ac:dyDescent="0.25">
      <c r="Q1105" s="20"/>
      <c r="AJ1105" s="25"/>
      <c r="AX1105"/>
    </row>
    <row r="1106" spans="17:50" x14ac:dyDescent="0.25">
      <c r="Q1106" s="20"/>
      <c r="AJ1106" s="25"/>
      <c r="AX1106"/>
    </row>
    <row r="1107" spans="17:50" x14ac:dyDescent="0.25">
      <c r="Q1107" s="20"/>
      <c r="AJ1107" s="25"/>
      <c r="AX1107"/>
    </row>
    <row r="1108" spans="17:50" x14ac:dyDescent="0.25">
      <c r="Q1108" s="20"/>
      <c r="AJ1108" s="25"/>
      <c r="AX1108"/>
    </row>
    <row r="1109" spans="17:50" x14ac:dyDescent="0.25">
      <c r="Q1109" s="20"/>
      <c r="AJ1109" s="25"/>
      <c r="AX1109"/>
    </row>
    <row r="1110" spans="17:50" x14ac:dyDescent="0.25">
      <c r="Q1110" s="20"/>
      <c r="AJ1110" s="25"/>
      <c r="AX1110"/>
    </row>
    <row r="1111" spans="17:50" x14ac:dyDescent="0.25">
      <c r="Q1111" s="20"/>
      <c r="AJ1111" s="25"/>
      <c r="AX1111"/>
    </row>
    <row r="1112" spans="17:50" x14ac:dyDescent="0.25">
      <c r="Q1112" s="20"/>
      <c r="AJ1112" s="25"/>
      <c r="AX1112"/>
    </row>
    <row r="1113" spans="17:50" x14ac:dyDescent="0.25">
      <c r="Q1113" s="20"/>
      <c r="AJ1113" s="25"/>
      <c r="AX1113" s="20"/>
    </row>
    <row r="1114" spans="17:50" x14ac:dyDescent="0.25">
      <c r="Q1114" s="20"/>
      <c r="AX1114" s="20"/>
    </row>
    <row r="1115" spans="17:50" x14ac:dyDescent="0.25">
      <c r="Q1115" s="20"/>
      <c r="AX1115"/>
    </row>
    <row r="1116" spans="17:50" x14ac:dyDescent="0.25">
      <c r="Q1116" s="20"/>
      <c r="AX1116"/>
    </row>
    <row r="1117" spans="17:50" x14ac:dyDescent="0.25">
      <c r="Q1117" s="20"/>
      <c r="AX1117"/>
    </row>
    <row r="1118" spans="17:50" x14ac:dyDescent="0.25">
      <c r="Q1118" s="20"/>
      <c r="AX1118"/>
    </row>
    <row r="1119" spans="17:50" x14ac:dyDescent="0.25">
      <c r="Q1119" s="20"/>
      <c r="AV1119" s="72"/>
      <c r="AX1119" s="20"/>
    </row>
    <row r="1120" spans="17:50" x14ac:dyDescent="0.25">
      <c r="Q1120" s="20"/>
      <c r="AX1120"/>
    </row>
    <row r="1121" spans="17:50" x14ac:dyDescent="0.25">
      <c r="Q1121" s="20"/>
      <c r="AX1121"/>
    </row>
    <row r="1122" spans="17:50" x14ac:dyDescent="0.25">
      <c r="Q1122" s="20"/>
    </row>
    <row r="1123" spans="17:50" x14ac:dyDescent="0.25">
      <c r="Q1123" s="20"/>
      <c r="AX1123" s="20"/>
    </row>
    <row r="1124" spans="17:50" x14ac:dyDescent="0.25">
      <c r="Q1124" s="20"/>
      <c r="AX1124" s="20"/>
    </row>
    <row r="1125" spans="17:50" x14ac:dyDescent="0.25">
      <c r="Q1125" s="20"/>
      <c r="AX1125"/>
    </row>
    <row r="1126" spans="17:50" x14ac:dyDescent="0.25">
      <c r="Q1126" s="20"/>
      <c r="AX1126" s="20"/>
    </row>
    <row r="1127" spans="17:50" x14ac:dyDescent="0.25">
      <c r="Q1127" s="20"/>
    </row>
    <row r="1128" spans="17:50" x14ac:dyDescent="0.25">
      <c r="Q1128" s="20"/>
      <c r="AX1128"/>
    </row>
    <row r="1129" spans="17:50" x14ac:dyDescent="0.25">
      <c r="Q1129" s="20"/>
      <c r="AX1129" s="20"/>
    </row>
    <row r="1130" spans="17:50" x14ac:dyDescent="0.25">
      <c r="Q1130" s="20"/>
    </row>
    <row r="1131" spans="17:50" x14ac:dyDescent="0.25">
      <c r="Q1131" s="20"/>
      <c r="AX1131"/>
    </row>
    <row r="1132" spans="17:50" x14ac:dyDescent="0.25">
      <c r="Q1132" s="20"/>
      <c r="AV1132" s="29"/>
      <c r="AX1132"/>
    </row>
    <row r="1133" spans="17:50" x14ac:dyDescent="0.25">
      <c r="Q1133" s="20"/>
      <c r="AX1133"/>
    </row>
    <row r="1134" spans="17:50" x14ac:dyDescent="0.25">
      <c r="Q1134" s="20"/>
    </row>
    <row r="1135" spans="17:50" x14ac:dyDescent="0.25">
      <c r="Q1135" s="20"/>
    </row>
    <row r="1136" spans="17:50" x14ac:dyDescent="0.25">
      <c r="Q1136" s="20"/>
      <c r="AX1136"/>
    </row>
    <row r="1137" spans="17:50" x14ac:dyDescent="0.25">
      <c r="Q1137" s="20"/>
      <c r="AV1137" s="29"/>
      <c r="AX1137"/>
    </row>
    <row r="1138" spans="17:50" x14ac:dyDescent="0.25">
      <c r="Q1138" s="20"/>
      <c r="AX1138"/>
    </row>
    <row r="1139" spans="17:50" x14ac:dyDescent="0.25">
      <c r="Q1139" s="20"/>
      <c r="AX1139"/>
    </row>
    <row r="1140" spans="17:50" x14ac:dyDescent="0.25">
      <c r="Q1140" s="20"/>
      <c r="AX1140"/>
    </row>
    <row r="1141" spans="17:50" x14ac:dyDescent="0.25">
      <c r="Q1141" s="20"/>
    </row>
    <row r="1142" spans="17:50" x14ac:dyDescent="0.25">
      <c r="Q1142" s="20"/>
      <c r="AV1142" s="23"/>
      <c r="AW1142" s="20"/>
      <c r="AX1142" s="20"/>
    </row>
    <row r="1143" spans="17:50" x14ac:dyDescent="0.25">
      <c r="Q1143" s="20"/>
      <c r="AX1143" s="20"/>
    </row>
    <row r="1144" spans="17:50" x14ac:dyDescent="0.25">
      <c r="Q1144" s="20"/>
    </row>
    <row r="1145" spans="17:50" x14ac:dyDescent="0.25">
      <c r="Q1145" s="20"/>
      <c r="AX1145"/>
    </row>
    <row r="1146" spans="17:50" x14ac:dyDescent="0.25">
      <c r="Q1146" s="20"/>
      <c r="AX1146" s="20"/>
    </row>
    <row r="1147" spans="17:50" x14ac:dyDescent="0.25">
      <c r="Q1147" s="20"/>
      <c r="AX1147" s="20"/>
    </row>
    <row r="1148" spans="17:50" x14ac:dyDescent="0.25">
      <c r="Q1148" s="20"/>
    </row>
    <row r="1149" spans="17:50" x14ac:dyDescent="0.25">
      <c r="Q1149" s="20"/>
      <c r="AX1149"/>
    </row>
    <row r="1150" spans="17:50" x14ac:dyDescent="0.25">
      <c r="Q1150" s="20"/>
      <c r="AX1150"/>
    </row>
    <row r="1151" spans="17:50" x14ac:dyDescent="0.25">
      <c r="Q1151" s="20"/>
      <c r="AX1151"/>
    </row>
    <row r="1152" spans="17:50" x14ac:dyDescent="0.25">
      <c r="Q1152" s="20"/>
      <c r="AX1152"/>
    </row>
    <row r="1153" spans="17:50" x14ac:dyDescent="0.25">
      <c r="Q1153" s="20"/>
    </row>
    <row r="1154" spans="17:50" x14ac:dyDescent="0.25">
      <c r="Q1154" s="20"/>
    </row>
    <row r="1155" spans="17:50" x14ac:dyDescent="0.25">
      <c r="Q1155" s="20"/>
    </row>
    <row r="1156" spans="17:50" x14ac:dyDescent="0.25">
      <c r="Q1156" s="20"/>
    </row>
    <row r="1157" spans="17:50" x14ac:dyDescent="0.25">
      <c r="Q1157" s="20"/>
      <c r="AX1157"/>
    </row>
    <row r="1158" spans="17:50" x14ac:dyDescent="0.25">
      <c r="Q1158" s="20"/>
      <c r="AX1158"/>
    </row>
    <row r="1159" spans="17:50" x14ac:dyDescent="0.25">
      <c r="Q1159" s="20"/>
      <c r="AX1159"/>
    </row>
    <row r="1160" spans="17:50" x14ac:dyDescent="0.25">
      <c r="Q1160" s="20"/>
      <c r="AX1160"/>
    </row>
    <row r="1161" spans="17:50" x14ac:dyDescent="0.25">
      <c r="Q1161" s="20"/>
      <c r="AX1161"/>
    </row>
    <row r="1162" spans="17:50" x14ac:dyDescent="0.25">
      <c r="Q1162" s="20"/>
      <c r="AX1162"/>
    </row>
    <row r="1163" spans="17:50" x14ac:dyDescent="0.25">
      <c r="Q1163" s="20"/>
      <c r="AX1163"/>
    </row>
    <row r="1164" spans="17:50" x14ac:dyDescent="0.25">
      <c r="Q1164" s="20"/>
      <c r="AX1164"/>
    </row>
    <row r="1165" spans="17:50" x14ac:dyDescent="0.25">
      <c r="Q1165" s="20"/>
      <c r="AX1165"/>
    </row>
    <row r="1166" spans="17:50" x14ac:dyDescent="0.25">
      <c r="Q1166" s="20"/>
      <c r="AX1166"/>
    </row>
    <row r="1167" spans="17:50" x14ac:dyDescent="0.25">
      <c r="Q1167" s="20"/>
      <c r="AX1167"/>
    </row>
    <row r="1168" spans="17:50" x14ac:dyDescent="0.25">
      <c r="Q1168" s="20"/>
      <c r="AX1168"/>
    </row>
    <row r="1169" spans="17:50" x14ac:dyDescent="0.25">
      <c r="Q1169" s="20"/>
      <c r="AX1169"/>
    </row>
    <row r="1170" spans="17:50" x14ac:dyDescent="0.25">
      <c r="Q1170" s="20"/>
      <c r="AV1170" s="23"/>
      <c r="AX1170"/>
    </row>
    <row r="1171" spans="17:50" x14ac:dyDescent="0.25">
      <c r="Q1171" s="20"/>
      <c r="AX1171"/>
    </row>
    <row r="1172" spans="17:50" x14ac:dyDescent="0.25">
      <c r="Q1172" s="20"/>
      <c r="AX1172"/>
    </row>
    <row r="1173" spans="17:50" x14ac:dyDescent="0.25">
      <c r="Q1173" s="20"/>
    </row>
    <row r="1174" spans="17:50" x14ac:dyDescent="0.25">
      <c r="Q1174" s="20"/>
    </row>
    <row r="1175" spans="17:50" x14ac:dyDescent="0.25">
      <c r="Q1175" s="20"/>
    </row>
    <row r="1176" spans="17:50" x14ac:dyDescent="0.25">
      <c r="Q1176" s="20"/>
    </row>
    <row r="1177" spans="17:50" x14ac:dyDescent="0.25">
      <c r="Q1177" s="20"/>
    </row>
    <row r="1178" spans="17:50" x14ac:dyDescent="0.25">
      <c r="Q1178" s="20"/>
    </row>
    <row r="1179" spans="17:50" x14ac:dyDescent="0.25">
      <c r="Q1179" s="20"/>
    </row>
    <row r="1180" spans="17:50" x14ac:dyDescent="0.25">
      <c r="Q1180" s="20"/>
    </row>
    <row r="1181" spans="17:50" x14ac:dyDescent="0.25">
      <c r="Q1181" s="20"/>
    </row>
    <row r="1182" spans="17:50" x14ac:dyDescent="0.25">
      <c r="Q1182" s="20"/>
    </row>
    <row r="1183" spans="17:50" x14ac:dyDescent="0.25">
      <c r="Q1183" s="20"/>
    </row>
    <row r="1184" spans="17:50" x14ac:dyDescent="0.25">
      <c r="Q1184" s="20"/>
    </row>
    <row r="1185" spans="17:17" x14ac:dyDescent="0.25">
      <c r="Q1185" s="20"/>
    </row>
    <row r="1186" spans="17:17" x14ac:dyDescent="0.25">
      <c r="Q1186" s="20"/>
    </row>
    <row r="1187" spans="17:17" x14ac:dyDescent="0.25">
      <c r="Q1187" s="20"/>
    </row>
    <row r="1188" spans="17:17" x14ac:dyDescent="0.25">
      <c r="Q1188" s="20"/>
    </row>
    <row r="1189" spans="17:17" x14ac:dyDescent="0.25">
      <c r="Q1189" s="20"/>
    </row>
    <row r="1190" spans="17:17" x14ac:dyDescent="0.25">
      <c r="Q1190" s="20"/>
    </row>
    <row r="1191" spans="17:17" x14ac:dyDescent="0.25">
      <c r="Q1191" s="20"/>
    </row>
    <row r="1192" spans="17:17" x14ac:dyDescent="0.25">
      <c r="Q1192" s="20"/>
    </row>
    <row r="1193" spans="17:17" x14ac:dyDescent="0.25">
      <c r="Q1193" s="20"/>
    </row>
    <row r="1194" spans="17:17" x14ac:dyDescent="0.25">
      <c r="Q1194" s="20"/>
    </row>
    <row r="1195" spans="17:17" x14ac:dyDescent="0.25">
      <c r="Q1195" s="20"/>
    </row>
    <row r="1196" spans="17:17" x14ac:dyDescent="0.25">
      <c r="Q1196" s="20"/>
    </row>
    <row r="1197" spans="17:17" x14ac:dyDescent="0.25">
      <c r="Q1197" s="20"/>
    </row>
    <row r="1198" spans="17:17" x14ac:dyDescent="0.25">
      <c r="Q1198" s="20"/>
    </row>
    <row r="1199" spans="17:17" x14ac:dyDescent="0.25">
      <c r="Q1199" s="20"/>
    </row>
    <row r="1200" spans="17:17" x14ac:dyDescent="0.25">
      <c r="Q1200" s="20"/>
    </row>
    <row r="1201" spans="17:17" x14ac:dyDescent="0.25">
      <c r="Q1201" s="20"/>
    </row>
    <row r="1202" spans="17:17" x14ac:dyDescent="0.25">
      <c r="Q1202" s="20"/>
    </row>
    <row r="1203" spans="17:17" x14ac:dyDescent="0.25">
      <c r="Q1203" s="20"/>
    </row>
    <row r="1204" spans="17:17" x14ac:dyDescent="0.25">
      <c r="Q1204" s="20"/>
    </row>
    <row r="1205" spans="17:17" x14ac:dyDescent="0.25">
      <c r="Q1205" s="20"/>
    </row>
    <row r="1206" spans="17:17" x14ac:dyDescent="0.25">
      <c r="Q1206" s="20"/>
    </row>
    <row r="1207" spans="17:17" x14ac:dyDescent="0.25">
      <c r="Q1207" s="20"/>
    </row>
    <row r="1208" spans="17:17" x14ac:dyDescent="0.25">
      <c r="Q1208" s="20"/>
    </row>
    <row r="1209" spans="17:17" x14ac:dyDescent="0.25">
      <c r="Q1209" s="20"/>
    </row>
    <row r="1210" spans="17:17" x14ac:dyDescent="0.25">
      <c r="Q1210" s="20"/>
    </row>
    <row r="1211" spans="17:17" x14ac:dyDescent="0.25">
      <c r="Q1211" s="20"/>
    </row>
    <row r="1212" spans="17:17" x14ac:dyDescent="0.25">
      <c r="Q1212" s="20"/>
    </row>
    <row r="1213" spans="17:17" x14ac:dyDescent="0.25">
      <c r="Q1213" s="20"/>
    </row>
    <row r="1214" spans="17:17" x14ac:dyDescent="0.25">
      <c r="Q1214" s="20"/>
    </row>
    <row r="1215" spans="17:17" x14ac:dyDescent="0.25">
      <c r="Q1215" s="20"/>
    </row>
    <row r="1216" spans="17:17" x14ac:dyDescent="0.25">
      <c r="Q1216" s="20"/>
    </row>
    <row r="1217" spans="17:17" x14ac:dyDescent="0.25">
      <c r="Q1217" s="20"/>
    </row>
    <row r="1218" spans="17:17" x14ac:dyDescent="0.25">
      <c r="Q1218" s="20"/>
    </row>
    <row r="1219" spans="17:17" x14ac:dyDescent="0.25">
      <c r="Q1219" s="20"/>
    </row>
    <row r="1220" spans="17:17" x14ac:dyDescent="0.25">
      <c r="Q1220" s="20"/>
    </row>
    <row r="1221" spans="17:17" x14ac:dyDescent="0.25">
      <c r="Q1221" s="20"/>
    </row>
    <row r="1222" spans="17:17" x14ac:dyDescent="0.25">
      <c r="Q1222" s="20"/>
    </row>
    <row r="1223" spans="17:17" x14ac:dyDescent="0.25">
      <c r="Q1223" s="20"/>
    </row>
    <row r="1224" spans="17:17" x14ac:dyDescent="0.25">
      <c r="Q1224" s="20"/>
    </row>
    <row r="1225" spans="17:17" x14ac:dyDescent="0.25">
      <c r="Q1225" s="20"/>
    </row>
    <row r="1226" spans="17:17" x14ac:dyDescent="0.25">
      <c r="Q1226" s="20"/>
    </row>
    <row r="1227" spans="17:17" x14ac:dyDescent="0.25">
      <c r="Q1227" s="20"/>
    </row>
    <row r="1228" spans="17:17" x14ac:dyDescent="0.25">
      <c r="Q1228" s="20"/>
    </row>
    <row r="1229" spans="17:17" x14ac:dyDescent="0.25">
      <c r="Q1229" s="20"/>
    </row>
    <row r="1230" spans="17:17" x14ac:dyDescent="0.25">
      <c r="Q1230" s="20"/>
    </row>
    <row r="1231" spans="17:17" x14ac:dyDescent="0.25">
      <c r="Q1231" s="20"/>
    </row>
    <row r="1232" spans="17:17" x14ac:dyDescent="0.25">
      <c r="Q1232" s="20"/>
    </row>
    <row r="1233" spans="17:17" x14ac:dyDescent="0.25">
      <c r="Q1233" s="20"/>
    </row>
    <row r="1234" spans="17:17" x14ac:dyDescent="0.25">
      <c r="Q1234" s="20"/>
    </row>
    <row r="1235" spans="17:17" x14ac:dyDescent="0.25">
      <c r="Q1235" s="20"/>
    </row>
    <row r="1236" spans="17:17" x14ac:dyDescent="0.25">
      <c r="Q1236" s="20"/>
    </row>
    <row r="1237" spans="17:17" x14ac:dyDescent="0.25">
      <c r="Q1237" s="20"/>
    </row>
    <row r="1238" spans="17:17" x14ac:dyDescent="0.25">
      <c r="Q1238" s="20"/>
    </row>
    <row r="1239" spans="17:17" x14ac:dyDescent="0.25">
      <c r="Q1239" s="20"/>
    </row>
    <row r="1240" spans="17:17" x14ac:dyDescent="0.25">
      <c r="Q1240" s="20"/>
    </row>
    <row r="1241" spans="17:17" x14ac:dyDescent="0.25">
      <c r="Q1241" s="20"/>
    </row>
    <row r="1242" spans="17:17" x14ac:dyDescent="0.25">
      <c r="Q1242" s="20"/>
    </row>
    <row r="1243" spans="17:17" x14ac:dyDescent="0.25">
      <c r="Q1243" s="20"/>
    </row>
    <row r="1244" spans="17:17" x14ac:dyDescent="0.25">
      <c r="Q1244" s="20"/>
    </row>
    <row r="1245" spans="17:17" x14ac:dyDescent="0.25">
      <c r="Q1245" s="20"/>
    </row>
    <row r="1246" spans="17:17" x14ac:dyDescent="0.25">
      <c r="Q1246" s="20"/>
    </row>
    <row r="1247" spans="17:17" x14ac:dyDescent="0.25">
      <c r="Q1247" s="20"/>
    </row>
    <row r="1248" spans="17:17" x14ac:dyDescent="0.25">
      <c r="Q1248" s="20"/>
    </row>
    <row r="1249" spans="17:17" x14ac:dyDescent="0.25">
      <c r="Q1249" s="20"/>
    </row>
    <row r="1250" spans="17:17" x14ac:dyDescent="0.25">
      <c r="Q1250" s="20"/>
    </row>
    <row r="1251" spans="17:17" x14ac:dyDescent="0.25">
      <c r="Q1251" s="20"/>
    </row>
    <row r="1252" spans="17:17" x14ac:dyDescent="0.25">
      <c r="Q1252"/>
    </row>
    <row r="1253" spans="17:17" x14ac:dyDescent="0.25">
      <c r="Q1253" s="20"/>
    </row>
    <row r="1254" spans="17:17" x14ac:dyDescent="0.25">
      <c r="Q1254" s="20"/>
    </row>
    <row r="1255" spans="17:17" x14ac:dyDescent="0.25">
      <c r="Q1255" s="20"/>
    </row>
    <row r="1256" spans="17:17" x14ac:dyDescent="0.25">
      <c r="Q1256" s="20"/>
    </row>
    <row r="1257" spans="17:17" x14ac:dyDescent="0.25">
      <c r="Q1257" s="20"/>
    </row>
    <row r="1258" spans="17:17" x14ac:dyDescent="0.25">
      <c r="Q1258" s="20"/>
    </row>
    <row r="1259" spans="17:17" x14ac:dyDescent="0.25">
      <c r="Q1259" s="20"/>
    </row>
    <row r="1260" spans="17:17" x14ac:dyDescent="0.25">
      <c r="Q1260" s="20"/>
    </row>
    <row r="1261" spans="17:17" x14ac:dyDescent="0.25">
      <c r="Q1261" s="20"/>
    </row>
    <row r="1262" spans="17:17" x14ac:dyDescent="0.25">
      <c r="Q1262"/>
    </row>
    <row r="1263" spans="17:17" x14ac:dyDescent="0.25">
      <c r="Q1263" s="20"/>
    </row>
  </sheetData>
  <dataConsolidate link="1"/>
  <mergeCells count="15">
    <mergeCell ref="BJ2:BO2"/>
    <mergeCell ref="BP2:BQ2"/>
    <mergeCell ref="BR2:BV2"/>
    <mergeCell ref="BW2:BY2"/>
    <mergeCell ref="V2:Z2"/>
    <mergeCell ref="AA2:AQ2"/>
    <mergeCell ref="AR2:AX2"/>
    <mergeCell ref="BA2:BD2"/>
    <mergeCell ref="BE2:BI2"/>
    <mergeCell ref="O2:U2"/>
    <mergeCell ref="A1:B1"/>
    <mergeCell ref="C1:H1"/>
    <mergeCell ref="A2:D2"/>
    <mergeCell ref="E2:H2"/>
    <mergeCell ref="I2:N2"/>
  </mergeCells>
  <conditionalFormatting sqref="E2:H2">
    <cfRule type="containsText" dxfId="150" priority="4" operator="containsText" text="AÑO">
      <formula>NOT(ISERROR(SEARCH("AÑO",E2)))</formula>
    </cfRule>
  </conditionalFormatting>
  <conditionalFormatting sqref="I2:N2">
    <cfRule type="containsText" dxfId="149" priority="3" operator="containsText" text="TIPO DE CONTRATO Y/O CONVENIO">
      <formula>NOT(ISERROR(SEARCH("TIPO DE CONTRATO Y/O CONVENIO",I2)))</formula>
    </cfRule>
  </conditionalFormatting>
  <conditionalFormatting sqref="Q679:Q905 Q4:Q677">
    <cfRule type="duplicateValues" dxfId="148" priority="33"/>
  </conditionalFormatting>
  <dataValidations count="9">
    <dataValidation type="list" allowBlank="1" showInputMessage="1" showErrorMessage="1" sqref="BD4:BD1062" xr:uid="{DF7D2F89-8583-4E3D-A506-C80C7DB94AB4}">
      <formula1>RIESGOS_ASEGURADOS</formula1>
    </dataValidation>
    <dataValidation type="list" allowBlank="1" showInputMessage="1" showErrorMessage="1" sqref="AF4:AF1062" xr:uid="{FE54167A-B38C-41D7-8A55-558732B0B57E}">
      <formula1>RECURSO__MADS_FONAM</formula1>
    </dataValidation>
    <dataValidation type="list" allowBlank="1" showInputMessage="1" showErrorMessage="1" sqref="AH4:AH1062" xr:uid="{9415588D-D354-4B4B-9302-F6BE7459E0DF}">
      <formula1>TIPO_DE_RECURSOS_DE_OTRA_ENTIDAD</formula1>
    </dataValidation>
    <dataValidation type="list" allowBlank="1" showInputMessage="1" showErrorMessage="1" sqref="BB3:BB1062" xr:uid="{7A407FE2-5966-40C9-AA4B-C32F077B12AE}">
      <formula1>CLASE_DE_GARANTÍA</formula1>
    </dataValidation>
    <dataValidation type="list" allowBlank="1" showInputMessage="1" showErrorMessage="1" sqref="AU4:AU1062" xr:uid="{903D5449-ED09-4E2A-81E0-0485BEB822CE}">
      <formula1>TIPO_DE_SEGUIMIENTO</formula1>
    </dataValidation>
    <dataValidation type="list" allowBlank="1" showInputMessage="1" showErrorMessage="1" sqref="AN4:AN1062" xr:uid="{A2404E4B-80F2-419D-A900-0EFC894762D8}">
      <formula1>AFECTACIÓN_DEL_RECURSO</formula1>
    </dataValidation>
    <dataValidation type="list" allowBlank="1" showInputMessage="1" showErrorMessage="1" sqref="K4:K1062" xr:uid="{9984106D-596D-43FE-A891-D74109B5B47A}">
      <formula1>MODALIDAD_DE_SELECCIÓN</formula1>
    </dataValidation>
    <dataValidation type="list" allowBlank="1" showInputMessage="1" showErrorMessage="1" sqref="N4:N1062" xr:uid="{3D594A2D-00CC-460B-AE77-2548987CE20F}">
      <formula1>CLASE_DE_CONTRATO</formula1>
    </dataValidation>
    <dataValidation type="list" allowBlank="1" showInputMessage="1" showErrorMessage="1" sqref="AG4:AG1062 AQ4:AQ1062 V4:V1062 BO4:BQ1062 BZ4:BZ1062 CB4:CD1062" xr:uid="{98A917EC-33B0-493F-B605-BD2384263C75}">
      <formula1>TIENE_RUP</formula1>
    </dataValidation>
  </dataValidations>
  <hyperlinks>
    <hyperlink ref="AZ809" r:id="rId1" xr:uid="{78442F7C-B630-4B6A-B23F-1BE446E1B9C2}"/>
    <hyperlink ref="AZ881" r:id="rId2" xr:uid="{763C8CCC-C924-42AC-B90F-4E7E6CBE8045}"/>
    <hyperlink ref="AZ882" r:id="rId3" xr:uid="{649186CD-EECB-4A1D-99D3-2CE766051DB3}"/>
    <hyperlink ref="T51" r:id="rId4" xr:uid="{FD488FAF-D958-4B15-A866-B83A9142C4BD}"/>
    <hyperlink ref="T200" r:id="rId5" xr:uid="{735A72A5-A027-43DF-974B-60FCBE083F23}"/>
    <hyperlink ref="T213" r:id="rId6" xr:uid="{E89EF9D2-A030-465D-91AA-7EABC1BC1264}"/>
    <hyperlink ref="T244" r:id="rId7" xr:uid="{249BE558-643D-4FD9-BBED-9DDD597B08DC}"/>
    <hyperlink ref="T237" r:id="rId8" xr:uid="{17D38B6D-FD8F-4548-878F-170AB819C91E}"/>
    <hyperlink ref="T251" r:id="rId9" xr:uid="{82C02F2B-E173-40D0-BAFA-177BF35DB25B}"/>
    <hyperlink ref="AZ909" r:id="rId10" xr:uid="{1986BB32-CC09-403C-85BC-D604552D9714}"/>
    <hyperlink ref="AZ1031" r:id="rId11" xr:uid="{EF33AC91-F2B7-477B-B98C-7D67CDF765D6}"/>
    <hyperlink ref="AZ1044" r:id="rId12" xr:uid="{37254D4D-CF00-49E0-8B7E-07B7BFA7488F}"/>
    <hyperlink ref="AZ1053" r:id="rId13" xr:uid="{A52E6053-672A-4439-BC57-676EEAD38694}"/>
    <hyperlink ref="AZ1054" r:id="rId14" xr:uid="{4C114696-28B5-428F-A4FB-AA21FDDD0686}"/>
    <hyperlink ref="AZ1055" r:id="rId15" xr:uid="{32976123-3A96-4B08-9750-4E8360773BE1}"/>
    <hyperlink ref="AZ1058" r:id="rId16" xr:uid="{EFC02452-0CA1-4F79-89CC-A56C8DD9EFE2}"/>
    <hyperlink ref="AZ1059" r:id="rId17" xr:uid="{7EDF5850-8A15-4A36-9E97-333DB053F7C8}"/>
    <hyperlink ref="AZ1060" r:id="rId18" xr:uid="{C4A0C14A-EF97-49FE-BC8F-96B0D7A31641}"/>
    <hyperlink ref="AZ1061" r:id="rId19" xr:uid="{01897BDF-001B-4444-8D9B-BB14F7E58CD7}"/>
    <hyperlink ref="AZ1062" r:id="rId20" xr:uid="{58C89387-BCCE-44BD-A4ED-DDC2F5FFBD8E}"/>
    <hyperlink ref="AZ1032" r:id="rId21" xr:uid="{66DED0BD-8AA7-4A06-B4F4-DE366F641CB1}"/>
    <hyperlink ref="T502" r:id="rId22" xr:uid="{3C7995D6-A9B9-4C5B-BB9D-85C4BF50A4A3}"/>
  </hyperlinks>
  <pageMargins left="0.39370078740157483" right="0.39370078740157483" top="0.39370078740157483" bottom="0.39370078740157483" header="0" footer="0"/>
  <pageSetup paperSize="5" scale="75" fitToWidth="3" orientation="landscape" r:id="rId23"/>
  <colBreaks count="1" manualBreakCount="1">
    <brk id="17" min="230" max="1402" man="1"/>
  </colBreaks>
  <drawing r:id="rId24"/>
  <tableParts count="1">
    <tablePart r:id="rId25"/>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4</vt:i4>
      </vt:variant>
    </vt:vector>
  </HeadingPairs>
  <TitlesOfParts>
    <vt:vector size="5" baseType="lpstr">
      <vt:lpstr>BD</vt:lpstr>
      <vt:lpstr>BD!Área_de_extracción</vt:lpstr>
      <vt:lpstr>BD!Criterios</vt:lpstr>
      <vt:lpstr>BD!tblMainTable_trRowMiddle_tdCell1_tblForm_trGridRow_tdCell1_grdResultList_tdCUDOrderACtionCol_lnkViewContract_0</vt:lpstr>
      <vt:lpstr>BD!Títulos_a_imprimir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Nelson</dc:creator>
  <cp:lastModifiedBy>Usuario</cp:lastModifiedBy>
  <dcterms:created xsi:type="dcterms:W3CDTF">2025-09-11T00:13:06Z</dcterms:created>
  <dcterms:modified xsi:type="dcterms:W3CDTF">2025-10-17T18:14:09Z</dcterms:modified>
</cp:coreProperties>
</file>